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Otros\"/>
    </mc:Choice>
  </mc:AlternateContent>
  <bookViews>
    <workbookView xWindow="0" yWindow="0" windowWidth="28800" windowHeight="12435" tabRatio="602"/>
  </bookViews>
  <sheets>
    <sheet name="2017" sheetId="24" r:id="rId1"/>
    <sheet name="SIIF 2017" sheetId="49" r:id="rId2"/>
    <sheet name="EJEC" sheetId="47" state="hidden" r:id="rId3"/>
    <sheet name="EJEC MES OCT" sheetId="48" state="hidden" r:id="rId4"/>
    <sheet name="EJECUCIÓN 09 2017" sheetId="45" state="hidden" r:id="rId5"/>
    <sheet name="EJEC MENS SEPT" sheetId="46" state="hidden" r:id="rId6"/>
    <sheet name="08 2017" sheetId="43" state="hidden" r:id="rId7"/>
    <sheet name="EJEC MES" sheetId="44" state="hidden" r:id="rId8"/>
    <sheet name="07 2017" sheetId="41" state="hidden" r:id="rId9"/>
    <sheet name="MES 07" sheetId="42" state="hidden" r:id="rId10"/>
    <sheet name="06 2017 EJEC V2" sheetId="40" state="hidden" r:id="rId11"/>
    <sheet name="06 2017 MES" sheetId="39" state="hidden" r:id="rId12"/>
  </sheets>
  <definedNames>
    <definedName name="_xlnm._FilterDatabase" localSheetId="10" hidden="1">'06 2017 EJEC V2'!$N$17:$BQ$239</definedName>
    <definedName name="_xlnm._FilterDatabase" localSheetId="11" hidden="1">'06 2017 MES'!$A$17:$BO$246</definedName>
    <definedName name="_xlnm._FilterDatabase" localSheetId="8" hidden="1">'07 2017'!$B$29:$BC$302</definedName>
    <definedName name="_xlnm._FilterDatabase" localSheetId="6" hidden="1">'08 2017'!$B$28:$BD$305</definedName>
    <definedName name="_xlnm._FilterDatabase" localSheetId="0" hidden="1">'2017'!$A$10:$M$281</definedName>
    <definedName name="_xlnm._FilterDatabase" localSheetId="2" hidden="1">EJEC!$B$27:$BE$345</definedName>
    <definedName name="_xlnm._FilterDatabase" localSheetId="7" hidden="1">'EJEC MES'!$A$24:$BB$301</definedName>
    <definedName name="_xlnm._FilterDatabase" localSheetId="3" hidden="1">'EJEC MES OCT'!$A$28:$BB$354</definedName>
    <definedName name="_xlnm._FilterDatabase" localSheetId="4" hidden="1">'EJECUCIÓN 09 2017'!$B$29:$BE$331</definedName>
    <definedName name="_xlnm._FilterDatabase" localSheetId="9" hidden="1">'MES 07'!$A$31:$BB$311</definedName>
    <definedName name="_xlnm._FilterDatabase" localSheetId="1" hidden="1">'SIIF 2017'!$A$27:$BF$27</definedName>
    <definedName name="_xlnm.Print_Area" localSheetId="0">'2017'!$B$1:$M$281</definedName>
    <definedName name="_xlnm.Print_Titles" localSheetId="0">'2017'!$A:$D,'2017'!$1:$10</definedName>
  </definedNames>
  <calcPr calcId="171027"/>
</workbook>
</file>

<file path=xl/calcChain.xml><?xml version="1.0" encoding="utf-8"?>
<calcChain xmlns="http://schemas.openxmlformats.org/spreadsheetml/2006/main">
  <c r="L283" i="24" l="1"/>
  <c r="K283" i="24"/>
  <c r="I283" i="24"/>
  <c r="J283" i="24"/>
  <c r="M256" i="24"/>
  <c r="M236" i="24"/>
  <c r="M222" i="24"/>
  <c r="H213" i="24"/>
  <c r="M213" i="24" s="1"/>
  <c r="H242" i="24"/>
  <c r="M242" i="24" s="1"/>
  <c r="H239" i="24" l="1"/>
  <c r="M239" i="24" s="1"/>
  <c r="H238" i="24"/>
  <c r="M238" i="24" s="1"/>
  <c r="H240" i="24"/>
  <c r="M240" i="24" s="1"/>
  <c r="H241" i="24"/>
  <c r="M241" i="24" s="1"/>
  <c r="H237" i="24" l="1"/>
  <c r="M237" i="24" s="1"/>
  <c r="H235" i="24" l="1"/>
  <c r="M235" i="24" s="1"/>
  <c r="H278" i="24" l="1"/>
  <c r="M278" i="24" s="1"/>
  <c r="H277" i="24"/>
  <c r="M277" i="24" s="1"/>
  <c r="H276" i="24"/>
  <c r="M276" i="24" s="1"/>
  <c r="H268" i="24"/>
  <c r="M268" i="24" s="1"/>
  <c r="H266" i="24"/>
  <c r="M266" i="24" s="1"/>
  <c r="H264" i="24"/>
  <c r="M264" i="24" s="1"/>
  <c r="H259" i="24"/>
  <c r="M259" i="24" s="1"/>
  <c r="H258" i="24"/>
  <c r="M258" i="24" s="1"/>
  <c r="H251" i="24"/>
  <c r="M251" i="24" s="1"/>
  <c r="H250" i="24"/>
  <c r="M250" i="24" s="1"/>
  <c r="H245" i="24"/>
  <c r="M245" i="24" s="1"/>
  <c r="H247" i="24"/>
  <c r="M247" i="24" s="1"/>
  <c r="H248" i="24"/>
  <c r="M248" i="24" s="1"/>
  <c r="H244" i="24"/>
  <c r="M244" i="24" s="1"/>
  <c r="E230" i="24"/>
  <c r="H220" i="24"/>
  <c r="M220" i="24" s="1"/>
  <c r="H219" i="24"/>
  <c r="M219" i="24" s="1"/>
  <c r="H217" i="24"/>
  <c r="M217" i="24" s="1"/>
  <c r="H216" i="24"/>
  <c r="M216" i="24" s="1"/>
  <c r="H215" i="24"/>
  <c r="M215" i="24" s="1"/>
  <c r="H210" i="24"/>
  <c r="M210" i="24" s="1"/>
  <c r="H209" i="24"/>
  <c r="M209" i="24" s="1"/>
  <c r="H208" i="24"/>
  <c r="M208" i="24" s="1"/>
  <c r="H207" i="24"/>
  <c r="M207" i="24" s="1"/>
  <c r="H206" i="24"/>
  <c r="M206" i="24" s="1"/>
  <c r="H202" i="24"/>
  <c r="M202" i="24" s="1"/>
  <c r="H199" i="24"/>
  <c r="M199" i="24" s="1"/>
  <c r="H198" i="24"/>
  <c r="M198" i="24" s="1"/>
  <c r="H195" i="24"/>
  <c r="M195" i="24" s="1"/>
  <c r="H194" i="24"/>
  <c r="M194" i="24" s="1"/>
  <c r="H193" i="24"/>
  <c r="M193" i="24" s="1"/>
  <c r="H192" i="24"/>
  <c r="M192" i="24" s="1"/>
  <c r="H190" i="24"/>
  <c r="M190" i="24" s="1"/>
  <c r="H189" i="24"/>
  <c r="M189" i="24" s="1"/>
  <c r="H188" i="24"/>
  <c r="M188" i="24" s="1"/>
  <c r="H184" i="24"/>
  <c r="M184" i="24" s="1"/>
  <c r="H183" i="24"/>
  <c r="M183" i="24" s="1"/>
  <c r="H182" i="24"/>
  <c r="M182" i="24" s="1"/>
  <c r="H181" i="24"/>
  <c r="M181" i="24" s="1"/>
  <c r="H177" i="24"/>
  <c r="M177" i="24" s="1"/>
  <c r="H176" i="24"/>
  <c r="M176" i="24" s="1"/>
  <c r="H170" i="24"/>
  <c r="M170" i="24" s="1"/>
  <c r="H169" i="24"/>
  <c r="M169" i="24" s="1"/>
  <c r="H167" i="24"/>
  <c r="M167" i="24" s="1"/>
  <c r="H158" i="24"/>
  <c r="M158" i="24" s="1"/>
  <c r="H152" i="24"/>
  <c r="M152" i="24" s="1"/>
  <c r="H151" i="24"/>
  <c r="M151" i="24" s="1"/>
  <c r="H149" i="24"/>
  <c r="M149" i="24" s="1"/>
  <c r="H147" i="24"/>
  <c r="M147" i="24" s="1"/>
  <c r="H144" i="24"/>
  <c r="M144" i="24" s="1"/>
  <c r="E99" i="24"/>
  <c r="H141" i="24"/>
  <c r="M141" i="24" s="1"/>
  <c r="H140" i="24"/>
  <c r="M140" i="24" s="1"/>
  <c r="H139" i="24"/>
  <c r="M139" i="24" s="1"/>
  <c r="H138" i="24"/>
  <c r="M138" i="24" s="1"/>
  <c r="H136" i="24"/>
  <c r="M136" i="24" s="1"/>
  <c r="H134" i="24"/>
  <c r="M134" i="24" s="1"/>
  <c r="H133" i="24"/>
  <c r="M133" i="24" s="1"/>
  <c r="H132" i="24"/>
  <c r="M132" i="24" s="1"/>
  <c r="H131" i="24"/>
  <c r="M131" i="24" s="1"/>
  <c r="H130" i="24"/>
  <c r="M130" i="24" s="1"/>
  <c r="H129" i="24"/>
  <c r="M129" i="24" s="1"/>
  <c r="H128" i="24"/>
  <c r="M128" i="24" s="1"/>
  <c r="H127" i="24"/>
  <c r="M127" i="24" s="1"/>
  <c r="H124" i="24"/>
  <c r="M124" i="24" s="1"/>
  <c r="H123" i="24"/>
  <c r="M123" i="24" s="1"/>
  <c r="H122" i="24"/>
  <c r="M122" i="24" s="1"/>
  <c r="H121" i="24"/>
  <c r="M121" i="24" s="1"/>
  <c r="H119" i="24"/>
  <c r="M119" i="24" s="1"/>
  <c r="H118" i="24"/>
  <c r="M118" i="24" s="1"/>
  <c r="H116" i="24"/>
  <c r="M116" i="24" s="1"/>
  <c r="H115" i="24"/>
  <c r="M115" i="24" s="1"/>
  <c r="H114" i="24"/>
  <c r="M114" i="24" s="1"/>
  <c r="H112" i="24"/>
  <c r="M112" i="24" s="1"/>
  <c r="H111" i="24"/>
  <c r="M111" i="24" s="1"/>
  <c r="H110" i="24"/>
  <c r="M110" i="24" s="1"/>
  <c r="H109" i="24"/>
  <c r="M109" i="24" s="1"/>
  <c r="H108" i="24"/>
  <c r="M108" i="24" s="1"/>
  <c r="H106" i="24"/>
  <c r="M106" i="24" s="1"/>
  <c r="H105" i="24"/>
  <c r="M105" i="24" s="1"/>
  <c r="H103" i="24"/>
  <c r="M103" i="24" s="1"/>
  <c r="H102" i="24"/>
  <c r="M102" i="24" s="1"/>
  <c r="H101" i="24"/>
  <c r="M101" i="24" s="1"/>
  <c r="H100" i="24"/>
  <c r="M100" i="24" s="1"/>
  <c r="H98" i="24"/>
  <c r="M98" i="24" s="1"/>
  <c r="H97" i="24"/>
  <c r="M97" i="24" s="1"/>
  <c r="H96" i="24"/>
  <c r="M96" i="24" s="1"/>
  <c r="H95" i="24"/>
  <c r="M95" i="24" s="1"/>
  <c r="H94" i="24"/>
  <c r="M94" i="24" s="1"/>
  <c r="H93" i="24"/>
  <c r="M93" i="24" s="1"/>
  <c r="H92" i="24"/>
  <c r="M92" i="24" s="1"/>
  <c r="H91" i="24"/>
  <c r="M91" i="24" s="1"/>
  <c r="H90" i="24"/>
  <c r="M90" i="24" s="1"/>
  <c r="H88" i="24"/>
  <c r="M88" i="24" s="1"/>
  <c r="H87" i="24"/>
  <c r="M87" i="24" s="1"/>
  <c r="H86" i="24"/>
  <c r="M86" i="24" s="1"/>
  <c r="H85" i="24"/>
  <c r="M85" i="24" s="1"/>
  <c r="H84" i="24"/>
  <c r="M84" i="24" s="1"/>
  <c r="H83" i="24"/>
  <c r="M83" i="24" s="1"/>
  <c r="H82" i="24"/>
  <c r="M82" i="24" s="1"/>
  <c r="H81" i="24"/>
  <c r="M81" i="24" s="1"/>
  <c r="H80" i="24"/>
  <c r="M80" i="24" s="1"/>
  <c r="H79" i="24"/>
  <c r="M79" i="24" s="1"/>
  <c r="H78" i="24"/>
  <c r="M78" i="24" s="1"/>
  <c r="H77" i="24"/>
  <c r="M77" i="24" s="1"/>
  <c r="H76" i="24"/>
  <c r="M76" i="24" s="1"/>
  <c r="H75" i="24"/>
  <c r="M75" i="24" s="1"/>
  <c r="H74" i="24"/>
  <c r="M74" i="24" s="1"/>
  <c r="H72" i="24"/>
  <c r="M72" i="24" s="1"/>
  <c r="H71" i="24"/>
  <c r="M71" i="24" s="1"/>
  <c r="H69" i="24"/>
  <c r="M69" i="24" s="1"/>
  <c r="H68" i="24"/>
  <c r="M68" i="24" s="1"/>
  <c r="H67" i="24"/>
  <c r="M67" i="24" s="1"/>
  <c r="H66" i="24"/>
  <c r="M66" i="24" s="1"/>
  <c r="H65" i="24"/>
  <c r="M65" i="24" s="1"/>
  <c r="H64" i="24"/>
  <c r="M64" i="24" s="1"/>
  <c r="H63" i="24"/>
  <c r="M63" i="24" s="1"/>
  <c r="H60" i="24"/>
  <c r="M60" i="24" s="1"/>
  <c r="H59" i="24"/>
  <c r="M59" i="24" s="1"/>
  <c r="H57" i="24"/>
  <c r="M57" i="24" s="1"/>
  <c r="H56" i="24"/>
  <c r="M56" i="24" s="1"/>
  <c r="H55" i="24"/>
  <c r="M55" i="24" s="1"/>
  <c r="H54" i="24"/>
  <c r="M54" i="24" s="1"/>
  <c r="H47" i="24"/>
  <c r="M47" i="24" s="1"/>
  <c r="H46" i="24"/>
  <c r="M46" i="24" s="1"/>
  <c r="H44" i="24"/>
  <c r="M44" i="24" s="1"/>
  <c r="H37" i="24"/>
  <c r="M37" i="24" s="1"/>
  <c r="H23" i="24"/>
  <c r="M23" i="24" s="1"/>
  <c r="H49" i="24"/>
  <c r="M49" i="24" s="1"/>
  <c r="H48" i="24"/>
  <c r="M48" i="24" s="1"/>
  <c r="H45" i="24"/>
  <c r="M45" i="24" s="1"/>
  <c r="H42" i="24"/>
  <c r="M42" i="24" s="1"/>
  <c r="H43" i="24"/>
  <c r="M43" i="24" s="1"/>
  <c r="H40" i="24"/>
  <c r="M40" i="24" s="1"/>
  <c r="H39" i="24"/>
  <c r="M39" i="24" s="1"/>
  <c r="H38" i="24"/>
  <c r="M38" i="24" s="1"/>
  <c r="H36" i="24"/>
  <c r="M36" i="24" s="1"/>
  <c r="H33" i="24"/>
  <c r="M33" i="24" s="1"/>
  <c r="H30" i="24"/>
  <c r="M30" i="24" s="1"/>
  <c r="H29" i="24"/>
  <c r="M29" i="24" s="1"/>
  <c r="H26" i="24"/>
  <c r="M26" i="24" s="1"/>
  <c r="H25" i="24"/>
  <c r="M25" i="24" s="1"/>
  <c r="H24" i="24"/>
  <c r="M24" i="24" s="1"/>
  <c r="H22" i="24"/>
  <c r="M22" i="24" s="1"/>
  <c r="H21" i="24"/>
  <c r="M21" i="24" s="1"/>
  <c r="H19" i="24"/>
  <c r="M19" i="24" s="1"/>
  <c r="H16" i="24"/>
  <c r="M16" i="24" s="1"/>
  <c r="H17" i="24"/>
  <c r="M17" i="24" s="1"/>
  <c r="H15" i="24"/>
  <c r="M15" i="24" s="1"/>
  <c r="H7" i="24"/>
  <c r="H18" i="24" l="1"/>
  <c r="M18" i="24" s="1"/>
  <c r="H32" i="24"/>
  <c r="M32" i="24" s="1"/>
  <c r="H135" i="24"/>
  <c r="M135" i="24" s="1"/>
  <c r="H14" i="24"/>
  <c r="M14" i="24" s="1"/>
  <c r="H249" i="24"/>
  <c r="M249" i="24" s="1"/>
  <c r="H254" i="24"/>
  <c r="M254" i="24" s="1"/>
  <c r="H28" i="24"/>
  <c r="M28" i="24" s="1"/>
  <c r="H41" i="24"/>
  <c r="M41" i="24" s="1"/>
  <c r="H232" i="24"/>
  <c r="M232" i="24" s="1"/>
  <c r="H27" i="24"/>
  <c r="M27" i="24" s="1"/>
  <c r="H125" i="24"/>
  <c r="M125" i="24" s="1"/>
  <c r="H233" i="24"/>
  <c r="M233" i="24" s="1"/>
  <c r="H20" i="24"/>
  <c r="M20" i="24" s="1"/>
  <c r="H35" i="24"/>
  <c r="M35" i="24" s="1"/>
  <c r="H70" i="24"/>
  <c r="M70" i="24" s="1"/>
  <c r="H31" i="24"/>
  <c r="M31" i="24" s="1"/>
  <c r="H113" i="24"/>
  <c r="M113" i="24" s="1"/>
  <c r="H227" i="24"/>
  <c r="M227" i="24" s="1"/>
  <c r="H104" i="24"/>
  <c r="M104" i="24" s="1"/>
  <c r="H224" i="24"/>
  <c r="M224" i="24" s="1"/>
  <c r="H226" i="24"/>
  <c r="M226" i="24" s="1"/>
  <c r="H228" i="24"/>
  <c r="M228" i="24" s="1"/>
  <c r="H253" i="24"/>
  <c r="M253" i="24" s="1"/>
  <c r="H172" i="24"/>
  <c r="M172" i="24" s="1"/>
  <c r="H117" i="24"/>
  <c r="M117" i="24" s="1"/>
  <c r="H73" i="24"/>
  <c r="M73" i="24" s="1"/>
  <c r="H146" i="24"/>
  <c r="M146" i="24" s="1"/>
  <c r="H148" i="24"/>
  <c r="M148" i="24" s="1"/>
  <c r="H164" i="24"/>
  <c r="M164" i="24" s="1"/>
  <c r="H187" i="24"/>
  <c r="M187" i="24" s="1"/>
  <c r="H203" i="24"/>
  <c r="M203" i="24" s="1"/>
  <c r="H218" i="24"/>
  <c r="M218" i="24" s="1"/>
  <c r="H231" i="24"/>
  <c r="M231" i="24" s="1"/>
  <c r="H257" i="24"/>
  <c r="M257" i="24" s="1"/>
  <c r="H274" i="24"/>
  <c r="M274" i="24" s="1"/>
  <c r="H89" i="24"/>
  <c r="M89" i="24" s="1"/>
  <c r="H53" i="24"/>
  <c r="M53" i="24" s="1"/>
  <c r="H58" i="24"/>
  <c r="M58" i="24" s="1"/>
  <c r="H145" i="24"/>
  <c r="M145" i="24" s="1"/>
  <c r="H153" i="24"/>
  <c r="M153" i="24" s="1"/>
  <c r="H159" i="24"/>
  <c r="M159" i="24" s="1"/>
  <c r="H161" i="24"/>
  <c r="M161" i="24" s="1"/>
  <c r="H163" i="24"/>
  <c r="M163" i="24" s="1"/>
  <c r="H168" i="24"/>
  <c r="M168" i="24" s="1"/>
  <c r="H180" i="24"/>
  <c r="M180" i="24" s="1"/>
  <c r="H191" i="24"/>
  <c r="M191" i="24" s="1"/>
  <c r="H225" i="24"/>
  <c r="M225" i="24" s="1"/>
  <c r="H246" i="24"/>
  <c r="M246" i="24" s="1"/>
  <c r="H211" i="24"/>
  <c r="M211" i="24" s="1"/>
  <c r="H229" i="24"/>
  <c r="M229" i="24" s="1"/>
  <c r="H234" i="24"/>
  <c r="M234" i="24" s="1"/>
  <c r="H261" i="24"/>
  <c r="M261" i="24" s="1"/>
  <c r="H265" i="24"/>
  <c r="M265" i="24" s="1"/>
  <c r="H267" i="24"/>
  <c r="M267" i="24" s="1"/>
  <c r="H271" i="24"/>
  <c r="M271" i="24" s="1"/>
  <c r="H275" i="24"/>
  <c r="M275" i="24" s="1"/>
  <c r="H137" i="24"/>
  <c r="M137" i="24" s="1"/>
  <c r="H126" i="24"/>
  <c r="M126" i="24" s="1"/>
  <c r="H120" i="24"/>
  <c r="M120" i="24" s="1"/>
  <c r="H107" i="24"/>
  <c r="M107" i="24" s="1"/>
  <c r="H99" i="24"/>
  <c r="M99" i="24" s="1"/>
  <c r="H62" i="24"/>
  <c r="M62" i="24" s="1"/>
  <c r="H201" i="24"/>
  <c r="M201" i="24" s="1"/>
  <c r="H200" i="24"/>
  <c r="M200" i="24" s="1"/>
  <c r="H179" i="24"/>
  <c r="M179" i="24" s="1"/>
  <c r="H174" i="24"/>
  <c r="M174" i="24" s="1"/>
  <c r="H175" i="24"/>
  <c r="M175" i="24" s="1"/>
  <c r="H166" i="24"/>
  <c r="M166" i="24" s="1"/>
  <c r="H162" i="24"/>
  <c r="M162" i="24" s="1"/>
  <c r="H160" i="24"/>
  <c r="M160" i="24" s="1"/>
  <c r="H150" i="24"/>
  <c r="M150" i="24" s="1"/>
  <c r="E173" i="24"/>
  <c r="E178" i="24"/>
  <c r="E137" i="24"/>
  <c r="H260" i="24" l="1"/>
  <c r="M260" i="24" s="1"/>
  <c r="H255" i="24"/>
  <c r="M255" i="24" s="1"/>
  <c r="H252" i="24"/>
  <c r="M252" i="24" s="1"/>
  <c r="H270" i="24"/>
  <c r="M270" i="24" s="1"/>
  <c r="H214" i="24"/>
  <c r="M214" i="24" s="1"/>
  <c r="H52" i="24"/>
  <c r="M52" i="24" s="1"/>
  <c r="H243" i="24"/>
  <c r="M243" i="24" s="1"/>
  <c r="H197" i="24"/>
  <c r="M197" i="24" s="1"/>
  <c r="H157" i="24"/>
  <c r="M157" i="24" s="1"/>
  <c r="H34" i="24"/>
  <c r="M34" i="24" s="1"/>
  <c r="H178" i="24"/>
  <c r="M178" i="24" s="1"/>
  <c r="H186" i="24"/>
  <c r="M186" i="24" s="1"/>
  <c r="H173" i="24"/>
  <c r="M173" i="24" s="1"/>
  <c r="H165" i="24"/>
  <c r="M165" i="24" s="1"/>
  <c r="H223" i="24"/>
  <c r="M223" i="24" s="1"/>
  <c r="H273" i="24"/>
  <c r="M273" i="24" s="1"/>
  <c r="H13" i="24"/>
  <c r="M13" i="24" s="1"/>
  <c r="H263" i="24"/>
  <c r="M263" i="24" s="1"/>
  <c r="H230" i="24"/>
  <c r="M230" i="24" s="1"/>
  <c r="H205" i="24"/>
  <c r="M205" i="24" s="1"/>
  <c r="H143" i="24"/>
  <c r="M143" i="24" s="1"/>
  <c r="H61" i="24"/>
  <c r="M61" i="24" s="1"/>
  <c r="H221" i="24" l="1"/>
  <c r="M221" i="24" s="1"/>
  <c r="H196" i="24"/>
  <c r="M196" i="24" s="1"/>
  <c r="H269" i="24"/>
  <c r="M269" i="24" s="1"/>
  <c r="H51" i="24"/>
  <c r="M51" i="24" s="1"/>
  <c r="H272" i="24"/>
  <c r="M272" i="24" s="1"/>
  <c r="H185" i="24"/>
  <c r="M185" i="24" s="1"/>
  <c r="H262" i="24"/>
  <c r="M262" i="24" s="1"/>
  <c r="H156" i="24"/>
  <c r="M156" i="24" s="1"/>
  <c r="H212" i="24"/>
  <c r="M212" i="24" s="1"/>
  <c r="H12" i="24"/>
  <c r="M12" i="24" s="1"/>
  <c r="H171" i="24"/>
  <c r="M171" i="24" s="1"/>
  <c r="H204" i="24"/>
  <c r="M204" i="24" s="1"/>
  <c r="H11" i="24" l="1"/>
  <c r="M11" i="24" s="1"/>
  <c r="H155" i="24"/>
  <c r="M155" i="24" s="1"/>
  <c r="H281" i="24" l="1"/>
  <c r="E62" i="24" l="1"/>
  <c r="A34" i="49" l="1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60" i="49"/>
  <c r="A61" i="49"/>
  <c r="A62" i="49"/>
  <c r="A63" i="49"/>
  <c r="A64" i="49"/>
  <c r="A65" i="49"/>
  <c r="A66" i="49"/>
  <c r="A67" i="49"/>
  <c r="A68" i="49"/>
  <c r="A69" i="49"/>
  <c r="A70" i="49"/>
  <c r="A71" i="49"/>
  <c r="A72" i="49"/>
  <c r="A73" i="49"/>
  <c r="A74" i="49"/>
  <c r="A75" i="49"/>
  <c r="A76" i="49"/>
  <c r="A77" i="49"/>
  <c r="A78" i="49"/>
  <c r="A79" i="49"/>
  <c r="A80" i="49"/>
  <c r="A81" i="49"/>
  <c r="A82" i="49"/>
  <c r="A83" i="49"/>
  <c r="A84" i="49"/>
  <c r="A85" i="49"/>
  <c r="A86" i="49"/>
  <c r="A87" i="49"/>
  <c r="A88" i="49"/>
  <c r="A89" i="49"/>
  <c r="A90" i="49"/>
  <c r="A91" i="49"/>
  <c r="A92" i="49"/>
  <c r="A93" i="49"/>
  <c r="A94" i="49"/>
  <c r="A95" i="49"/>
  <c r="A96" i="49"/>
  <c r="A97" i="49"/>
  <c r="A98" i="49"/>
  <c r="A99" i="49"/>
  <c r="A100" i="49"/>
  <c r="A101" i="49"/>
  <c r="A102" i="49"/>
  <c r="A103" i="49"/>
  <c r="A104" i="49"/>
  <c r="A105" i="49"/>
  <c r="A106" i="49"/>
  <c r="A107" i="49"/>
  <c r="A108" i="49"/>
  <c r="A109" i="49"/>
  <c r="A110" i="49"/>
  <c r="A111" i="49"/>
  <c r="A112" i="49"/>
  <c r="A113" i="49"/>
  <c r="A114" i="49"/>
  <c r="A115" i="49"/>
  <c r="A116" i="49"/>
  <c r="A117" i="49"/>
  <c r="A118" i="49"/>
  <c r="A119" i="49"/>
  <c r="A120" i="49"/>
  <c r="A121" i="49"/>
  <c r="A122" i="49"/>
  <c r="A123" i="49"/>
  <c r="A124" i="49"/>
  <c r="A125" i="49"/>
  <c r="A126" i="49"/>
  <c r="A127" i="49"/>
  <c r="A128" i="49"/>
  <c r="A129" i="49"/>
  <c r="A130" i="49"/>
  <c r="A131" i="49"/>
  <c r="A132" i="49"/>
  <c r="A133" i="49"/>
  <c r="A134" i="49"/>
  <c r="A135" i="49"/>
  <c r="A136" i="49"/>
  <c r="A137" i="49"/>
  <c r="A138" i="49"/>
  <c r="A139" i="49"/>
  <c r="A140" i="49"/>
  <c r="A141" i="49"/>
  <c r="A142" i="49"/>
  <c r="A143" i="49"/>
  <c r="A144" i="49"/>
  <c r="A145" i="49"/>
  <c r="A146" i="49"/>
  <c r="A147" i="49"/>
  <c r="A148" i="49"/>
  <c r="A149" i="49"/>
  <c r="A150" i="49"/>
  <c r="A151" i="49"/>
  <c r="A152" i="49"/>
  <c r="A153" i="49"/>
  <c r="A154" i="49"/>
  <c r="A155" i="49"/>
  <c r="A156" i="49"/>
  <c r="A157" i="49"/>
  <c r="A158" i="49"/>
  <c r="A159" i="49"/>
  <c r="A160" i="49"/>
  <c r="A161" i="49"/>
  <c r="A162" i="49"/>
  <c r="A163" i="49"/>
  <c r="A164" i="49"/>
  <c r="A165" i="49"/>
  <c r="A166" i="49"/>
  <c r="A167" i="49"/>
  <c r="A168" i="49"/>
  <c r="A169" i="49"/>
  <c r="A170" i="49"/>
  <c r="A172" i="49"/>
  <c r="A173" i="49"/>
  <c r="A174" i="49"/>
  <c r="A175" i="49"/>
  <c r="A176" i="49"/>
  <c r="A177" i="49"/>
  <c r="A178" i="49"/>
  <c r="A179" i="49"/>
  <c r="A180" i="49"/>
  <c r="A181" i="49"/>
  <c r="A182" i="49"/>
  <c r="A183" i="49"/>
  <c r="A184" i="49"/>
  <c r="A185" i="49"/>
  <c r="A186" i="49"/>
  <c r="A187" i="49"/>
  <c r="A188" i="49"/>
  <c r="A189" i="49"/>
  <c r="A190" i="49"/>
  <c r="A191" i="49"/>
  <c r="A192" i="49"/>
  <c r="A193" i="49"/>
  <c r="A194" i="49"/>
  <c r="A195" i="49"/>
  <c r="A196" i="49"/>
  <c r="A197" i="49"/>
  <c r="A198" i="49"/>
  <c r="A199" i="49"/>
  <c r="A200" i="49"/>
  <c r="A201" i="49"/>
  <c r="A202" i="49"/>
  <c r="A203" i="49"/>
  <c r="A204" i="49"/>
  <c r="A205" i="49"/>
  <c r="A206" i="49"/>
  <c r="A207" i="49"/>
  <c r="A208" i="49"/>
  <c r="A209" i="49"/>
  <c r="A210" i="49"/>
  <c r="A211" i="49"/>
  <c r="A212" i="49"/>
  <c r="A213" i="49"/>
  <c r="A214" i="49"/>
  <c r="A215" i="49"/>
  <c r="A216" i="49"/>
  <c r="A217" i="49"/>
  <c r="A218" i="49"/>
  <c r="A219" i="49"/>
  <c r="A220" i="49"/>
  <c r="A221" i="49"/>
  <c r="A222" i="49"/>
  <c r="A223" i="49"/>
  <c r="A224" i="49"/>
  <c r="A225" i="49"/>
  <c r="A226" i="49"/>
  <c r="A227" i="49"/>
  <c r="A228" i="49"/>
  <c r="A229" i="49"/>
  <c r="A230" i="49"/>
  <c r="A231" i="49"/>
  <c r="A232" i="49"/>
  <c r="A233" i="49"/>
  <c r="A234" i="49"/>
  <c r="A235" i="49"/>
  <c r="A236" i="49"/>
  <c r="A237" i="49"/>
  <c r="A238" i="49"/>
  <c r="A239" i="49"/>
  <c r="A240" i="49"/>
  <c r="A241" i="49"/>
  <c r="A242" i="49"/>
  <c r="A243" i="49"/>
  <c r="A244" i="49"/>
  <c r="A245" i="49"/>
  <c r="A246" i="49"/>
  <c r="A247" i="49"/>
  <c r="A248" i="49"/>
  <c r="A249" i="49"/>
  <c r="A250" i="49"/>
  <c r="A251" i="49"/>
  <c r="A252" i="49"/>
  <c r="A253" i="49"/>
  <c r="A254" i="49"/>
  <c r="A255" i="49"/>
  <c r="A256" i="49"/>
  <c r="A257" i="49"/>
  <c r="A258" i="49"/>
  <c r="A259" i="49"/>
  <c r="A260" i="49"/>
  <c r="A261" i="49"/>
  <c r="A262" i="49"/>
  <c r="A263" i="49"/>
  <c r="A264" i="49"/>
  <c r="A265" i="49"/>
  <c r="A266" i="49"/>
  <c r="A267" i="49"/>
  <c r="A268" i="49"/>
  <c r="A269" i="49"/>
  <c r="A270" i="49"/>
  <c r="A271" i="49"/>
  <c r="A272" i="49"/>
  <c r="A273" i="49"/>
  <c r="A274" i="49"/>
  <c r="A275" i="49"/>
  <c r="A276" i="49"/>
  <c r="A277" i="49"/>
  <c r="A278" i="49"/>
  <c r="A279" i="49"/>
  <c r="A280" i="49"/>
  <c r="A281" i="49"/>
  <c r="A282" i="49"/>
  <c r="A283" i="49"/>
  <c r="A284" i="49"/>
  <c r="A285" i="49"/>
  <c r="A286" i="49"/>
  <c r="A287" i="49"/>
  <c r="A288" i="49"/>
  <c r="A289" i="49"/>
  <c r="A290" i="49"/>
  <c r="A291" i="49"/>
  <c r="A292" i="49"/>
  <c r="A293" i="49"/>
  <c r="A294" i="49"/>
  <c r="A295" i="49"/>
  <c r="A296" i="49"/>
  <c r="A297" i="49"/>
  <c r="A298" i="49"/>
  <c r="A299" i="49"/>
  <c r="A300" i="49"/>
  <c r="A301" i="49"/>
  <c r="A302" i="49"/>
  <c r="A303" i="49"/>
  <c r="A304" i="49"/>
  <c r="A305" i="49"/>
  <c r="A306" i="49"/>
  <c r="A307" i="49"/>
  <c r="A308" i="49"/>
  <c r="A309" i="49"/>
  <c r="A310" i="49"/>
  <c r="A311" i="49"/>
  <c r="A312" i="49"/>
  <c r="A313" i="49"/>
  <c r="A314" i="49"/>
  <c r="A315" i="49"/>
  <c r="A316" i="49"/>
  <c r="A317" i="49"/>
  <c r="A318" i="49"/>
  <c r="A319" i="49"/>
  <c r="A320" i="49"/>
  <c r="A321" i="49"/>
  <c r="A322" i="49"/>
  <c r="A323" i="49"/>
  <c r="A324" i="49"/>
  <c r="A325" i="49"/>
  <c r="A326" i="49"/>
  <c r="A327" i="49"/>
  <c r="A328" i="49"/>
  <c r="A329" i="49"/>
  <c r="A330" i="49"/>
  <c r="A331" i="49"/>
  <c r="A332" i="49"/>
  <c r="A333" i="49"/>
  <c r="A334" i="49"/>
  <c r="A335" i="49"/>
  <c r="A336" i="49"/>
  <c r="A337" i="49"/>
  <c r="A338" i="49"/>
  <c r="A339" i="49"/>
  <c r="A340" i="49"/>
  <c r="A341" i="49"/>
  <c r="A342" i="49"/>
  <c r="A343" i="49"/>
  <c r="A344" i="49"/>
  <c r="A345" i="49"/>
  <c r="A346" i="49"/>
  <c r="A347" i="49"/>
  <c r="A348" i="49"/>
  <c r="A349" i="49"/>
  <c r="A350" i="49"/>
  <c r="A351" i="49"/>
  <c r="A352" i="49"/>
  <c r="A353" i="49"/>
  <c r="A354" i="49"/>
  <c r="A355" i="49"/>
  <c r="A356" i="49"/>
  <c r="A357" i="49"/>
  <c r="A358" i="49"/>
  <c r="A33" i="49"/>
  <c r="BE357" i="49" l="1"/>
  <c r="BE356" i="49"/>
  <c r="BE355" i="49"/>
  <c r="BE354" i="49"/>
  <c r="BE353" i="49"/>
  <c r="BE352" i="49"/>
  <c r="BE351" i="49"/>
  <c r="BE350" i="49"/>
  <c r="BE349" i="49"/>
  <c r="BE348" i="49"/>
  <c r="BE347" i="49"/>
  <c r="BE346" i="49"/>
  <c r="BE345" i="49"/>
  <c r="BE344" i="49"/>
  <c r="BE343" i="49"/>
  <c r="BE342" i="49"/>
  <c r="BE341" i="49"/>
  <c r="BE340" i="49"/>
  <c r="BE339" i="49"/>
  <c r="BE338" i="49"/>
  <c r="BE337" i="49"/>
  <c r="BE336" i="49"/>
  <c r="BE335" i="49"/>
  <c r="BE334" i="49"/>
  <c r="BE333" i="49"/>
  <c r="BE332" i="49"/>
  <c r="BE331" i="49"/>
  <c r="BE330" i="49"/>
  <c r="BE329" i="49"/>
  <c r="BE328" i="49"/>
  <c r="BE327" i="49"/>
  <c r="BE326" i="49"/>
  <c r="BE325" i="49"/>
  <c r="BE324" i="49"/>
  <c r="BE323" i="49"/>
  <c r="BE322" i="49"/>
  <c r="BE321" i="49"/>
  <c r="BE320" i="49"/>
  <c r="BE319" i="49"/>
  <c r="BE318" i="49"/>
  <c r="BE317" i="49"/>
  <c r="BE316" i="49"/>
  <c r="BE315" i="49"/>
  <c r="BE314" i="49"/>
  <c r="BE313" i="49"/>
  <c r="BE312" i="49"/>
  <c r="BE311" i="49"/>
  <c r="BE310" i="49"/>
  <c r="BE309" i="49"/>
  <c r="BE308" i="49"/>
  <c r="BE307" i="49"/>
  <c r="BE306" i="49"/>
  <c r="BE305" i="49"/>
  <c r="BE304" i="49"/>
  <c r="BE303" i="49"/>
  <c r="BE302" i="49"/>
  <c r="BE301" i="49"/>
  <c r="BE300" i="49"/>
  <c r="BE299" i="49"/>
  <c r="BE298" i="49"/>
  <c r="BE297" i="49"/>
  <c r="BE296" i="49"/>
  <c r="BE295" i="49"/>
  <c r="BE294" i="49"/>
  <c r="BE293" i="49"/>
  <c r="BE292" i="49"/>
  <c r="BE291" i="49"/>
  <c r="BE290" i="49"/>
  <c r="BE289" i="49"/>
  <c r="BE288" i="49"/>
  <c r="BE287" i="49"/>
  <c r="BE286" i="49"/>
  <c r="BE285" i="49"/>
  <c r="BE284" i="49"/>
  <c r="BE283" i="49"/>
  <c r="BE282" i="49"/>
  <c r="BE281" i="49"/>
  <c r="BE280" i="49"/>
  <c r="BE279" i="49"/>
  <c r="BE278" i="49"/>
  <c r="BE277" i="49"/>
  <c r="BE276" i="49"/>
  <c r="BE275" i="49"/>
  <c r="BE274" i="49"/>
  <c r="BE273" i="49"/>
  <c r="BE272" i="49"/>
  <c r="BE271" i="49"/>
  <c r="BE270" i="49"/>
  <c r="BE269" i="49"/>
  <c r="BE268" i="49"/>
  <c r="BE267" i="49"/>
  <c r="BE266" i="49"/>
  <c r="BE265" i="49"/>
  <c r="BE264" i="49"/>
  <c r="BE263" i="49"/>
  <c r="BE262" i="49"/>
  <c r="BE261" i="49"/>
  <c r="BE260" i="49"/>
  <c r="BE259" i="49"/>
  <c r="BE258" i="49"/>
  <c r="BE257" i="49"/>
  <c r="BE256" i="49"/>
  <c r="BE255" i="49"/>
  <c r="BE254" i="49"/>
  <c r="BE253" i="49"/>
  <c r="BE252" i="49"/>
  <c r="BE251" i="49"/>
  <c r="BE250" i="49"/>
  <c r="BE249" i="49"/>
  <c r="BE248" i="49"/>
  <c r="BE247" i="49"/>
  <c r="BE246" i="49"/>
  <c r="BE245" i="49"/>
  <c r="BE244" i="49"/>
  <c r="BE243" i="49"/>
  <c r="BE242" i="49"/>
  <c r="BE241" i="49"/>
  <c r="BE240" i="49"/>
  <c r="BE239" i="49"/>
  <c r="BE238" i="49"/>
  <c r="BE237" i="49"/>
  <c r="BE236" i="49"/>
  <c r="BE235" i="49"/>
  <c r="BE234" i="49"/>
  <c r="BE233" i="49"/>
  <c r="BE232" i="49"/>
  <c r="BE231" i="49"/>
  <c r="BE230" i="49"/>
  <c r="BE229" i="49"/>
  <c r="BE228" i="49"/>
  <c r="BE227" i="49"/>
  <c r="BE226" i="49"/>
  <c r="BE225" i="49"/>
  <c r="BE224" i="49"/>
  <c r="BE223" i="49"/>
  <c r="BE222" i="49"/>
  <c r="BE221" i="49"/>
  <c r="BE220" i="49"/>
  <c r="BE219" i="49"/>
  <c r="BE218" i="49"/>
  <c r="BE217" i="49"/>
  <c r="BE216" i="49"/>
  <c r="BE215" i="49"/>
  <c r="BE214" i="49"/>
  <c r="BE213" i="49"/>
  <c r="BE212" i="49"/>
  <c r="BE211" i="49"/>
  <c r="BE210" i="49"/>
  <c r="BE209" i="49"/>
  <c r="BE208" i="49"/>
  <c r="BE207" i="49"/>
  <c r="BE206" i="49"/>
  <c r="BE205" i="49"/>
  <c r="BE204" i="49"/>
  <c r="BE203" i="49"/>
  <c r="BE202" i="49"/>
  <c r="BE201" i="49"/>
  <c r="BE200" i="49"/>
  <c r="BE199" i="49"/>
  <c r="BE198" i="49"/>
  <c r="BE197" i="49"/>
  <c r="BE196" i="49"/>
  <c r="BE195" i="49"/>
  <c r="BE194" i="49"/>
  <c r="BE193" i="49"/>
  <c r="BE192" i="49"/>
  <c r="BE191" i="49"/>
  <c r="BE190" i="49"/>
  <c r="BE189" i="49"/>
  <c r="BE188" i="49"/>
  <c r="BE187" i="49"/>
  <c r="BE186" i="49"/>
  <c r="BE185" i="49"/>
  <c r="BE184" i="49"/>
  <c r="BE183" i="49"/>
  <c r="BE182" i="49"/>
  <c r="BE181" i="49"/>
  <c r="BE180" i="49"/>
  <c r="BE179" i="49"/>
  <c r="BE178" i="49"/>
  <c r="BE177" i="49"/>
  <c r="BE176" i="49"/>
  <c r="BE175" i="49"/>
  <c r="BE174" i="49"/>
  <c r="BE173" i="49"/>
  <c r="BE172" i="49"/>
  <c r="BE171" i="49"/>
  <c r="BE170" i="49"/>
  <c r="BE169" i="49"/>
  <c r="BE168" i="49"/>
  <c r="BE167" i="49"/>
  <c r="BE166" i="49"/>
  <c r="BE165" i="49"/>
  <c r="BE164" i="49"/>
  <c r="BE163" i="49"/>
  <c r="BE162" i="49"/>
  <c r="BE161" i="49"/>
  <c r="BE160" i="49"/>
  <c r="BE159" i="49"/>
  <c r="BE158" i="49"/>
  <c r="BE157" i="49"/>
  <c r="BE156" i="49"/>
  <c r="BE155" i="49"/>
  <c r="BE154" i="49"/>
  <c r="BE153" i="49"/>
  <c r="BE152" i="49"/>
  <c r="BE151" i="49"/>
  <c r="BE150" i="49"/>
  <c r="BE149" i="49"/>
  <c r="BE148" i="49"/>
  <c r="BE147" i="49"/>
  <c r="BE146" i="49"/>
  <c r="BE145" i="49"/>
  <c r="BE144" i="49"/>
  <c r="BE143" i="49"/>
  <c r="BE142" i="49"/>
  <c r="BE141" i="49"/>
  <c r="BE140" i="49"/>
  <c r="BE139" i="49"/>
  <c r="BE138" i="49"/>
  <c r="BE137" i="49"/>
  <c r="BE136" i="49"/>
  <c r="BE135" i="49"/>
  <c r="BE134" i="49"/>
  <c r="BE133" i="49"/>
  <c r="BE132" i="49"/>
  <c r="BE131" i="49"/>
  <c r="BE130" i="49"/>
  <c r="BE129" i="49"/>
  <c r="BE128" i="49"/>
  <c r="BE127" i="49"/>
  <c r="BE126" i="49"/>
  <c r="BE125" i="49"/>
  <c r="BE124" i="49"/>
  <c r="BE123" i="49"/>
  <c r="BE122" i="49"/>
  <c r="BE121" i="49"/>
  <c r="BE120" i="49"/>
  <c r="BE119" i="49"/>
  <c r="BE118" i="49"/>
  <c r="BE117" i="49"/>
  <c r="BE116" i="49"/>
  <c r="BE115" i="49"/>
  <c r="BE114" i="49"/>
  <c r="BE113" i="49"/>
  <c r="BE112" i="49"/>
  <c r="BE111" i="49"/>
  <c r="BE110" i="49"/>
  <c r="BE109" i="49"/>
  <c r="BE108" i="49"/>
  <c r="BE107" i="49"/>
  <c r="BE106" i="49"/>
  <c r="BE105" i="49"/>
  <c r="BE104" i="49"/>
  <c r="BE103" i="49"/>
  <c r="BE102" i="49"/>
  <c r="BE101" i="49"/>
  <c r="BE100" i="49"/>
  <c r="BE99" i="49"/>
  <c r="BE98" i="49"/>
  <c r="BE97" i="49"/>
  <c r="BE96" i="49"/>
  <c r="BE95" i="49"/>
  <c r="BE94" i="49"/>
  <c r="BE93" i="49"/>
  <c r="BE92" i="49"/>
  <c r="BE91" i="49"/>
  <c r="BE90" i="49"/>
  <c r="BE89" i="49"/>
  <c r="BE88" i="49"/>
  <c r="BE87" i="49"/>
  <c r="BE86" i="49"/>
  <c r="BE85" i="49"/>
  <c r="BE84" i="49"/>
  <c r="BE83" i="49"/>
  <c r="BE82" i="49"/>
  <c r="BE81" i="49"/>
  <c r="BE80" i="49"/>
  <c r="BE79" i="49"/>
  <c r="BE78" i="49"/>
  <c r="BE77" i="49"/>
  <c r="BE76" i="49"/>
  <c r="BE75" i="49"/>
  <c r="BE74" i="49"/>
  <c r="BE73" i="49"/>
  <c r="BE72" i="49"/>
  <c r="BE71" i="49"/>
  <c r="BE70" i="49"/>
  <c r="BE69" i="49"/>
  <c r="BE68" i="49"/>
  <c r="BE67" i="49"/>
  <c r="BE66" i="49"/>
  <c r="BE65" i="49"/>
  <c r="BE64" i="49"/>
  <c r="BE63" i="49"/>
  <c r="BE62" i="49"/>
  <c r="BE61" i="49"/>
  <c r="BE60" i="49"/>
  <c r="BE59" i="49"/>
  <c r="BE58" i="49"/>
  <c r="BE57" i="49"/>
  <c r="BE56" i="49"/>
  <c r="BE55" i="49"/>
  <c r="BE54" i="49"/>
  <c r="BE53" i="49"/>
  <c r="BE52" i="49"/>
  <c r="BE51" i="49"/>
  <c r="BE50" i="49"/>
  <c r="BE49" i="49"/>
  <c r="BE48" i="49"/>
  <c r="BE47" i="49"/>
  <c r="BE46" i="49"/>
  <c r="BE45" i="49"/>
  <c r="BE44" i="49"/>
  <c r="BE43" i="49"/>
  <c r="BE42" i="49"/>
  <c r="BE41" i="49"/>
  <c r="BE40" i="49"/>
  <c r="BE39" i="49"/>
  <c r="BE38" i="49"/>
  <c r="BE37" i="49"/>
  <c r="BE36" i="49"/>
  <c r="BE35" i="49"/>
  <c r="BE34" i="49"/>
  <c r="BE33" i="49"/>
  <c r="BE32" i="49"/>
  <c r="BE31" i="49"/>
  <c r="BE30" i="49"/>
  <c r="BE29" i="49"/>
  <c r="BE28" i="49"/>
  <c r="BB23" i="49"/>
  <c r="AT23" i="49"/>
  <c r="BC21" i="49"/>
  <c r="BC23" i="49" s="1"/>
  <c r="BB21" i="49"/>
  <c r="BA21" i="49"/>
  <c r="BA23" i="49" s="1"/>
  <c r="AZ21" i="49"/>
  <c r="AZ23" i="49" s="1"/>
  <c r="AZ25" i="49" s="1"/>
  <c r="AY21" i="49"/>
  <c r="AY23" i="49" s="1"/>
  <c r="AX21" i="49"/>
  <c r="AX23" i="49" s="1"/>
  <c r="AW21" i="49"/>
  <c r="AW23" i="49" s="1"/>
  <c r="AV21" i="49"/>
  <c r="AV23" i="49" s="1"/>
  <c r="AU21" i="49"/>
  <c r="AU23" i="49" s="1"/>
  <c r="AT21" i="49"/>
  <c r="AS21" i="49"/>
  <c r="AS23" i="49" s="1"/>
  <c r="AR21" i="49"/>
  <c r="AR23" i="49" s="1"/>
  <c r="AQ21" i="49"/>
  <c r="AQ23" i="49" s="1"/>
  <c r="BE23" i="49" l="1"/>
  <c r="BE21" i="49"/>
  <c r="AX25" i="49"/>
  <c r="AY25" i="49"/>
  <c r="AV25" i="49"/>
  <c r="AR25" i="49"/>
  <c r="AU25" i="49"/>
  <c r="AR22" i="47" l="1"/>
  <c r="AR14" i="47" s="1"/>
  <c r="AQ22" i="48" l="1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AP22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AP20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AP19" i="48"/>
  <c r="AQ18" i="48"/>
  <c r="AR18" i="48"/>
  <c r="AS18" i="48"/>
  <c r="AT18" i="48"/>
  <c r="AT16" i="48" s="1"/>
  <c r="AU18" i="48"/>
  <c r="AV18" i="48"/>
  <c r="AW18" i="48"/>
  <c r="AX18" i="48"/>
  <c r="AY18" i="48"/>
  <c r="AZ18" i="48"/>
  <c r="BA18" i="48"/>
  <c r="BB18" i="48"/>
  <c r="BC18" i="48"/>
  <c r="AP18" i="48"/>
  <c r="BC25" i="48"/>
  <c r="BD19" i="48" l="1"/>
  <c r="BD18" i="48"/>
  <c r="AW21" i="48"/>
  <c r="AW23" i="48" s="1"/>
  <c r="AW25" i="48" s="1"/>
  <c r="AV21" i="48"/>
  <c r="AV23" i="48" s="1"/>
  <c r="AV25" i="48" s="1"/>
  <c r="BD22" i="48"/>
  <c r="AU21" i="48"/>
  <c r="AU23" i="48" s="1"/>
  <c r="AU25" i="48" s="1"/>
  <c r="AP21" i="48"/>
  <c r="AP23" i="48" s="1"/>
  <c r="BB21" i="48"/>
  <c r="BB23" i="48" s="1"/>
  <c r="BA21" i="48"/>
  <c r="BA23" i="48" s="1"/>
  <c r="BA25" i="48" s="1"/>
  <c r="AS21" i="48"/>
  <c r="AS23" i="48" s="1"/>
  <c r="BD20" i="48"/>
  <c r="AZ21" i="48"/>
  <c r="AZ23" i="48" s="1"/>
  <c r="AZ25" i="48" s="1"/>
  <c r="AR21" i="48"/>
  <c r="AR23" i="48" s="1"/>
  <c r="AY21" i="48"/>
  <c r="AY23" i="48" s="1"/>
  <c r="AY25" i="48" s="1"/>
  <c r="AQ21" i="48"/>
  <c r="AQ23" i="48" s="1"/>
  <c r="AQ25" i="48" s="1"/>
  <c r="AT21" i="48"/>
  <c r="AT23" i="48" s="1"/>
  <c r="AT25" i="48" s="1"/>
  <c r="AX21" i="48"/>
  <c r="AX23" i="48" s="1"/>
  <c r="AX25" i="48" s="1"/>
  <c r="BD23" i="48" l="1"/>
  <c r="BD25" i="48" s="1"/>
  <c r="BD21" i="48"/>
  <c r="E255" i="24" l="1"/>
  <c r="E249" i="24"/>
  <c r="E252" i="24"/>
  <c r="E237" i="24"/>
  <c r="E235" i="24" s="1"/>
  <c r="A36" i="47"/>
  <c r="A33" i="47"/>
  <c r="A34" i="47"/>
  <c r="A35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2" i="47"/>
  <c r="BE345" i="47" l="1"/>
  <c r="BE344" i="47"/>
  <c r="BE343" i="47"/>
  <c r="BE342" i="47"/>
  <c r="BE341" i="47"/>
  <c r="BE340" i="47"/>
  <c r="BE339" i="47"/>
  <c r="BE338" i="47"/>
  <c r="BE337" i="47"/>
  <c r="BE336" i="47"/>
  <c r="BE335" i="47"/>
  <c r="BE334" i="47"/>
  <c r="BE333" i="47"/>
  <c r="BE332" i="47"/>
  <c r="BE331" i="47"/>
  <c r="BE330" i="47"/>
  <c r="BE329" i="47"/>
  <c r="BE328" i="47"/>
  <c r="BE327" i="47"/>
  <c r="BE326" i="47"/>
  <c r="BE325" i="47"/>
  <c r="BE324" i="47"/>
  <c r="BE323" i="47"/>
  <c r="BE322" i="47"/>
  <c r="BE321" i="47"/>
  <c r="BE320" i="47"/>
  <c r="BE319" i="47"/>
  <c r="BE318" i="47"/>
  <c r="BE317" i="47"/>
  <c r="BE316" i="47"/>
  <c r="BE315" i="47"/>
  <c r="BE314" i="47"/>
  <c r="BE313" i="47"/>
  <c r="BE312" i="47"/>
  <c r="BE311" i="47"/>
  <c r="BE310" i="47"/>
  <c r="BE309" i="47"/>
  <c r="BE308" i="47"/>
  <c r="BE307" i="47"/>
  <c r="BE306" i="47"/>
  <c r="BE305" i="47"/>
  <c r="BE304" i="47"/>
  <c r="BE303" i="47"/>
  <c r="BE302" i="47"/>
  <c r="BE301" i="47"/>
  <c r="BE300" i="47"/>
  <c r="BE299" i="47"/>
  <c r="BE298" i="47"/>
  <c r="BE297" i="47"/>
  <c r="BE296" i="47"/>
  <c r="BE295" i="47"/>
  <c r="BE294" i="47"/>
  <c r="BE293" i="47"/>
  <c r="BE292" i="47"/>
  <c r="BE291" i="47"/>
  <c r="BE290" i="47"/>
  <c r="BE289" i="47"/>
  <c r="BE288" i="47"/>
  <c r="BE287" i="47"/>
  <c r="BE286" i="47"/>
  <c r="BE285" i="47"/>
  <c r="BE284" i="47"/>
  <c r="BE283" i="47"/>
  <c r="BE282" i="47"/>
  <c r="BE281" i="47"/>
  <c r="BE280" i="47"/>
  <c r="BE279" i="47"/>
  <c r="BE278" i="47"/>
  <c r="BE277" i="47"/>
  <c r="BE276" i="47"/>
  <c r="BE275" i="47"/>
  <c r="BE274" i="47"/>
  <c r="BE273" i="47"/>
  <c r="BE272" i="47"/>
  <c r="BE271" i="47"/>
  <c r="BE270" i="47"/>
  <c r="BE269" i="47"/>
  <c r="BE268" i="47"/>
  <c r="BE267" i="47"/>
  <c r="BE266" i="47"/>
  <c r="BE265" i="47"/>
  <c r="BE264" i="47"/>
  <c r="BE263" i="47"/>
  <c r="BE262" i="47"/>
  <c r="BE261" i="47"/>
  <c r="BE260" i="47"/>
  <c r="BE259" i="47"/>
  <c r="BE258" i="47"/>
  <c r="BE257" i="47"/>
  <c r="BE256" i="47"/>
  <c r="BE255" i="47"/>
  <c r="BE254" i="47"/>
  <c r="BE253" i="47"/>
  <c r="BE252" i="47"/>
  <c r="BE251" i="47"/>
  <c r="BE250" i="47"/>
  <c r="BE249" i="47"/>
  <c r="BE248" i="47"/>
  <c r="BE247" i="47"/>
  <c r="BE246" i="47"/>
  <c r="BE245" i="47"/>
  <c r="BE244" i="47"/>
  <c r="BE243" i="47"/>
  <c r="BE242" i="47"/>
  <c r="BE241" i="47"/>
  <c r="BE240" i="47"/>
  <c r="BE239" i="47"/>
  <c r="BE238" i="47"/>
  <c r="BE237" i="47"/>
  <c r="BE236" i="47"/>
  <c r="BE235" i="47"/>
  <c r="BE234" i="47"/>
  <c r="BE233" i="47"/>
  <c r="BE232" i="47"/>
  <c r="BE231" i="47"/>
  <c r="BE230" i="47"/>
  <c r="BE229" i="47"/>
  <c r="BE228" i="47"/>
  <c r="BE227" i="47"/>
  <c r="BE226" i="47"/>
  <c r="BE225" i="47"/>
  <c r="BE224" i="47"/>
  <c r="BE223" i="47"/>
  <c r="BE222" i="47"/>
  <c r="BE221" i="47"/>
  <c r="BE220" i="47"/>
  <c r="BE219" i="47"/>
  <c r="BE218" i="47"/>
  <c r="BE217" i="47"/>
  <c r="BE216" i="47"/>
  <c r="BE215" i="47"/>
  <c r="BE214" i="47"/>
  <c r="BE213" i="47"/>
  <c r="BE212" i="47"/>
  <c r="BE211" i="47"/>
  <c r="BE210" i="47"/>
  <c r="BE209" i="47"/>
  <c r="BE208" i="47"/>
  <c r="BE207" i="47"/>
  <c r="BE206" i="47"/>
  <c r="BE205" i="47"/>
  <c r="BE204" i="47"/>
  <c r="BE203" i="47"/>
  <c r="BE202" i="47"/>
  <c r="BE201" i="47"/>
  <c r="BE200" i="47"/>
  <c r="BE199" i="47"/>
  <c r="BE198" i="47"/>
  <c r="BE197" i="47"/>
  <c r="BE196" i="47"/>
  <c r="BE195" i="47"/>
  <c r="BE194" i="47"/>
  <c r="BE193" i="47"/>
  <c r="BE192" i="47"/>
  <c r="BE191" i="47"/>
  <c r="BE190" i="47"/>
  <c r="BE189" i="47"/>
  <c r="BE188" i="47"/>
  <c r="BE187" i="47"/>
  <c r="BE186" i="47"/>
  <c r="BE185" i="47"/>
  <c r="BE184" i="47"/>
  <c r="BE183" i="47"/>
  <c r="BE182" i="47"/>
  <c r="BE181" i="47"/>
  <c r="BE180" i="47"/>
  <c r="BE179" i="47"/>
  <c r="BE178" i="47"/>
  <c r="BE177" i="47"/>
  <c r="BE176" i="47"/>
  <c r="BE175" i="47"/>
  <c r="BE174" i="47"/>
  <c r="BE173" i="47"/>
  <c r="BE172" i="47"/>
  <c r="BE171" i="47"/>
  <c r="BE170" i="47"/>
  <c r="BE169" i="47"/>
  <c r="BE168" i="47"/>
  <c r="BE167" i="47"/>
  <c r="BE166" i="47"/>
  <c r="BE165" i="47"/>
  <c r="BE164" i="47"/>
  <c r="BE163" i="47"/>
  <c r="BE162" i="47"/>
  <c r="BE161" i="47"/>
  <c r="BE160" i="47"/>
  <c r="BE159" i="47"/>
  <c r="BE158" i="47"/>
  <c r="BE157" i="47"/>
  <c r="BE156" i="47"/>
  <c r="BE155" i="47"/>
  <c r="BE154" i="47"/>
  <c r="BE153" i="47"/>
  <c r="BE152" i="47"/>
  <c r="BE151" i="47"/>
  <c r="BE150" i="47"/>
  <c r="BE149" i="47"/>
  <c r="BE148" i="47"/>
  <c r="BE147" i="47"/>
  <c r="BE146" i="47"/>
  <c r="BE145" i="47"/>
  <c r="BE144" i="47"/>
  <c r="BE143" i="47"/>
  <c r="BE142" i="47"/>
  <c r="BE141" i="47"/>
  <c r="BE140" i="47"/>
  <c r="BE139" i="47"/>
  <c r="BE138" i="47"/>
  <c r="BE137" i="47"/>
  <c r="BE136" i="47"/>
  <c r="BE135" i="47"/>
  <c r="BE134" i="47"/>
  <c r="BE133" i="47"/>
  <c r="BE132" i="47"/>
  <c r="BE131" i="47"/>
  <c r="BE130" i="47"/>
  <c r="BE129" i="47"/>
  <c r="BE128" i="47"/>
  <c r="BE127" i="47"/>
  <c r="BE126" i="47"/>
  <c r="BE125" i="47"/>
  <c r="BE124" i="47"/>
  <c r="BE123" i="47"/>
  <c r="BE122" i="47"/>
  <c r="BE121" i="47"/>
  <c r="BE120" i="47"/>
  <c r="BE119" i="47"/>
  <c r="BE118" i="47"/>
  <c r="BE117" i="47"/>
  <c r="BE116" i="47"/>
  <c r="BE115" i="47"/>
  <c r="BE114" i="47"/>
  <c r="BE113" i="47"/>
  <c r="BE112" i="47"/>
  <c r="BE111" i="47"/>
  <c r="BE110" i="47"/>
  <c r="BE109" i="47"/>
  <c r="BE108" i="47"/>
  <c r="BE107" i="47"/>
  <c r="BE106" i="47"/>
  <c r="BE105" i="47"/>
  <c r="BE104" i="47"/>
  <c r="BE103" i="47"/>
  <c r="BE102" i="47"/>
  <c r="BE101" i="47"/>
  <c r="BE100" i="47"/>
  <c r="BE99" i="47"/>
  <c r="BE98" i="47"/>
  <c r="BE97" i="47"/>
  <c r="BE96" i="47"/>
  <c r="BE95" i="47"/>
  <c r="BE94" i="47"/>
  <c r="BE93" i="47"/>
  <c r="BE92" i="47"/>
  <c r="BE91" i="47"/>
  <c r="BE90" i="47"/>
  <c r="BE89" i="47"/>
  <c r="BE88" i="47"/>
  <c r="BE87" i="47"/>
  <c r="BE86" i="47"/>
  <c r="BE85" i="47"/>
  <c r="BE84" i="47"/>
  <c r="BE83" i="47"/>
  <c r="BE82" i="47"/>
  <c r="BE81" i="47"/>
  <c r="BE80" i="47"/>
  <c r="BE79" i="47"/>
  <c r="BE78" i="47"/>
  <c r="BE77" i="47"/>
  <c r="BE76" i="47"/>
  <c r="BE75" i="47"/>
  <c r="BE74" i="47"/>
  <c r="BE73" i="47"/>
  <c r="BE72" i="47"/>
  <c r="BE71" i="47"/>
  <c r="BE70" i="47"/>
  <c r="BE69" i="47"/>
  <c r="BE68" i="47"/>
  <c r="BE67" i="47"/>
  <c r="BE66" i="47"/>
  <c r="BE65" i="47"/>
  <c r="BE64" i="47"/>
  <c r="BE63" i="47"/>
  <c r="BE62" i="47"/>
  <c r="BE61" i="47"/>
  <c r="BE60" i="47"/>
  <c r="BE59" i="47"/>
  <c r="BE58" i="47"/>
  <c r="BE57" i="47"/>
  <c r="BE56" i="47"/>
  <c r="BE55" i="47"/>
  <c r="BE54" i="47"/>
  <c r="BE53" i="47"/>
  <c r="BE52" i="47"/>
  <c r="BE51" i="47"/>
  <c r="BE50" i="47"/>
  <c r="BE49" i="47"/>
  <c r="BE48" i="47"/>
  <c r="BE47" i="47"/>
  <c r="BE46" i="47"/>
  <c r="BE45" i="47"/>
  <c r="BE44" i="47"/>
  <c r="BE43" i="47"/>
  <c r="BE42" i="47"/>
  <c r="BE41" i="47"/>
  <c r="BE40" i="47"/>
  <c r="BE39" i="47"/>
  <c r="BE38" i="47"/>
  <c r="BE37" i="47"/>
  <c r="BE36" i="47"/>
  <c r="BE35" i="47"/>
  <c r="BE34" i="47"/>
  <c r="BE33" i="47"/>
  <c r="BE32" i="47"/>
  <c r="BE31" i="47"/>
  <c r="BE30" i="47"/>
  <c r="BE29" i="47"/>
  <c r="BE28" i="47"/>
  <c r="BD25" i="47"/>
  <c r="BC22" i="47"/>
  <c r="BB22" i="47"/>
  <c r="BA22" i="47"/>
  <c r="AZ22" i="47"/>
  <c r="AY22" i="47"/>
  <c r="AX22" i="47"/>
  <c r="AW22" i="47"/>
  <c r="AV22" i="47"/>
  <c r="AU22" i="47"/>
  <c r="BE22" i="47" s="1"/>
  <c r="AT22" i="47"/>
  <c r="AS22" i="47"/>
  <c r="AS25" i="47" s="1"/>
  <c r="AQ22" i="47"/>
  <c r="AQ25" i="47" s="1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BC19" i="47"/>
  <c r="BB19" i="47"/>
  <c r="BA19" i="47"/>
  <c r="AZ19" i="47"/>
  <c r="AY19" i="47"/>
  <c r="AX19" i="47"/>
  <c r="AW19" i="47"/>
  <c r="AV19" i="47"/>
  <c r="AU19" i="47"/>
  <c r="BE19" i="47" s="1"/>
  <c r="AT19" i="47"/>
  <c r="AS19" i="47"/>
  <c r="AR19" i="47"/>
  <c r="AQ19" i="47"/>
  <c r="BC18" i="47"/>
  <c r="BB18" i="47"/>
  <c r="BA18" i="47"/>
  <c r="AZ18" i="47"/>
  <c r="AY18" i="47"/>
  <c r="AX18" i="47"/>
  <c r="AW18" i="47"/>
  <c r="AV18" i="47"/>
  <c r="AU18" i="47"/>
  <c r="AT18" i="47"/>
  <c r="AS18" i="47"/>
  <c r="AR18" i="47"/>
  <c r="AQ18" i="47"/>
  <c r="AZ21" i="47" l="1"/>
  <c r="AZ23" i="47" s="1"/>
  <c r="AQ21" i="47"/>
  <c r="AQ23" i="47" s="1"/>
  <c r="AY21" i="47"/>
  <c r="AY23" i="47" s="1"/>
  <c r="AY25" i="47" s="1"/>
  <c r="AR21" i="47"/>
  <c r="AR23" i="47" s="1"/>
  <c r="AW21" i="47"/>
  <c r="AW23" i="47" s="1"/>
  <c r="AS21" i="47"/>
  <c r="AS23" i="47" s="1"/>
  <c r="AT21" i="47"/>
  <c r="AT23" i="47" s="1"/>
  <c r="BB21" i="47"/>
  <c r="BB23" i="47" s="1"/>
  <c r="BB25" i="47" s="1"/>
  <c r="BA21" i="47"/>
  <c r="BA23" i="47" s="1"/>
  <c r="BA25" i="47" s="1"/>
  <c r="AV21" i="47"/>
  <c r="AV23" i="47" s="1"/>
  <c r="AV25" i="47" s="1"/>
  <c r="BE18" i="47"/>
  <c r="AX21" i="47"/>
  <c r="AX23" i="47" s="1"/>
  <c r="AU21" i="47"/>
  <c r="AU23" i="47" s="1"/>
  <c r="BC21" i="47"/>
  <c r="BC23" i="47" s="1"/>
  <c r="BE20" i="47"/>
  <c r="AX25" i="47"/>
  <c r="AR25" i="47"/>
  <c r="AZ25" i="47"/>
  <c r="AW25" i="47"/>
  <c r="BE21" i="47" l="1"/>
  <c r="AU25" i="47"/>
  <c r="BE23" i="47"/>
  <c r="BE25" i="47" s="1"/>
  <c r="AQ25" i="45" l="1"/>
  <c r="AW22" i="45" l="1"/>
  <c r="AX22" i="45"/>
  <c r="AY22" i="45"/>
  <c r="AZ22" i="45"/>
  <c r="BA22" i="45"/>
  <c r="BB22" i="45"/>
  <c r="BC22" i="45"/>
  <c r="AX19" i="45"/>
  <c r="AY19" i="45"/>
  <c r="AZ19" i="45"/>
  <c r="BA19" i="45"/>
  <c r="BB19" i="45"/>
  <c r="BC19" i="45"/>
  <c r="AX20" i="45"/>
  <c r="AY20" i="45"/>
  <c r="AZ20" i="45"/>
  <c r="BA20" i="45"/>
  <c r="BB20" i="45"/>
  <c r="BC20" i="45"/>
  <c r="AW19" i="45" l="1"/>
  <c r="AT22" i="45" l="1"/>
  <c r="AV14" i="46"/>
  <c r="E243" i="24"/>
  <c r="BC21" i="46" l="1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BB17" i="46"/>
  <c r="BB20" i="46" s="1"/>
  <c r="BB22" i="46" s="1"/>
  <c r="BA17" i="46"/>
  <c r="AZ17" i="46"/>
  <c r="AZ20" i="46" s="1"/>
  <c r="AZ22" i="46" s="1"/>
  <c r="AY17" i="46"/>
  <c r="AX17" i="46"/>
  <c r="AX20" i="46" s="1"/>
  <c r="AX22" i="46" s="1"/>
  <c r="AW17" i="46"/>
  <c r="AV17" i="46"/>
  <c r="AV20" i="46" s="1"/>
  <c r="AV22" i="46" s="1"/>
  <c r="AV11" i="46" s="1"/>
  <c r="AU17" i="46"/>
  <c r="AT17" i="46"/>
  <c r="AT20" i="46" s="1"/>
  <c r="AT22" i="46" s="1"/>
  <c r="AS17" i="46"/>
  <c r="AR17" i="46"/>
  <c r="AR20" i="46" s="1"/>
  <c r="AR22" i="46" s="1"/>
  <c r="AQ17" i="46"/>
  <c r="AP17" i="46"/>
  <c r="AP20" i="46" s="1"/>
  <c r="AP22" i="46" s="1"/>
  <c r="AS20" i="46" l="1"/>
  <c r="AS22" i="46" s="1"/>
  <c r="AW20" i="46"/>
  <c r="AW22" i="46" s="1"/>
  <c r="BA20" i="46"/>
  <c r="BA22" i="46" s="1"/>
  <c r="AQ20" i="46"/>
  <c r="AQ22" i="46" s="1"/>
  <c r="AU20" i="46"/>
  <c r="AU22" i="46" s="1"/>
  <c r="AY20" i="46"/>
  <c r="AY22" i="46" s="1"/>
  <c r="E260" i="24"/>
  <c r="E263" i="24"/>
  <c r="E262" i="24" s="1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4" i="45"/>
  <c r="BF329" i="45" l="1"/>
  <c r="BE329" i="45"/>
  <c r="BF328" i="45"/>
  <c r="BE328" i="45"/>
  <c r="BF327" i="45"/>
  <c r="BE327" i="45"/>
  <c r="BF326" i="45"/>
  <c r="BE326" i="45"/>
  <c r="BF325" i="45"/>
  <c r="BE325" i="45"/>
  <c r="BF324" i="45"/>
  <c r="BE324" i="45"/>
  <c r="BF323" i="45"/>
  <c r="BE323" i="45"/>
  <c r="BF322" i="45"/>
  <c r="BE322" i="45"/>
  <c r="BF321" i="45"/>
  <c r="BE321" i="45"/>
  <c r="BF320" i="45"/>
  <c r="BE320" i="45"/>
  <c r="BF319" i="45"/>
  <c r="BE319" i="45"/>
  <c r="BF318" i="45"/>
  <c r="BE318" i="45"/>
  <c r="BF317" i="45"/>
  <c r="BE317" i="45"/>
  <c r="BF316" i="45"/>
  <c r="BE316" i="45"/>
  <c r="BF315" i="45"/>
  <c r="BE315" i="45"/>
  <c r="BF314" i="45"/>
  <c r="BE314" i="45"/>
  <c r="BF313" i="45"/>
  <c r="BE313" i="45"/>
  <c r="BF312" i="45"/>
  <c r="BE312" i="45"/>
  <c r="BF311" i="45"/>
  <c r="BE311" i="45"/>
  <c r="BF310" i="45"/>
  <c r="BE310" i="45"/>
  <c r="BF309" i="45"/>
  <c r="BE309" i="45"/>
  <c r="BF308" i="45"/>
  <c r="BE308" i="45"/>
  <c r="BF307" i="45"/>
  <c r="BE307" i="45"/>
  <c r="BF306" i="45"/>
  <c r="BE306" i="45"/>
  <c r="BF305" i="45"/>
  <c r="BE305" i="45"/>
  <c r="BF304" i="45"/>
  <c r="BE304" i="45"/>
  <c r="BF303" i="45"/>
  <c r="BE303" i="45"/>
  <c r="BF302" i="45"/>
  <c r="BE302" i="45"/>
  <c r="BF301" i="45"/>
  <c r="BE301" i="45"/>
  <c r="BF300" i="45"/>
  <c r="BE300" i="45"/>
  <c r="BF299" i="45"/>
  <c r="BE299" i="45"/>
  <c r="BF298" i="45"/>
  <c r="BE298" i="45"/>
  <c r="BF297" i="45"/>
  <c r="BE297" i="45"/>
  <c r="BF296" i="45"/>
  <c r="BE296" i="45"/>
  <c r="BF295" i="45"/>
  <c r="BE295" i="45"/>
  <c r="BF294" i="45"/>
  <c r="BE294" i="45"/>
  <c r="BF293" i="45"/>
  <c r="BE293" i="45"/>
  <c r="BF292" i="45"/>
  <c r="BE292" i="45"/>
  <c r="BF291" i="45"/>
  <c r="BE291" i="45"/>
  <c r="BF290" i="45"/>
  <c r="BE290" i="45"/>
  <c r="BF289" i="45"/>
  <c r="BE289" i="45"/>
  <c r="BF288" i="45"/>
  <c r="BE288" i="45"/>
  <c r="BF287" i="45"/>
  <c r="BE287" i="45"/>
  <c r="BF286" i="45"/>
  <c r="BE286" i="45"/>
  <c r="BF285" i="45"/>
  <c r="BE285" i="45"/>
  <c r="BF284" i="45"/>
  <c r="BE284" i="45"/>
  <c r="BF283" i="45"/>
  <c r="BE283" i="45"/>
  <c r="BF282" i="45"/>
  <c r="BE282" i="45"/>
  <c r="BF281" i="45"/>
  <c r="BE281" i="45"/>
  <c r="BF280" i="45"/>
  <c r="BE280" i="45"/>
  <c r="BF279" i="45"/>
  <c r="BE279" i="45"/>
  <c r="BF278" i="45"/>
  <c r="BE278" i="45"/>
  <c r="BF277" i="45"/>
  <c r="BE277" i="45"/>
  <c r="BF276" i="45"/>
  <c r="BE276" i="45"/>
  <c r="BF275" i="45"/>
  <c r="BE275" i="45"/>
  <c r="BF274" i="45"/>
  <c r="BE274" i="45"/>
  <c r="BF273" i="45"/>
  <c r="BE273" i="45"/>
  <c r="BF272" i="45"/>
  <c r="BE272" i="45"/>
  <c r="BF271" i="45"/>
  <c r="BE271" i="45"/>
  <c r="BF270" i="45"/>
  <c r="BE270" i="45"/>
  <c r="BF269" i="45"/>
  <c r="BE269" i="45"/>
  <c r="BF268" i="45"/>
  <c r="BE268" i="45"/>
  <c r="BF267" i="45"/>
  <c r="BE267" i="45"/>
  <c r="BF266" i="45"/>
  <c r="BE266" i="45"/>
  <c r="BF265" i="45"/>
  <c r="BE265" i="45"/>
  <c r="BF264" i="45"/>
  <c r="BE264" i="45"/>
  <c r="BF263" i="45"/>
  <c r="BE263" i="45"/>
  <c r="BF262" i="45"/>
  <c r="BE262" i="45"/>
  <c r="BF261" i="45"/>
  <c r="BE261" i="45"/>
  <c r="BF260" i="45"/>
  <c r="BE260" i="45"/>
  <c r="BF259" i="45"/>
  <c r="BE259" i="45"/>
  <c r="BF258" i="45"/>
  <c r="BE258" i="45"/>
  <c r="BF257" i="45"/>
  <c r="BE257" i="45"/>
  <c r="BF256" i="45"/>
  <c r="BE256" i="45"/>
  <c r="BF255" i="45"/>
  <c r="BE255" i="45"/>
  <c r="BF254" i="45"/>
  <c r="BE254" i="45"/>
  <c r="BF253" i="45"/>
  <c r="BE253" i="45"/>
  <c r="BF252" i="45"/>
  <c r="BE252" i="45"/>
  <c r="BF251" i="45"/>
  <c r="BE251" i="45"/>
  <c r="BF250" i="45"/>
  <c r="BE250" i="45"/>
  <c r="BF249" i="45"/>
  <c r="BE249" i="45"/>
  <c r="BF248" i="45"/>
  <c r="BE248" i="45"/>
  <c r="BF247" i="45"/>
  <c r="BE247" i="45"/>
  <c r="BF246" i="45"/>
  <c r="BE246" i="45"/>
  <c r="BF245" i="45"/>
  <c r="BE245" i="45"/>
  <c r="BF244" i="45"/>
  <c r="BE244" i="45"/>
  <c r="BF243" i="45"/>
  <c r="BE243" i="45"/>
  <c r="BF242" i="45"/>
  <c r="BE242" i="45"/>
  <c r="BF241" i="45"/>
  <c r="BE241" i="45"/>
  <c r="BF240" i="45"/>
  <c r="BE240" i="45"/>
  <c r="BF239" i="45"/>
  <c r="BE239" i="45"/>
  <c r="BF238" i="45"/>
  <c r="BE238" i="45"/>
  <c r="BF237" i="45"/>
  <c r="BE237" i="45"/>
  <c r="BF236" i="45"/>
  <c r="BE236" i="45"/>
  <c r="BF235" i="45"/>
  <c r="BE235" i="45"/>
  <c r="BF234" i="45"/>
  <c r="BE234" i="45"/>
  <c r="BF233" i="45"/>
  <c r="BE233" i="45"/>
  <c r="BF232" i="45"/>
  <c r="BE232" i="45"/>
  <c r="BF231" i="45"/>
  <c r="BE231" i="45"/>
  <c r="BF230" i="45"/>
  <c r="BE230" i="45"/>
  <c r="BF229" i="45"/>
  <c r="BE229" i="45"/>
  <c r="BF228" i="45"/>
  <c r="BE228" i="45"/>
  <c r="BF227" i="45"/>
  <c r="BE227" i="45"/>
  <c r="BF226" i="45"/>
  <c r="BE226" i="45"/>
  <c r="BF225" i="45"/>
  <c r="BE225" i="45"/>
  <c r="BF224" i="45"/>
  <c r="BE224" i="45"/>
  <c r="BF223" i="45"/>
  <c r="BE223" i="45"/>
  <c r="BF222" i="45"/>
  <c r="BE222" i="45"/>
  <c r="BF221" i="45"/>
  <c r="BE221" i="45"/>
  <c r="BF220" i="45"/>
  <c r="BE220" i="45"/>
  <c r="BF219" i="45"/>
  <c r="BE219" i="45"/>
  <c r="BF218" i="45"/>
  <c r="BE218" i="45"/>
  <c r="BF217" i="45"/>
  <c r="BE217" i="45"/>
  <c r="BF216" i="45"/>
  <c r="BE216" i="45"/>
  <c r="BF215" i="45"/>
  <c r="BE215" i="45"/>
  <c r="BF214" i="45"/>
  <c r="BE214" i="45"/>
  <c r="BF213" i="45"/>
  <c r="BE213" i="45"/>
  <c r="BF212" i="45"/>
  <c r="BE212" i="45"/>
  <c r="BF211" i="45"/>
  <c r="BE211" i="45"/>
  <c r="BF210" i="45"/>
  <c r="BE210" i="45"/>
  <c r="BF209" i="45"/>
  <c r="BE209" i="45"/>
  <c r="BF208" i="45"/>
  <c r="BE208" i="45"/>
  <c r="BF207" i="45"/>
  <c r="BE207" i="45"/>
  <c r="BF206" i="45"/>
  <c r="BE206" i="45"/>
  <c r="BF205" i="45"/>
  <c r="BE205" i="45"/>
  <c r="BF204" i="45"/>
  <c r="BE204" i="45"/>
  <c r="BF203" i="45"/>
  <c r="BE203" i="45"/>
  <c r="BF202" i="45"/>
  <c r="BE202" i="45"/>
  <c r="BF201" i="45"/>
  <c r="BE201" i="45"/>
  <c r="BF200" i="45"/>
  <c r="BE200" i="45"/>
  <c r="BF199" i="45"/>
  <c r="BE199" i="45"/>
  <c r="BF198" i="45"/>
  <c r="BE198" i="45"/>
  <c r="BF197" i="45"/>
  <c r="BE197" i="45"/>
  <c r="BF196" i="45"/>
  <c r="BE196" i="45"/>
  <c r="BF195" i="45"/>
  <c r="BE195" i="45"/>
  <c r="BF194" i="45"/>
  <c r="BE194" i="45"/>
  <c r="BF193" i="45"/>
  <c r="BE193" i="45"/>
  <c r="BF192" i="45"/>
  <c r="BE192" i="45"/>
  <c r="BF191" i="45"/>
  <c r="BE191" i="45"/>
  <c r="BF190" i="45"/>
  <c r="BE190" i="45"/>
  <c r="BF189" i="45"/>
  <c r="BE189" i="45"/>
  <c r="BF188" i="45"/>
  <c r="BE188" i="45"/>
  <c r="BF187" i="45"/>
  <c r="BE187" i="45"/>
  <c r="BF186" i="45"/>
  <c r="BE186" i="45"/>
  <c r="BF185" i="45"/>
  <c r="BE185" i="45"/>
  <c r="BF184" i="45"/>
  <c r="BE184" i="45"/>
  <c r="BF183" i="45"/>
  <c r="BE183" i="45"/>
  <c r="BF182" i="45"/>
  <c r="BE182" i="45"/>
  <c r="BF181" i="45"/>
  <c r="BE181" i="45"/>
  <c r="BF180" i="45"/>
  <c r="BE180" i="45"/>
  <c r="BF179" i="45"/>
  <c r="BE179" i="45"/>
  <c r="BF178" i="45"/>
  <c r="BE178" i="45"/>
  <c r="BF177" i="45"/>
  <c r="BE177" i="45"/>
  <c r="BF176" i="45"/>
  <c r="BE176" i="45"/>
  <c r="BF175" i="45"/>
  <c r="BE175" i="45"/>
  <c r="BF174" i="45"/>
  <c r="BE174" i="45"/>
  <c r="BF173" i="45"/>
  <c r="BE173" i="45"/>
  <c r="BF172" i="45"/>
  <c r="BE172" i="45"/>
  <c r="BF171" i="45"/>
  <c r="BE171" i="45"/>
  <c r="BF170" i="45"/>
  <c r="BE170" i="45"/>
  <c r="BF169" i="45"/>
  <c r="BE169" i="45"/>
  <c r="BF168" i="45"/>
  <c r="BE168" i="45"/>
  <c r="BF167" i="45"/>
  <c r="BE167" i="45"/>
  <c r="BF166" i="45"/>
  <c r="BE166" i="45"/>
  <c r="BF165" i="45"/>
  <c r="BE165" i="45"/>
  <c r="BF164" i="45"/>
  <c r="BE164" i="45"/>
  <c r="BF163" i="45"/>
  <c r="BE163" i="45"/>
  <c r="BF162" i="45"/>
  <c r="BE162" i="45"/>
  <c r="BF161" i="45"/>
  <c r="BE161" i="45"/>
  <c r="BF160" i="45"/>
  <c r="BE160" i="45"/>
  <c r="BF159" i="45"/>
  <c r="BE159" i="45"/>
  <c r="BF158" i="45"/>
  <c r="BE158" i="45"/>
  <c r="BF157" i="45"/>
  <c r="BE157" i="45"/>
  <c r="BF156" i="45"/>
  <c r="BE156" i="45"/>
  <c r="BF155" i="45"/>
  <c r="BE155" i="45"/>
  <c r="BF154" i="45"/>
  <c r="BE154" i="45"/>
  <c r="BF153" i="45"/>
  <c r="BE153" i="45"/>
  <c r="BF152" i="45"/>
  <c r="BE152" i="45"/>
  <c r="BF151" i="45"/>
  <c r="BE151" i="45"/>
  <c r="BF150" i="45"/>
  <c r="BE150" i="45"/>
  <c r="BF149" i="45"/>
  <c r="BE149" i="45"/>
  <c r="BF148" i="45"/>
  <c r="BE148" i="45"/>
  <c r="BF147" i="45"/>
  <c r="BE147" i="45"/>
  <c r="BF146" i="45"/>
  <c r="BE146" i="45"/>
  <c r="BF145" i="45"/>
  <c r="BE145" i="45"/>
  <c r="BF144" i="45"/>
  <c r="BE144" i="45"/>
  <c r="BF143" i="45"/>
  <c r="BE143" i="45"/>
  <c r="BF142" i="45"/>
  <c r="BE142" i="45"/>
  <c r="BF141" i="45"/>
  <c r="BE141" i="45"/>
  <c r="BF140" i="45"/>
  <c r="BE140" i="45"/>
  <c r="BF139" i="45"/>
  <c r="BE139" i="45"/>
  <c r="BF138" i="45"/>
  <c r="BE138" i="45"/>
  <c r="BF137" i="45"/>
  <c r="BE137" i="45"/>
  <c r="BF136" i="45"/>
  <c r="BE136" i="45"/>
  <c r="BF135" i="45"/>
  <c r="BE135" i="45"/>
  <c r="BF134" i="45"/>
  <c r="BE134" i="45"/>
  <c r="BF133" i="45"/>
  <c r="BE133" i="45"/>
  <c r="BF132" i="45"/>
  <c r="BE132" i="45"/>
  <c r="BF131" i="45"/>
  <c r="BE131" i="45"/>
  <c r="BF130" i="45"/>
  <c r="BE130" i="45"/>
  <c r="BF129" i="45"/>
  <c r="BE129" i="45"/>
  <c r="BF128" i="45"/>
  <c r="BE128" i="45"/>
  <c r="BF127" i="45"/>
  <c r="BE127" i="45"/>
  <c r="BF126" i="45"/>
  <c r="BE126" i="45"/>
  <c r="BF125" i="45"/>
  <c r="BE125" i="45"/>
  <c r="BF124" i="45"/>
  <c r="BE124" i="45"/>
  <c r="BF123" i="45"/>
  <c r="BE123" i="45"/>
  <c r="BF122" i="45"/>
  <c r="BE122" i="45"/>
  <c r="BF121" i="45"/>
  <c r="BE121" i="45"/>
  <c r="BF120" i="45"/>
  <c r="BE120" i="45"/>
  <c r="BF119" i="45"/>
  <c r="BE119" i="45"/>
  <c r="BF118" i="45"/>
  <c r="BE118" i="45"/>
  <c r="BF117" i="45"/>
  <c r="BE117" i="45"/>
  <c r="BF116" i="45"/>
  <c r="BE116" i="45"/>
  <c r="BF115" i="45"/>
  <c r="BE115" i="45"/>
  <c r="BF114" i="45"/>
  <c r="BE114" i="45"/>
  <c r="BF113" i="45"/>
  <c r="BE113" i="45"/>
  <c r="BF112" i="45"/>
  <c r="BE112" i="45"/>
  <c r="BF111" i="45"/>
  <c r="BE111" i="45"/>
  <c r="BF110" i="45"/>
  <c r="BE110" i="45"/>
  <c r="BF109" i="45"/>
  <c r="BE109" i="45"/>
  <c r="BF108" i="45"/>
  <c r="BE108" i="45"/>
  <c r="BF107" i="45"/>
  <c r="BE107" i="45"/>
  <c r="BF106" i="45"/>
  <c r="BE106" i="45"/>
  <c r="BF105" i="45"/>
  <c r="BE105" i="45"/>
  <c r="BF104" i="45"/>
  <c r="BE104" i="45"/>
  <c r="BF103" i="45"/>
  <c r="BE103" i="45"/>
  <c r="BF102" i="45"/>
  <c r="BE102" i="45"/>
  <c r="BF101" i="45"/>
  <c r="BE101" i="45"/>
  <c r="BF100" i="45"/>
  <c r="BE100" i="45"/>
  <c r="BF99" i="45"/>
  <c r="BE99" i="45"/>
  <c r="BF98" i="45"/>
  <c r="BE98" i="45"/>
  <c r="BF97" i="45"/>
  <c r="BE97" i="45"/>
  <c r="BF96" i="45"/>
  <c r="BE96" i="45"/>
  <c r="BF95" i="45"/>
  <c r="BE95" i="45"/>
  <c r="BF94" i="45"/>
  <c r="BE94" i="45"/>
  <c r="BF93" i="45"/>
  <c r="BE93" i="45"/>
  <c r="BF92" i="45"/>
  <c r="BE92" i="45"/>
  <c r="BF91" i="45"/>
  <c r="BE91" i="45"/>
  <c r="BF90" i="45"/>
  <c r="BE90" i="45"/>
  <c r="BF89" i="45"/>
  <c r="BE89" i="45"/>
  <c r="BF88" i="45"/>
  <c r="BE88" i="45"/>
  <c r="BF87" i="45"/>
  <c r="BE87" i="45"/>
  <c r="BF86" i="45"/>
  <c r="BE86" i="45"/>
  <c r="BF85" i="45"/>
  <c r="BE85" i="45"/>
  <c r="BF84" i="45"/>
  <c r="BE84" i="45"/>
  <c r="BF83" i="45"/>
  <c r="BE83" i="45"/>
  <c r="BF82" i="45"/>
  <c r="BE82" i="45"/>
  <c r="BF81" i="45"/>
  <c r="BE81" i="45"/>
  <c r="BF80" i="45"/>
  <c r="BE80" i="45"/>
  <c r="BF79" i="45"/>
  <c r="BE79" i="45"/>
  <c r="BF78" i="45"/>
  <c r="BE78" i="45"/>
  <c r="BF77" i="45"/>
  <c r="BE77" i="45"/>
  <c r="BF76" i="45"/>
  <c r="BE76" i="45"/>
  <c r="BF75" i="45"/>
  <c r="BE75" i="45"/>
  <c r="BF74" i="45"/>
  <c r="BE74" i="45"/>
  <c r="BF73" i="45"/>
  <c r="BE73" i="45"/>
  <c r="BF72" i="45"/>
  <c r="BE72" i="45"/>
  <c r="BF71" i="45"/>
  <c r="BE71" i="45"/>
  <c r="BF70" i="45"/>
  <c r="BE70" i="45"/>
  <c r="BF69" i="45"/>
  <c r="BE69" i="45"/>
  <c r="BF68" i="45"/>
  <c r="BE68" i="45"/>
  <c r="BF67" i="45"/>
  <c r="BE67" i="45"/>
  <c r="BF66" i="45"/>
  <c r="BE66" i="45"/>
  <c r="BF65" i="45"/>
  <c r="BE65" i="45"/>
  <c r="BF64" i="45"/>
  <c r="BE64" i="45"/>
  <c r="BF63" i="45"/>
  <c r="BE63" i="45"/>
  <c r="BF62" i="45"/>
  <c r="BE62" i="45"/>
  <c r="BF61" i="45"/>
  <c r="BE61" i="45"/>
  <c r="BF60" i="45"/>
  <c r="BE60" i="45"/>
  <c r="BF59" i="45"/>
  <c r="BE59" i="45"/>
  <c r="BF58" i="45"/>
  <c r="BE58" i="45"/>
  <c r="BF57" i="45"/>
  <c r="BE57" i="45"/>
  <c r="BF56" i="45"/>
  <c r="BE56" i="45"/>
  <c r="BF55" i="45"/>
  <c r="BE55" i="45"/>
  <c r="BF54" i="45"/>
  <c r="BE54" i="45"/>
  <c r="BF53" i="45"/>
  <c r="BE53" i="45"/>
  <c r="BF52" i="45"/>
  <c r="BE52" i="45"/>
  <c r="BF51" i="45"/>
  <c r="BE51" i="45"/>
  <c r="BF50" i="45"/>
  <c r="BE50" i="45"/>
  <c r="BF49" i="45"/>
  <c r="BE49" i="45"/>
  <c r="BF48" i="45"/>
  <c r="BE48" i="45"/>
  <c r="BF47" i="45"/>
  <c r="BE47" i="45"/>
  <c r="BF46" i="45"/>
  <c r="BE46" i="45"/>
  <c r="BF45" i="45"/>
  <c r="BE45" i="45"/>
  <c r="BF44" i="45"/>
  <c r="BE44" i="45"/>
  <c r="BF43" i="45"/>
  <c r="BE43" i="45"/>
  <c r="BF42" i="45"/>
  <c r="BE42" i="45"/>
  <c r="BF41" i="45"/>
  <c r="BE41" i="45"/>
  <c r="BF40" i="45"/>
  <c r="BE40" i="45"/>
  <c r="BF39" i="45"/>
  <c r="BE39" i="45"/>
  <c r="BF38" i="45"/>
  <c r="BE38" i="45"/>
  <c r="BF37" i="45"/>
  <c r="BE37" i="45"/>
  <c r="BF36" i="45"/>
  <c r="BE36" i="45"/>
  <c r="BF35" i="45"/>
  <c r="BE35" i="45"/>
  <c r="BF34" i="45"/>
  <c r="BE34" i="45"/>
  <c r="BF33" i="45"/>
  <c r="BE33" i="45"/>
  <c r="BF32" i="45"/>
  <c r="BE32" i="45"/>
  <c r="BF31" i="45"/>
  <c r="BE31" i="45"/>
  <c r="BF30" i="45"/>
  <c r="BE30" i="45"/>
  <c r="BF29" i="45"/>
  <c r="BE29" i="45"/>
  <c r="AV22" i="45"/>
  <c r="AU22" i="45"/>
  <c r="AS22" i="45"/>
  <c r="AR22" i="45"/>
  <c r="AQ22" i="45"/>
  <c r="AW20" i="45"/>
  <c r="AV20" i="45"/>
  <c r="AU20" i="45"/>
  <c r="AT20" i="45"/>
  <c r="AS20" i="45"/>
  <c r="AR20" i="45"/>
  <c r="AQ20" i="45"/>
  <c r="AX14" i="45"/>
  <c r="AV19" i="45"/>
  <c r="AU19" i="45"/>
  <c r="AT19" i="45"/>
  <c r="AS19" i="45"/>
  <c r="AR19" i="45"/>
  <c r="AQ19" i="45"/>
  <c r="BF19" i="45" s="1"/>
  <c r="BF18" i="45"/>
  <c r="BE18" i="45"/>
  <c r="AY21" i="45" l="1"/>
  <c r="AY23" i="45" s="1"/>
  <c r="AY26" i="45" s="1"/>
  <c r="BF20" i="45"/>
  <c r="AZ21" i="45"/>
  <c r="AZ23" i="45" s="1"/>
  <c r="BE20" i="45"/>
  <c r="AS21" i="45"/>
  <c r="AS23" i="45" s="1"/>
  <c r="AR21" i="45"/>
  <c r="AR23" i="45" s="1"/>
  <c r="AR26" i="45" s="1"/>
  <c r="BA21" i="45"/>
  <c r="BA23" i="45" s="1"/>
  <c r="BF22" i="45"/>
  <c r="AT21" i="45"/>
  <c r="AT23" i="45" s="1"/>
  <c r="AU21" i="45"/>
  <c r="AU23" i="45" s="1"/>
  <c r="BB21" i="45"/>
  <c r="BB23" i="45" s="1"/>
  <c r="AQ21" i="45"/>
  <c r="AQ23" i="45" s="1"/>
  <c r="AQ26" i="45" s="1"/>
  <c r="BC21" i="45"/>
  <c r="BC23" i="45" s="1"/>
  <c r="AV21" i="45"/>
  <c r="AV23" i="45" s="1"/>
  <c r="AW21" i="45"/>
  <c r="BE22" i="45"/>
  <c r="AX21" i="45"/>
  <c r="AX23" i="45" s="1"/>
  <c r="BE19" i="45"/>
  <c r="BE21" i="45" l="1"/>
  <c r="BF21" i="45"/>
  <c r="AW23" i="45"/>
  <c r="AW26" i="45" s="1"/>
  <c r="AU26" i="45"/>
  <c r="BE23" i="45"/>
  <c r="BF23" i="45" l="1"/>
  <c r="AO306" i="43" l="1"/>
  <c r="AQ312" i="43"/>
  <c r="AP312" i="43"/>
  <c r="AO311" i="43"/>
  <c r="AO310" i="43"/>
  <c r="AO309" i="43"/>
  <c r="AO308" i="43"/>
  <c r="AO27" i="43"/>
  <c r="AP27" i="43" s="1"/>
  <c r="E214" i="24" l="1"/>
  <c r="E270" i="24" l="1"/>
  <c r="E269" i="24" s="1"/>
  <c r="E273" i="24" l="1"/>
  <c r="E272" i="24" s="1"/>
  <c r="AQ21" i="44" l="1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O307" i="43" s="1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BA21" i="43" l="1"/>
  <c r="BA23" i="43" s="1"/>
  <c r="AS21" i="43"/>
  <c r="AS23" i="43" s="1"/>
  <c r="AS25" i="43" s="1"/>
  <c r="AU21" i="43"/>
  <c r="AU23" i="43" s="1"/>
  <c r="AU25" i="43" s="1"/>
  <c r="AV21" i="43"/>
  <c r="AV23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AP19" i="42" l="1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E126" i="24"/>
  <c r="E120" i="24"/>
  <c r="E89" i="24"/>
  <c r="E73" i="24"/>
  <c r="E157" i="24" l="1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BE11" i="40" l="1"/>
  <c r="BM11" i="40"/>
  <c r="BK11" i="40"/>
  <c r="BC11" i="40"/>
  <c r="BL11" i="40"/>
  <c r="BI11" i="40"/>
  <c r="E165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B16" i="40"/>
  <c r="C16" i="40" s="1"/>
  <c r="D16" i="40" s="1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186" i="40" l="1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E156" i="24"/>
  <c r="A62" i="40"/>
  <c r="A125" i="40"/>
  <c r="A57" i="40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H241" i="39" l="1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A44" i="39" s="1"/>
  <c r="C44" i="39"/>
  <c r="D44" i="39"/>
  <c r="E44" i="39"/>
  <c r="B45" i="39"/>
  <c r="A45" i="39" s="1"/>
  <c r="C45" i="39"/>
  <c r="D45" i="39"/>
  <c r="E45" i="39"/>
  <c r="B46" i="39"/>
  <c r="A46" i="39" s="1"/>
  <c r="C46" i="39"/>
  <c r="D46" i="39"/>
  <c r="E46" i="39"/>
  <c r="B47" i="39"/>
  <c r="A47" i="39" s="1"/>
  <c r="C47" i="39"/>
  <c r="D47" i="39"/>
  <c r="E47" i="39"/>
  <c r="B48" i="39"/>
  <c r="A48" i="39" s="1"/>
  <c r="C48" i="39"/>
  <c r="D48" i="39"/>
  <c r="E48" i="39"/>
  <c r="B49" i="39"/>
  <c r="C49" i="39"/>
  <c r="D49" i="39"/>
  <c r="E49" i="39"/>
  <c r="B50" i="39"/>
  <c r="A50" i="39" s="1"/>
  <c r="C50" i="39"/>
  <c r="D50" i="39"/>
  <c r="E50" i="39"/>
  <c r="B51" i="39"/>
  <c r="A51" i="39" s="1"/>
  <c r="C51" i="39"/>
  <c r="D51" i="39"/>
  <c r="E51" i="39"/>
  <c r="B52" i="39"/>
  <c r="A52" i="39" s="1"/>
  <c r="C52" i="39"/>
  <c r="D52" i="39"/>
  <c r="E52" i="39"/>
  <c r="B53" i="39"/>
  <c r="A53" i="39" s="1"/>
  <c r="C53" i="39"/>
  <c r="D53" i="39"/>
  <c r="E53" i="39"/>
  <c r="B54" i="39"/>
  <c r="A54" i="39" s="1"/>
  <c r="C54" i="39"/>
  <c r="D54" i="39"/>
  <c r="E54" i="39"/>
  <c r="B55" i="39"/>
  <c r="A55" i="39" s="1"/>
  <c r="C55" i="39"/>
  <c r="D55" i="39"/>
  <c r="E55" i="39"/>
  <c r="B56" i="39"/>
  <c r="A56" i="39" s="1"/>
  <c r="C56" i="39"/>
  <c r="D56" i="39"/>
  <c r="E56" i="39"/>
  <c r="B57" i="39"/>
  <c r="A57" i="39" s="1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A62" i="39" s="1"/>
  <c r="C62" i="39"/>
  <c r="D62" i="39"/>
  <c r="E62" i="39"/>
  <c r="B63" i="39"/>
  <c r="A63" i="39" s="1"/>
  <c r="C63" i="39"/>
  <c r="D63" i="39"/>
  <c r="E63" i="39"/>
  <c r="B64" i="39"/>
  <c r="A64" i="39" s="1"/>
  <c r="C64" i="39"/>
  <c r="D64" i="39"/>
  <c r="E64" i="39"/>
  <c r="B65" i="39"/>
  <c r="A65" i="39" s="1"/>
  <c r="C65" i="39"/>
  <c r="D65" i="39"/>
  <c r="E65" i="39"/>
  <c r="B66" i="39"/>
  <c r="C66" i="39"/>
  <c r="D66" i="39"/>
  <c r="E66" i="39"/>
  <c r="B67" i="39"/>
  <c r="A67" i="39" s="1"/>
  <c r="C67" i="39"/>
  <c r="D67" i="39"/>
  <c r="E67" i="39"/>
  <c r="B68" i="39"/>
  <c r="A68" i="39" s="1"/>
  <c r="C68" i="39"/>
  <c r="D68" i="39"/>
  <c r="E68" i="39"/>
  <c r="B69" i="39"/>
  <c r="A69" i="39" s="1"/>
  <c r="C69" i="39"/>
  <c r="D69" i="39"/>
  <c r="E69" i="39"/>
  <c r="B70" i="39"/>
  <c r="C70" i="39"/>
  <c r="D70" i="39"/>
  <c r="E70" i="39"/>
  <c r="B71" i="39"/>
  <c r="A71" i="39" s="1"/>
  <c r="C71" i="39"/>
  <c r="D71" i="39"/>
  <c r="E71" i="39"/>
  <c r="B72" i="39"/>
  <c r="A72" i="39" s="1"/>
  <c r="C72" i="39"/>
  <c r="D72" i="39"/>
  <c r="E72" i="39"/>
  <c r="B73" i="39"/>
  <c r="C73" i="39"/>
  <c r="D73" i="39"/>
  <c r="E73" i="39"/>
  <c r="B74" i="39"/>
  <c r="A74" i="39" s="1"/>
  <c r="C74" i="39"/>
  <c r="D74" i="39"/>
  <c r="E74" i="39"/>
  <c r="B75" i="39"/>
  <c r="A75" i="39" s="1"/>
  <c r="C75" i="39"/>
  <c r="D75" i="39"/>
  <c r="E75" i="39"/>
  <c r="B76" i="39"/>
  <c r="C76" i="39"/>
  <c r="D76" i="39"/>
  <c r="E76" i="39"/>
  <c r="B77" i="39"/>
  <c r="A77" i="39" s="1"/>
  <c r="C77" i="39"/>
  <c r="D77" i="39"/>
  <c r="E77" i="39"/>
  <c r="B78" i="39"/>
  <c r="A78" i="39" s="1"/>
  <c r="C78" i="39"/>
  <c r="D78" i="39"/>
  <c r="E78" i="39"/>
  <c r="B79" i="39"/>
  <c r="A79" i="39" s="1"/>
  <c r="C79" i="39"/>
  <c r="D79" i="39"/>
  <c r="E79" i="39"/>
  <c r="B80" i="39"/>
  <c r="A80" i="39" s="1"/>
  <c r="C80" i="39"/>
  <c r="D80" i="39"/>
  <c r="E80" i="39"/>
  <c r="B81" i="39"/>
  <c r="A81" i="39" s="1"/>
  <c r="C81" i="39"/>
  <c r="D81" i="39"/>
  <c r="E81" i="39"/>
  <c r="B82" i="39"/>
  <c r="A82" i="39" s="1"/>
  <c r="C82" i="39"/>
  <c r="D82" i="39"/>
  <c r="E82" i="39"/>
  <c r="B83" i="39"/>
  <c r="A83" i="39" s="1"/>
  <c r="C83" i="39"/>
  <c r="D83" i="39"/>
  <c r="E83" i="39"/>
  <c r="B84" i="39"/>
  <c r="A84" i="39" s="1"/>
  <c r="C84" i="39"/>
  <c r="D84" i="39"/>
  <c r="E84" i="39"/>
  <c r="B85" i="39"/>
  <c r="C85" i="39"/>
  <c r="D85" i="39"/>
  <c r="E85" i="39"/>
  <c r="B86" i="39"/>
  <c r="A86" i="39" s="1"/>
  <c r="C86" i="39"/>
  <c r="D86" i="39"/>
  <c r="E86" i="39"/>
  <c r="B87" i="39"/>
  <c r="A87" i="39" s="1"/>
  <c r="C87" i="39"/>
  <c r="D87" i="39"/>
  <c r="E87" i="39"/>
  <c r="B88" i="39"/>
  <c r="A88" i="39" s="1"/>
  <c r="C88" i="39"/>
  <c r="D88" i="39"/>
  <c r="E88" i="39"/>
  <c r="B89" i="39"/>
  <c r="A89" i="39" s="1"/>
  <c r="C89" i="39"/>
  <c r="D89" i="39"/>
  <c r="E89" i="39"/>
  <c r="B90" i="39"/>
  <c r="A90" i="39" s="1"/>
  <c r="C90" i="39"/>
  <c r="D90" i="39"/>
  <c r="E90" i="39"/>
  <c r="B91" i="39"/>
  <c r="A91" i="39" s="1"/>
  <c r="C91" i="39"/>
  <c r="D91" i="39"/>
  <c r="E91" i="39"/>
  <c r="B92" i="39"/>
  <c r="A92" i="39" s="1"/>
  <c r="C92" i="39"/>
  <c r="D92" i="39"/>
  <c r="E92" i="39"/>
  <c r="B93" i="39"/>
  <c r="C93" i="39"/>
  <c r="D93" i="39"/>
  <c r="E93" i="39"/>
  <c r="B94" i="39"/>
  <c r="A94" i="39" s="1"/>
  <c r="C94" i="39"/>
  <c r="D94" i="39"/>
  <c r="E94" i="39"/>
  <c r="B95" i="39"/>
  <c r="A95" i="39" s="1"/>
  <c r="C95" i="39"/>
  <c r="D95" i="39"/>
  <c r="E95" i="39"/>
  <c r="B96" i="39"/>
  <c r="A96" i="39" s="1"/>
  <c r="C96" i="39"/>
  <c r="D96" i="39"/>
  <c r="E96" i="39"/>
  <c r="B97" i="39"/>
  <c r="C97" i="39"/>
  <c r="D97" i="39"/>
  <c r="E97" i="39"/>
  <c r="B98" i="39"/>
  <c r="A98" i="39" s="1"/>
  <c r="C98" i="39"/>
  <c r="D98" i="39"/>
  <c r="E98" i="39"/>
  <c r="B99" i="39"/>
  <c r="A99" i="39" s="1"/>
  <c r="C99" i="39"/>
  <c r="D99" i="39"/>
  <c r="E99" i="39"/>
  <c r="B100" i="39"/>
  <c r="C100" i="39"/>
  <c r="D100" i="39"/>
  <c r="E100" i="39"/>
  <c r="B101" i="39"/>
  <c r="A101" i="39" s="1"/>
  <c r="C101" i="39"/>
  <c r="D101" i="39"/>
  <c r="E101" i="39"/>
  <c r="B102" i="39"/>
  <c r="A102" i="39" s="1"/>
  <c r="C102" i="39"/>
  <c r="D102" i="39"/>
  <c r="E102" i="39"/>
  <c r="B103" i="39"/>
  <c r="A103" i="39" s="1"/>
  <c r="C103" i="39"/>
  <c r="D103" i="39"/>
  <c r="E103" i="39"/>
  <c r="B104" i="39"/>
  <c r="A104" i="39" s="1"/>
  <c r="C104" i="39"/>
  <c r="D104" i="39"/>
  <c r="E104" i="39"/>
  <c r="B105" i="39"/>
  <c r="A105" i="39" s="1"/>
  <c r="C105" i="39"/>
  <c r="D105" i="39"/>
  <c r="E105" i="39"/>
  <c r="B106" i="39"/>
  <c r="C106" i="39"/>
  <c r="D106" i="39"/>
  <c r="E106" i="39"/>
  <c r="B107" i="39"/>
  <c r="A107" i="39" s="1"/>
  <c r="C107" i="39"/>
  <c r="D107" i="39"/>
  <c r="E107" i="39"/>
  <c r="B108" i="39"/>
  <c r="A108" i="39" s="1"/>
  <c r="C108" i="39"/>
  <c r="D108" i="39"/>
  <c r="E108" i="39"/>
  <c r="B109" i="39"/>
  <c r="A109" i="39" s="1"/>
  <c r="C109" i="39"/>
  <c r="D109" i="39"/>
  <c r="E109" i="39"/>
  <c r="B110" i="39"/>
  <c r="C110" i="39"/>
  <c r="D110" i="39"/>
  <c r="E110" i="39"/>
  <c r="B111" i="39"/>
  <c r="A111" i="39" s="1"/>
  <c r="C111" i="39"/>
  <c r="D111" i="39"/>
  <c r="E111" i="39"/>
  <c r="B112" i="39"/>
  <c r="A112" i="39" s="1"/>
  <c r="C112" i="39"/>
  <c r="D112" i="39"/>
  <c r="E112" i="39"/>
  <c r="B113" i="39"/>
  <c r="C113" i="39"/>
  <c r="D113" i="39"/>
  <c r="E113" i="39"/>
  <c r="B114" i="39"/>
  <c r="A114" i="39" s="1"/>
  <c r="C114" i="39"/>
  <c r="D114" i="39"/>
  <c r="E114" i="39"/>
  <c r="B115" i="39"/>
  <c r="A115" i="39" s="1"/>
  <c r="C115" i="39"/>
  <c r="D115" i="39"/>
  <c r="E115" i="39"/>
  <c r="B116" i="39"/>
  <c r="A116" i="39" s="1"/>
  <c r="C116" i="39"/>
  <c r="D116" i="39"/>
  <c r="E116" i="39"/>
  <c r="B117" i="39"/>
  <c r="C117" i="39"/>
  <c r="D117" i="39"/>
  <c r="E117" i="39"/>
  <c r="B118" i="39"/>
  <c r="A118" i="39" s="1"/>
  <c r="C118" i="39"/>
  <c r="D118" i="39"/>
  <c r="E118" i="39"/>
  <c r="B119" i="39"/>
  <c r="A119" i="39" s="1"/>
  <c r="C119" i="39"/>
  <c r="D119" i="39"/>
  <c r="E119" i="39"/>
  <c r="B120" i="39"/>
  <c r="A120" i="39" s="1"/>
  <c r="C120" i="39"/>
  <c r="D120" i="39"/>
  <c r="E120" i="39"/>
  <c r="B121" i="39"/>
  <c r="A121" i="39" s="1"/>
  <c r="C121" i="39"/>
  <c r="D121" i="39"/>
  <c r="E121" i="39"/>
  <c r="B122" i="39"/>
  <c r="C122" i="39"/>
  <c r="D122" i="39"/>
  <c r="E122" i="39"/>
  <c r="B123" i="39"/>
  <c r="A123" i="39" s="1"/>
  <c r="C123" i="39"/>
  <c r="D123" i="39"/>
  <c r="E123" i="39"/>
  <c r="B124" i="39"/>
  <c r="C124" i="39"/>
  <c r="D124" i="39"/>
  <c r="E124" i="39"/>
  <c r="B125" i="39"/>
  <c r="A125" i="39" s="1"/>
  <c r="C125" i="39"/>
  <c r="D125" i="39"/>
  <c r="E125" i="39"/>
  <c r="B126" i="39"/>
  <c r="A126" i="39" s="1"/>
  <c r="C126" i="39"/>
  <c r="D126" i="39"/>
  <c r="E126" i="39"/>
  <c r="B127" i="39"/>
  <c r="A127" i="39" s="1"/>
  <c r="C127" i="39"/>
  <c r="D127" i="39"/>
  <c r="E127" i="39"/>
  <c r="B133" i="39"/>
  <c r="A133" i="39" s="1"/>
  <c r="C133" i="39"/>
  <c r="D133" i="39"/>
  <c r="E133" i="39"/>
  <c r="B136" i="39"/>
  <c r="A136" i="39" s="1"/>
  <c r="C136" i="39"/>
  <c r="D136" i="39"/>
  <c r="E136" i="39"/>
  <c r="B141" i="39"/>
  <c r="A141" i="39" s="1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A144" i="39" s="1"/>
  <c r="C144" i="39"/>
  <c r="D144" i="39"/>
  <c r="E144" i="39"/>
  <c r="B145" i="39"/>
  <c r="A145" i="39" s="1"/>
  <c r="C145" i="39"/>
  <c r="D145" i="39"/>
  <c r="E145" i="39"/>
  <c r="B146" i="39"/>
  <c r="C146" i="39"/>
  <c r="D146" i="39"/>
  <c r="E146" i="39"/>
  <c r="B147" i="39"/>
  <c r="A147" i="39" s="1"/>
  <c r="C147" i="39"/>
  <c r="D147" i="39"/>
  <c r="E147" i="39"/>
  <c r="B148" i="39"/>
  <c r="A148" i="39" s="1"/>
  <c r="C148" i="39"/>
  <c r="D148" i="39"/>
  <c r="E148" i="39"/>
  <c r="B149" i="39"/>
  <c r="A149" i="39" s="1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A41" i="39" l="1"/>
  <c r="A39" i="39"/>
  <c r="A38" i="39"/>
  <c r="A36" i="39"/>
  <c r="A35" i="39"/>
  <c r="A34" i="39"/>
  <c r="A33" i="39"/>
  <c r="A32" i="39"/>
  <c r="A31" i="39"/>
  <c r="A29" i="39"/>
  <c r="A27" i="39"/>
  <c r="A26" i="39"/>
  <c r="A25" i="39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E117" i="24" l="1"/>
  <c r="E135" i="24" l="1"/>
  <c r="E32" i="24"/>
  <c r="E205" i="24"/>
  <c r="E204" i="24" s="1"/>
  <c r="E223" i="24"/>
  <c r="E221" i="24" s="1"/>
  <c r="E212" i="24"/>
  <c r="E197" i="24"/>
  <c r="E196" i="24" s="1"/>
  <c r="E186" i="24"/>
  <c r="E150" i="24"/>
  <c r="E143" i="24" s="1"/>
  <c r="E28" i="24"/>
  <c r="E185" i="24" l="1"/>
  <c r="E171" i="24" l="1"/>
  <c r="E155" i="24" s="1"/>
  <c r="E113" i="24" l="1"/>
  <c r="E107" i="24"/>
  <c r="E104" i="24"/>
  <c r="E70" i="24"/>
  <c r="E58" i="24"/>
  <c r="E53" i="24"/>
  <c r="E41" i="24"/>
  <c r="E35" i="24"/>
  <c r="E18" i="24"/>
  <c r="E14" i="24"/>
  <c r="B7" i="24"/>
  <c r="C7" i="24" s="1"/>
  <c r="D7" i="24" s="1"/>
  <c r="E7" i="24" s="1"/>
  <c r="E52" i="24" l="1"/>
  <c r="E61" i="24"/>
  <c r="E34" i="24"/>
  <c r="E20" i="24"/>
  <c r="E13" i="24" s="1"/>
  <c r="E12" i="24" l="1"/>
  <c r="E51" i="24"/>
  <c r="E11" i="24" l="1"/>
  <c r="E281" i="24" s="1"/>
</calcChain>
</file>

<file path=xl/sharedStrings.xml><?xml version="1.0" encoding="utf-8"?>
<sst xmlns="http://schemas.openxmlformats.org/spreadsheetml/2006/main" count="36432" uniqueCount="990">
  <si>
    <t xml:space="preserve"> </t>
  </si>
  <si>
    <t>CODIGO</t>
  </si>
  <si>
    <t>DESCRIPCION</t>
  </si>
  <si>
    <t>TOTAL ACUMULADO</t>
  </si>
  <si>
    <t>CREDITO</t>
  </si>
  <si>
    <t>CONTRACREDITO</t>
  </si>
  <si>
    <t>SECCION 2502 DEFENSORIA DEL PUEBLO</t>
  </si>
  <si>
    <t>REC</t>
  </si>
  <si>
    <t>P/TAL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</si>
  <si>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</si>
  <si>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</si>
  <si>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</si>
  <si>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</si>
  <si>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</si>
  <si>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</si>
  <si>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A-3</t>
  </si>
  <si>
    <t>TOTAL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</si>
  <si>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</si>
  <si>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</si>
  <si>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</si>
  <si>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</si>
  <si>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</si>
  <si>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</si>
  <si>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</si>
  <si>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</si>
  <si>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</si>
  <si>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</si>
  <si>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</si>
  <si>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</si>
  <si>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</si>
  <si>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</si>
  <si>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</si>
  <si>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</si>
  <si>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</si>
  <si>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</si>
  <si>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</si>
  <si>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</si>
  <si>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</si>
  <si>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</si>
  <si>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</si>
  <si>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</si>
  <si>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</si>
  <si>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</si>
  <si>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</si>
  <si>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</si>
  <si>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</si>
  <si>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</si>
  <si>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</si>
  <si>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</si>
  <si>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</si>
  <si>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</si>
  <si>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</si>
  <si>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</si>
  <si>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</si>
  <si>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</si>
  <si>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</si>
  <si>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</si>
  <si>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</si>
  <si>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</si>
  <si>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</si>
  <si>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</si>
  <si>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</si>
  <si>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</si>
  <si>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</si>
  <si>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</si>
  <si>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</si>
  <si>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</si>
  <si>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</si>
  <si>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</si>
  <si>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</si>
  <si>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</si>
  <si>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</si>
  <si>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</si>
  <si>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</si>
  <si>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</si>
  <si>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</si>
  <si>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</si>
  <si>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</si>
  <si>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</si>
  <si>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</si>
  <si>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</si>
  <si>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</si>
  <si>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</si>
  <si>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</si>
  <si>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</si>
  <si>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</si>
  <si>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</si>
  <si>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</si>
  <si>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</si>
  <si>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</si>
  <si>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</si>
  <si>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</si>
  <si>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</si>
  <si>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</si>
  <si>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</si>
  <si>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</si>
  <si>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</si>
  <si>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</si>
  <si>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</si>
  <si>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</si>
  <si>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</si>
  <si>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</si>
  <si>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</si>
  <si>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</si>
  <si>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</si>
  <si>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</si>
  <si>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</si>
  <si>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</si>
  <si>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</si>
  <si>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</si>
  <si>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</si>
  <si>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</si>
  <si>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</si>
  <si>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</si>
  <si>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</si>
  <si>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</si>
  <si>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</si>
  <si>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</si>
  <si>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</si>
  <si>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</si>
  <si>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</si>
  <si>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</si>
  <si>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</si>
  <si>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</si>
  <si>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</si>
  <si>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</si>
  <si>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</si>
  <si>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</si>
  <si>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</si>
  <si>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</si>
  <si>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</si>
  <si>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</si>
  <si>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</si>
  <si>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</si>
  <si>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</si>
  <si>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</si>
  <si>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</si>
  <si>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</si>
  <si>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</si>
  <si>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</si>
  <si>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</si>
  <si>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</si>
  <si>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</si>
  <si>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</si>
  <si>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</si>
  <si>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</si>
  <si>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</si>
  <si>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</si>
  <si>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</si>
  <si>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</si>
  <si>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</si>
  <si>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</si>
  <si>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</si>
  <si>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</si>
  <si>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</si>
  <si>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</si>
  <si>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</si>
  <si>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</si>
  <si>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</si>
  <si>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</si>
  <si>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</si>
  <si>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</si>
  <si>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</si>
  <si>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</si>
  <si>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</si>
  <si>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</si>
  <si>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</si>
  <si>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</si>
  <si>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</si>
  <si>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</si>
  <si>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</si>
  <si>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</si>
  <si>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</si>
  <si>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</si>
  <si>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</si>
  <si>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</si>
  <si>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</si>
  <si>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</si>
  <si>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</si>
  <si>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</si>
  <si>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</si>
  <si>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</si>
  <si>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</si>
  <si>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</si>
  <si>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</si>
  <si>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</si>
  <si>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</si>
  <si>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</si>
  <si>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</si>
  <si>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</si>
  <si>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COMPROMISOS
ACUMULADOS</t>
  </si>
  <si>
    <t>OBLIGACIONES
ACUMULADOS</t>
  </si>
  <si>
    <t>PAGOS
ACUMULADOS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</si>
  <si>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</si>
  <si>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</si>
  <si>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</si>
  <si>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</si>
  <si>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</si>
  <si>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</si>
  <si>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</si>
  <si>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</si>
  <si>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</si>
  <si>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</si>
  <si>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</si>
  <si>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</si>
  <si>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</si>
  <si>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</si>
  <si>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</si>
  <si>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</si>
  <si>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</si>
  <si>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</si>
  <si>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</si>
  <si>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</si>
  <si>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</si>
  <si>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</si>
  <si>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</si>
  <si>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</si>
  <si>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</si>
  <si>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</si>
  <si>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</si>
  <si>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</si>
  <si>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</si>
  <si>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</si>
  <si>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</si>
  <si>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</si>
  <si>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</si>
  <si>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</si>
  <si>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</si>
  <si>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</si>
  <si>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</si>
  <si>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</si>
  <si>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</si>
  <si>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</si>
  <si>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</si>
  <si>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</si>
  <si>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</si>
  <si>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</si>
  <si>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</si>
  <si>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</si>
  <si>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</si>
  <si>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</si>
  <si>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</si>
  <si>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</si>
  <si>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</si>
  <si>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</si>
  <si>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</si>
  <si>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</si>
  <si>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</si>
  <si>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</si>
  <si>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</si>
  <si>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</si>
  <si>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</si>
  <si>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</si>
  <si>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</si>
  <si>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</si>
  <si>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</si>
  <si>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</si>
  <si>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</si>
  <si>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</si>
  <si>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</si>
  <si>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</si>
  <si>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</si>
  <si>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</si>
  <si>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</si>
  <si>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</si>
  <si>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</si>
  <si>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</si>
  <si>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</si>
  <si>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</si>
  <si>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</si>
  <si>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</si>
  <si>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</si>
  <si>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</si>
  <si>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</si>
  <si>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</si>
  <si>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</si>
  <si>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</si>
  <si>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</si>
  <si>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</si>
  <si>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</si>
  <si>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</si>
  <si>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</si>
  <si>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</si>
  <si>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</si>
  <si>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</si>
  <si>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</si>
  <si>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</si>
  <si>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</si>
  <si>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</si>
  <si>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</si>
  <si>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</si>
  <si>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</si>
  <si>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</si>
  <si>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</si>
  <si>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</si>
  <si>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</si>
  <si>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</si>
  <si>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</si>
  <si>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</si>
  <si>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</si>
  <si>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</si>
  <si>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</si>
  <si>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</si>
  <si>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</si>
  <si>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</si>
  <si>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</si>
  <si>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</si>
  <si>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</si>
  <si>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</si>
  <si>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</si>
  <si>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</si>
  <si>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</si>
  <si>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</si>
  <si>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</si>
  <si>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</si>
  <si>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</si>
  <si>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</si>
  <si>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</si>
  <si>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</si>
  <si>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</si>
  <si>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</si>
  <si>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</si>
  <si>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</si>
  <si>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</si>
  <si>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</si>
  <si>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</si>
  <si>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</si>
  <si>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</si>
  <si>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</si>
  <si>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</si>
  <si>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</si>
  <si>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</si>
  <si>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</si>
  <si>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</si>
  <si>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</si>
  <si>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</si>
  <si>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</si>
  <si>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</si>
  <si>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</si>
  <si>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</si>
  <si>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</si>
  <si>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</si>
  <si>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</si>
  <si>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</si>
  <si>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</si>
  <si>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</si>
  <si>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</si>
  <si>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</si>
  <si>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</si>
  <si>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</si>
  <si>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</si>
  <si>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</si>
  <si>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</si>
  <si>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</si>
  <si>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</si>
  <si>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</si>
  <si>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</si>
  <si>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</si>
  <si>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</si>
  <si>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</si>
  <si>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</si>
  <si>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</si>
  <si>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</si>
  <si>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</si>
  <si>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</si>
  <si>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</si>
  <si>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</si>
  <si>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</si>
  <si>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</si>
  <si>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</si>
  <si>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</si>
  <si>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</si>
  <si>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</si>
  <si>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</si>
  <si>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</si>
  <si>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</si>
  <si>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</si>
  <si>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</si>
  <si>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</si>
  <si>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</si>
  <si>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</si>
  <si>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</si>
  <si>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</si>
  <si>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</si>
  <si>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</si>
  <si>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</si>
  <si>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</si>
  <si>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</si>
  <si>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</si>
  <si>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</si>
  <si>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</si>
  <si>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</si>
  <si>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</si>
  <si>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</si>
  <si>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</si>
  <si>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</si>
  <si>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</si>
  <si>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</si>
  <si>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</si>
  <si>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</si>
  <si>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</si>
  <si>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</si>
  <si>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</si>
  <si>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</si>
  <si>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</si>
  <si>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</si>
  <si>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</si>
  <si>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</si>
  <si>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</si>
  <si>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</si>
  <si>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</si>
  <si>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</si>
  <si>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</si>
  <si>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</si>
  <si>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</si>
  <si>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</si>
  <si>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</si>
  <si>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</si>
  <si>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</si>
  <si>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</si>
  <si>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</si>
  <si>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</si>
  <si>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</si>
  <si>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</si>
  <si>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</si>
  <si>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</si>
  <si>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</si>
  <si>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</si>
  <si>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</si>
  <si>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</si>
  <si>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</si>
  <si>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</si>
  <si>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</si>
  <si>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</si>
  <si>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</si>
  <si>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</si>
  <si>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</si>
  <si>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</si>
  <si>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</si>
  <si>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</si>
  <si>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</si>
  <si>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</si>
  <si>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</si>
  <si>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</si>
  <si>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</si>
  <si>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</si>
  <si>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</si>
  <si>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</si>
  <si>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</si>
  <si>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</si>
  <si>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</si>
  <si>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</si>
  <si>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</si>
  <si>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</si>
  <si>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</si>
  <si>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</si>
  <si>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</si>
  <si>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</si>
  <si>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</si>
  <si>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</si>
  <si>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</si>
  <si>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</si>
  <si>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</si>
  <si>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</si>
  <si>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</si>
  <si>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</si>
  <si>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</si>
  <si>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</si>
  <si>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</si>
  <si>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</si>
  <si>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</si>
  <si>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</si>
  <si>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</si>
  <si>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</si>
  <si>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</si>
  <si>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</si>
  <si>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</si>
  <si>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</si>
  <si>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</si>
  <si>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</si>
  <si>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</si>
  <si>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</si>
  <si>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</si>
  <si>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</si>
  <si>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</si>
  <si>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</si>
  <si>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</si>
  <si>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</si>
  <si>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</si>
  <si>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</si>
  <si>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</si>
  <si>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</si>
  <si>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</si>
  <si>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</si>
  <si>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</si>
  <si>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</si>
  <si>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</si>
  <si>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</si>
  <si>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</si>
  <si>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</si>
  <si>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</si>
  <si>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</si>
  <si>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</si>
  <si>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</si>
  <si>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</si>
  <si>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</si>
  <si>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</si>
  <si>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</si>
  <si>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</si>
  <si>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</si>
  <si>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</si>
  <si>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</si>
  <si>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</si>
  <si>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</si>
  <si>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</si>
  <si>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</si>
  <si>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</si>
  <si>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</si>
  <si>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</si>
  <si>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</si>
  <si>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</si>
  <si>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</si>
  <si>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</si>
  <si>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</si>
  <si>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</si>
  <si>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</si>
  <si>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</si>
  <si>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</si>
  <si>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</si>
  <si>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</si>
  <si>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</si>
  <si>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</si>
  <si>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</si>
  <si>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</si>
  <si>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</si>
  <si>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</si>
  <si>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</si>
  <si>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</si>
  <si>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</si>
  <si>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</si>
  <si>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</si>
  <si>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</si>
  <si>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</si>
  <si>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</si>
  <si>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</si>
  <si>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</si>
  <si>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</si>
  <si>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</si>
  <si>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</si>
  <si>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</si>
  <si>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</si>
  <si>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</si>
  <si>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</si>
  <si>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</si>
  <si>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</si>
  <si>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</si>
  <si>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</si>
  <si>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</si>
  <si>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</si>
  <si>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</si>
  <si>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</si>
  <si>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</si>
  <si>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</si>
  <si>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</si>
  <si>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</si>
  <si>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</si>
  <si>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</si>
  <si>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</si>
  <si>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</si>
  <si>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</si>
  <si>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</si>
  <si>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</si>
  <si>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</si>
  <si>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</si>
  <si>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</si>
  <si>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</si>
  <si>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</si>
  <si>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</si>
  <si>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</si>
  <si>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</si>
  <si>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</si>
  <si>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</si>
  <si>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</si>
  <si>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</si>
  <si>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</si>
  <si>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</si>
  <si>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</si>
  <si>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</si>
  <si>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</si>
  <si>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</si>
  <si>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</si>
  <si>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</si>
  <si>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</si>
  <si>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</si>
  <si>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</si>
  <si>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</si>
  <si>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</si>
  <si>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</si>
  <si>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</si>
  <si>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</si>
  <si>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</si>
  <si>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</si>
  <si>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</si>
  <si>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</si>
  <si>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</si>
  <si>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</si>
  <si>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</si>
  <si>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</si>
  <si>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</si>
  <si>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</si>
  <si>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</si>
  <si>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</si>
  <si>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</si>
  <si>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</si>
  <si>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</si>
  <si>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</si>
  <si>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</si>
  <si>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</si>
  <si>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</si>
  <si>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</si>
  <si>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</si>
  <si>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</si>
  <si>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</si>
  <si>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</si>
  <si>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</si>
  <si>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</si>
  <si>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</si>
  <si>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</si>
  <si>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</si>
  <si>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</si>
  <si>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</si>
  <si>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</si>
  <si>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</si>
  <si>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</si>
  <si>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</si>
  <si>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</si>
  <si>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</si>
  <si>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</si>
  <si>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</si>
  <si>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</si>
  <si>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</si>
  <si>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</si>
  <si>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</si>
  <si>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</si>
  <si>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</si>
  <si>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</si>
  <si>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</si>
  <si>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</si>
  <si>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</si>
  <si>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</si>
  <si>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</si>
  <si>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</si>
  <si>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</si>
  <si>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</si>
  <si>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</si>
  <si>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</si>
  <si>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</si>
  <si>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</si>
  <si>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</si>
  <si>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</si>
  <si>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</si>
  <si>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</si>
  <si>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</si>
  <si>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</si>
  <si>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</si>
  <si>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</si>
  <si>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</si>
  <si>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</si>
  <si>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</si>
  <si>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</si>
  <si>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</si>
  <si>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</si>
  <si>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</si>
  <si>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</si>
  <si>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</si>
  <si>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</si>
  <si>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</si>
  <si>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</si>
  <si>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</si>
  <si>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</si>
  <si>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</si>
  <si>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</si>
  <si>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</si>
  <si>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</si>
  <si>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</si>
  <si>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</si>
  <si>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</si>
  <si>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</si>
  <si>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</si>
  <si>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</si>
  <si>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</si>
  <si>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</si>
  <si>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</si>
  <si>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</si>
  <si>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</si>
  <si>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</si>
  <si>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</si>
  <si>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</si>
  <si>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</si>
  <si>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</si>
  <si>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</si>
  <si>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</si>
  <si>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</si>
  <si>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</si>
  <si>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</si>
  <si>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</si>
  <si>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</si>
  <si>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</si>
  <si>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</si>
  <si>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</si>
  <si>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</si>
  <si>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</si>
  <si>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</si>
  <si>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</si>
  <si>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</si>
  <si>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</si>
  <si>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</si>
  <si>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</si>
  <si>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</si>
  <si>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</si>
  <si>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</si>
  <si>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</si>
  <si>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</si>
  <si>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</si>
  <si>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</si>
  <si>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</si>
  <si>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</si>
  <si>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</si>
  <si>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</si>
  <si>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</si>
  <si>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</si>
  <si>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</si>
  <si>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</si>
  <si>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</si>
  <si>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</si>
  <si>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</si>
  <si>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</si>
  <si>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</si>
  <si>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</si>
  <si>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</si>
  <si>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</si>
  <si>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</si>
  <si>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</si>
  <si>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</si>
  <si>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</si>
  <si>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</si>
  <si>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</si>
  <si>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</si>
  <si>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</si>
  <si>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</si>
  <si>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</si>
  <si>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</si>
  <si>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</si>
  <si>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</si>
  <si>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</si>
  <si>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</si>
  <si>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</si>
  <si>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</si>
  <si>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</si>
  <si>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</si>
  <si>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</si>
  <si>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</si>
  <si>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</si>
  <si>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</si>
  <si>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</si>
  <si>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</si>
  <si>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</si>
  <si>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</si>
  <si>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</si>
  <si>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</si>
  <si>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</si>
  <si>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</si>
  <si>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</si>
  <si>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</si>
  <si>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</si>
  <si>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</si>
  <si>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</si>
  <si>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</si>
  <si>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</si>
  <si>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</si>
  <si>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</si>
  <si>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</si>
  <si>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</si>
  <si>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</si>
  <si>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</si>
  <si>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</si>
  <si>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</si>
  <si>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</si>
  <si>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</si>
  <si>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</si>
  <si>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</si>
  <si>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</si>
  <si>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</si>
  <si>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</si>
  <si>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</si>
  <si>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</si>
  <si>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</si>
  <si>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</si>
  <si>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</si>
  <si>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</si>
  <si>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</si>
  <si>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</si>
  <si>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</si>
  <si>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</si>
  <si>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</si>
  <si>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</si>
  <si>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</si>
  <si>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</si>
  <si>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</si>
  <si>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</si>
  <si>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</si>
  <si>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</si>
  <si>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</si>
  <si>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</si>
  <si>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</si>
  <si>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</si>
  <si>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</si>
  <si>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</si>
  <si>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</si>
  <si>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</si>
  <si>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</si>
  <si>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</si>
  <si>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</si>
  <si>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</si>
  <si>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</si>
  <si>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</si>
  <si>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</si>
  <si>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</si>
  <si>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</si>
  <si>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</si>
  <si>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</si>
  <si>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</si>
  <si>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</si>
  <si>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</si>
  <si>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</si>
  <si>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</si>
  <si>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</si>
  <si>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</si>
  <si>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</si>
  <si>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</si>
  <si>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</si>
  <si>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</si>
  <si>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</si>
  <si>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</si>
  <si>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</si>
  <si>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</si>
  <si>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</si>
  <si>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</si>
  <si>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</si>
  <si>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</si>
  <si>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</si>
  <si>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</si>
  <si>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</si>
  <si>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</si>
  <si>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A3534410</t>
  </si>
  <si>
    <t>A2046810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</si>
  <si>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</si>
  <si>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</si>
  <si>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</si>
  <si>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</si>
  <si>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</si>
  <si>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</si>
  <si>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</si>
  <si>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</si>
  <si>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</si>
  <si>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</si>
  <si>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</si>
  <si>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</si>
  <si>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</si>
  <si>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</si>
  <si>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</si>
  <si>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</si>
  <si>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</si>
  <si>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</si>
  <si>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</si>
  <si>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</si>
  <si>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</si>
  <si>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</si>
  <si>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</si>
  <si>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</si>
  <si>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</si>
  <si>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</si>
  <si>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C250210006011210</t>
  </si>
  <si>
    <t>OTROS BIENES CONSUMIBLES</t>
  </si>
  <si>
    <t>C-2502-1000-12</t>
  </si>
  <si>
    <t>IMPLEMENTACIÓN DE LA ESTRATEGIA PARA LA DIVULGACIÓN, PREVENCIÓN Y DEFENSA DE LOS DERECHOS COLECTIVOS Y DEL AMBIENTE</t>
  </si>
  <si>
    <t>A321111</t>
  </si>
  <si>
    <t>A-3-2-1-1</t>
  </si>
  <si>
    <t>2017-10-02-7:56 a. m.</t>
  </si>
  <si>
    <t>01/01/2017 A 30/09/2017</t>
  </si>
  <si>
    <t>EJEC
COMP</t>
  </si>
  <si>
    <t>EJEC
OBL</t>
  </si>
  <si>
    <t>FORTALECIMIENTO SERVICIO DE INVESTIGACION DEFENSORIAL DE LA DIRECCION NACIONAL DE DEFENSORIA PUBLICA NACIONAL</t>
  </si>
  <si>
    <t>POBLACION GENERAL</t>
  </si>
  <si>
    <t>OTROS EQUIPOS</t>
  </si>
  <si>
    <t>IMPLEMENTACIÓN DE UNA ESTRATEGIA PARA LA DIVULGACIÓN, PREVENCIÓN Y DEFENSA DE LOS DERECHOS COLECTIVOS Y DEL AMBIENTE BOGOTÁ</t>
  </si>
  <si>
    <t>COMPRA DE INMUEBLES</t>
  </si>
  <si>
    <t>AMPLIACION MODERNIZACION DE LOS SISTEMAS DE INFORMACION PLATAFORMA COMPUTACIONAL TELECOMUNICACIONES Y SEGURIDAD INFORMATICA NACIONAL</t>
  </si>
  <si>
    <t>OTRO SERVICIOS</t>
  </si>
  <si>
    <t>C-2599-1000-2-0-3-11</t>
  </si>
  <si>
    <t>C-2599-1000-2-0-3-13</t>
  </si>
  <si>
    <t xml:space="preserve">COMPRA DE INMUEBLES </t>
  </si>
  <si>
    <t>C-2599-1000-4-0-3-7</t>
  </si>
  <si>
    <t>C-2502-1000-8</t>
  </si>
  <si>
    <t xml:space="preserve">OTROS EQUIPOS </t>
  </si>
  <si>
    <t>C-2502-1000-8-0-3-10</t>
  </si>
  <si>
    <t>C-2502-1000-8-0-3-11</t>
  </si>
  <si>
    <t>C-2599-1000-3</t>
  </si>
  <si>
    <t>C-2599-1000-3-0-3-11</t>
  </si>
  <si>
    <t>C259910003031110</t>
  </si>
  <si>
    <t>C259910002031310</t>
  </si>
  <si>
    <t>C259910002031110</t>
  </si>
  <si>
    <t>C250210008031110</t>
  </si>
  <si>
    <t>C250210008031010</t>
  </si>
  <si>
    <t>C25991000402710</t>
  </si>
  <si>
    <t>C25991000403710</t>
  </si>
  <si>
    <t>2017-10-02-8:20 a. m.</t>
  </si>
  <si>
    <t>01/09/2017 A 30/09/2017</t>
  </si>
  <si>
    <t>TRANSFERENCIAS</t>
  </si>
  <si>
    <t xml:space="preserve">T. FUNCIONAMIENTO </t>
  </si>
  <si>
    <t>T. PPTO FUNC + INVERSIÓN</t>
  </si>
  <si>
    <t>C-2502-1000-12-0-2-1</t>
  </si>
  <si>
    <t>C-2502-1000-12-0-2-2</t>
  </si>
  <si>
    <t>C-2502-1000-12-0-2-3</t>
  </si>
  <si>
    <t>C-2502-1000-12-0-2-4</t>
  </si>
  <si>
    <t>C-2502-1000-12-0-2-6</t>
  </si>
  <si>
    <t>C259910002</t>
  </si>
  <si>
    <t>C250210001202110</t>
  </si>
  <si>
    <t>C250210001202210</t>
  </si>
  <si>
    <t>C250210001202310</t>
  </si>
  <si>
    <t>C250210001202410</t>
  </si>
  <si>
    <t>C250210001202610</t>
  </si>
  <si>
    <t>2017-11-01-7:13 a. m.</t>
  </si>
  <si>
    <t>01/01/2017 A 31/10/2017</t>
  </si>
  <si>
    <t>EJEC</t>
  </si>
  <si>
    <t>FORTALECIMIENTO PARA LA PROMOCIÓN Y SEGUIMIENTO AL CUMPLIMIENTO DE LOS DERECHOS DE LAS MUJERES A NIVEL NACIONAL</t>
  </si>
  <si>
    <t>IMPLEMENTACIÓN MEJORAR EL ACCESO Y OPORTUNIDAD DE LA ATENCIÓN, BOGOTÁ</t>
  </si>
  <si>
    <t>2017-11-01-7:15 a. m.</t>
  </si>
  <si>
    <t>01/10/2017 A 31/10/2017</t>
  </si>
  <si>
    <t>C-2502-1000-9</t>
  </si>
  <si>
    <t>C-2502-1000-9-0-2</t>
  </si>
  <si>
    <t>C-2502-1000-9-0-2-1</t>
  </si>
  <si>
    <t>C-2502-1000-9-0-2-2</t>
  </si>
  <si>
    <t>C-2502-1000-9-0-2-3</t>
  </si>
  <si>
    <t>C-2502-1000-9-0-2-4</t>
  </si>
  <si>
    <t>C-2502-1000-9-0-2-6</t>
  </si>
  <si>
    <t>C25021000902110</t>
  </si>
  <si>
    <t>C25021000902210</t>
  </si>
  <si>
    <t>C25021000902310</t>
  </si>
  <si>
    <t>C25021000902410</t>
  </si>
  <si>
    <t>C25021000902610</t>
  </si>
  <si>
    <t>C-2502-1000-14</t>
  </si>
  <si>
    <t>C-2502-1000-14-0-2-1</t>
  </si>
  <si>
    <t>C-2502-1000-14-0-2-2</t>
  </si>
  <si>
    <t>C250210001402110</t>
  </si>
  <si>
    <t>C250210001402210</t>
  </si>
  <si>
    <t>C-2599-1000-2-0-2-13</t>
  </si>
  <si>
    <t>C259910002021310</t>
  </si>
  <si>
    <t>C-2502-1000-8-0-2-10</t>
  </si>
  <si>
    <t>C-2502-1000-8-0-2-11</t>
  </si>
  <si>
    <t>C250210008021010</t>
  </si>
  <si>
    <t>C250210008021110</t>
  </si>
  <si>
    <t>SALDO POR CER</t>
  </si>
  <si>
    <t xml:space="preserve"> 10  - 13</t>
  </si>
  <si>
    <t>A NOVIEMBRE/2017</t>
  </si>
  <si>
    <t>2017-12-01-8:21 a. m.</t>
  </si>
  <si>
    <t>CSF - SSF</t>
  </si>
  <si>
    <t>10-16-11</t>
  </si>
  <si>
    <t>10-15-13</t>
  </si>
  <si>
    <t>OTROS GASTOS PERSONALES - DISTRIBUCION PREVIO CONCEPTO DGPPN</t>
  </si>
  <si>
    <t>VEHICULOS</t>
  </si>
  <si>
    <t>A-1-0-1-8</t>
  </si>
  <si>
    <t>A-2-0-4-1-16</t>
  </si>
  <si>
    <t xml:space="preserve">VEHÍCULOS </t>
  </si>
  <si>
    <t>C-2502-1000-3-0-2-12</t>
  </si>
  <si>
    <t>C-2502-1000-3-0-2-7</t>
  </si>
  <si>
    <t>C-2502-1000-3-0-2-8</t>
  </si>
  <si>
    <t>COMPRA DE EQUIPOS TIC</t>
  </si>
  <si>
    <t>C-2502-1000-1-0-2</t>
  </si>
  <si>
    <t>C-2502-1000-1-0-2-7</t>
  </si>
  <si>
    <t>A321110</t>
  </si>
  <si>
    <t>C250210003021210</t>
  </si>
  <si>
    <t>C25021000302710</t>
  </si>
  <si>
    <t>C25021000302810</t>
  </si>
  <si>
    <t>A20411610</t>
  </si>
  <si>
    <t>A20411613</t>
  </si>
  <si>
    <t>A101810</t>
  </si>
  <si>
    <t>10 -15</t>
  </si>
  <si>
    <t>APROPIACION 
VIGENTE</t>
  </si>
  <si>
    <t>Decreto 2170 /27 dic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</si>
</sst>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0.0%"/>
    <numFmt numFmtId="169" formatCode="_-&quot;$&quot;* #,##0_-;\-&quot;$&quot;* #,##0_-;_-&quot;$&quot;* &quot;-&quot;??_-;_-@_-"/>
  </numFmts>
  <fonts count="1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9"/>
      <color rgb="FFFF33CC"/>
      <name val="Cambria"/>
      <family val="1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 Narrow"/>
      <family val="2"/>
    </font>
    <font>
      <b/>
      <sz val="8"/>
      <color rgb="FF00B050"/>
      <name val="Arial Narrow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sz val="8"/>
      <color rgb="FFFF33CC"/>
      <name val="Arial Narrow"/>
      <family val="2"/>
    </font>
    <font>
      <b/>
      <sz val="8"/>
      <color rgb="FFFF33CC"/>
      <name val="Arial Narrow"/>
      <family val="2"/>
    </font>
    <font>
      <sz val="8"/>
      <name val="Arial Narrow"/>
      <family val="2"/>
    </font>
    <font>
      <sz val="10"/>
      <color rgb="FFFF33CC"/>
      <name val="Arial Narrow"/>
      <family val="2"/>
    </font>
    <font>
      <b/>
      <sz val="10"/>
      <color rgb="FFFF33CC"/>
      <name val="Arial Narrow"/>
      <family val="2"/>
    </font>
    <font>
      <b/>
      <sz val="9"/>
      <color rgb="FFFF33CC"/>
      <name val="Calibri"/>
      <family val="2"/>
    </font>
    <font>
      <b/>
      <sz val="10"/>
      <color rgb="FF7AF8A1"/>
      <name val="Arial Narrow"/>
      <family val="2"/>
    </font>
    <font>
      <sz val="11"/>
      <color rgb="FF000000"/>
      <name val="Arial"/>
      <family val="2"/>
    </font>
    <font>
      <b/>
      <sz val="11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sz val="11"/>
      <color rgb="FFFF0000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b/>
      <sz val="4.5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4"/>
      <color rgb="FF000000"/>
      <name val="Arial Narrow"/>
      <family val="2"/>
    </font>
    <font>
      <sz val="4"/>
      <name val="Calibri"/>
      <family val="2"/>
    </font>
    <font>
      <b/>
      <sz val="4"/>
      <color rgb="FFFF0000"/>
      <name val="Arial Narrow"/>
      <family val="2"/>
    </font>
    <font>
      <b/>
      <sz val="4"/>
      <color rgb="FFFF0000"/>
      <name val="Calibri"/>
      <family val="2"/>
    </font>
    <font>
      <b/>
      <sz val="4"/>
      <color rgb="FF000000"/>
      <name val="Arial Narrow"/>
      <family val="2"/>
    </font>
    <font>
      <sz val="4"/>
      <color rgb="FF000000"/>
      <name val="Arial"/>
      <family val="2"/>
    </font>
    <font>
      <b/>
      <sz val="10"/>
      <color rgb="FF00B0F0"/>
      <name val="Calibri"/>
      <family val="2"/>
    </font>
    <font>
      <sz val="10"/>
      <color rgb="FF00B0F0"/>
      <name val="Arial Narrow"/>
      <family val="2"/>
    </font>
    <font>
      <sz val="10"/>
      <color rgb="FF00B0F0"/>
      <name val="Calibri"/>
      <family val="2"/>
    </font>
    <font>
      <sz val="4"/>
      <color rgb="FF00B0F0"/>
      <name val="Arial Narrow"/>
      <family val="2"/>
    </font>
    <font>
      <sz val="4"/>
      <color rgb="FF00B0F0"/>
      <name val="Calibri"/>
      <family val="2"/>
    </font>
    <font>
      <b/>
      <sz val="10"/>
      <color rgb="FF00B0F0"/>
      <name val="Arial Narrow"/>
      <family val="2"/>
    </font>
    <font>
      <b/>
      <sz val="4"/>
      <color rgb="FF00B0F0"/>
      <name val="Arial Narrow"/>
      <family val="2"/>
    </font>
    <font>
      <b/>
      <sz val="10"/>
      <name val="Calibri"/>
      <family val="2"/>
    </font>
    <font>
      <b/>
      <sz val="4"/>
      <name val="Arial Narrow"/>
      <family val="2"/>
    </font>
    <font>
      <sz val="10"/>
      <name val="Arial Narrow"/>
      <family val="2"/>
    </font>
    <font>
      <sz val="4"/>
      <name val="Arial Narrow"/>
      <family val="2"/>
    </font>
    <font>
      <b/>
      <sz val="12"/>
      <name val="Cambria"/>
      <family val="1"/>
      <scheme val="maj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rgb="FFFF99FF"/>
        <bgColor indexed="64"/>
      </patternFill>
    </fill>
    <fill>
      <patternFill patternType="solid">
        <fgColor rgb="FFFED0F9"/>
        <bgColor rgb="FFDCDCDC"/>
      </patternFill>
    </fill>
    <fill>
      <patternFill patternType="solid">
        <fgColor theme="6" tint="0.79998168889431442"/>
        <bgColor rgb="FFDCDCDC"/>
      </patternFill>
    </fill>
    <fill>
      <patternFill patternType="solid">
        <fgColor theme="5" tint="0.79998168889431442"/>
        <bgColor rgb="FFDCDCDC"/>
      </patternFill>
    </fill>
    <fill>
      <patternFill patternType="solid">
        <fgColor theme="8" tint="0.79998168889431442"/>
        <b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AF8A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" fillId="0" borderId="0"/>
    <xf numFmtId="0" fontId="2" fillId="0" borderId="0"/>
    <xf numFmtId="42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  <xf numFmtId="42" fontId="153" fillId="0" borderId="0" applyFont="0" applyFill="0" applyBorder="0" applyAlignment="0" applyProtection="0"/>
  </cellStyleXfs>
  <cellXfs count="1455">
    <xf numFmtId="0" fontId="0" fillId="0" borderId="0" xfId="0"/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0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167" fontId="8" fillId="2" borderId="0" xfId="0" applyNumberFormat="1" applyFont="1" applyFill="1" applyBorder="1"/>
    <xf numFmtId="166" fontId="8" fillId="2" borderId="0" xfId="3" applyFont="1" applyFill="1" applyBorder="1"/>
    <xf numFmtId="166" fontId="8" fillId="2" borderId="0" xfId="0" applyNumberFormat="1" applyFont="1" applyFill="1" applyBorder="1"/>
    <xf numFmtId="165" fontId="8" fillId="2" borderId="0" xfId="1" applyFont="1" applyFill="1" applyBorder="1"/>
    <xf numFmtId="0" fontId="8" fillId="3" borderId="0" xfId="0" applyFont="1" applyFill="1" applyAlignment="1">
      <alignment horizontal="center" vertical="center"/>
    </xf>
    <xf numFmtId="9" fontId="8" fillId="3" borderId="0" xfId="4" applyFont="1" applyFill="1" applyAlignment="1">
      <alignment horizontal="center" vertical="center"/>
    </xf>
    <xf numFmtId="9" fontId="8" fillId="2" borderId="0" xfId="4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9" fontId="7" fillId="2" borderId="13" xfId="4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7" fontId="8" fillId="2" borderId="17" xfId="1" applyNumberFormat="1" applyFont="1" applyFill="1" applyBorder="1" applyAlignment="1">
      <alignment horizontal="left" vertical="top"/>
    </xf>
    <xf numFmtId="167" fontId="8" fillId="2" borderId="26" xfId="1" applyNumberFormat="1" applyFont="1" applyFill="1" applyBorder="1" applyAlignment="1">
      <alignment horizontal="left" vertical="top"/>
    </xf>
    <xf numFmtId="167" fontId="8" fillId="2" borderId="19" xfId="1" applyNumberFormat="1" applyFont="1" applyFill="1" applyBorder="1" applyAlignment="1">
      <alignment horizontal="left" vertical="top"/>
    </xf>
    <xf numFmtId="167" fontId="8" fillId="2" borderId="28" xfId="1" applyNumberFormat="1" applyFont="1" applyFill="1" applyBorder="1" applyAlignment="1">
      <alignment horizontal="left" vertical="top"/>
    </xf>
    <xf numFmtId="167" fontId="8" fillId="2" borderId="36" xfId="1" applyNumberFormat="1" applyFont="1" applyFill="1" applyBorder="1" applyAlignment="1">
      <alignment horizontal="left" vertical="top"/>
    </xf>
    <xf numFmtId="167" fontId="8" fillId="2" borderId="29" xfId="1" applyNumberFormat="1" applyFont="1" applyFill="1" applyBorder="1" applyAlignment="1">
      <alignment horizontal="left" vertical="top"/>
    </xf>
    <xf numFmtId="167" fontId="8" fillId="0" borderId="17" xfId="1" applyNumberFormat="1" applyFont="1" applyFill="1" applyBorder="1" applyAlignment="1">
      <alignment horizontal="left" vertical="top"/>
    </xf>
    <xf numFmtId="167" fontId="8" fillId="2" borderId="8" xfId="1" applyNumberFormat="1" applyFont="1" applyFill="1" applyBorder="1" applyAlignment="1">
      <alignment horizontal="left" vertical="top"/>
    </xf>
    <xf numFmtId="167" fontId="8" fillId="2" borderId="40" xfId="1" applyNumberFormat="1" applyFont="1" applyFill="1" applyBorder="1" applyAlignment="1">
      <alignment horizontal="left" vertical="top"/>
    </xf>
    <xf numFmtId="14" fontId="8" fillId="2" borderId="28" xfId="0" applyNumberFormat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center" vertical="center"/>
    </xf>
    <xf numFmtId="167" fontId="11" fillId="2" borderId="8" xfId="1" applyNumberFormat="1" applyFont="1" applyFill="1" applyBorder="1" applyAlignment="1">
      <alignment horizontal="left" vertical="top"/>
    </xf>
    <xf numFmtId="14" fontId="8" fillId="2" borderId="30" xfId="0" applyNumberFormat="1" applyFont="1" applyFill="1" applyBorder="1" applyAlignment="1">
      <alignment horizontal="left" vertical="top"/>
    </xf>
    <xf numFmtId="167" fontId="8" fillId="2" borderId="41" xfId="1" applyNumberFormat="1" applyFont="1" applyFill="1" applyBorder="1" applyAlignment="1">
      <alignment horizontal="left" vertical="top"/>
    </xf>
    <xf numFmtId="167" fontId="8" fillId="2" borderId="37" xfId="1" applyNumberFormat="1" applyFont="1" applyFill="1" applyBorder="1" applyAlignment="1">
      <alignment horizontal="left" vertical="top"/>
    </xf>
    <xf numFmtId="167" fontId="8" fillId="2" borderId="21" xfId="1" applyNumberFormat="1" applyFont="1" applyFill="1" applyBorder="1" applyAlignment="1">
      <alignment horizontal="left" vertical="top"/>
    </xf>
    <xf numFmtId="167" fontId="8" fillId="2" borderId="22" xfId="1" applyNumberFormat="1" applyFont="1" applyFill="1" applyBorder="1" applyAlignment="1">
      <alignment horizontal="left" vertical="top"/>
    </xf>
    <xf numFmtId="167" fontId="8" fillId="2" borderId="24" xfId="1" applyNumberFormat="1" applyFont="1" applyFill="1" applyBorder="1" applyAlignment="1">
      <alignment horizontal="left" vertical="top"/>
    </xf>
    <xf numFmtId="167" fontId="8" fillId="2" borderId="23" xfId="1" applyNumberFormat="1" applyFont="1" applyFill="1" applyBorder="1" applyAlignment="1">
      <alignment horizontal="left" vertical="top"/>
    </xf>
    <xf numFmtId="14" fontId="8" fillId="2" borderId="0" xfId="0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8" fillId="2" borderId="29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9" fontId="7" fillId="2" borderId="19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167" fontId="11" fillId="2" borderId="23" xfId="1" applyNumberFormat="1" applyFont="1" applyFill="1" applyBorder="1" applyAlignment="1">
      <alignment horizontal="left" vertical="top"/>
    </xf>
    <xf numFmtId="14" fontId="11" fillId="2" borderId="28" xfId="0" applyNumberFormat="1" applyFont="1" applyFill="1" applyBorder="1" applyAlignment="1">
      <alignment horizontal="left" vertical="top"/>
    </xf>
    <xf numFmtId="167" fontId="11" fillId="2" borderId="17" xfId="1" applyNumberFormat="1" applyFont="1" applyFill="1" applyBorder="1" applyAlignment="1">
      <alignment horizontal="left" vertical="top"/>
    </xf>
    <xf numFmtId="167" fontId="11" fillId="2" borderId="40" xfId="1" applyNumberFormat="1" applyFont="1" applyFill="1" applyBorder="1" applyAlignment="1">
      <alignment horizontal="left" vertical="top"/>
    </xf>
    <xf numFmtId="9" fontId="8" fillId="2" borderId="19" xfId="4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9" fontId="8" fillId="2" borderId="17" xfId="4" applyFont="1" applyFill="1" applyBorder="1" applyAlignment="1">
      <alignment horizontal="center" vertical="top"/>
    </xf>
    <xf numFmtId="0" fontId="11" fillId="2" borderId="28" xfId="0" applyFont="1" applyFill="1" applyBorder="1" applyAlignment="1">
      <alignment horizontal="left" vertical="top"/>
    </xf>
    <xf numFmtId="167" fontId="11" fillId="2" borderId="17" xfId="0" applyNumberFormat="1" applyFont="1" applyFill="1" applyBorder="1" applyAlignment="1">
      <alignment horizontal="center" vertical="top"/>
    </xf>
    <xf numFmtId="167" fontId="11" fillId="2" borderId="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8" fillId="3" borderId="0" xfId="0" applyFont="1" applyFill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11" fillId="4" borderId="46" xfId="0" applyFont="1" applyFill="1" applyBorder="1" applyAlignment="1">
      <alignment horizontal="left" vertical="top"/>
    </xf>
    <xf numFmtId="0" fontId="11" fillId="4" borderId="38" xfId="0" applyFont="1" applyFill="1" applyBorder="1" applyAlignment="1">
      <alignment horizontal="left" vertical="top"/>
    </xf>
    <xf numFmtId="167" fontId="11" fillId="2" borderId="36" xfId="0" applyNumberFormat="1" applyFont="1" applyFill="1" applyBorder="1" applyAlignment="1">
      <alignment horizontal="center" vertical="top"/>
    </xf>
    <xf numFmtId="14" fontId="8" fillId="2" borderId="47" xfId="0" applyNumberFormat="1" applyFont="1" applyFill="1" applyBorder="1" applyAlignment="1">
      <alignment horizontal="left" vertical="top"/>
    </xf>
    <xf numFmtId="0" fontId="8" fillId="2" borderId="49" xfId="0" applyFont="1" applyFill="1" applyBorder="1" applyAlignment="1">
      <alignment horizontal="left" vertical="top" wrapText="1"/>
    </xf>
    <xf numFmtId="167" fontId="8" fillId="2" borderId="50" xfId="1" applyNumberFormat="1" applyFont="1" applyFill="1" applyBorder="1" applyAlignment="1">
      <alignment horizontal="left" vertical="top"/>
    </xf>
    <xf numFmtId="167" fontId="8" fillId="2" borderId="51" xfId="1" applyNumberFormat="1" applyFont="1" applyFill="1" applyBorder="1" applyAlignment="1">
      <alignment horizontal="left" vertical="top"/>
    </xf>
    <xf numFmtId="167" fontId="8" fillId="2" borderId="52" xfId="1" applyNumberFormat="1" applyFont="1" applyFill="1" applyBorder="1" applyAlignment="1">
      <alignment horizontal="left" vertical="top"/>
    </xf>
    <xf numFmtId="0" fontId="11" fillId="7" borderId="29" xfId="0" applyFont="1" applyFill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14" fontId="8" fillId="0" borderId="28" xfId="0" applyNumberFormat="1" applyFont="1" applyFill="1" applyBorder="1" applyAlignment="1">
      <alignment horizontal="left" vertical="top"/>
    </xf>
    <xf numFmtId="167" fontId="8" fillId="0" borderId="26" xfId="1" applyNumberFormat="1" applyFont="1" applyFill="1" applyBorder="1" applyAlignment="1">
      <alignment horizontal="left" vertical="top"/>
    </xf>
    <xf numFmtId="167" fontId="8" fillId="0" borderId="36" xfId="1" applyNumberFormat="1" applyFont="1" applyFill="1" applyBorder="1" applyAlignment="1">
      <alignment horizontal="left" vertical="top"/>
    </xf>
    <xf numFmtId="0" fontId="11" fillId="0" borderId="29" xfId="0" applyFont="1" applyFill="1" applyBorder="1" applyAlignment="1">
      <alignment horizontal="left" vertical="top" wrapText="1"/>
    </xf>
    <xf numFmtId="0" fontId="11" fillId="0" borderId="31" xfId="0" applyFont="1" applyFill="1" applyBorder="1" applyAlignment="1">
      <alignment horizontal="left" vertical="top" wrapText="1"/>
    </xf>
    <xf numFmtId="167" fontId="8" fillId="0" borderId="19" xfId="1" applyNumberFormat="1" applyFont="1" applyFill="1" applyBorder="1" applyAlignment="1">
      <alignment horizontal="left" vertical="top"/>
    </xf>
    <xf numFmtId="9" fontId="8" fillId="0" borderId="0" xfId="4" applyFont="1" applyFill="1" applyAlignment="1">
      <alignment horizontal="center" vertical="center"/>
    </xf>
    <xf numFmtId="0" fontId="11" fillId="8" borderId="33" xfId="0" applyFont="1" applyFill="1" applyBorder="1" applyAlignment="1">
      <alignment horizontal="left" vertical="top" wrapText="1"/>
    </xf>
    <xf numFmtId="0" fontId="11" fillId="8" borderId="29" xfId="0" applyFont="1" applyFill="1" applyBorder="1" applyAlignment="1">
      <alignment horizontal="left" vertical="top" wrapText="1"/>
    </xf>
    <xf numFmtId="0" fontId="11" fillId="7" borderId="28" xfId="0" applyFont="1" applyFill="1" applyBorder="1" applyAlignment="1">
      <alignment horizontal="left" vertical="top"/>
    </xf>
    <xf numFmtId="167" fontId="11" fillId="7" borderId="26" xfId="0" applyNumberFormat="1" applyFont="1" applyFill="1" applyBorder="1" applyAlignment="1">
      <alignment horizontal="center" vertical="top"/>
    </xf>
    <xf numFmtId="167" fontId="11" fillId="7" borderId="17" xfId="0" applyNumberFormat="1" applyFont="1" applyFill="1" applyBorder="1" applyAlignment="1">
      <alignment horizontal="center" vertical="top"/>
    </xf>
    <xf numFmtId="9" fontId="11" fillId="7" borderId="19" xfId="4" applyFont="1" applyFill="1" applyBorder="1" applyAlignment="1">
      <alignment horizontal="center" vertical="top"/>
    </xf>
    <xf numFmtId="168" fontId="8" fillId="0" borderId="0" xfId="4" applyNumberFormat="1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0" fontId="11" fillId="0" borderId="28" xfId="0" applyFont="1" applyFill="1" applyBorder="1" applyAlignment="1">
      <alignment horizontal="left" vertical="top"/>
    </xf>
    <xf numFmtId="167" fontId="11" fillId="0" borderId="17" xfId="0" applyNumberFormat="1" applyFont="1" applyFill="1" applyBorder="1" applyAlignment="1">
      <alignment horizontal="center" vertical="top"/>
    </xf>
    <xf numFmtId="0" fontId="8" fillId="2" borderId="28" xfId="0" applyFont="1" applyFill="1" applyBorder="1" applyAlignment="1">
      <alignment horizontal="left" vertical="top"/>
    </xf>
    <xf numFmtId="0" fontId="8" fillId="2" borderId="29" xfId="0" applyFont="1" applyFill="1" applyBorder="1" applyAlignment="1">
      <alignment horizontal="left" vertical="top"/>
    </xf>
    <xf numFmtId="167" fontId="7" fillId="4" borderId="50" xfId="1" applyNumberFormat="1" applyFont="1" applyFill="1" applyBorder="1" applyAlignment="1">
      <alignment horizontal="left" vertical="top"/>
    </xf>
    <xf numFmtId="167" fontId="24" fillId="4" borderId="19" xfId="1" applyNumberFormat="1" applyFont="1" applyFill="1" applyBorder="1" applyAlignment="1">
      <alignment horizontal="left" vertical="top"/>
    </xf>
    <xf numFmtId="167" fontId="10" fillId="13" borderId="17" xfId="1" applyNumberFormat="1" applyFont="1" applyFill="1" applyBorder="1" applyAlignment="1">
      <alignment horizontal="left" vertical="top"/>
    </xf>
    <xf numFmtId="0" fontId="11" fillId="2" borderId="36" xfId="0" applyFont="1" applyFill="1" applyBorder="1" applyAlignment="1">
      <alignment horizontal="left" vertical="top" wrapText="1"/>
    </xf>
    <xf numFmtId="167" fontId="24" fillId="4" borderId="17" xfId="1" applyNumberFormat="1" applyFont="1" applyFill="1" applyBorder="1" applyAlignment="1">
      <alignment horizontal="left" vertical="top"/>
    </xf>
    <xf numFmtId="167" fontId="11" fillId="2" borderId="21" xfId="1" applyNumberFormat="1" applyFont="1" applyFill="1" applyBorder="1" applyAlignment="1">
      <alignment horizontal="left" vertical="top"/>
    </xf>
    <xf numFmtId="167" fontId="11" fillId="7" borderId="8" xfId="1" applyNumberFormat="1" applyFont="1" applyFill="1" applyBorder="1" applyAlignment="1">
      <alignment horizontal="left" vertical="top"/>
    </xf>
    <xf numFmtId="167" fontId="10" fillId="13" borderId="19" xfId="1" applyNumberFormat="1" applyFont="1" applyFill="1" applyBorder="1" applyAlignment="1">
      <alignment horizontal="left" vertical="top"/>
    </xf>
    <xf numFmtId="167" fontId="8" fillId="13" borderId="17" xfId="1" applyNumberFormat="1" applyFont="1" applyFill="1" applyBorder="1" applyAlignment="1">
      <alignment horizontal="left" vertical="top"/>
    </xf>
    <xf numFmtId="167" fontId="10" fillId="13" borderId="29" xfId="1" applyNumberFormat="1" applyFont="1" applyFill="1" applyBorder="1" applyAlignment="1">
      <alignment horizontal="left" vertical="top"/>
    </xf>
    <xf numFmtId="0" fontId="27" fillId="7" borderId="29" xfId="0" applyFont="1" applyFill="1" applyBorder="1" applyAlignment="1">
      <alignment horizontal="left" vertical="top" wrapText="1"/>
    </xf>
    <xf numFmtId="167" fontId="27" fillId="7" borderId="17" xfId="1" applyNumberFormat="1" applyFont="1" applyFill="1" applyBorder="1" applyAlignment="1">
      <alignment horizontal="left" vertical="top"/>
    </xf>
    <xf numFmtId="167" fontId="28" fillId="7" borderId="17" xfId="1" applyNumberFormat="1" applyFont="1" applyFill="1" applyBorder="1" applyAlignment="1">
      <alignment horizontal="left" vertical="top"/>
    </xf>
    <xf numFmtId="0" fontId="27" fillId="0" borderId="0" xfId="0" applyFont="1" applyFill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167" fontId="28" fillId="7" borderId="26" xfId="1" applyNumberFormat="1" applyFont="1" applyFill="1" applyBorder="1" applyAlignment="1">
      <alignment horizontal="left" vertical="top"/>
    </xf>
    <xf numFmtId="0" fontId="8" fillId="0" borderId="58" xfId="0" applyFont="1" applyFill="1" applyBorder="1" applyAlignment="1">
      <alignment horizontal="left" vertical="top"/>
    </xf>
    <xf numFmtId="167" fontId="8" fillId="0" borderId="0" xfId="0" applyNumberFormat="1" applyFont="1" applyFill="1" applyBorder="1" applyAlignment="1">
      <alignment horizontal="left" vertical="top"/>
    </xf>
    <xf numFmtId="14" fontId="27" fillId="7" borderId="28" xfId="0" applyNumberFormat="1" applyFont="1" applyFill="1" applyBorder="1" applyAlignment="1">
      <alignment horizontal="left" vertical="top"/>
    </xf>
    <xf numFmtId="0" fontId="8" fillId="2" borderId="41" xfId="0" applyFont="1" applyFill="1" applyBorder="1" applyAlignment="1">
      <alignment horizontal="left" vertical="top" wrapText="1"/>
    </xf>
    <xf numFmtId="167" fontId="11" fillId="7" borderId="18" xfId="1" applyNumberFormat="1" applyFont="1" applyFill="1" applyBorder="1" applyAlignment="1">
      <alignment horizontal="left" vertical="top"/>
    </xf>
    <xf numFmtId="0" fontId="30" fillId="0" borderId="29" xfId="0" applyFont="1" applyFill="1" applyBorder="1" applyAlignment="1">
      <alignment horizontal="left" vertical="top" wrapText="1"/>
    </xf>
    <xf numFmtId="9" fontId="7" fillId="2" borderId="1" xfId="4" applyFont="1" applyFill="1" applyBorder="1" applyAlignment="1">
      <alignment horizontal="center" vertical="center" wrapText="1"/>
    </xf>
    <xf numFmtId="1" fontId="7" fillId="2" borderId="3" xfId="4" applyNumberFormat="1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left" vertical="top"/>
    </xf>
    <xf numFmtId="167" fontId="11" fillId="4" borderId="1" xfId="0" applyNumberFormat="1" applyFont="1" applyFill="1" applyBorder="1" applyAlignment="1">
      <alignment horizontal="center" vertical="top"/>
    </xf>
    <xf numFmtId="9" fontId="11" fillId="4" borderId="1" xfId="4" applyFont="1" applyFill="1" applyBorder="1" applyAlignment="1">
      <alignment horizontal="center" vertical="top"/>
    </xf>
    <xf numFmtId="0" fontId="11" fillId="4" borderId="34" xfId="0" applyFont="1" applyFill="1" applyBorder="1" applyAlignment="1">
      <alignment horizontal="left" vertical="top"/>
    </xf>
    <xf numFmtId="167" fontId="11" fillId="4" borderId="13" xfId="0" applyNumberFormat="1" applyFont="1" applyFill="1" applyBorder="1" applyAlignment="1">
      <alignment horizontal="center" vertical="top"/>
    </xf>
    <xf numFmtId="167" fontId="11" fillId="4" borderId="12" xfId="0" applyNumberFormat="1" applyFont="1" applyFill="1" applyBorder="1" applyAlignment="1">
      <alignment horizontal="center" vertical="top"/>
    </xf>
    <xf numFmtId="9" fontId="11" fillId="4" borderId="13" xfId="4" applyFont="1" applyFill="1" applyBorder="1" applyAlignment="1">
      <alignment horizontal="center" vertical="top"/>
    </xf>
    <xf numFmtId="0" fontId="11" fillId="11" borderId="32" xfId="0" applyFont="1" applyFill="1" applyBorder="1" applyAlignment="1">
      <alignment horizontal="left" vertical="top"/>
    </xf>
    <xf numFmtId="0" fontId="11" fillId="11" borderId="33" xfId="0" applyFont="1" applyFill="1" applyBorder="1" applyAlignment="1">
      <alignment horizontal="left" vertical="top" wrapText="1"/>
    </xf>
    <xf numFmtId="167" fontId="11" fillId="11" borderId="23" xfId="0" applyNumberFormat="1" applyFont="1" applyFill="1" applyBorder="1" applyAlignment="1">
      <alignment horizontal="center" vertical="top"/>
    </xf>
    <xf numFmtId="9" fontId="11" fillId="11" borderId="23" xfId="4" applyFont="1" applyFill="1" applyBorder="1" applyAlignment="1">
      <alignment horizontal="center" vertical="top"/>
    </xf>
    <xf numFmtId="9" fontId="11" fillId="7" borderId="17" xfId="4" applyFont="1" applyFill="1" applyBorder="1" applyAlignment="1">
      <alignment horizontal="center" vertical="top"/>
    </xf>
    <xf numFmtId="0" fontId="15" fillId="7" borderId="29" xfId="0" applyFont="1" applyFill="1" applyBorder="1" applyAlignment="1">
      <alignment horizontal="left" vertical="top" wrapText="1"/>
    </xf>
    <xf numFmtId="168" fontId="7" fillId="2" borderId="0" xfId="4" applyNumberFormat="1" applyFont="1" applyFill="1" applyBorder="1" applyAlignment="1">
      <alignment horizontal="center" vertical="top"/>
    </xf>
    <xf numFmtId="0" fontId="16" fillId="7" borderId="29" xfId="0" applyFont="1" applyFill="1" applyBorder="1" applyAlignment="1">
      <alignment horizontal="left" vertical="top" wrapText="1"/>
    </xf>
    <xf numFmtId="167" fontId="11" fillId="2" borderId="26" xfId="0" applyNumberFormat="1" applyFont="1" applyFill="1" applyBorder="1" applyAlignment="1">
      <alignment horizontal="center" vertical="top"/>
    </xf>
    <xf numFmtId="167" fontId="11" fillId="0" borderId="26" xfId="0" applyNumberFormat="1" applyFont="1" applyFill="1" applyBorder="1" applyAlignment="1">
      <alignment horizontal="center" vertical="top"/>
    </xf>
    <xf numFmtId="0" fontId="11" fillId="0" borderId="30" xfId="0" applyFont="1" applyFill="1" applyBorder="1" applyAlignment="1">
      <alignment horizontal="left" vertical="top"/>
    </xf>
    <xf numFmtId="167" fontId="11" fillId="0" borderId="27" xfId="0" applyNumberFormat="1" applyFont="1" applyFill="1" applyBorder="1" applyAlignment="1">
      <alignment horizontal="center" vertical="top"/>
    </xf>
    <xf numFmtId="167" fontId="11" fillId="0" borderId="21" xfId="0" applyNumberFormat="1" applyFont="1" applyFill="1" applyBorder="1" applyAlignment="1">
      <alignment horizontal="center" vertical="top"/>
    </xf>
    <xf numFmtId="9" fontId="8" fillId="0" borderId="4" xfId="4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0" fontId="11" fillId="8" borderId="32" xfId="0" applyFont="1" applyFill="1" applyBorder="1" applyAlignment="1">
      <alignment horizontal="left" vertical="top"/>
    </xf>
    <xf numFmtId="167" fontId="11" fillId="8" borderId="23" xfId="0" applyNumberFormat="1" applyFont="1" applyFill="1" applyBorder="1" applyAlignment="1">
      <alignment horizontal="center" vertical="top"/>
    </xf>
    <xf numFmtId="167" fontId="11" fillId="8" borderId="25" xfId="0" applyNumberFormat="1" applyFont="1" applyFill="1" applyBorder="1" applyAlignment="1">
      <alignment horizontal="center" vertical="top"/>
    </xf>
    <xf numFmtId="9" fontId="11" fillId="8" borderId="24" xfId="4" applyFont="1" applyFill="1" applyBorder="1" applyAlignment="1">
      <alignment horizontal="center" vertical="top"/>
    </xf>
    <xf numFmtId="0" fontId="11" fillId="8" borderId="28" xfId="0" applyFont="1" applyFill="1" applyBorder="1" applyAlignment="1">
      <alignment horizontal="left" vertical="top"/>
    </xf>
    <xf numFmtId="9" fontId="11" fillId="8" borderId="19" xfId="4" applyFont="1" applyFill="1" applyBorder="1" applyAlignment="1">
      <alignment horizontal="center" vertical="top"/>
    </xf>
    <xf numFmtId="167" fontId="11" fillId="8" borderId="17" xfId="0" applyNumberFormat="1" applyFont="1" applyFill="1" applyBorder="1" applyAlignment="1">
      <alignment horizontal="left" vertical="top"/>
    </xf>
    <xf numFmtId="167" fontId="11" fillId="8" borderId="26" xfId="0" applyNumberFormat="1" applyFont="1" applyFill="1" applyBorder="1" applyAlignment="1">
      <alignment horizontal="left" vertical="top"/>
    </xf>
    <xf numFmtId="9" fontId="27" fillId="7" borderId="19" xfId="4" applyFont="1" applyFill="1" applyBorder="1" applyAlignment="1">
      <alignment horizontal="center" vertical="top"/>
    </xf>
    <xf numFmtId="167" fontId="11" fillId="7" borderId="17" xfId="0" applyNumberFormat="1" applyFont="1" applyFill="1" applyBorder="1" applyAlignment="1">
      <alignment horizontal="left" vertical="top"/>
    </xf>
    <xf numFmtId="167" fontId="8" fillId="2" borderId="17" xfId="0" applyNumberFormat="1" applyFont="1" applyFill="1" applyBorder="1" applyAlignment="1">
      <alignment horizontal="left" vertical="top"/>
    </xf>
    <xf numFmtId="167" fontId="11" fillId="7" borderId="26" xfId="0" applyNumberFormat="1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left" vertical="top"/>
    </xf>
    <xf numFmtId="9" fontId="8" fillId="2" borderId="50" xfId="4" applyFont="1" applyFill="1" applyBorder="1" applyAlignment="1">
      <alignment horizontal="center" vertical="top"/>
    </xf>
    <xf numFmtId="0" fontId="11" fillId="14" borderId="34" xfId="0" applyFont="1" applyFill="1" applyBorder="1" applyAlignment="1">
      <alignment horizontal="left" vertical="top"/>
    </xf>
    <xf numFmtId="14" fontId="7" fillId="7" borderId="32" xfId="0" applyNumberFormat="1" applyFont="1" applyFill="1" applyBorder="1" applyAlignment="1">
      <alignment horizontal="left" vertical="top"/>
    </xf>
    <xf numFmtId="167" fontId="7" fillId="7" borderId="24" xfId="1" applyNumberFormat="1" applyFont="1" applyFill="1" applyBorder="1" applyAlignment="1">
      <alignment horizontal="left" vertical="top"/>
    </xf>
    <xf numFmtId="9" fontId="8" fillId="7" borderId="24" xfId="4" applyFont="1" applyFill="1" applyBorder="1" applyAlignment="1">
      <alignment horizontal="center" vertical="top"/>
    </xf>
    <xf numFmtId="9" fontId="7" fillId="4" borderId="19" xfId="4" applyFont="1" applyFill="1" applyBorder="1" applyAlignment="1">
      <alignment horizontal="center" vertical="top"/>
    </xf>
    <xf numFmtId="14" fontId="7" fillId="7" borderId="28" xfId="0" applyNumberFormat="1" applyFont="1" applyFill="1" applyBorder="1" applyAlignment="1">
      <alignment horizontal="left" vertical="top"/>
    </xf>
    <xf numFmtId="167" fontId="7" fillId="7" borderId="19" xfId="1" applyNumberFormat="1" applyFont="1" applyFill="1" applyBorder="1" applyAlignment="1">
      <alignment horizontal="left" vertical="top"/>
    </xf>
    <xf numFmtId="167" fontId="7" fillId="7" borderId="17" xfId="1" applyNumberFormat="1" applyFont="1" applyFill="1" applyBorder="1" applyAlignment="1">
      <alignment horizontal="left" vertical="top"/>
    </xf>
    <xf numFmtId="9" fontId="8" fillId="7" borderId="19" xfId="4" applyFont="1" applyFill="1" applyBorder="1" applyAlignment="1">
      <alignment horizontal="center" vertical="top"/>
    </xf>
    <xf numFmtId="9" fontId="25" fillId="4" borderId="19" xfId="4" applyFont="1" applyFill="1" applyBorder="1" applyAlignment="1">
      <alignment horizontal="center" vertical="top"/>
    </xf>
    <xf numFmtId="9" fontId="8" fillId="4" borderId="19" xfId="4" applyFont="1" applyFill="1" applyBorder="1" applyAlignment="1">
      <alignment horizontal="center" vertical="top"/>
    </xf>
    <xf numFmtId="9" fontId="7" fillId="7" borderId="19" xfId="4" applyFont="1" applyFill="1" applyBorder="1" applyAlignment="1">
      <alignment horizontal="center" vertical="top"/>
    </xf>
    <xf numFmtId="9" fontId="8" fillId="4" borderId="50" xfId="4" applyFont="1" applyFill="1" applyBorder="1" applyAlignment="1">
      <alignment horizontal="center" vertical="top"/>
    </xf>
    <xf numFmtId="9" fontId="7" fillId="4" borderId="50" xfId="4" applyFont="1" applyFill="1" applyBorder="1" applyAlignment="1">
      <alignment horizontal="center" vertical="top"/>
    </xf>
    <xf numFmtId="167" fontId="24" fillId="4" borderId="50" xfId="1" applyNumberFormat="1" applyFont="1" applyFill="1" applyBorder="1" applyAlignment="1">
      <alignment horizontal="left" vertical="top"/>
    </xf>
    <xf numFmtId="9" fontId="24" fillId="4" borderId="50" xfId="4" applyFont="1" applyFill="1" applyBorder="1" applyAlignment="1">
      <alignment horizontal="center" vertical="top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4" fontId="44" fillId="0" borderId="0" xfId="6" applyNumberFormat="1" applyFont="1" applyFill="1" applyBorder="1" applyAlignment="1">
      <alignment horizontal="right" vertical="center" wrapText="1" readingOrder="1"/>
    </xf>
    <xf numFmtId="0" fontId="44" fillId="0" borderId="0" xfId="6" applyNumberFormat="1" applyFont="1" applyFill="1" applyBorder="1" applyAlignment="1">
      <alignment horizontal="righ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9" fillId="9" borderId="54" xfId="6" applyNumberFormat="1" applyFont="1" applyFill="1" applyBorder="1" applyAlignment="1">
      <alignment horizontal="center" vertical="top" wrapText="1" readingOrder="1"/>
    </xf>
    <xf numFmtId="0" fontId="38" fillId="0" borderId="57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 applyAlignment="1">
      <alignment horizontal="center"/>
    </xf>
    <xf numFmtId="0" fontId="38" fillId="0" borderId="0" xfId="6" applyNumberFormat="1" applyFont="1" applyFill="1" applyBorder="1" applyAlignment="1">
      <alignment horizontal="center" vertical="top" wrapText="1"/>
    </xf>
    <xf numFmtId="0" fontId="32" fillId="0" borderId="0" xfId="6" applyFont="1" applyFill="1" applyBorder="1"/>
    <xf numFmtId="0" fontId="32" fillId="0" borderId="0" xfId="6" applyFont="1" applyFill="1" applyBorder="1" applyAlignment="1">
      <alignment horizontal="center"/>
    </xf>
    <xf numFmtId="0" fontId="17" fillId="0" borderId="0" xfId="6" applyFont="1" applyFill="1" applyBorder="1"/>
    <xf numFmtId="0" fontId="17" fillId="0" borderId="0" xfId="6" applyFont="1" applyFill="1" applyBorder="1" applyAlignment="1">
      <alignment horizontal="center"/>
    </xf>
    <xf numFmtId="0" fontId="47" fillId="0" borderId="0" xfId="6" applyFont="1" applyFill="1" applyBorder="1"/>
    <xf numFmtId="0" fontId="47" fillId="0" borderId="0" xfId="6" applyFont="1" applyFill="1" applyBorder="1" applyAlignment="1">
      <alignment horizontal="center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4" fontId="48" fillId="0" borderId="0" xfId="6" applyNumberFormat="1" applyFont="1" applyFill="1" applyBorder="1" applyAlignment="1">
      <alignment horizontal="right" vertical="center" wrapText="1" readingOrder="1"/>
    </xf>
    <xf numFmtId="0" fontId="48" fillId="0" borderId="0" xfId="6" applyNumberFormat="1" applyFont="1" applyFill="1" applyBorder="1" applyAlignment="1">
      <alignment horizontal="right" vertical="center" wrapText="1" readingOrder="1"/>
    </xf>
    <xf numFmtId="0" fontId="51" fillId="0" borderId="0" xfId="6" applyFont="1" applyFill="1" applyBorder="1"/>
    <xf numFmtId="0" fontId="51" fillId="0" borderId="0" xfId="6" applyFont="1" applyFill="1" applyBorder="1" applyAlignment="1">
      <alignment horizontal="center"/>
    </xf>
    <xf numFmtId="0" fontId="52" fillId="0" borderId="0" xfId="6" applyNumberFormat="1" applyFont="1" applyFill="1" applyBorder="1" applyAlignment="1">
      <alignment horizontal="center" vertical="center" wrapText="1" readingOrder="1"/>
    </xf>
    <xf numFmtId="4" fontId="29" fillId="0" borderId="0" xfId="6" applyNumberFormat="1" applyFont="1" applyFill="1" applyBorder="1" applyAlignment="1">
      <alignment horizontal="right" vertical="center" wrapText="1" readingOrder="1"/>
    </xf>
    <xf numFmtId="0" fontId="29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NumberFormat="1" applyFont="1" applyFill="1" applyBorder="1" applyAlignment="1">
      <alignment horizontal="center" vertical="center" wrapText="1" readingOrder="1"/>
    </xf>
    <xf numFmtId="4" fontId="54" fillId="0" borderId="0" xfId="6" applyNumberFormat="1" applyFont="1" applyFill="1" applyBorder="1" applyAlignment="1">
      <alignment horizontal="right" vertical="center" wrapText="1" readingOrder="1"/>
    </xf>
    <xf numFmtId="0" fontId="54" fillId="0" borderId="0" xfId="6" applyNumberFormat="1" applyFont="1" applyFill="1" applyBorder="1" applyAlignment="1">
      <alignment horizontal="right" vertical="center" wrapText="1" readingOrder="1"/>
    </xf>
    <xf numFmtId="0" fontId="33" fillId="12" borderId="0" xfId="6" applyFont="1" applyFill="1" applyBorder="1"/>
    <xf numFmtId="0" fontId="47" fillId="12" borderId="0" xfId="6" applyFont="1" applyFill="1" applyBorder="1"/>
    <xf numFmtId="0" fontId="51" fillId="12" borderId="0" xfId="6" applyFont="1" applyFill="1" applyBorder="1"/>
    <xf numFmtId="0" fontId="17" fillId="12" borderId="0" xfId="6" applyFont="1" applyFill="1" applyBorder="1"/>
    <xf numFmtId="0" fontId="38" fillId="12" borderId="0" xfId="6" applyNumberFormat="1" applyFont="1" applyFill="1" applyBorder="1" applyAlignment="1">
      <alignment vertical="top" wrapText="1" readingOrder="1"/>
    </xf>
    <xf numFmtId="0" fontId="33" fillId="0" borderId="56" xfId="6" applyNumberFormat="1" applyFont="1" applyFill="1" applyBorder="1" applyAlignment="1">
      <alignment vertical="top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22" fillId="9" borderId="54" xfId="6" applyNumberFormat="1" applyFont="1" applyFill="1" applyBorder="1" applyAlignment="1">
      <alignment horizontal="center" vertical="center" wrapText="1" readingOrder="1"/>
    </xf>
    <xf numFmtId="169" fontId="17" fillId="0" borderId="0" xfId="11" applyNumberFormat="1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1" fillId="0" borderId="57" xfId="6" applyNumberFormat="1" applyFont="1" applyFill="1" applyBorder="1" applyAlignment="1">
      <alignment vertical="top" wrapText="1" readingOrder="1"/>
    </xf>
    <xf numFmtId="4" fontId="58" fillId="0" borderId="0" xfId="6" applyNumberFormat="1" applyFont="1" applyFill="1" applyBorder="1" applyAlignment="1">
      <alignment horizontal="right" vertical="center" wrapText="1" readingOrder="1"/>
    </xf>
    <xf numFmtId="0" fontId="59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right" vertical="center" wrapText="1" readingOrder="1"/>
    </xf>
    <xf numFmtId="4" fontId="38" fillId="0" borderId="0" xfId="6" applyNumberFormat="1" applyFont="1" applyFill="1" applyBorder="1" applyAlignment="1">
      <alignment vertical="top" wrapText="1" readingOrder="1"/>
    </xf>
    <xf numFmtId="0" fontId="32" fillId="12" borderId="0" xfId="6" applyFont="1" applyFill="1" applyBorder="1"/>
    <xf numFmtId="4" fontId="62" fillId="0" borderId="0" xfId="6" applyNumberFormat="1" applyFont="1" applyFill="1" applyBorder="1"/>
    <xf numFmtId="0" fontId="62" fillId="0" borderId="0" xfId="6" applyFont="1" applyFill="1" applyBorder="1"/>
    <xf numFmtId="4" fontId="19" fillId="0" borderId="0" xfId="6" applyNumberFormat="1" applyFont="1" applyFill="1" applyBorder="1" applyAlignment="1">
      <alignment vertical="top" wrapText="1" readingOrder="1"/>
    </xf>
    <xf numFmtId="0" fontId="21" fillId="0" borderId="57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14" fontId="24" fillId="4" borderId="28" xfId="0" applyNumberFormat="1" applyFont="1" applyFill="1" applyBorder="1" applyAlignment="1">
      <alignment horizontal="left" vertical="top"/>
    </xf>
    <xf numFmtId="14" fontId="10" fillId="13" borderId="28" xfId="0" applyNumberFormat="1" applyFont="1" applyFill="1" applyBorder="1" applyAlignment="1">
      <alignment horizontal="left" vertical="top"/>
    </xf>
    <xf numFmtId="0" fontId="24" fillId="4" borderId="49" xfId="0" applyFont="1" applyFill="1" applyBorder="1" applyAlignment="1">
      <alignment horizontal="left" vertical="top" wrapText="1"/>
    </xf>
    <xf numFmtId="167" fontId="8" fillId="2" borderId="17" xfId="1" applyNumberFormat="1" applyFont="1" applyFill="1" applyBorder="1" applyAlignment="1">
      <alignment horizontal="left"/>
    </xf>
    <xf numFmtId="167" fontId="8" fillId="2" borderId="8" xfId="1" applyNumberFormat="1" applyFont="1" applyFill="1" applyBorder="1" applyAlignment="1">
      <alignment horizontal="left"/>
    </xf>
    <xf numFmtId="167" fontId="8" fillId="2" borderId="29" xfId="1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167" fontId="8" fillId="2" borderId="19" xfId="1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11" borderId="10" xfId="0" applyNumberFormat="1" applyFont="1" applyFill="1" applyBorder="1" applyAlignment="1">
      <alignment horizontal="center" vertical="center"/>
    </xf>
    <xf numFmtId="0" fontId="11" fillId="7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41" xfId="0" applyNumberFormat="1" applyFont="1" applyFill="1" applyBorder="1" applyAlignment="1">
      <alignment horizontal="center" vertical="center"/>
    </xf>
    <xf numFmtId="0" fontId="11" fillId="8" borderId="10" xfId="0" applyNumberFormat="1" applyFont="1" applyFill="1" applyBorder="1" applyAlignment="1">
      <alignment horizontal="center" vertical="center"/>
    </xf>
    <xf numFmtId="0" fontId="27" fillId="7" borderId="8" xfId="0" applyNumberFormat="1" applyFont="1" applyFill="1" applyBorder="1" applyAlignment="1">
      <alignment horizontal="center" vertical="center"/>
    </xf>
    <xf numFmtId="0" fontId="8" fillId="2" borderId="48" xfId="0" applyNumberFormat="1" applyFont="1" applyFill="1" applyBorder="1" applyAlignment="1">
      <alignment horizontal="center" vertical="center"/>
    </xf>
    <xf numFmtId="0" fontId="8" fillId="2" borderId="41" xfId="0" applyNumberFormat="1" applyFont="1" applyFill="1" applyBorder="1" applyAlignment="1">
      <alignment horizontal="center" vertical="center"/>
    </xf>
    <xf numFmtId="0" fontId="11" fillId="14" borderId="44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24" fillId="4" borderId="8" xfId="0" applyNumberFormat="1" applyFont="1" applyFill="1" applyBorder="1" applyAlignment="1">
      <alignment horizontal="center" vertical="center"/>
    </xf>
    <xf numFmtId="0" fontId="10" fillId="13" borderId="8" xfId="0" applyNumberFormat="1" applyFont="1" applyFill="1" applyBorder="1" applyAlignment="1">
      <alignment horizontal="center" vertical="center"/>
    </xf>
    <xf numFmtId="0" fontId="24" fillId="4" borderId="48" xfId="0" applyNumberFormat="1" applyFont="1" applyFill="1" applyBorder="1" applyAlignment="1">
      <alignment horizontal="center" vertical="center"/>
    </xf>
    <xf numFmtId="0" fontId="7" fillId="2" borderId="4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7" borderId="8" xfId="0" applyNumberFormat="1" applyFont="1" applyFill="1" applyBorder="1" applyAlignment="1">
      <alignment horizontal="center" vertical="center"/>
    </xf>
    <xf numFmtId="17" fontId="11" fillId="8" borderId="8" xfId="0" quotePrefix="1" applyNumberFormat="1" applyFont="1" applyFill="1" applyBorder="1" applyAlignment="1">
      <alignment horizontal="center" vertical="center"/>
    </xf>
    <xf numFmtId="167" fontId="8" fillId="2" borderId="30" xfId="1" applyNumberFormat="1" applyFont="1" applyFill="1" applyBorder="1" applyAlignment="1">
      <alignment horizontal="left" vertical="top"/>
    </xf>
    <xf numFmtId="167" fontId="8" fillId="2" borderId="31" xfId="1" applyNumberFormat="1" applyFont="1" applyFill="1" applyBorder="1" applyAlignment="1">
      <alignment horizontal="left" vertical="top"/>
    </xf>
    <xf numFmtId="167" fontId="7" fillId="2" borderId="17" xfId="1" applyNumberFormat="1" applyFont="1" applyFill="1" applyBorder="1" applyAlignment="1">
      <alignment horizontal="left" vertical="top"/>
    </xf>
    <xf numFmtId="167" fontId="24" fillId="4" borderId="29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32" fillId="0" borderId="0" xfId="6" applyFont="1" applyFill="1" applyBorder="1"/>
    <xf numFmtId="0" fontId="22" fillId="9" borderId="54" xfId="6" applyNumberFormat="1" applyFont="1" applyFill="1" applyBorder="1" applyAlignment="1">
      <alignment horizontal="center" vertical="top" wrapText="1" readingOrder="1"/>
    </xf>
    <xf numFmtId="0" fontId="21" fillId="0" borderId="57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63" fillId="0" borderId="0" xfId="6" applyNumberFormat="1" applyFont="1" applyFill="1" applyBorder="1" applyAlignment="1">
      <alignment horizontal="center" vertical="center" wrapText="1" readingOrder="1"/>
    </xf>
    <xf numFmtId="4" fontId="63" fillId="0" borderId="0" xfId="6" applyNumberFormat="1" applyFont="1" applyFill="1" applyBorder="1" applyAlignment="1">
      <alignment horizontal="right" vertical="center" wrapText="1" readingOrder="1"/>
    </xf>
    <xf numFmtId="0" fontId="64" fillId="0" borderId="0" xfId="6" applyFont="1" applyFill="1" applyBorder="1"/>
    <xf numFmtId="0" fontId="65" fillId="9" borderId="54" xfId="6" applyNumberFormat="1" applyFont="1" applyFill="1" applyBorder="1" applyAlignment="1">
      <alignment horizontal="center" vertical="top" wrapText="1" readingOrder="1"/>
    </xf>
    <xf numFmtId="4" fontId="65" fillId="9" borderId="54" xfId="6" applyNumberFormat="1" applyFont="1" applyFill="1" applyBorder="1" applyAlignment="1">
      <alignment horizontal="center" vertical="top" wrapText="1" readingOrder="1"/>
    </xf>
    <xf numFmtId="0" fontId="66" fillId="0" borderId="0" xfId="6" applyFont="1" applyFill="1" applyBorder="1"/>
    <xf numFmtId="4" fontId="22" fillId="9" borderId="54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4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4" fontId="67" fillId="0" borderId="0" xfId="6" applyNumberFormat="1" applyFont="1" applyFill="1" applyBorder="1" applyAlignment="1">
      <alignment horizontal="right" vertical="center" wrapText="1" readingOrder="1"/>
    </xf>
    <xf numFmtId="0" fontId="67" fillId="0" borderId="0" xfId="6" applyNumberFormat="1" applyFont="1" applyFill="1" applyBorder="1" applyAlignment="1">
      <alignment horizontal="right" vertical="center" wrapText="1" readingOrder="1"/>
    </xf>
    <xf numFmtId="0" fontId="63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17" fillId="4" borderId="0" xfId="6" applyFont="1" applyFill="1" applyBorder="1"/>
    <xf numFmtId="0" fontId="64" fillId="4" borderId="0" xfId="6" applyFont="1" applyFill="1" applyBorder="1"/>
    <xf numFmtId="0" fontId="66" fillId="4" borderId="0" xfId="6" applyFont="1" applyFill="1" applyBorder="1"/>
    <xf numFmtId="0" fontId="62" fillId="4" borderId="0" xfId="6" applyFont="1" applyFill="1" applyBorder="1"/>
    <xf numFmtId="4" fontId="68" fillId="2" borderId="0" xfId="6" applyNumberFormat="1" applyFont="1" applyFill="1" applyBorder="1" applyAlignment="1">
      <alignment horizontal="right" vertical="center" wrapText="1" readingOrder="1"/>
    </xf>
    <xf numFmtId="0" fontId="68" fillId="2" borderId="0" xfId="6" applyNumberFormat="1" applyFont="1" applyFill="1" applyBorder="1" applyAlignment="1">
      <alignment horizontal="right" vertical="center" wrapText="1" readingOrder="1"/>
    </xf>
    <xf numFmtId="0" fontId="68" fillId="4" borderId="0" xfId="6" applyNumberFormat="1" applyFont="1" applyFill="1" applyBorder="1" applyAlignment="1">
      <alignment horizontal="center" vertical="center" wrapText="1" readingOrder="1"/>
    </xf>
    <xf numFmtId="4" fontId="68" fillId="4" borderId="0" xfId="6" applyNumberFormat="1" applyFont="1" applyFill="1" applyBorder="1" applyAlignment="1">
      <alignment horizontal="right" vertical="center" wrapText="1" readingOrder="1"/>
    </xf>
    <xf numFmtId="0" fontId="68" fillId="4" borderId="0" xfId="6" applyNumberFormat="1" applyFont="1" applyFill="1" applyBorder="1" applyAlignment="1">
      <alignment horizontal="right" vertical="center" wrapText="1" readingOrder="1"/>
    </xf>
    <xf numFmtId="167" fontId="8" fillId="7" borderId="17" xfId="1" applyNumberFormat="1" applyFont="1" applyFill="1" applyBorder="1" applyAlignment="1">
      <alignment horizontal="left"/>
    </xf>
    <xf numFmtId="4" fontId="21" fillId="0" borderId="0" xfId="6" applyNumberFormat="1" applyFont="1" applyFill="1" applyBorder="1" applyAlignment="1">
      <alignment vertical="top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72" fillId="0" borderId="0" xfId="6" applyNumberFormat="1" applyFont="1" applyFill="1" applyBorder="1" applyAlignment="1">
      <alignment horizontal="right" vertical="center" wrapText="1" readingOrder="1"/>
    </xf>
    <xf numFmtId="4" fontId="72" fillId="0" borderId="0" xfId="6" applyNumberFormat="1" applyFont="1" applyFill="1" applyBorder="1" applyAlignment="1">
      <alignment horizontal="right" vertical="center" wrapText="1" readingOrder="1"/>
    </xf>
    <xf numFmtId="0" fontId="74" fillId="0" borderId="0" xfId="6" applyNumberFormat="1" applyFont="1" applyFill="1" applyBorder="1" applyAlignment="1">
      <alignment horizontal="center" vertical="center" wrapText="1" readingOrder="1"/>
    </xf>
    <xf numFmtId="0" fontId="75" fillId="0" borderId="0" xfId="6" applyFont="1" applyFill="1" applyBorder="1"/>
    <xf numFmtId="0" fontId="76" fillId="0" borderId="0" xfId="6" applyNumberFormat="1" applyFont="1" applyFill="1" applyBorder="1" applyAlignment="1">
      <alignment horizontal="right" vertical="center" wrapText="1" readingOrder="1"/>
    </xf>
    <xf numFmtId="4" fontId="76" fillId="0" borderId="0" xfId="6" applyNumberFormat="1" applyFont="1" applyFill="1" applyBorder="1" applyAlignment="1">
      <alignment horizontal="right" vertical="center" wrapText="1" readingOrder="1"/>
    </xf>
    <xf numFmtId="0" fontId="78" fillId="0" borderId="0" xfId="6" applyNumberFormat="1" applyFont="1" applyFill="1" applyBorder="1" applyAlignment="1">
      <alignment horizontal="center" vertical="center" wrapText="1" readingOrder="1"/>
    </xf>
    <xf numFmtId="0" fontId="22" fillId="9" borderId="62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2" fillId="9" borderId="0" xfId="6" applyNumberFormat="1" applyFont="1" applyFill="1" applyBorder="1" applyAlignment="1">
      <alignment horizontal="left" vertical="top" wrapText="1" readingOrder="1"/>
    </xf>
    <xf numFmtId="0" fontId="17" fillId="0" borderId="0" xfId="6" applyNumberFormat="1" applyFont="1" applyFill="1" applyBorder="1" applyAlignment="1">
      <alignment vertical="top"/>
    </xf>
    <xf numFmtId="0" fontId="79" fillId="7" borderId="0" xfId="6" applyFont="1" applyFill="1" applyBorder="1"/>
    <xf numFmtId="0" fontId="79" fillId="7" borderId="0" xfId="6" applyNumberFormat="1" applyFont="1" applyFill="1" applyBorder="1" applyAlignment="1">
      <alignment vertical="top" wrapText="1"/>
    </xf>
    <xf numFmtId="0" fontId="23" fillId="7" borderId="0" xfId="6" applyNumberFormat="1" applyFont="1" applyFill="1" applyBorder="1" applyAlignment="1">
      <alignment horizontal="left" vertical="top" wrapText="1" readingOrder="1"/>
    </xf>
    <xf numFmtId="0" fontId="22" fillId="18" borderId="0" xfId="6" applyNumberFormat="1" applyFont="1" applyFill="1" applyBorder="1" applyAlignment="1">
      <alignment horizontal="left" vertical="top" wrapText="1" readingOrder="1"/>
    </xf>
    <xf numFmtId="0" fontId="32" fillId="0" borderId="0" xfId="6" applyNumberFormat="1" applyFont="1" applyFill="1" applyBorder="1" applyAlignment="1">
      <alignment vertical="top" wrapText="1"/>
    </xf>
    <xf numFmtId="0" fontId="82" fillId="0" borderId="0" xfId="6" applyNumberFormat="1" applyFont="1" applyFill="1" applyBorder="1" applyAlignment="1">
      <alignment horizontal="left" vertical="top" wrapText="1" readingOrder="1"/>
    </xf>
    <xf numFmtId="0" fontId="83" fillId="9" borderId="0" xfId="6" applyNumberFormat="1" applyFont="1" applyFill="1" applyBorder="1" applyAlignment="1">
      <alignment horizontal="left" vertical="top" wrapText="1" readingOrder="1"/>
    </xf>
    <xf numFmtId="0" fontId="17" fillId="0" borderId="64" xfId="6" applyNumberFormat="1" applyFont="1" applyFill="1" applyBorder="1" applyAlignment="1">
      <alignment vertical="top" wrapText="1"/>
    </xf>
    <xf numFmtId="0" fontId="17" fillId="0" borderId="65" xfId="6" applyNumberFormat="1" applyFont="1" applyFill="1" applyBorder="1" applyAlignment="1">
      <alignment vertical="top" wrapText="1"/>
    </xf>
    <xf numFmtId="0" fontId="23" fillId="0" borderId="64" xfId="6" applyNumberFormat="1" applyFont="1" applyFill="1" applyBorder="1" applyAlignment="1">
      <alignment horizontal="left" vertical="top" wrapText="1" readingOrder="1"/>
    </xf>
    <xf numFmtId="0" fontId="22" fillId="9" borderId="66" xfId="6" applyNumberFormat="1" applyFont="1" applyFill="1" applyBorder="1" applyAlignment="1">
      <alignment horizontal="left" vertical="top" wrapText="1" readingOrder="1"/>
    </xf>
    <xf numFmtId="0" fontId="17" fillId="0" borderId="8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32" fillId="0" borderId="8" xfId="6" applyNumberFormat="1" applyFont="1" applyFill="1" applyBorder="1" applyAlignment="1">
      <alignment vertical="top"/>
    </xf>
    <xf numFmtId="0" fontId="32" fillId="0" borderId="8" xfId="6" applyNumberFormat="1" applyFont="1" applyFill="1" applyBorder="1" applyAlignment="1">
      <alignment vertical="top" wrapText="1"/>
    </xf>
    <xf numFmtId="4" fontId="81" fillId="0" borderId="8" xfId="6" applyNumberFormat="1" applyFont="1" applyFill="1" applyBorder="1" applyAlignment="1">
      <alignment vertical="top" wrapText="1" readingOrder="1"/>
    </xf>
    <xf numFmtId="0" fontId="21" fillId="0" borderId="8" xfId="6" applyNumberFormat="1" applyFont="1" applyFill="1" applyBorder="1" applyAlignment="1">
      <alignment vertical="top" wrapText="1" readingOrder="1"/>
    </xf>
    <xf numFmtId="0" fontId="79" fillId="7" borderId="8" xfId="6" applyNumberFormat="1" applyFont="1" applyFill="1" applyBorder="1" applyAlignment="1">
      <alignment vertical="top"/>
    </xf>
    <xf numFmtId="0" fontId="79" fillId="7" borderId="8" xfId="6" applyNumberFormat="1" applyFont="1" applyFill="1" applyBorder="1" applyAlignment="1">
      <alignment vertical="top" wrapText="1"/>
    </xf>
    <xf numFmtId="4" fontId="80" fillId="7" borderId="8" xfId="6" applyNumberFormat="1" applyFont="1" applyFill="1" applyBorder="1" applyAlignment="1">
      <alignment vertical="top" wrapText="1" readingOrder="1"/>
    </xf>
    <xf numFmtId="0" fontId="8" fillId="2" borderId="0" xfId="0" applyFont="1" applyFill="1" applyAlignment="1">
      <alignment horizontal="left" vertical="top"/>
    </xf>
    <xf numFmtId="0" fontId="17" fillId="5" borderId="0" xfId="6" applyFont="1" applyFill="1" applyBorder="1"/>
    <xf numFmtId="0" fontId="21" fillId="5" borderId="0" xfId="6" applyNumberFormat="1" applyFont="1" applyFill="1" applyBorder="1" applyAlignment="1">
      <alignment vertical="top" wrapText="1" readingOrder="1"/>
    </xf>
    <xf numFmtId="0" fontId="22" fillId="20" borderId="54" xfId="6" applyNumberFormat="1" applyFont="1" applyFill="1" applyBorder="1" applyAlignment="1">
      <alignment horizontal="center" vertical="top" wrapText="1" readingOrder="1"/>
    </xf>
    <xf numFmtId="4" fontId="63" fillId="5" borderId="0" xfId="6" applyNumberFormat="1" applyFont="1" applyFill="1" applyBorder="1" applyAlignment="1">
      <alignment horizontal="right" vertical="center" wrapText="1" readingOrder="1"/>
    </xf>
    <xf numFmtId="4" fontId="65" fillId="20" borderId="54" xfId="6" applyNumberFormat="1" applyFont="1" applyFill="1" applyBorder="1" applyAlignment="1">
      <alignment horizontal="center" vertical="top" wrapText="1" readingOrder="1"/>
    </xf>
    <xf numFmtId="4" fontId="22" fillId="20" borderId="54" xfId="6" applyNumberFormat="1" applyFont="1" applyFill="1" applyBorder="1" applyAlignment="1">
      <alignment horizontal="center" vertical="top" wrapText="1" readingOrder="1"/>
    </xf>
    <xf numFmtId="0" fontId="22" fillId="5" borderId="0" xfId="6" applyNumberFormat="1" applyFont="1" applyFill="1" applyBorder="1" applyAlignment="1">
      <alignment horizontal="center" vertical="top" wrapText="1" readingOrder="1"/>
    </xf>
    <xf numFmtId="0" fontId="22" fillId="20" borderId="8" xfId="6" applyNumberFormat="1" applyFont="1" applyFill="1" applyBorder="1" applyAlignment="1">
      <alignment horizontal="center" vertical="top" wrapText="1" readingOrder="1"/>
    </xf>
    <xf numFmtId="4" fontId="67" fillId="5" borderId="0" xfId="6" applyNumberFormat="1" applyFont="1" applyFill="1" applyBorder="1" applyAlignment="1">
      <alignment horizontal="right" vertical="center" wrapText="1" readingOrder="1"/>
    </xf>
    <xf numFmtId="0" fontId="67" fillId="5" borderId="0" xfId="6" applyNumberFormat="1" applyFont="1" applyFill="1" applyBorder="1" applyAlignment="1">
      <alignment horizontal="right" vertical="center" wrapText="1" readingOrder="1"/>
    </xf>
    <xf numFmtId="4" fontId="68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right" vertical="center" wrapText="1" readingOrder="1"/>
    </xf>
    <xf numFmtId="0" fontId="19" fillId="5" borderId="0" xfId="6" applyNumberFormat="1" applyFont="1" applyFill="1" applyBorder="1" applyAlignment="1">
      <alignment vertical="top" wrapText="1" readingOrder="1"/>
    </xf>
    <xf numFmtId="0" fontId="17" fillId="13" borderId="0" xfId="6" applyFont="1" applyFill="1" applyBorder="1"/>
    <xf numFmtId="0" fontId="21" fillId="13" borderId="0" xfId="6" applyNumberFormat="1" applyFont="1" applyFill="1" applyBorder="1" applyAlignment="1">
      <alignment vertical="top" wrapText="1" readingOrder="1"/>
    </xf>
    <xf numFmtId="0" fontId="22" fillId="21" borderId="54" xfId="6" applyNumberFormat="1" applyFont="1" applyFill="1" applyBorder="1" applyAlignment="1">
      <alignment horizontal="center" vertical="top" wrapText="1" readingOrder="1"/>
    </xf>
    <xf numFmtId="4" fontId="21" fillId="13" borderId="8" xfId="6" applyNumberFormat="1" applyFont="1" applyFill="1" applyBorder="1" applyAlignment="1">
      <alignment vertical="top" wrapText="1" readingOrder="1"/>
    </xf>
    <xf numFmtId="4" fontId="81" fillId="13" borderId="8" xfId="6" applyNumberFormat="1" applyFont="1" applyFill="1" applyBorder="1" applyAlignment="1">
      <alignment vertical="top" wrapText="1" readingOrder="1"/>
    </xf>
    <xf numFmtId="0" fontId="21" fillId="13" borderId="8" xfId="6" applyNumberFormat="1" applyFont="1" applyFill="1" applyBorder="1" applyAlignment="1">
      <alignment vertical="top" wrapText="1" readingOrder="1"/>
    </xf>
    <xf numFmtId="4" fontId="80" fillId="13" borderId="8" xfId="6" applyNumberFormat="1" applyFont="1" applyFill="1" applyBorder="1" applyAlignment="1">
      <alignment vertical="top" wrapText="1" readingOrder="1"/>
    </xf>
    <xf numFmtId="0" fontId="22" fillId="21" borderId="62" xfId="6" applyNumberFormat="1" applyFont="1" applyFill="1" applyBorder="1" applyAlignment="1">
      <alignment horizontal="center" vertical="top" wrapText="1" readingOrder="1"/>
    </xf>
    <xf numFmtId="4" fontId="72" fillId="13" borderId="0" xfId="6" applyNumberFormat="1" applyFont="1" applyFill="1" applyBorder="1" applyAlignment="1">
      <alignment horizontal="right" vertical="center" wrapText="1" readingOrder="1"/>
    </xf>
    <xf numFmtId="0" fontId="72" fillId="13" borderId="0" xfId="6" applyNumberFormat="1" applyFont="1" applyFill="1" applyBorder="1" applyAlignment="1">
      <alignment horizontal="right" vertical="center" wrapText="1" readingOrder="1"/>
    </xf>
    <xf numFmtId="4" fontId="76" fillId="13" borderId="0" xfId="6" applyNumberFormat="1" applyFont="1" applyFill="1" applyBorder="1" applyAlignment="1">
      <alignment horizontal="right" vertical="center" wrapText="1" readingOrder="1"/>
    </xf>
    <xf numFmtId="4" fontId="69" fillId="13" borderId="0" xfId="6" applyNumberFormat="1" applyFont="1" applyFill="1" applyBorder="1" applyAlignment="1">
      <alignment horizontal="right" vertical="center" wrapText="1" readingOrder="1"/>
    </xf>
    <xf numFmtId="0" fontId="69" fillId="13" borderId="0" xfId="6" applyNumberFormat="1" applyFont="1" applyFill="1" applyBorder="1" applyAlignment="1">
      <alignment horizontal="right" vertical="center" wrapText="1" readingOrder="1"/>
    </xf>
    <xf numFmtId="4" fontId="58" fillId="13" borderId="0" xfId="6" applyNumberFormat="1" applyFont="1" applyFill="1" applyBorder="1" applyAlignment="1">
      <alignment horizontal="right" vertical="center" wrapText="1" readingOrder="1"/>
    </xf>
    <xf numFmtId="0" fontId="58" fillId="13" borderId="0" xfId="6" applyNumberFormat="1" applyFont="1" applyFill="1" applyBorder="1" applyAlignment="1">
      <alignment horizontal="right" vertical="center" wrapText="1" readingOrder="1"/>
    </xf>
    <xf numFmtId="0" fontId="76" fillId="13" borderId="0" xfId="6" applyNumberFormat="1" applyFont="1" applyFill="1" applyBorder="1" applyAlignment="1">
      <alignment horizontal="right" vertical="center" wrapText="1" readingOrder="1"/>
    </xf>
    <xf numFmtId="4" fontId="21" fillId="13" borderId="0" xfId="6" applyNumberFormat="1" applyFont="1" applyFill="1" applyBorder="1" applyAlignment="1">
      <alignment vertical="top" wrapText="1" readingOrder="1"/>
    </xf>
    <xf numFmtId="0" fontId="7" fillId="2" borderId="0" xfId="0" applyFont="1" applyFill="1" applyAlignment="1">
      <alignment horizontal="left" vertical="top"/>
    </xf>
    <xf numFmtId="0" fontId="71" fillId="5" borderId="0" xfId="6" applyNumberFormat="1" applyFont="1" applyFill="1" applyBorder="1" applyAlignment="1">
      <alignment horizontal="center" vertical="center" wrapText="1" readingOrder="1"/>
    </xf>
    <xf numFmtId="4" fontId="69" fillId="5" borderId="0" xfId="6" applyNumberFormat="1" applyFont="1" applyFill="1" applyBorder="1" applyAlignment="1">
      <alignment horizontal="right" vertical="center" wrapText="1" readingOrder="1"/>
    </xf>
    <xf numFmtId="0" fontId="69" fillId="5" borderId="0" xfId="6" applyNumberFormat="1" applyFont="1" applyFill="1" applyBorder="1" applyAlignment="1">
      <alignment horizontal="right" vertical="center" wrapText="1" readingOrder="1"/>
    </xf>
    <xf numFmtId="0" fontId="74" fillId="5" borderId="0" xfId="6" applyNumberFormat="1" applyFont="1" applyFill="1" applyBorder="1" applyAlignment="1">
      <alignment horizontal="center" vertical="center" wrapText="1" readingOrder="1"/>
    </xf>
    <xf numFmtId="4" fontId="72" fillId="5" borderId="0" xfId="6" applyNumberFormat="1" applyFont="1" applyFill="1" applyBorder="1" applyAlignment="1">
      <alignment horizontal="right" vertical="center" wrapText="1" readingOrder="1"/>
    </xf>
    <xf numFmtId="0" fontId="72" fillId="5" borderId="0" xfId="6" applyNumberFormat="1" applyFont="1" applyFill="1" applyBorder="1" applyAlignment="1">
      <alignment horizontal="right" vertical="center" wrapText="1" readingOrder="1"/>
    </xf>
    <xf numFmtId="0" fontId="74" fillId="2" borderId="0" xfId="6" applyNumberFormat="1" applyFont="1" applyFill="1" applyBorder="1" applyAlignment="1">
      <alignment horizontal="center" vertical="center" wrapText="1" readingOrder="1"/>
    </xf>
    <xf numFmtId="0" fontId="71" fillId="2" borderId="0" xfId="6" applyNumberFormat="1" applyFont="1" applyFill="1" applyBorder="1" applyAlignment="1">
      <alignment horizontal="center" vertical="center" wrapText="1" readingOrder="1"/>
    </xf>
    <xf numFmtId="4" fontId="72" fillId="2" borderId="0" xfId="6" applyNumberFormat="1" applyFont="1" applyFill="1" applyBorder="1" applyAlignment="1">
      <alignment horizontal="right" vertical="center" wrapText="1" readingOrder="1"/>
    </xf>
    <xf numFmtId="0" fontId="72" fillId="2" borderId="0" xfId="6" applyNumberFormat="1" applyFont="1" applyFill="1" applyBorder="1" applyAlignment="1">
      <alignment horizontal="right" vertical="center" wrapText="1" readingOrder="1"/>
    </xf>
    <xf numFmtId="0" fontId="17" fillId="2" borderId="0" xfId="6" applyFont="1" applyFill="1" applyBorder="1"/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21" fillId="2" borderId="0" xfId="6" applyNumberFormat="1" applyFont="1" applyFill="1" applyBorder="1" applyAlignment="1">
      <alignment vertical="top" wrapText="1" readingOrder="1"/>
    </xf>
    <xf numFmtId="0" fontId="22" fillId="22" borderId="54" xfId="6" applyNumberFormat="1" applyFont="1" applyFill="1" applyBorder="1" applyAlignment="1">
      <alignment horizontal="center" vertical="top" wrapText="1" readingOrder="1"/>
    </xf>
    <xf numFmtId="4" fontId="63" fillId="2" borderId="0" xfId="6" applyNumberFormat="1" applyFont="1" applyFill="1" applyBorder="1" applyAlignment="1">
      <alignment horizontal="right" vertical="center" wrapText="1" readingOrder="1"/>
    </xf>
    <xf numFmtId="4" fontId="65" fillId="22" borderId="54" xfId="6" applyNumberFormat="1" applyFont="1" applyFill="1" applyBorder="1" applyAlignment="1">
      <alignment horizontal="center" vertical="top" wrapText="1" readingOrder="1"/>
    </xf>
    <xf numFmtId="4" fontId="22" fillId="22" borderId="54" xfId="6" applyNumberFormat="1" applyFont="1" applyFill="1" applyBorder="1" applyAlignment="1">
      <alignment horizontal="center" vertical="top" wrapText="1" readingOrder="1"/>
    </xf>
    <xf numFmtId="0" fontId="22" fillId="2" borderId="0" xfId="6" applyNumberFormat="1" applyFont="1" applyFill="1" applyBorder="1" applyAlignment="1">
      <alignment horizontal="center" vertical="top" wrapText="1" readingOrder="1"/>
    </xf>
    <xf numFmtId="0" fontId="22" fillId="22" borderId="8" xfId="6" applyNumberFormat="1" applyFont="1" applyFill="1" applyBorder="1" applyAlignment="1">
      <alignment horizontal="center" vertical="top" wrapText="1" readingOrder="1"/>
    </xf>
    <xf numFmtId="4" fontId="67" fillId="2" borderId="0" xfId="6" applyNumberFormat="1" applyFont="1" applyFill="1" applyBorder="1" applyAlignment="1">
      <alignment horizontal="right" vertical="center" wrapText="1" readingOrder="1"/>
    </xf>
    <xf numFmtId="0" fontId="67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NumberFormat="1" applyFont="1" applyFill="1" applyBorder="1" applyAlignment="1">
      <alignment vertical="top" wrapText="1" readingOrder="1"/>
    </xf>
    <xf numFmtId="4" fontId="17" fillId="2" borderId="0" xfId="6" applyNumberFormat="1" applyFont="1" applyFill="1" applyBorder="1"/>
    <xf numFmtId="0" fontId="84" fillId="4" borderId="0" xfId="6" applyFont="1" applyFill="1" applyBorder="1"/>
    <xf numFmtId="0" fontId="85" fillId="0" borderId="0" xfId="6" applyNumberFormat="1" applyFont="1" applyFill="1" applyBorder="1" applyAlignment="1">
      <alignment horizontal="center" vertical="center" wrapText="1" readingOrder="1"/>
    </xf>
    <xf numFmtId="4" fontId="85" fillId="0" borderId="0" xfId="6" applyNumberFormat="1" applyFont="1" applyFill="1" applyBorder="1" applyAlignment="1">
      <alignment horizontal="right" vertical="center" wrapText="1" readingOrder="1"/>
    </xf>
    <xf numFmtId="0" fontId="85" fillId="2" borderId="0" xfId="6" applyNumberFormat="1" applyFont="1" applyFill="1" applyBorder="1" applyAlignment="1">
      <alignment horizontal="right" vertical="center" wrapText="1" readingOrder="1"/>
    </xf>
    <xf numFmtId="0" fontId="85" fillId="0" borderId="0" xfId="6" applyNumberFormat="1" applyFont="1" applyFill="1" applyBorder="1" applyAlignment="1">
      <alignment horizontal="right" vertical="center" wrapText="1" readingOrder="1"/>
    </xf>
    <xf numFmtId="0" fontId="84" fillId="0" borderId="0" xfId="6" applyFont="1" applyFill="1" applyBorder="1"/>
    <xf numFmtId="0" fontId="62" fillId="5" borderId="0" xfId="6" applyFont="1" applyFill="1" applyBorder="1"/>
    <xf numFmtId="0" fontId="68" fillId="5" borderId="0" xfId="6" applyNumberFormat="1" applyFont="1" applyFill="1" applyBorder="1" applyAlignment="1">
      <alignment horizontal="center" vertical="center" wrapText="1" readingOrder="1"/>
    </xf>
    <xf numFmtId="4" fontId="17" fillId="5" borderId="0" xfId="6" applyNumberFormat="1" applyFont="1" applyFill="1" applyBorder="1"/>
    <xf numFmtId="4" fontId="21" fillId="5" borderId="0" xfId="6" applyNumberFormat="1" applyFont="1" applyFill="1" applyBorder="1" applyAlignment="1">
      <alignment vertical="top" wrapText="1" readingOrder="1"/>
    </xf>
    <xf numFmtId="4" fontId="85" fillId="5" borderId="0" xfId="6" applyNumberFormat="1" applyFont="1" applyFill="1" applyBorder="1" applyAlignment="1">
      <alignment horizontal="right" vertical="center" wrapText="1" readingOrder="1"/>
    </xf>
    <xf numFmtId="0" fontId="67" fillId="5" borderId="0" xfId="6" applyNumberFormat="1" applyFont="1" applyFill="1" applyBorder="1" applyAlignment="1">
      <alignment horizontal="center" vertical="center" wrapText="1" readingOrder="1"/>
    </xf>
    <xf numFmtId="17" fontId="11" fillId="7" borderId="8" xfId="0" applyNumberFormat="1" applyFont="1" applyFill="1" applyBorder="1" applyAlignment="1">
      <alignment horizontal="center" vertical="center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21" fillId="0" borderId="57" xfId="6" applyNumberFormat="1" applyFont="1" applyFill="1" applyBorder="1" applyAlignment="1">
      <alignment vertical="top" wrapText="1" readingOrder="1"/>
    </xf>
    <xf numFmtId="0" fontId="62" fillId="0" borderId="0" xfId="6" applyFont="1" applyFill="1" applyBorder="1"/>
    <xf numFmtId="0" fontId="62" fillId="5" borderId="0" xfId="6" applyFont="1" applyFill="1" applyBorder="1"/>
    <xf numFmtId="0" fontId="75" fillId="0" borderId="0" xfId="6" applyFont="1" applyFill="1" applyBorder="1"/>
    <xf numFmtId="0" fontId="41" fillId="0" borderId="0" xfId="6" applyNumberFormat="1" applyFont="1" applyFill="1" applyBorder="1" applyAlignment="1">
      <alignment horizontal="center" vertical="center" wrapText="1" readingOrder="1"/>
    </xf>
    <xf numFmtId="0" fontId="33" fillId="0" borderId="0" xfId="6" applyFont="1" applyFill="1" applyBorder="1"/>
    <xf numFmtId="0" fontId="41" fillId="0" borderId="0" xfId="6" applyNumberFormat="1" applyFont="1" applyFill="1" applyBorder="1" applyAlignment="1">
      <alignment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57" xfId="6" applyNumberFormat="1" applyFont="1" applyFill="1" applyBorder="1" applyAlignment="1">
      <alignment vertical="top" wrapText="1" readingOrder="1"/>
    </xf>
    <xf numFmtId="0" fontId="62" fillId="0" borderId="0" xfId="6" applyFont="1" applyFill="1" applyBorder="1"/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4" fillId="0" borderId="0" xfId="6" applyFont="1" applyFill="1" applyBorder="1"/>
    <xf numFmtId="0" fontId="22" fillId="9" borderId="54" xfId="6" applyNumberFormat="1" applyFont="1" applyFill="1" applyBorder="1" applyAlignment="1">
      <alignment horizontal="center" vertical="top" wrapText="1" readingOrder="1"/>
    </xf>
    <xf numFmtId="0" fontId="17" fillId="0" borderId="55" xfId="6" applyNumberFormat="1" applyFont="1" applyFill="1" applyBorder="1" applyAlignment="1">
      <alignment vertical="top" wrapText="1"/>
    </xf>
    <xf numFmtId="0" fontId="17" fillId="0" borderId="56" xfId="6" applyNumberFormat="1" applyFont="1" applyFill="1" applyBorder="1" applyAlignment="1">
      <alignment vertical="top" wrapText="1"/>
    </xf>
    <xf numFmtId="0" fontId="23" fillId="0" borderId="56" xfId="6" applyNumberFormat="1" applyFont="1" applyFill="1" applyBorder="1" applyAlignment="1">
      <alignment horizontal="left" vertical="top" wrapText="1" readingOrder="1"/>
    </xf>
    <xf numFmtId="0" fontId="22" fillId="9" borderId="54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44" fontId="86" fillId="0" borderId="0" xfId="11" applyFont="1" applyFill="1" applyBorder="1"/>
    <xf numFmtId="0" fontId="86" fillId="0" borderId="0" xfId="6" applyFont="1" applyFill="1" applyBorder="1"/>
    <xf numFmtId="9" fontId="86" fillId="0" borderId="0" xfId="12" applyFont="1" applyFill="1" applyBorder="1" applyAlignment="1">
      <alignment horizontal="center"/>
    </xf>
    <xf numFmtId="9" fontId="33" fillId="0" borderId="0" xfId="12" applyFont="1" applyFill="1" applyBorder="1" applyAlignment="1">
      <alignment horizontal="center"/>
    </xf>
    <xf numFmtId="44" fontId="87" fillId="0" borderId="0" xfId="11" applyFont="1" applyFill="1" applyBorder="1" applyAlignment="1">
      <alignment vertical="top" wrapText="1" readingOrder="1"/>
    </xf>
    <xf numFmtId="9" fontId="87" fillId="0" borderId="0" xfId="12" applyFont="1" applyFill="1" applyBorder="1" applyAlignment="1">
      <alignment horizontal="center" vertical="top" wrapText="1"/>
    </xf>
    <xf numFmtId="44" fontId="88" fillId="9" borderId="54" xfId="11" applyFont="1" applyFill="1" applyBorder="1" applyAlignment="1">
      <alignment horizontal="center" vertical="top" wrapText="1" readingOrder="1"/>
    </xf>
    <xf numFmtId="9" fontId="88" fillId="9" borderId="54" xfId="12" applyFont="1" applyFill="1" applyBorder="1" applyAlignment="1">
      <alignment horizontal="center" vertical="top" wrapText="1"/>
    </xf>
    <xf numFmtId="44" fontId="89" fillId="0" borderId="0" xfId="11" applyFont="1" applyFill="1" applyBorder="1" applyAlignment="1">
      <alignment horizontal="right" vertical="center" wrapText="1" readingOrder="1"/>
    </xf>
    <xf numFmtId="0" fontId="90" fillId="0" borderId="0" xfId="6" applyFont="1" applyFill="1" applyBorder="1"/>
    <xf numFmtId="9" fontId="89" fillId="0" borderId="0" xfId="12" applyFont="1" applyFill="1" applyBorder="1" applyAlignment="1">
      <alignment horizontal="center" vertical="center" wrapText="1"/>
    </xf>
    <xf numFmtId="0" fontId="43" fillId="0" borderId="57" xfId="6" applyNumberFormat="1" applyFont="1" applyFill="1" applyBorder="1" applyAlignment="1">
      <alignment horizontal="left" vertical="center" wrapText="1" readingOrder="1"/>
    </xf>
    <xf numFmtId="44" fontId="91" fillId="0" borderId="0" xfId="11" applyFont="1" applyFill="1" applyBorder="1" applyAlignment="1">
      <alignment horizontal="right" vertical="center" wrapText="1" readingOrder="1"/>
    </xf>
    <xf numFmtId="9" fontId="91" fillId="0" borderId="0" xfId="12" applyFont="1" applyFill="1" applyBorder="1" applyAlignment="1">
      <alignment horizontal="center" vertical="center" wrapText="1"/>
    </xf>
    <xf numFmtId="9" fontId="41" fillId="0" borderId="0" xfId="12" applyFont="1" applyFill="1" applyBorder="1" applyAlignment="1">
      <alignment horizontal="center" vertical="center" wrapText="1"/>
    </xf>
    <xf numFmtId="4" fontId="92" fillId="0" borderId="0" xfId="6" applyNumberFormat="1" applyFont="1" applyFill="1" applyBorder="1" applyAlignment="1">
      <alignment horizontal="right" vertical="center" wrapText="1" readingOrder="1"/>
    </xf>
    <xf numFmtId="0" fontId="92" fillId="0" borderId="0" xfId="6" applyNumberFormat="1" applyFont="1" applyFill="1" applyBorder="1" applyAlignment="1">
      <alignment horizontal="right" vertical="center" wrapText="1" readingOrder="1"/>
    </xf>
    <xf numFmtId="9" fontId="67" fillId="0" borderId="0" xfId="12" applyFont="1" applyFill="1" applyBorder="1" applyAlignment="1">
      <alignment horizontal="center" vertical="center" wrapText="1"/>
    </xf>
    <xf numFmtId="0" fontId="93" fillId="0" borderId="0" xfId="6" applyFont="1" applyFill="1" applyBorder="1"/>
    <xf numFmtId="9" fontId="92" fillId="0" borderId="0" xfId="12" applyFont="1" applyFill="1" applyBorder="1" applyAlignment="1">
      <alignment horizontal="center" vertical="center" wrapText="1"/>
    </xf>
    <xf numFmtId="4" fontId="94" fillId="0" borderId="0" xfId="6" applyNumberFormat="1" applyFont="1" applyFill="1" applyBorder="1" applyAlignment="1">
      <alignment horizontal="right" vertical="center" wrapText="1" readingOrder="1"/>
    </xf>
    <xf numFmtId="0" fontId="94" fillId="0" borderId="0" xfId="6" applyNumberFormat="1" applyFont="1" applyFill="1" applyBorder="1" applyAlignment="1">
      <alignment horizontal="right" vertical="center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75" fillId="5" borderId="0" xfId="6" applyFont="1" applyFill="1" applyBorder="1"/>
    <xf numFmtId="0" fontId="45" fillId="5" borderId="0" xfId="6" applyNumberFormat="1" applyFont="1" applyFill="1" applyBorder="1" applyAlignment="1">
      <alignment horizontal="center" vertical="center" wrapText="1" readingOrder="1"/>
    </xf>
    <xf numFmtId="9" fontId="67" fillId="5" borderId="0" xfId="12" applyFont="1" applyFill="1" applyBorder="1" applyAlignment="1">
      <alignment horizontal="center" vertical="center" wrapText="1"/>
    </xf>
    <xf numFmtId="0" fontId="33" fillId="5" borderId="0" xfId="6" applyFont="1" applyFill="1" applyBorder="1"/>
    <xf numFmtId="0" fontId="72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44" fontId="95" fillId="0" borderId="0" xfId="11" applyFont="1" applyFill="1" applyBorder="1" applyAlignment="1">
      <alignment vertical="top" wrapText="1" readingOrder="1"/>
    </xf>
    <xf numFmtId="167" fontId="27" fillId="7" borderId="26" xfId="1" applyNumberFormat="1" applyFont="1" applyFill="1" applyBorder="1" applyAlignment="1">
      <alignment horizontal="left" vertical="top"/>
    </xf>
    <xf numFmtId="0" fontId="75" fillId="19" borderId="0" xfId="6" applyFont="1" applyFill="1" applyBorder="1"/>
    <xf numFmtId="0" fontId="45" fillId="19" borderId="0" xfId="6" applyNumberFormat="1" applyFont="1" applyFill="1" applyBorder="1" applyAlignment="1">
      <alignment horizontal="center" vertical="center" wrapText="1" readingOrder="1"/>
    </xf>
    <xf numFmtId="4" fontId="94" fillId="19" borderId="0" xfId="6" applyNumberFormat="1" applyFont="1" applyFill="1" applyBorder="1" applyAlignment="1">
      <alignment horizontal="right" vertical="center" wrapText="1" readingOrder="1"/>
    </xf>
    <xf numFmtId="0" fontId="94" fillId="19" borderId="0" xfId="6" applyNumberFormat="1" applyFont="1" applyFill="1" applyBorder="1" applyAlignment="1">
      <alignment horizontal="right" vertical="center" wrapText="1" readingOrder="1"/>
    </xf>
    <xf numFmtId="0" fontId="93" fillId="19" borderId="0" xfId="6" applyFont="1" applyFill="1" applyBorder="1"/>
    <xf numFmtId="9" fontId="92" fillId="19" borderId="0" xfId="12" applyFont="1" applyFill="1" applyBorder="1" applyAlignment="1">
      <alignment horizontal="center" vertical="center" wrapText="1"/>
    </xf>
    <xf numFmtId="0" fontId="33" fillId="19" borderId="0" xfId="6" applyFont="1" applyFill="1" applyBorder="1"/>
    <xf numFmtId="0" fontId="42" fillId="19" borderId="0" xfId="6" applyNumberFormat="1" applyFont="1" applyFill="1" applyBorder="1" applyAlignment="1">
      <alignment horizontal="center" vertical="center" wrapText="1" readingOrder="1"/>
    </xf>
    <xf numFmtId="4" fontId="92" fillId="19" borderId="0" xfId="6" applyNumberFormat="1" applyFont="1" applyFill="1" applyBorder="1" applyAlignment="1">
      <alignment horizontal="right" vertical="center" wrapText="1" readingOrder="1"/>
    </xf>
    <xf numFmtId="0" fontId="92" fillId="19" borderId="0" xfId="6" applyNumberFormat="1" applyFont="1" applyFill="1" applyBorder="1" applyAlignment="1">
      <alignment horizontal="right" vertical="center" wrapText="1" readingOrder="1"/>
    </xf>
    <xf numFmtId="0" fontId="33" fillId="16" borderId="0" xfId="6" applyFont="1" applyFill="1" applyBorder="1"/>
    <xf numFmtId="44" fontId="89" fillId="16" borderId="0" xfId="11" applyFont="1" applyFill="1" applyBorder="1" applyAlignment="1">
      <alignment horizontal="right" vertical="center" wrapText="1" readingOrder="1"/>
    </xf>
    <xf numFmtId="4" fontId="67" fillId="16" borderId="0" xfId="6" applyNumberFormat="1" applyFont="1" applyFill="1" applyBorder="1" applyAlignment="1">
      <alignment horizontal="right" vertical="center" wrapText="1" readingOrder="1"/>
    </xf>
    <xf numFmtId="0" fontId="67" fillId="16" borderId="0" xfId="6" applyNumberFormat="1" applyFont="1" applyFill="1" applyBorder="1" applyAlignment="1">
      <alignment horizontal="right" vertical="center" wrapText="1" readingOrder="1"/>
    </xf>
    <xf numFmtId="0" fontId="68" fillId="16" borderId="0" xfId="6" applyNumberFormat="1" applyFont="1" applyFill="1" applyBorder="1" applyAlignment="1">
      <alignment horizontal="right" vertical="center" wrapText="1" readingOrder="1"/>
    </xf>
    <xf numFmtId="4" fontId="68" fillId="16" borderId="0" xfId="6" applyNumberFormat="1" applyFont="1" applyFill="1" applyBorder="1" applyAlignment="1">
      <alignment horizontal="right" vertical="center" wrapText="1" readingOrder="1"/>
    </xf>
    <xf numFmtId="0" fontId="68" fillId="9" borderId="54" xfId="6" applyNumberFormat="1" applyFont="1" applyFill="1" applyBorder="1" applyAlignment="1">
      <alignment horizontal="left" vertical="top" wrapText="1" readingOrder="1"/>
    </xf>
    <xf numFmtId="0" fontId="62" fillId="0" borderId="55" xfId="6" applyNumberFormat="1" applyFont="1" applyFill="1" applyBorder="1" applyAlignment="1">
      <alignment vertical="top" wrapText="1"/>
    </xf>
    <xf numFmtId="0" fontId="62" fillId="0" borderId="56" xfId="6" applyNumberFormat="1" applyFont="1" applyFill="1" applyBorder="1" applyAlignment="1">
      <alignment vertical="top" wrapText="1"/>
    </xf>
    <xf numFmtId="0" fontId="68" fillId="0" borderId="56" xfId="6" applyNumberFormat="1" applyFont="1" applyFill="1" applyBorder="1" applyAlignment="1">
      <alignment horizontal="left" vertical="top" wrapText="1" readingOrder="1"/>
    </xf>
    <xf numFmtId="0" fontId="62" fillId="0" borderId="55" xfId="6" applyNumberFormat="1" applyFont="1" applyFill="1" applyBorder="1" applyAlignment="1">
      <alignment vertical="top"/>
    </xf>
    <xf numFmtId="0" fontId="62" fillId="0" borderId="56" xfId="6" applyNumberFormat="1" applyFont="1" applyFill="1" applyBorder="1" applyAlignment="1">
      <alignment vertical="top"/>
    </xf>
    <xf numFmtId="0" fontId="96" fillId="24" borderId="54" xfId="6" applyNumberFormat="1" applyFont="1" applyFill="1" applyBorder="1" applyAlignment="1">
      <alignment horizontal="left" vertical="top" wrapText="1" readingOrder="1"/>
    </xf>
    <xf numFmtId="0" fontId="96" fillId="6" borderId="56" xfId="6" applyNumberFormat="1" applyFont="1" applyFill="1" applyBorder="1" applyAlignment="1">
      <alignment horizontal="left" vertical="top" wrapText="1" readingOrder="1"/>
    </xf>
    <xf numFmtId="0" fontId="97" fillId="6" borderId="55" xfId="6" applyNumberFormat="1" applyFont="1" applyFill="1" applyBorder="1" applyAlignment="1">
      <alignment vertical="top" wrapText="1"/>
    </xf>
    <xf numFmtId="0" fontId="97" fillId="6" borderId="56" xfId="6" applyNumberFormat="1" applyFont="1" applyFill="1" applyBorder="1" applyAlignment="1">
      <alignment vertical="top" wrapText="1"/>
    </xf>
    <xf numFmtId="0" fontId="97" fillId="6" borderId="55" xfId="6" applyNumberFormat="1" applyFont="1" applyFill="1" applyBorder="1" applyAlignment="1">
      <alignment vertical="top"/>
    </xf>
    <xf numFmtId="4" fontId="98" fillId="6" borderId="0" xfId="6" applyNumberFormat="1" applyFont="1" applyFill="1" applyBorder="1" applyAlignment="1">
      <alignment vertical="top" wrapText="1" readingOrder="1"/>
    </xf>
    <xf numFmtId="0" fontId="97" fillId="6" borderId="0" xfId="6" applyFont="1" applyFill="1" applyBorder="1"/>
    <xf numFmtId="0" fontId="68" fillId="21" borderId="54" xfId="6" applyNumberFormat="1" applyFont="1" applyFill="1" applyBorder="1" applyAlignment="1">
      <alignment horizontal="left" vertical="top" wrapText="1" readingOrder="1"/>
    </xf>
    <xf numFmtId="0" fontId="99" fillId="13" borderId="55" xfId="6" applyNumberFormat="1" applyFont="1" applyFill="1" applyBorder="1" applyAlignment="1">
      <alignment vertical="top" wrapText="1"/>
    </xf>
    <xf numFmtId="0" fontId="99" fillId="13" borderId="56" xfId="6" applyNumberFormat="1" applyFont="1" applyFill="1" applyBorder="1" applyAlignment="1">
      <alignment vertical="top" wrapText="1"/>
    </xf>
    <xf numFmtId="0" fontId="68" fillId="13" borderId="56" xfId="6" applyNumberFormat="1" applyFont="1" applyFill="1" applyBorder="1" applyAlignment="1">
      <alignment horizontal="left" vertical="top" wrapText="1" readingOrder="1"/>
    </xf>
    <xf numFmtId="0" fontId="99" fillId="13" borderId="55" xfId="6" applyNumberFormat="1" applyFont="1" applyFill="1" applyBorder="1" applyAlignment="1">
      <alignment vertical="top"/>
    </xf>
    <xf numFmtId="4" fontId="100" fillId="13" borderId="0" xfId="6" applyNumberFormat="1" applyFont="1" applyFill="1" applyBorder="1" applyAlignment="1">
      <alignment vertical="top" wrapText="1" readingOrder="1"/>
    </xf>
    <xf numFmtId="0" fontId="99" fillId="13" borderId="0" xfId="6" applyFont="1" applyFill="1" applyBorder="1"/>
    <xf numFmtId="0" fontId="7" fillId="2" borderId="0" xfId="0" applyFont="1" applyFill="1" applyAlignment="1">
      <alignment horizontal="left"/>
    </xf>
    <xf numFmtId="0" fontId="75" fillId="25" borderId="0" xfId="6" applyFont="1" applyFill="1" applyBorder="1"/>
    <xf numFmtId="0" fontId="45" fillId="25" borderId="0" xfId="6" applyNumberFormat="1" applyFont="1" applyFill="1" applyBorder="1" applyAlignment="1">
      <alignment horizontal="center" vertical="center" wrapText="1" readingOrder="1"/>
    </xf>
    <xf numFmtId="4" fontId="94" fillId="25" borderId="0" xfId="6" applyNumberFormat="1" applyFont="1" applyFill="1" applyBorder="1" applyAlignment="1">
      <alignment horizontal="right" vertical="center" wrapText="1" readingOrder="1"/>
    </xf>
    <xf numFmtId="0" fontId="94" fillId="25" borderId="0" xfId="6" applyNumberFormat="1" applyFont="1" applyFill="1" applyBorder="1" applyAlignment="1">
      <alignment horizontal="right" vertical="center" wrapText="1" readingOrder="1"/>
    </xf>
    <xf numFmtId="0" fontId="93" fillId="25" borderId="0" xfId="6" applyFont="1" applyFill="1" applyBorder="1"/>
    <xf numFmtId="9" fontId="92" fillId="25" borderId="0" xfId="12" applyFont="1" applyFill="1" applyBorder="1" applyAlignment="1">
      <alignment horizontal="center" vertical="center" wrapText="1"/>
    </xf>
    <xf numFmtId="0" fontId="33" fillId="25" borderId="0" xfId="6" applyFont="1" applyFill="1" applyBorder="1"/>
    <xf numFmtId="0" fontId="33" fillId="0" borderId="0" xfId="6" applyFont="1" applyFill="1" applyBorder="1"/>
    <xf numFmtId="0" fontId="75" fillId="0" borderId="0" xfId="6" applyFont="1" applyFill="1" applyBorder="1"/>
    <xf numFmtId="0" fontId="39" fillId="9" borderId="54" xfId="6" applyNumberFormat="1" applyFont="1" applyFill="1" applyBorder="1" applyAlignment="1">
      <alignment horizontal="center" vertical="top" wrapText="1" readingOrder="1"/>
    </xf>
    <xf numFmtId="44" fontId="86" fillId="0" borderId="0" xfId="11" applyFont="1" applyFill="1" applyBorder="1"/>
    <xf numFmtId="14" fontId="11" fillId="2" borderId="32" xfId="0" applyNumberFormat="1" applyFont="1" applyFill="1" applyBorder="1" applyAlignment="1">
      <alignment horizontal="left" vertical="top"/>
    </xf>
    <xf numFmtId="167" fontId="11" fillId="14" borderId="61" xfId="0" applyNumberFormat="1" applyFont="1" applyFill="1" applyBorder="1" applyAlignment="1">
      <alignment horizontal="center" vertical="top"/>
    </xf>
    <xf numFmtId="0" fontId="101" fillId="0" borderId="0" xfId="6" applyFont="1" applyFill="1" applyBorder="1"/>
    <xf numFmtId="0" fontId="102" fillId="0" borderId="0" xfId="6" applyNumberFormat="1" applyFont="1" applyFill="1" applyBorder="1" applyAlignment="1">
      <alignment horizontal="center" vertical="center" wrapText="1" readingOrder="1"/>
    </xf>
    <xf numFmtId="4" fontId="102" fillId="0" borderId="0" xfId="6" applyNumberFormat="1" applyFont="1" applyFill="1" applyBorder="1" applyAlignment="1">
      <alignment horizontal="right" vertical="center" wrapText="1" readingOrder="1"/>
    </xf>
    <xf numFmtId="0" fontId="102" fillId="0" borderId="0" xfId="6" applyNumberFormat="1" applyFont="1" applyFill="1" applyBorder="1" applyAlignment="1">
      <alignment horizontal="right" vertical="center" wrapText="1" readingOrder="1"/>
    </xf>
    <xf numFmtId="9" fontId="102" fillId="0" borderId="0" xfId="12" applyFont="1" applyFill="1" applyBorder="1" applyAlignment="1">
      <alignment horizontal="center" vertical="center" wrapText="1"/>
    </xf>
    <xf numFmtId="166" fontId="86" fillId="16" borderId="0" xfId="3" applyFont="1" applyFill="1" applyBorder="1"/>
    <xf numFmtId="166" fontId="87" fillId="16" borderId="0" xfId="3" applyFont="1" applyFill="1" applyBorder="1" applyAlignment="1">
      <alignment vertical="top" wrapText="1" readingOrder="1"/>
    </xf>
    <xf numFmtId="166" fontId="88" fillId="23" borderId="54" xfId="3" applyFont="1" applyFill="1" applyBorder="1" applyAlignment="1">
      <alignment horizontal="center" vertical="top" wrapText="1" readingOrder="1"/>
    </xf>
    <xf numFmtId="166" fontId="89" fillId="16" borderId="0" xfId="3" applyFont="1" applyFill="1" applyBorder="1" applyAlignment="1">
      <alignment horizontal="right" vertical="center" wrapText="1" readingOrder="1"/>
    </xf>
    <xf numFmtId="166" fontId="91" fillId="16" borderId="0" xfId="3" applyFont="1" applyFill="1" applyBorder="1" applyAlignment="1">
      <alignment horizontal="right" vertical="center" wrapText="1" readingOrder="1"/>
    </xf>
    <xf numFmtId="166" fontId="92" fillId="16" borderId="0" xfId="3" applyFont="1" applyFill="1" applyBorder="1" applyAlignment="1">
      <alignment horizontal="right" vertical="center" wrapText="1" readingOrder="1"/>
    </xf>
    <xf numFmtId="166" fontId="102" fillId="16" borderId="0" xfId="3" applyFont="1" applyFill="1" applyBorder="1" applyAlignment="1">
      <alignment horizontal="right" vertical="center" wrapText="1" readingOrder="1"/>
    </xf>
    <xf numFmtId="166" fontId="94" fillId="16" borderId="0" xfId="3" applyFont="1" applyFill="1" applyBorder="1" applyAlignment="1">
      <alignment horizontal="right" vertical="center" wrapText="1" readingOrder="1"/>
    </xf>
    <xf numFmtId="166" fontId="94" fillId="25" borderId="0" xfId="3" applyFont="1" applyFill="1" applyBorder="1" applyAlignment="1">
      <alignment horizontal="right" vertical="center" wrapText="1" readingOrder="1"/>
    </xf>
    <xf numFmtId="166" fontId="95" fillId="16" borderId="0" xfId="3" applyFont="1" applyFill="1" applyBorder="1" applyAlignment="1">
      <alignment vertical="top" wrapText="1" readingOrder="1"/>
    </xf>
    <xf numFmtId="4" fontId="103" fillId="0" borderId="0" xfId="6" applyNumberFormat="1" applyFont="1" applyFill="1" applyBorder="1" applyAlignment="1">
      <alignment horizontal="right" vertical="center" wrapText="1" readingOrder="1"/>
    </xf>
    <xf numFmtId="166" fontId="102" fillId="15" borderId="0" xfId="3" applyFont="1" applyFill="1" applyBorder="1" applyAlignment="1">
      <alignment horizontal="right" vertical="center" wrapText="1" readingOrder="1"/>
    </xf>
    <xf numFmtId="4" fontId="102" fillId="15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57" xfId="6" applyNumberFormat="1" applyFont="1" applyFill="1" applyBorder="1" applyAlignment="1">
      <alignment vertical="top" wrapText="1" readingOrder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169" fontId="21" fillId="0" borderId="0" xfId="11" applyNumberFormat="1" applyFont="1" applyFill="1" applyBorder="1" applyAlignment="1">
      <alignment vertical="top" wrapText="1" readingOrder="1"/>
    </xf>
    <xf numFmtId="0" fontId="68" fillId="9" borderId="66" xfId="6" applyNumberFormat="1" applyFont="1" applyFill="1" applyBorder="1" applyAlignment="1">
      <alignment horizontal="center" vertical="center" wrapText="1" readingOrder="1"/>
    </xf>
    <xf numFmtId="169" fontId="68" fillId="9" borderId="66" xfId="11" applyNumberFormat="1" applyFont="1" applyFill="1" applyBorder="1" applyAlignment="1">
      <alignment horizontal="center" vertical="center" wrapText="1" readingOrder="1"/>
    </xf>
    <xf numFmtId="0" fontId="62" fillId="0" borderId="0" xfId="6" applyFont="1" applyFill="1" applyBorder="1" applyAlignment="1">
      <alignment vertical="center"/>
    </xf>
    <xf numFmtId="0" fontId="89" fillId="0" borderId="8" xfId="6" applyNumberFormat="1" applyFont="1" applyFill="1" applyBorder="1" applyAlignment="1">
      <alignment horizontal="center" vertical="center" wrapText="1" readingOrder="1"/>
    </xf>
    <xf numFmtId="4" fontId="89" fillId="0" borderId="8" xfId="6" applyNumberFormat="1" applyFont="1" applyFill="1" applyBorder="1" applyAlignment="1">
      <alignment horizontal="right" vertical="center" wrapText="1" readingOrder="1"/>
    </xf>
    <xf numFmtId="169" fontId="89" fillId="0" borderId="8" xfId="11" applyNumberFormat="1" applyFont="1" applyFill="1" applyBorder="1" applyAlignment="1">
      <alignment horizontal="right" vertical="center" wrapText="1" readingOrder="1"/>
    </xf>
    <xf numFmtId="9" fontId="89" fillId="0" borderId="8" xfId="12" applyFont="1" applyFill="1" applyBorder="1" applyAlignment="1">
      <alignment horizontal="center" vertical="center" wrapText="1" readingOrder="1"/>
    </xf>
    <xf numFmtId="0" fontId="88" fillId="9" borderId="8" xfId="6" applyNumberFormat="1" applyFont="1" applyFill="1" applyBorder="1" applyAlignment="1">
      <alignment horizontal="center" vertical="top" wrapText="1" readingOrder="1"/>
    </xf>
    <xf numFmtId="169" fontId="88" fillId="9" borderId="8" xfId="11" applyNumberFormat="1" applyFont="1" applyFill="1" applyBorder="1" applyAlignment="1">
      <alignment horizontal="center" vertical="top" wrapText="1" readingOrder="1"/>
    </xf>
    <xf numFmtId="9" fontId="88" fillId="9" borderId="8" xfId="12" applyFont="1" applyFill="1" applyBorder="1" applyAlignment="1">
      <alignment horizontal="center" vertical="top" wrapText="1" readingOrder="1"/>
    </xf>
    <xf numFmtId="0" fontId="88" fillId="26" borderId="8" xfId="6" applyNumberFormat="1" applyFont="1" applyFill="1" applyBorder="1" applyAlignment="1">
      <alignment horizontal="center" vertical="top" wrapText="1" readingOrder="1"/>
    </xf>
    <xf numFmtId="169" fontId="88" fillId="26" borderId="8" xfId="11" applyNumberFormat="1" applyFont="1" applyFill="1" applyBorder="1" applyAlignment="1">
      <alignment horizontal="center" vertical="top" wrapText="1" readingOrder="1"/>
    </xf>
    <xf numFmtId="0" fontId="86" fillId="3" borderId="0" xfId="6" applyFont="1" applyFill="1" applyBorder="1"/>
    <xf numFmtId="9" fontId="88" fillId="26" borderId="8" xfId="12" applyFont="1" applyFill="1" applyBorder="1" applyAlignment="1">
      <alignment horizontal="center" vertical="top" wrapText="1" readingOrder="1"/>
    </xf>
    <xf numFmtId="44" fontId="22" fillId="9" borderId="8" xfId="6" applyNumberFormat="1" applyFont="1" applyFill="1" applyBorder="1" applyAlignment="1">
      <alignment horizontal="center" vertical="top" wrapText="1" readingOrder="1"/>
    </xf>
    <xf numFmtId="169" fontId="22" fillId="9" borderId="8" xfId="11" applyNumberFormat="1" applyFont="1" applyFill="1" applyBorder="1" applyAlignment="1">
      <alignment horizontal="center" vertical="top" wrapText="1" readingOrder="1"/>
    </xf>
    <xf numFmtId="0" fontId="22" fillId="9" borderId="66" xfId="6" applyNumberFormat="1" applyFont="1" applyFill="1" applyBorder="1" applyAlignment="1">
      <alignment horizontal="center" vertical="top" wrapText="1" readingOrder="1"/>
    </xf>
    <xf numFmtId="169" fontId="22" fillId="9" borderId="66" xfId="11" applyNumberFormat="1" applyFont="1" applyFill="1" applyBorder="1" applyAlignment="1">
      <alignment horizontal="center" vertical="top" wrapText="1" readingOrder="1"/>
    </xf>
    <xf numFmtId="9" fontId="22" fillId="9" borderId="66" xfId="6" applyNumberFormat="1" applyFont="1" applyFill="1" applyBorder="1" applyAlignment="1">
      <alignment horizontal="center" vertical="top" wrapText="1" readingOrder="1"/>
    </xf>
    <xf numFmtId="0" fontId="42" fillId="0" borderId="8" xfId="6" applyNumberFormat="1" applyFont="1" applyFill="1" applyBorder="1" applyAlignment="1">
      <alignment horizontal="center" vertical="center" wrapText="1" readingOrder="1"/>
    </xf>
    <xf numFmtId="4" fontId="104" fillId="0" borderId="8" xfId="6" applyNumberFormat="1" applyFont="1" applyFill="1" applyBorder="1" applyAlignment="1">
      <alignment horizontal="right" vertical="center" wrapText="1" readingOrder="1"/>
    </xf>
    <xf numFmtId="0" fontId="104" fillId="0" borderId="8" xfId="6" applyNumberFormat="1" applyFont="1" applyFill="1" applyBorder="1" applyAlignment="1">
      <alignment horizontal="right" vertical="center" wrapText="1" readingOrder="1"/>
    </xf>
    <xf numFmtId="0" fontId="17" fillId="0" borderId="8" xfId="6" applyFont="1" applyFill="1" applyBorder="1"/>
    <xf numFmtId="9" fontId="105" fillId="0" borderId="8" xfId="12" applyFont="1" applyFill="1" applyBorder="1" applyAlignment="1">
      <alignment horizontal="center" vertical="center" wrapText="1" readingOrder="1"/>
    </xf>
    <xf numFmtId="9" fontId="104" fillId="0" borderId="8" xfId="12" applyFont="1" applyFill="1" applyBorder="1" applyAlignment="1">
      <alignment horizontal="center" vertical="center" wrapText="1" readingOrder="1"/>
    </xf>
    <xf numFmtId="0" fontId="96" fillId="0" borderId="8" xfId="6" applyNumberFormat="1" applyFont="1" applyFill="1" applyBorder="1" applyAlignment="1">
      <alignment horizontal="center" vertical="center" wrapText="1" readingOrder="1"/>
    </xf>
    <xf numFmtId="4" fontId="96" fillId="0" borderId="8" xfId="6" applyNumberFormat="1" applyFont="1" applyFill="1" applyBorder="1" applyAlignment="1">
      <alignment horizontal="right" vertical="center" wrapText="1" readingOrder="1"/>
    </xf>
    <xf numFmtId="169" fontId="96" fillId="0" borderId="8" xfId="11" applyNumberFormat="1" applyFont="1" applyFill="1" applyBorder="1" applyAlignment="1">
      <alignment horizontal="right" vertical="center" wrapText="1" readingOrder="1"/>
    </xf>
    <xf numFmtId="0" fontId="97" fillId="0" borderId="8" xfId="6" applyFont="1" applyFill="1" applyBorder="1"/>
    <xf numFmtId="9" fontId="96" fillId="0" borderId="8" xfId="12" applyFont="1" applyFill="1" applyBorder="1" applyAlignment="1">
      <alignment horizontal="center" vertical="center" wrapText="1" readingOrder="1"/>
    </xf>
    <xf numFmtId="0" fontId="97" fillId="0" borderId="0" xfId="6" applyFont="1" applyFill="1" applyBorder="1"/>
    <xf numFmtId="0" fontId="45" fillId="0" borderId="8" xfId="6" applyNumberFormat="1" applyFont="1" applyFill="1" applyBorder="1" applyAlignment="1">
      <alignment horizontal="center" vertical="center" wrapText="1" readingOrder="1"/>
    </xf>
    <xf numFmtId="4" fontId="65" fillId="0" borderId="8" xfId="6" applyNumberFormat="1" applyFont="1" applyFill="1" applyBorder="1" applyAlignment="1">
      <alignment horizontal="right" vertical="center" wrapText="1" readingOrder="1"/>
    </xf>
    <xf numFmtId="0" fontId="65" fillId="0" borderId="8" xfId="6" applyNumberFormat="1" applyFont="1" applyFill="1" applyBorder="1" applyAlignment="1">
      <alignment horizontal="right" vertical="center" wrapText="1" readingOrder="1"/>
    </xf>
    <xf numFmtId="9" fontId="65" fillId="0" borderId="8" xfId="12" applyFont="1" applyFill="1" applyBorder="1" applyAlignment="1">
      <alignment horizontal="center" vertical="center" wrapText="1" readingOrder="1"/>
    </xf>
    <xf numFmtId="9" fontId="21" fillId="0" borderId="0" xfId="12" applyFont="1" applyFill="1" applyBorder="1" applyAlignment="1">
      <alignment horizontal="center"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2" fillId="9" borderId="54" xfId="6" applyNumberFormat="1" applyFont="1" applyFill="1" applyBorder="1" applyAlignment="1">
      <alignment horizontal="left" vertical="top" wrapText="1" readingOrder="1"/>
    </xf>
    <xf numFmtId="0" fontId="17" fillId="0" borderId="55" xfId="6" applyNumberFormat="1" applyFont="1" applyFill="1" applyBorder="1" applyAlignment="1">
      <alignment vertical="top" wrapText="1"/>
    </xf>
    <xf numFmtId="0" fontId="17" fillId="0" borderId="56" xfId="6" applyNumberFormat="1" applyFont="1" applyFill="1" applyBorder="1" applyAlignment="1">
      <alignment vertical="top" wrapText="1"/>
    </xf>
    <xf numFmtId="0" fontId="23" fillId="0" borderId="56" xfId="6" applyNumberFormat="1" applyFont="1" applyFill="1" applyBorder="1" applyAlignment="1">
      <alignment horizontal="left" vertical="top" wrapText="1" readingOrder="1"/>
    </xf>
    <xf numFmtId="0" fontId="21" fillId="0" borderId="57" xfId="6" applyNumberFormat="1" applyFont="1" applyFill="1" applyBorder="1" applyAlignment="1">
      <alignment vertical="top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17" fillId="5" borderId="0" xfId="6" applyFont="1" applyFill="1" applyBorder="1"/>
    <xf numFmtId="0" fontId="17" fillId="2" borderId="0" xfId="6" applyFont="1" applyFill="1" applyBorder="1"/>
    <xf numFmtId="0" fontId="47" fillId="0" borderId="0" xfId="6" applyFont="1" applyFill="1" applyBorder="1"/>
    <xf numFmtId="0" fontId="97" fillId="5" borderId="0" xfId="6" applyFont="1" applyFill="1" applyBorder="1"/>
    <xf numFmtId="0" fontId="45" fillId="5" borderId="8" xfId="6" applyNumberFormat="1" applyFont="1" applyFill="1" applyBorder="1" applyAlignment="1">
      <alignment horizontal="center" vertical="center" wrapText="1" readingOrder="1"/>
    </xf>
    <xf numFmtId="4" fontId="65" fillId="5" borderId="8" xfId="6" applyNumberFormat="1" applyFont="1" applyFill="1" applyBorder="1" applyAlignment="1">
      <alignment horizontal="right" vertical="center" wrapText="1" readingOrder="1"/>
    </xf>
    <xf numFmtId="0" fontId="65" fillId="5" borderId="8" xfId="6" applyNumberFormat="1" applyFont="1" applyFill="1" applyBorder="1" applyAlignment="1">
      <alignment horizontal="right" vertical="center" wrapText="1" readingOrder="1"/>
    </xf>
    <xf numFmtId="0" fontId="17" fillId="5" borderId="8" xfId="6" applyFont="1" applyFill="1" applyBorder="1"/>
    <xf numFmtId="9" fontId="65" fillId="5" borderId="8" xfId="12" applyFont="1" applyFill="1" applyBorder="1" applyAlignment="1">
      <alignment horizontal="center" vertical="center" wrapText="1" readingOrder="1"/>
    </xf>
    <xf numFmtId="14" fontId="7" fillId="2" borderId="47" xfId="0" applyNumberFormat="1" applyFont="1" applyFill="1" applyBorder="1" applyAlignment="1">
      <alignment horizontal="left" vertical="top"/>
    </xf>
    <xf numFmtId="0" fontId="106" fillId="7" borderId="51" xfId="0" applyFont="1" applyFill="1" applyBorder="1" applyAlignment="1">
      <alignment horizontal="left" vertical="top"/>
    </xf>
    <xf numFmtId="0" fontId="94" fillId="9" borderId="66" xfId="6" applyNumberFormat="1" applyFont="1" applyFill="1" applyBorder="1" applyAlignment="1">
      <alignment horizontal="center" vertical="top" wrapText="1" readingOrder="1"/>
    </xf>
    <xf numFmtId="4" fontId="95" fillId="0" borderId="8" xfId="6" applyNumberFormat="1" applyFont="1" applyFill="1" applyBorder="1" applyAlignment="1">
      <alignment vertical="top" wrapText="1" readingOrder="1"/>
    </xf>
    <xf numFmtId="4" fontId="95" fillId="0" borderId="0" xfId="6" applyNumberFormat="1" applyFont="1" applyFill="1" applyBorder="1" applyAlignment="1">
      <alignment vertical="top" wrapText="1" readingOrder="1"/>
    </xf>
    <xf numFmtId="4" fontId="107" fillId="0" borderId="8" xfId="6" applyNumberFormat="1" applyFont="1" applyFill="1" applyBorder="1" applyAlignment="1">
      <alignment vertical="top" wrapText="1" readingOrder="1"/>
    </xf>
    <xf numFmtId="4" fontId="108" fillId="10" borderId="8" xfId="6" applyNumberFormat="1" applyFont="1" applyFill="1" applyBorder="1" applyAlignment="1">
      <alignment vertical="top" wrapText="1" readingOrder="1"/>
    </xf>
    <xf numFmtId="0" fontId="94" fillId="9" borderId="54" xfId="6" applyNumberFormat="1" applyFont="1" applyFill="1" applyBorder="1" applyAlignment="1">
      <alignment horizontal="center" vertical="top" wrapText="1" readingOrder="1"/>
    </xf>
    <xf numFmtId="0" fontId="96" fillId="0" borderId="0" xfId="6" applyNumberFormat="1" applyFont="1" applyFill="1" applyBorder="1" applyAlignment="1">
      <alignment horizontal="center" vertical="center" wrapText="1" readingOrder="1"/>
    </xf>
    <xf numFmtId="4" fontId="96" fillId="0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horizontal="right" vertical="center" wrapText="1" readingOrder="1"/>
    </xf>
    <xf numFmtId="0" fontId="45" fillId="10" borderId="0" xfId="6" applyNumberFormat="1" applyFont="1" applyFill="1" applyBorder="1" applyAlignment="1">
      <alignment horizontal="center" vertical="center" wrapText="1" readingOrder="1"/>
    </xf>
    <xf numFmtId="4" fontId="94" fillId="10" borderId="0" xfId="6" applyNumberFormat="1" applyFont="1" applyFill="1" applyBorder="1" applyAlignment="1">
      <alignment horizontal="right" vertical="center" wrapText="1" readingOrder="1"/>
    </xf>
    <xf numFmtId="0" fontId="94" fillId="10" borderId="0" xfId="6" applyNumberFormat="1" applyFont="1" applyFill="1" applyBorder="1" applyAlignment="1">
      <alignment horizontal="right" vertical="center" wrapText="1" readingOrder="1"/>
    </xf>
    <xf numFmtId="0" fontId="17" fillId="10" borderId="0" xfId="6" applyFont="1" applyFill="1" applyBorder="1"/>
    <xf numFmtId="0" fontId="42" fillId="10" borderId="0" xfId="6" applyNumberFormat="1" applyFont="1" applyFill="1" applyBorder="1" applyAlignment="1">
      <alignment horizontal="center" vertical="center" wrapText="1" readingOrder="1"/>
    </xf>
    <xf numFmtId="4" fontId="92" fillId="10" borderId="0" xfId="6" applyNumberFormat="1" applyFont="1" applyFill="1" applyBorder="1" applyAlignment="1">
      <alignment horizontal="right" vertical="center" wrapText="1" readingOrder="1"/>
    </xf>
    <xf numFmtId="0" fontId="92" fillId="10" borderId="0" xfId="6" applyNumberFormat="1" applyFont="1" applyFill="1" applyBorder="1" applyAlignment="1">
      <alignment horizontal="right" vertical="center" wrapText="1" readingOrder="1"/>
    </xf>
    <xf numFmtId="0" fontId="79" fillId="10" borderId="0" xfId="6" applyFont="1" applyFill="1" applyBorder="1"/>
    <xf numFmtId="4" fontId="110" fillId="0" borderId="0" xfId="6" applyNumberFormat="1" applyFont="1" applyFill="1" applyBorder="1" applyAlignment="1">
      <alignment horizontal="right" vertical="center" wrapText="1" readingOrder="1"/>
    </xf>
    <xf numFmtId="0" fontId="113" fillId="0" borderId="0" xfId="6" applyNumberFormat="1" applyFont="1" applyFill="1" applyBorder="1" applyAlignment="1">
      <alignment horizontal="center" vertical="center" wrapText="1" readingOrder="1"/>
    </xf>
    <xf numFmtId="0" fontId="110" fillId="0" borderId="0" xfId="6" applyNumberFormat="1" applyFont="1" applyFill="1" applyBorder="1" applyAlignment="1">
      <alignment horizontal="right" vertical="center" wrapText="1" readingOrder="1"/>
    </xf>
    <xf numFmtId="0" fontId="112" fillId="0" borderId="0" xfId="6" applyFont="1" applyFill="1" applyBorder="1"/>
    <xf numFmtId="0" fontId="97" fillId="2" borderId="0" xfId="6" applyFont="1" applyFill="1" applyBorder="1"/>
    <xf numFmtId="0" fontId="42" fillId="2" borderId="8" xfId="6" applyNumberFormat="1" applyFont="1" applyFill="1" applyBorder="1" applyAlignment="1">
      <alignment horizontal="center" vertical="center" wrapText="1" readingOrder="1"/>
    </xf>
    <xf numFmtId="4" fontId="104" fillId="2" borderId="8" xfId="6" applyNumberFormat="1" applyFont="1" applyFill="1" applyBorder="1" applyAlignment="1">
      <alignment horizontal="right" vertical="center" wrapText="1" readingOrder="1"/>
    </xf>
    <xf numFmtId="0" fontId="104" fillId="2" borderId="8" xfId="6" applyNumberFormat="1" applyFont="1" applyFill="1" applyBorder="1" applyAlignment="1">
      <alignment horizontal="right" vertical="center" wrapText="1" readingOrder="1"/>
    </xf>
    <xf numFmtId="0" fontId="17" fillId="2" borderId="8" xfId="6" applyFont="1" applyFill="1" applyBorder="1"/>
    <xf numFmtId="9" fontId="104" fillId="2" borderId="8" xfId="12" applyFont="1" applyFill="1" applyBorder="1" applyAlignment="1">
      <alignment horizontal="center" vertical="center" wrapText="1" readingOrder="1"/>
    </xf>
    <xf numFmtId="0" fontId="45" fillId="2" borderId="8" xfId="6" applyNumberFormat="1" applyFont="1" applyFill="1" applyBorder="1" applyAlignment="1">
      <alignment horizontal="center" vertical="center" wrapText="1" readingOrder="1"/>
    </xf>
    <xf numFmtId="4" fontId="65" fillId="2" borderId="8" xfId="6" applyNumberFormat="1" applyFont="1" applyFill="1" applyBorder="1" applyAlignment="1">
      <alignment horizontal="right" vertical="center" wrapText="1" readingOrder="1"/>
    </xf>
    <xf numFmtId="0" fontId="65" fillId="2" borderId="8" xfId="6" applyNumberFormat="1" applyFont="1" applyFill="1" applyBorder="1" applyAlignment="1">
      <alignment horizontal="right" vertical="center" wrapText="1" readingOrder="1"/>
    </xf>
    <xf numFmtId="9" fontId="65" fillId="2" borderId="8" xfId="12" applyFont="1" applyFill="1" applyBorder="1" applyAlignment="1">
      <alignment horizontal="center" vertical="center" wrapText="1" readingOrder="1"/>
    </xf>
    <xf numFmtId="0" fontId="97" fillId="7" borderId="0" xfId="6" applyFont="1" applyFill="1" applyBorder="1"/>
    <xf numFmtId="0" fontId="42" fillId="7" borderId="8" xfId="6" applyNumberFormat="1" applyFont="1" applyFill="1" applyBorder="1" applyAlignment="1">
      <alignment horizontal="center" vertical="center" wrapText="1" readingOrder="1"/>
    </xf>
    <xf numFmtId="4" fontId="104" fillId="7" borderId="8" xfId="6" applyNumberFormat="1" applyFont="1" applyFill="1" applyBorder="1" applyAlignment="1">
      <alignment horizontal="right" vertical="center" wrapText="1" readingOrder="1"/>
    </xf>
    <xf numFmtId="0" fontId="104" fillId="7" borderId="8" xfId="6" applyNumberFormat="1" applyFont="1" applyFill="1" applyBorder="1" applyAlignment="1">
      <alignment horizontal="right" vertical="center" wrapText="1" readingOrder="1"/>
    </xf>
    <xf numFmtId="0" fontId="17" fillId="7" borderId="8" xfId="6" applyFont="1" applyFill="1" applyBorder="1"/>
    <xf numFmtId="9" fontId="104" fillId="7" borderId="8" xfId="12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2" fillId="7" borderId="0" xfId="6" applyNumberFormat="1" applyFont="1" applyFill="1" applyBorder="1" applyAlignment="1">
      <alignment horizontal="center" vertical="center" wrapText="1" readingOrder="1"/>
    </xf>
    <xf numFmtId="4" fontId="92" fillId="7" borderId="0" xfId="6" applyNumberFormat="1" applyFont="1" applyFill="1" applyBorder="1" applyAlignment="1">
      <alignment horizontal="right" vertical="center" wrapText="1" readingOrder="1"/>
    </xf>
    <xf numFmtId="0" fontId="92" fillId="7" borderId="0" xfId="6" applyNumberFormat="1" applyFont="1" applyFill="1" applyBorder="1" applyAlignment="1">
      <alignment horizontal="right" vertical="center" wrapText="1" readingOrder="1"/>
    </xf>
    <xf numFmtId="0" fontId="10" fillId="2" borderId="0" xfId="0" applyFont="1" applyFill="1" applyAlignment="1">
      <alignment horizontal="left" vertical="top"/>
    </xf>
    <xf numFmtId="0" fontId="93" fillId="5" borderId="0" xfId="6" applyFont="1" applyFill="1" applyBorder="1"/>
    <xf numFmtId="0" fontId="95" fillId="5" borderId="0" xfId="6" applyNumberFormat="1" applyFont="1" applyFill="1" applyBorder="1" applyAlignment="1">
      <alignment vertical="top" wrapText="1" readingOrder="1"/>
    </xf>
    <xf numFmtId="0" fontId="94" fillId="20" borderId="66" xfId="6" applyNumberFormat="1" applyFont="1" applyFill="1" applyBorder="1" applyAlignment="1">
      <alignment horizontal="center" vertical="top" wrapText="1" readingOrder="1"/>
    </xf>
    <xf numFmtId="4" fontId="95" fillId="5" borderId="8" xfId="6" applyNumberFormat="1" applyFont="1" applyFill="1" applyBorder="1" applyAlignment="1">
      <alignment vertical="top" wrapText="1" readingOrder="1"/>
    </xf>
    <xf numFmtId="4" fontId="107" fillId="5" borderId="8" xfId="6" applyNumberFormat="1" applyFont="1" applyFill="1" applyBorder="1" applyAlignment="1">
      <alignment vertical="top" wrapText="1" readingOrder="1"/>
    </xf>
    <xf numFmtId="4" fontId="108" fillId="5" borderId="8" xfId="6" applyNumberFormat="1" applyFont="1" applyFill="1" applyBorder="1" applyAlignment="1">
      <alignment vertical="top" wrapText="1" readingOrder="1"/>
    </xf>
    <xf numFmtId="0" fontId="94" fillId="20" borderId="54" xfId="6" applyNumberFormat="1" applyFont="1" applyFill="1" applyBorder="1" applyAlignment="1">
      <alignment horizontal="center" vertical="top" wrapText="1" readingOrder="1"/>
    </xf>
    <xf numFmtId="4" fontId="92" fillId="5" borderId="0" xfId="6" applyNumberFormat="1" applyFont="1" applyFill="1" applyBorder="1" applyAlignment="1">
      <alignment horizontal="right" vertical="center" wrapText="1" readingOrder="1"/>
    </xf>
    <xf numFmtId="0" fontId="92" fillId="5" borderId="0" xfId="6" applyNumberFormat="1" applyFont="1" applyFill="1" applyBorder="1" applyAlignment="1">
      <alignment horizontal="right" vertical="center" wrapText="1" readingOrder="1"/>
    </xf>
    <xf numFmtId="4" fontId="96" fillId="5" borderId="0" xfId="6" applyNumberFormat="1" applyFont="1" applyFill="1" applyBorder="1" applyAlignment="1">
      <alignment horizontal="right" vertical="center" wrapText="1" readingOrder="1"/>
    </xf>
    <xf numFmtId="4" fontId="94" fillId="5" borderId="0" xfId="6" applyNumberFormat="1" applyFont="1" applyFill="1" applyBorder="1" applyAlignment="1">
      <alignment horizontal="right" vertical="center" wrapText="1" readingOrder="1"/>
    </xf>
    <xf numFmtId="0" fontId="94" fillId="5" borderId="0" xfId="6" applyNumberFormat="1" applyFont="1" applyFill="1" applyBorder="1" applyAlignment="1">
      <alignment horizontal="right" vertical="center" wrapText="1" readingOrder="1"/>
    </xf>
    <xf numFmtId="0" fontId="110" fillId="5" borderId="0" xfId="6" applyNumberFormat="1" applyFont="1" applyFill="1" applyBorder="1" applyAlignment="1">
      <alignment horizontal="right" vertical="center" wrapText="1" readingOrder="1"/>
    </xf>
    <xf numFmtId="0" fontId="96" fillId="5" borderId="0" xfId="6" applyNumberFormat="1" applyFont="1" applyFill="1" applyBorder="1" applyAlignment="1">
      <alignment horizontal="right" vertical="center" wrapText="1" readingOrder="1"/>
    </xf>
    <xf numFmtId="4" fontId="115" fillId="5" borderId="0" xfId="6" applyNumberFormat="1" applyFont="1" applyFill="1" applyBorder="1"/>
    <xf numFmtId="0" fontId="115" fillId="5" borderId="0" xfId="6" applyFont="1" applyFill="1" applyBorder="1"/>
    <xf numFmtId="4" fontId="116" fillId="5" borderId="8" xfId="6" applyNumberFormat="1" applyFont="1" applyFill="1" applyBorder="1" applyAlignment="1">
      <alignment vertical="top" wrapText="1" readingOrder="1"/>
    </xf>
    <xf numFmtId="4" fontId="110" fillId="5" borderId="0" xfId="6" applyNumberFormat="1" applyFont="1" applyFill="1" applyBorder="1" applyAlignment="1">
      <alignment horizontal="right" vertical="center" wrapText="1" readingOrder="1"/>
    </xf>
    <xf numFmtId="4" fontId="119" fillId="5" borderId="0" xfId="6" applyNumberFormat="1" applyFont="1" applyFill="1" applyBorder="1" applyAlignment="1">
      <alignment horizontal="right" vertical="center" wrapText="1" readingOrder="1"/>
    </xf>
    <xf numFmtId="4" fontId="109" fillId="5" borderId="0" xfId="6" applyNumberFormat="1" applyFont="1" applyFill="1" applyBorder="1" applyAlignment="1">
      <alignment horizontal="right" vertical="center" wrapText="1" readingOrder="1"/>
    </xf>
    <xf numFmtId="0" fontId="109" fillId="5" borderId="0" xfId="6" applyNumberFormat="1" applyFont="1" applyFill="1" applyBorder="1" applyAlignment="1">
      <alignment horizontal="right" vertical="center" wrapText="1" readingOrder="1"/>
    </xf>
    <xf numFmtId="4" fontId="118" fillId="5" borderId="0" xfId="6" applyNumberFormat="1" applyFont="1" applyFill="1" applyBorder="1" applyAlignment="1">
      <alignment horizontal="right" vertical="center" wrapText="1" readingOrder="1"/>
    </xf>
    <xf numFmtId="4" fontId="117" fillId="5" borderId="0" xfId="6" applyNumberFormat="1" applyFont="1" applyFill="1" applyBorder="1" applyAlignment="1">
      <alignment horizontal="right" vertical="center" wrapText="1" readingOrder="1"/>
    </xf>
    <xf numFmtId="4" fontId="93" fillId="5" borderId="0" xfId="6" applyNumberFormat="1" applyFont="1" applyFill="1" applyBorder="1"/>
    <xf numFmtId="169" fontId="68" fillId="20" borderId="66" xfId="11" applyNumberFormat="1" applyFont="1" applyFill="1" applyBorder="1" applyAlignment="1">
      <alignment horizontal="center" vertical="center" wrapText="1" readingOrder="1"/>
    </xf>
    <xf numFmtId="4" fontId="104" fillId="5" borderId="8" xfId="6" applyNumberFormat="1" applyFont="1" applyFill="1" applyBorder="1" applyAlignment="1">
      <alignment horizontal="right" vertical="center" wrapText="1" readingOrder="1"/>
    </xf>
    <xf numFmtId="0" fontId="104" fillId="5" borderId="8" xfId="6" applyNumberFormat="1" applyFont="1" applyFill="1" applyBorder="1" applyAlignment="1">
      <alignment horizontal="right" vertical="center" wrapText="1" readingOrder="1"/>
    </xf>
    <xf numFmtId="0" fontId="42" fillId="5" borderId="8" xfId="6" applyNumberFormat="1" applyFont="1" applyFill="1" applyBorder="1" applyAlignment="1">
      <alignment horizontal="center" vertical="center" wrapText="1" readingOrder="1"/>
    </xf>
    <xf numFmtId="9" fontId="104" fillId="5" borderId="8" xfId="12" applyFont="1" applyFill="1" applyBorder="1" applyAlignment="1">
      <alignment horizontal="center" vertical="center" wrapText="1" readingOrder="1"/>
    </xf>
    <xf numFmtId="0" fontId="45" fillId="7" borderId="8" xfId="6" applyNumberFormat="1" applyFont="1" applyFill="1" applyBorder="1" applyAlignment="1">
      <alignment horizontal="center" vertical="center" wrapText="1" readingOrder="1"/>
    </xf>
    <xf numFmtId="4" fontId="65" fillId="7" borderId="8" xfId="6" applyNumberFormat="1" applyFont="1" applyFill="1" applyBorder="1" applyAlignment="1">
      <alignment horizontal="right" vertical="center" wrapText="1" readingOrder="1"/>
    </xf>
    <xf numFmtId="0" fontId="65" fillId="7" borderId="8" xfId="6" applyNumberFormat="1" applyFont="1" applyFill="1" applyBorder="1" applyAlignment="1">
      <alignment horizontal="right" vertical="center" wrapText="1" readingOrder="1"/>
    </xf>
    <xf numFmtId="9" fontId="65" fillId="7" borderId="8" xfId="12" applyFont="1" applyFill="1" applyBorder="1" applyAlignment="1">
      <alignment horizontal="center" vertical="center" wrapText="1" readingOrder="1"/>
    </xf>
    <xf numFmtId="4" fontId="120" fillId="7" borderId="8" xfId="6" applyNumberFormat="1" applyFont="1" applyFill="1" applyBorder="1" applyAlignment="1">
      <alignment horizontal="right" vertical="center" wrapText="1" readingOrder="1"/>
    </xf>
    <xf numFmtId="4" fontId="120" fillId="0" borderId="8" xfId="6" applyNumberFormat="1" applyFont="1" applyFill="1" applyBorder="1" applyAlignment="1">
      <alignment horizontal="right" vertical="center" wrapText="1" readingOrder="1"/>
    </xf>
    <xf numFmtId="4" fontId="121" fillId="0" borderId="8" xfId="6" applyNumberFormat="1" applyFont="1" applyFill="1" applyBorder="1" applyAlignment="1">
      <alignment horizontal="right" vertical="center" wrapText="1" readingOrder="1"/>
    </xf>
    <xf numFmtId="0" fontId="122" fillId="0" borderId="0" xfId="6" applyFont="1" applyFill="1" applyBorder="1"/>
    <xf numFmtId="0" fontId="49" fillId="0" borderId="8" xfId="6" applyNumberFormat="1" applyFont="1" applyFill="1" applyBorder="1" applyAlignment="1">
      <alignment horizontal="center" vertical="center" wrapText="1" readingOrder="1"/>
    </xf>
    <xf numFmtId="0" fontId="121" fillId="0" borderId="8" xfId="6" applyNumberFormat="1" applyFont="1" applyFill="1" applyBorder="1" applyAlignment="1">
      <alignment horizontal="right" vertical="center" wrapText="1" readingOrder="1"/>
    </xf>
    <xf numFmtId="0" fontId="47" fillId="0" borderId="8" xfId="6" applyFont="1" applyFill="1" applyBorder="1"/>
    <xf numFmtId="9" fontId="121" fillId="0" borderId="8" xfId="12" applyFont="1" applyFill="1" applyBorder="1" applyAlignment="1">
      <alignment horizontal="center" vertical="center" wrapText="1" readingOrder="1"/>
    </xf>
    <xf numFmtId="0" fontId="17" fillId="0" borderId="0" xfId="6" applyFont="1" applyFill="1" applyBorder="1"/>
    <xf numFmtId="0" fontId="17" fillId="0" borderId="8" xfId="6" applyFont="1" applyFill="1" applyBorder="1"/>
    <xf numFmtId="0" fontId="97" fillId="0" borderId="0" xfId="6" applyFont="1" applyFill="1" applyBorder="1"/>
    <xf numFmtId="168" fontId="8" fillId="0" borderId="0" xfId="4" applyNumberFormat="1" applyFont="1" applyFill="1" applyBorder="1" applyAlignment="1">
      <alignment horizontal="center" vertical="top"/>
    </xf>
    <xf numFmtId="0" fontId="21" fillId="0" borderId="0" xfId="6" applyNumberFormat="1" applyFont="1" applyFill="1" applyBorder="1" applyAlignment="1">
      <alignment vertical="top" wrapText="1" readingOrder="1"/>
    </xf>
    <xf numFmtId="0" fontId="97" fillId="27" borderId="0" xfId="6" applyFont="1" applyFill="1" applyBorder="1"/>
    <xf numFmtId="0" fontId="45" fillId="27" borderId="8" xfId="6" applyNumberFormat="1" applyFont="1" applyFill="1" applyBorder="1" applyAlignment="1">
      <alignment horizontal="center" vertical="center" wrapText="1" readingOrder="1"/>
    </xf>
    <xf numFmtId="4" fontId="65" fillId="27" borderId="8" xfId="6" applyNumberFormat="1" applyFont="1" applyFill="1" applyBorder="1" applyAlignment="1">
      <alignment horizontal="right" vertical="center" wrapText="1" readingOrder="1"/>
    </xf>
    <xf numFmtId="0" fontId="65" fillId="27" borderId="8" xfId="6" applyNumberFormat="1" applyFont="1" applyFill="1" applyBorder="1" applyAlignment="1">
      <alignment horizontal="right" vertical="center" wrapText="1" readingOrder="1"/>
    </xf>
    <xf numFmtId="0" fontId="17" fillId="27" borderId="8" xfId="6" applyFont="1" applyFill="1" applyBorder="1"/>
    <xf numFmtId="9" fontId="65" fillId="27" borderId="8" xfId="12" applyFont="1" applyFill="1" applyBorder="1" applyAlignment="1">
      <alignment horizontal="center" vertical="center" wrapText="1" readingOrder="1"/>
    </xf>
    <xf numFmtId="0" fontId="17" fillId="27" borderId="0" xfId="6" applyFont="1" applyFill="1" applyBorder="1"/>
    <xf numFmtId="0" fontId="42" fillId="27" borderId="8" xfId="6" applyNumberFormat="1" applyFont="1" applyFill="1" applyBorder="1" applyAlignment="1">
      <alignment horizontal="center" vertical="center" wrapText="1" readingOrder="1"/>
    </xf>
    <xf numFmtId="4" fontId="104" fillId="27" borderId="8" xfId="6" applyNumberFormat="1" applyFont="1" applyFill="1" applyBorder="1" applyAlignment="1">
      <alignment horizontal="right" vertical="center" wrapText="1" readingOrder="1"/>
    </xf>
    <xf numFmtId="0" fontId="104" fillId="27" borderId="8" xfId="6" applyNumberFormat="1" applyFont="1" applyFill="1" applyBorder="1" applyAlignment="1">
      <alignment horizontal="right" vertical="center" wrapText="1" readingOrder="1"/>
    </xf>
    <xf numFmtId="9" fontId="104" fillId="27" borderId="8" xfId="12" applyFont="1" applyFill="1" applyBorder="1" applyAlignment="1">
      <alignment horizontal="center" vertical="center" wrapText="1" readingOrder="1"/>
    </xf>
    <xf numFmtId="4" fontId="120" fillId="27" borderId="8" xfId="6" applyNumberFormat="1" applyFont="1" applyFill="1" applyBorder="1" applyAlignment="1">
      <alignment horizontal="right" vertical="center" wrapText="1" readingOrder="1"/>
    </xf>
    <xf numFmtId="0" fontId="11" fillId="14" borderId="34" xfId="0" applyFont="1" applyFill="1" applyBorder="1" applyAlignment="1">
      <alignment horizontal="center" vertical="center"/>
    </xf>
    <xf numFmtId="167" fontId="11" fillId="14" borderId="13" xfId="0" applyNumberFormat="1" applyFont="1" applyFill="1" applyBorder="1" applyAlignment="1">
      <alignment horizontal="center" vertical="center"/>
    </xf>
    <xf numFmtId="4" fontId="123" fillId="27" borderId="8" xfId="6" applyNumberFormat="1" applyFont="1" applyFill="1" applyBorder="1" applyAlignment="1">
      <alignment horizontal="right" vertical="center" wrapText="1" readingOrder="1"/>
    </xf>
    <xf numFmtId="167" fontId="11" fillId="2" borderId="42" xfId="1" applyNumberFormat="1" applyFont="1" applyFill="1" applyBorder="1" applyAlignment="1">
      <alignment horizontal="left" vertical="top"/>
    </xf>
    <xf numFmtId="167" fontId="11" fillId="7" borderId="40" xfId="1" applyNumberFormat="1" applyFont="1" applyFill="1" applyBorder="1" applyAlignment="1">
      <alignment horizontal="left" vertical="top"/>
    </xf>
    <xf numFmtId="167" fontId="11" fillId="14" borderId="13" xfId="0" applyNumberFormat="1" applyFont="1" applyFill="1" applyBorder="1" applyAlignment="1">
      <alignment horizontal="center" vertical="top"/>
    </xf>
    <xf numFmtId="167" fontId="8" fillId="0" borderId="29" xfId="1" applyNumberFormat="1" applyFont="1" applyFill="1" applyBorder="1" applyAlignment="1">
      <alignment horizontal="left" vertical="top"/>
    </xf>
    <xf numFmtId="167" fontId="11" fillId="0" borderId="31" xfId="0" applyNumberFormat="1" applyFont="1" applyFill="1" applyBorder="1" applyAlignment="1">
      <alignment horizontal="center" vertical="top"/>
    </xf>
    <xf numFmtId="167" fontId="11" fillId="2" borderId="25" xfId="1" applyNumberFormat="1" applyFont="1" applyFill="1" applyBorder="1" applyAlignment="1">
      <alignment horizontal="left" vertical="top"/>
    </xf>
    <xf numFmtId="167" fontId="11" fillId="2" borderId="26" xfId="1" applyNumberFormat="1" applyFont="1" applyFill="1" applyBorder="1" applyAlignment="1">
      <alignment horizontal="left" vertical="top"/>
    </xf>
    <xf numFmtId="167" fontId="7" fillId="2" borderId="26" xfId="0" applyNumberFormat="1" applyFont="1" applyFill="1" applyBorder="1" applyAlignment="1">
      <alignment horizontal="center" vertical="top"/>
    </xf>
    <xf numFmtId="167" fontId="11" fillId="7" borderId="26" xfId="1" applyNumberFormat="1" applyFont="1" applyFill="1" applyBorder="1" applyAlignment="1">
      <alignment horizontal="left" vertical="top"/>
    </xf>
    <xf numFmtId="167" fontId="11" fillId="14" borderId="7" xfId="0" applyNumberFormat="1" applyFont="1" applyFill="1" applyBorder="1" applyAlignment="1">
      <alignment horizontal="center" vertical="top"/>
    </xf>
    <xf numFmtId="167" fontId="11" fillId="14" borderId="7" xfId="0" applyNumberFormat="1" applyFont="1" applyFill="1" applyBorder="1" applyAlignment="1">
      <alignment horizontal="center" vertical="center"/>
    </xf>
    <xf numFmtId="0" fontId="24" fillId="4" borderId="52" xfId="0" applyFont="1" applyFill="1" applyBorder="1" applyAlignment="1">
      <alignment horizontal="left" vertical="top" wrapText="1"/>
    </xf>
    <xf numFmtId="0" fontId="11" fillId="2" borderId="37" xfId="0" applyFont="1" applyFill="1" applyBorder="1" applyAlignment="1">
      <alignment horizontal="left" vertical="top" wrapText="1"/>
    </xf>
    <xf numFmtId="167" fontId="11" fillId="2" borderId="41" xfId="1" applyNumberFormat="1" applyFont="1" applyFill="1" applyBorder="1" applyAlignment="1">
      <alignment horizontal="left" vertical="top"/>
    </xf>
    <xf numFmtId="167" fontId="11" fillId="2" borderId="43" xfId="1" applyNumberFormat="1" applyFont="1" applyFill="1" applyBorder="1" applyAlignment="1">
      <alignment horizontal="left" vertical="top"/>
    </xf>
    <xf numFmtId="9" fontId="8" fillId="2" borderId="22" xfId="4" applyFont="1" applyFill="1" applyBorder="1" applyAlignment="1">
      <alignment horizontal="center" vertical="top"/>
    </xf>
    <xf numFmtId="9" fontId="11" fillId="14" borderId="7" xfId="4" applyFont="1" applyFill="1" applyBorder="1" applyAlignment="1">
      <alignment horizontal="center" vertical="top"/>
    </xf>
    <xf numFmtId="9" fontId="11" fillId="2" borderId="19" xfId="4" applyFont="1" applyFill="1" applyBorder="1" applyAlignment="1">
      <alignment horizontal="center" vertical="top"/>
    </xf>
    <xf numFmtId="9" fontId="11" fillId="2" borderId="22" xfId="4" applyFont="1" applyFill="1" applyBorder="1" applyAlignment="1">
      <alignment horizontal="center" vertical="top"/>
    </xf>
    <xf numFmtId="9" fontId="11" fillId="14" borderId="7" xfId="4" applyFont="1" applyFill="1" applyBorder="1" applyAlignment="1">
      <alignment horizontal="center" vertical="center"/>
    </xf>
    <xf numFmtId="9" fontId="8" fillId="13" borderId="19" xfId="4" applyFont="1" applyFill="1" applyBorder="1" applyAlignment="1">
      <alignment horizontal="center" vertical="top"/>
    </xf>
    <xf numFmtId="9" fontId="24" fillId="4" borderId="19" xfId="4" applyFont="1" applyFill="1" applyBorder="1" applyAlignment="1">
      <alignment horizontal="center" vertical="top"/>
    </xf>
    <xf numFmtId="9" fontId="8" fillId="2" borderId="19" xfId="4" applyFont="1" applyFill="1" applyBorder="1" applyAlignment="1">
      <alignment horizontal="center"/>
    </xf>
    <xf numFmtId="167" fontId="8" fillId="2" borderId="31" xfId="1" applyNumberFormat="1" applyFont="1" applyFill="1" applyBorder="1" applyAlignment="1">
      <alignment horizontal="left"/>
    </xf>
    <xf numFmtId="167" fontId="8" fillId="2" borderId="33" xfId="1" applyNumberFormat="1" applyFont="1" applyFill="1" applyBorder="1" applyAlignment="1">
      <alignment horizontal="left" vertical="top"/>
    </xf>
    <xf numFmtId="167" fontId="7" fillId="4" borderId="29" xfId="1" applyNumberFormat="1" applyFont="1" applyFill="1" applyBorder="1" applyAlignment="1">
      <alignment horizontal="left" vertical="top"/>
    </xf>
    <xf numFmtId="167" fontId="10" fillId="2" borderId="19" xfId="1" applyNumberFormat="1" applyFont="1" applyFill="1" applyBorder="1" applyAlignment="1">
      <alignment horizontal="left" vertical="top"/>
    </xf>
    <xf numFmtId="0" fontId="11" fillId="14" borderId="38" xfId="0" applyFont="1" applyFill="1" applyBorder="1" applyAlignment="1">
      <alignment horizontal="center" vertical="center"/>
    </xf>
    <xf numFmtId="0" fontId="24" fillId="4" borderId="29" xfId="0" applyFont="1" applyFill="1" applyBorder="1" applyAlignment="1">
      <alignment horizontal="left" vertical="top" wrapText="1"/>
    </xf>
    <xf numFmtId="0" fontId="10" fillId="13" borderId="29" xfId="0" applyFont="1" applyFill="1" applyBorder="1" applyAlignment="1">
      <alignment horizontal="left" vertical="top" wrapText="1"/>
    </xf>
    <xf numFmtId="0" fontId="8" fillId="2" borderId="31" xfId="0" applyFont="1" applyFill="1" applyBorder="1" applyAlignment="1">
      <alignment horizontal="left" vertical="top" wrapText="1"/>
    </xf>
    <xf numFmtId="169" fontId="22" fillId="9" borderId="8" xfId="6" applyNumberFormat="1" applyFont="1" applyFill="1" applyBorder="1" applyAlignment="1">
      <alignment horizontal="center" vertical="top" wrapText="1" readingOrder="1"/>
    </xf>
    <xf numFmtId="167" fontId="11" fillId="7" borderId="21" xfId="0" applyNumberFormat="1" applyFont="1" applyFill="1" applyBorder="1" applyAlignment="1">
      <alignment horizontal="left" vertical="top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3" fillId="0" borderId="56" xfId="6" applyNumberFormat="1" applyFont="1" applyFill="1" applyBorder="1" applyAlignment="1">
      <alignment horizontal="left" vertical="top" wrapText="1" readingOrder="1"/>
    </xf>
    <xf numFmtId="0" fontId="17" fillId="0" borderId="55" xfId="6" applyNumberFormat="1" applyFont="1" applyFill="1" applyBorder="1" applyAlignment="1">
      <alignment vertical="top" wrapText="1"/>
    </xf>
    <xf numFmtId="0" fontId="17" fillId="0" borderId="56" xfId="6" applyNumberFormat="1" applyFont="1" applyFill="1" applyBorder="1" applyAlignment="1">
      <alignment vertical="top" wrapText="1"/>
    </xf>
    <xf numFmtId="0" fontId="21" fillId="0" borderId="57" xfId="6" applyNumberFormat="1" applyFont="1" applyFill="1" applyBorder="1" applyAlignment="1">
      <alignment vertical="top" wrapText="1" readingOrder="1"/>
    </xf>
    <xf numFmtId="0" fontId="22" fillId="9" borderId="54" xfId="6" applyNumberFormat="1" applyFont="1" applyFill="1" applyBorder="1" applyAlignment="1">
      <alignment horizontal="left" vertical="top" wrapText="1" readingOrder="1"/>
    </xf>
    <xf numFmtId="0" fontId="41" fillId="0" borderId="0" xfId="6" applyNumberFormat="1" applyFont="1" applyFill="1" applyBorder="1" applyAlignment="1">
      <alignment horizontal="center" vertical="center" wrapText="1" readingOrder="1"/>
    </xf>
    <xf numFmtId="0" fontId="43" fillId="0" borderId="0" xfId="6" applyNumberFormat="1" applyFont="1" applyFill="1" applyBorder="1" applyAlignment="1">
      <alignment horizontal="left" vertical="center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75" fillId="0" borderId="0" xfId="6" applyFont="1" applyFill="1" applyBorder="1"/>
    <xf numFmtId="0" fontId="65" fillId="9" borderId="54" xfId="6" applyNumberFormat="1" applyFont="1" applyFill="1" applyBorder="1" applyAlignment="1">
      <alignment horizontal="center" vertical="top" wrapText="1" readingOrder="1"/>
    </xf>
    <xf numFmtId="0" fontId="32" fillId="0" borderId="0" xfId="6" applyFont="1" applyFill="1" applyBorder="1"/>
    <xf numFmtId="0" fontId="41" fillId="3" borderId="0" xfId="6" applyNumberFormat="1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17" fillId="2" borderId="0" xfId="6" applyFont="1" applyFill="1" applyBorder="1"/>
    <xf numFmtId="0" fontId="66" fillId="0" borderId="0" xfId="6" applyFont="1" applyFill="1" applyBorder="1" applyAlignment="1"/>
    <xf numFmtId="0" fontId="124" fillId="0" borderId="0" xfId="6" applyNumberFormat="1" applyFont="1" applyFill="1" applyBorder="1" applyAlignment="1">
      <alignment vertical="top" wrapText="1" readingOrder="1"/>
    </xf>
    <xf numFmtId="0" fontId="125" fillId="9" borderId="54" xfId="6" applyNumberFormat="1" applyFont="1" applyFill="1" applyBorder="1" applyAlignment="1">
      <alignment horizontal="center" vertical="top" wrapText="1" readingOrder="1"/>
    </xf>
    <xf numFmtId="4" fontId="128" fillId="0" borderId="0" xfId="6" applyNumberFormat="1" applyFont="1" applyFill="1" applyBorder="1" applyAlignment="1">
      <alignment horizontal="right" vertical="center" wrapText="1" readingOrder="1"/>
    </xf>
    <xf numFmtId="9" fontId="128" fillId="0" borderId="0" xfId="12" applyFont="1" applyFill="1" applyBorder="1" applyAlignment="1">
      <alignment horizontal="center" vertical="center" wrapText="1" readingOrder="1"/>
    </xf>
    <xf numFmtId="4" fontId="128" fillId="0" borderId="0" xfId="6" applyNumberFormat="1" applyFont="1" applyFill="1" applyBorder="1" applyAlignment="1">
      <alignment horizontal="right" vertical="top" wrapText="1" readingOrder="1"/>
    </xf>
    <xf numFmtId="0" fontId="32" fillId="0" borderId="0" xfId="6" applyFont="1" applyFill="1" applyBorder="1" applyAlignment="1">
      <alignment vertical="top"/>
    </xf>
    <xf numFmtId="9" fontId="128" fillId="0" borderId="0" xfId="12" applyFont="1" applyFill="1" applyBorder="1" applyAlignment="1">
      <alignment horizontal="center" vertical="top" wrapText="1" readingOrder="1"/>
    </xf>
    <xf numFmtId="4" fontId="125" fillId="9" borderId="54" xfId="6" applyNumberFormat="1" applyFont="1" applyFill="1" applyBorder="1" applyAlignment="1">
      <alignment horizontal="center" vertical="top" wrapText="1" readingOrder="1"/>
    </xf>
    <xf numFmtId="9" fontId="125" fillId="9" borderId="54" xfId="12" applyFont="1" applyFill="1" applyBorder="1" applyAlignment="1">
      <alignment horizontal="center" vertical="top" wrapText="1" readingOrder="1"/>
    </xf>
    <xf numFmtId="0" fontId="17" fillId="3" borderId="0" xfId="6" applyFont="1" applyFill="1" applyBorder="1"/>
    <xf numFmtId="0" fontId="104" fillId="3" borderId="0" xfId="6" applyNumberFormat="1" applyFont="1" applyFill="1" applyBorder="1" applyAlignment="1">
      <alignment vertical="center" wrapText="1" readingOrder="1"/>
    </xf>
    <xf numFmtId="0" fontId="66" fillId="3" borderId="0" xfId="6" applyFont="1" applyFill="1" applyBorder="1"/>
    <xf numFmtId="0" fontId="43" fillId="3" borderId="0" xfId="6" applyNumberFormat="1" applyFont="1" applyFill="1" applyBorder="1" applyAlignment="1">
      <alignment horizontal="left" vertical="center" wrapText="1" readingOrder="1"/>
    </xf>
    <xf numFmtId="4" fontId="129" fillId="3" borderId="0" xfId="6" applyNumberFormat="1" applyFont="1" applyFill="1" applyBorder="1" applyAlignment="1">
      <alignment horizontal="right" vertical="center" wrapText="1" readingOrder="1"/>
    </xf>
    <xf numFmtId="0" fontId="129" fillId="3" borderId="0" xfId="6" applyNumberFormat="1" applyFont="1" applyFill="1" applyBorder="1" applyAlignment="1">
      <alignment horizontal="right" vertical="center" wrapText="1" readingOrder="1"/>
    </xf>
    <xf numFmtId="9" fontId="129" fillId="3" borderId="0" xfId="12" applyFont="1" applyFill="1" applyBorder="1" applyAlignment="1">
      <alignment horizontal="center" vertical="center" wrapText="1" readingOrder="1"/>
    </xf>
    <xf numFmtId="0" fontId="104" fillId="0" borderId="0" xfId="6" applyNumberFormat="1" applyFont="1" applyFill="1" applyBorder="1" applyAlignment="1">
      <alignment vertical="center" wrapText="1" readingOrder="1"/>
    </xf>
    <xf numFmtId="4" fontId="129" fillId="0" borderId="0" xfId="6" applyNumberFormat="1" applyFont="1" applyFill="1" applyBorder="1" applyAlignment="1">
      <alignment horizontal="right" vertical="center" wrapText="1" readingOrder="1"/>
    </xf>
    <xf numFmtId="0" fontId="129" fillId="0" borderId="0" xfId="6" applyNumberFormat="1" applyFont="1" applyFill="1" applyBorder="1" applyAlignment="1">
      <alignment horizontal="right" vertical="center" wrapText="1" readingOrder="1"/>
    </xf>
    <xf numFmtId="9" fontId="129" fillId="0" borderId="0" xfId="12" applyFont="1" applyFill="1" applyBorder="1" applyAlignment="1">
      <alignment horizontal="center" vertical="center" wrapText="1" readingOrder="1"/>
    </xf>
    <xf numFmtId="4" fontId="129" fillId="0" borderId="0" xfId="6" applyNumberFormat="1" applyFont="1" applyFill="1" applyBorder="1" applyAlignment="1">
      <alignment horizontal="right" vertical="top" wrapText="1" readingOrder="1"/>
    </xf>
    <xf numFmtId="0" fontId="17" fillId="0" borderId="0" xfId="6" applyFont="1" applyFill="1" applyBorder="1" applyAlignment="1">
      <alignment vertical="top" readingOrder="1"/>
    </xf>
    <xf numFmtId="9" fontId="129" fillId="0" borderId="0" xfId="12" applyFont="1" applyFill="1" applyBorder="1" applyAlignment="1">
      <alignment horizontal="center" vertical="top" wrapText="1" readingOrder="1"/>
    </xf>
    <xf numFmtId="0" fontId="129" fillId="0" borderId="0" xfId="6" applyNumberFormat="1" applyFont="1" applyFill="1" applyBorder="1" applyAlignment="1">
      <alignment horizontal="right" vertical="top" wrapText="1" readingOrder="1"/>
    </xf>
    <xf numFmtId="0" fontId="128" fillId="0" borderId="0" xfId="6" applyNumberFormat="1" applyFont="1" applyFill="1" applyBorder="1" applyAlignment="1">
      <alignment horizontal="right" vertical="top" wrapText="1" readingOrder="1"/>
    </xf>
    <xf numFmtId="0" fontId="32" fillId="0" borderId="0" xfId="6" applyFont="1" applyFill="1" applyBorder="1" applyAlignment="1">
      <alignment vertical="top" readingOrder="1"/>
    </xf>
    <xf numFmtId="4" fontId="125" fillId="0" borderId="0" xfId="6" applyNumberFormat="1" applyFont="1" applyFill="1" applyBorder="1" applyAlignment="1">
      <alignment horizontal="right" vertical="top" wrapText="1" readingOrder="1"/>
    </xf>
    <xf numFmtId="0" fontId="125" fillId="0" borderId="0" xfId="6" applyNumberFormat="1" applyFont="1" applyFill="1" applyBorder="1" applyAlignment="1">
      <alignment horizontal="right" vertical="top" wrapText="1" readingOrder="1"/>
    </xf>
    <xf numFmtId="0" fontId="126" fillId="0" borderId="0" xfId="6" applyNumberFormat="1" applyFont="1" applyFill="1" applyBorder="1" applyAlignment="1">
      <alignment horizontal="center" vertical="center" wrapText="1" readingOrder="1"/>
    </xf>
    <xf numFmtId="0" fontId="126" fillId="0" borderId="0" xfId="6" applyNumberFormat="1" applyFont="1" applyFill="1" applyBorder="1" applyAlignment="1">
      <alignment horizontal="center" vertical="top" wrapText="1" readingOrder="1"/>
    </xf>
    <xf numFmtId="0" fontId="104" fillId="3" borderId="0" xfId="6" applyNumberFormat="1" applyFont="1" applyFill="1" applyBorder="1" applyAlignment="1">
      <alignment horizontal="center" vertical="center" wrapText="1" readingOrder="1"/>
    </xf>
    <xf numFmtId="0" fontId="104" fillId="0" borderId="0" xfId="6" applyNumberFormat="1" applyFont="1" applyFill="1" applyBorder="1" applyAlignment="1">
      <alignment horizontal="center" vertical="center" wrapText="1" readingOrder="1"/>
    </xf>
    <xf numFmtId="0" fontId="104" fillId="0" borderId="0" xfId="6" applyNumberFormat="1" applyFont="1" applyFill="1" applyBorder="1" applyAlignment="1">
      <alignment horizontal="center" vertical="top" wrapText="1" readingOrder="1"/>
    </xf>
    <xf numFmtId="0" fontId="65" fillId="0" borderId="0" xfId="6" applyNumberFormat="1" applyFont="1" applyFill="1" applyBorder="1" applyAlignment="1">
      <alignment horizontal="center" vertical="top" wrapText="1" readingOrder="1"/>
    </xf>
    <xf numFmtId="0" fontId="8" fillId="19" borderId="0" xfId="0" applyFont="1" applyFill="1" applyAlignment="1">
      <alignment horizontal="left" vertical="top"/>
    </xf>
    <xf numFmtId="0" fontId="10" fillId="13" borderId="28" xfId="0" applyNumberFormat="1" applyFont="1" applyFill="1" applyBorder="1" applyAlignment="1">
      <alignment horizontal="left" vertical="center"/>
    </xf>
    <xf numFmtId="0" fontId="32" fillId="19" borderId="0" xfId="6" applyFont="1" applyFill="1" applyBorder="1" applyAlignment="1">
      <alignment vertical="top" readingOrder="1"/>
    </xf>
    <xf numFmtId="0" fontId="104" fillId="19" borderId="0" xfId="6" applyNumberFormat="1" applyFont="1" applyFill="1" applyBorder="1" applyAlignment="1">
      <alignment horizontal="center" vertical="top" wrapText="1" readingOrder="1"/>
    </xf>
    <xf numFmtId="4" fontId="129" fillId="19" borderId="0" xfId="6" applyNumberFormat="1" applyFont="1" applyFill="1" applyBorder="1" applyAlignment="1">
      <alignment horizontal="right" vertical="top" wrapText="1" readingOrder="1"/>
    </xf>
    <xf numFmtId="0" fontId="129" fillId="19" borderId="0" xfId="6" applyNumberFormat="1" applyFont="1" applyFill="1" applyBorder="1" applyAlignment="1">
      <alignment horizontal="right" vertical="top" wrapText="1" readingOrder="1"/>
    </xf>
    <xf numFmtId="0" fontId="17" fillId="19" borderId="0" xfId="6" applyFont="1" applyFill="1" applyBorder="1" applyAlignment="1">
      <alignment vertical="top" readingOrder="1"/>
    </xf>
    <xf numFmtId="9" fontId="129" fillId="19" borderId="0" xfId="12" applyFont="1" applyFill="1" applyBorder="1" applyAlignment="1">
      <alignment horizontal="center" vertical="top" wrapText="1" readingOrder="1"/>
    </xf>
    <xf numFmtId="0" fontId="65" fillId="19" borderId="0" xfId="6" applyNumberFormat="1" applyFont="1" applyFill="1" applyBorder="1" applyAlignment="1">
      <alignment horizontal="center" vertical="top" wrapText="1" readingOrder="1"/>
    </xf>
    <xf numFmtId="4" fontId="125" fillId="19" borderId="0" xfId="6" applyNumberFormat="1" applyFont="1" applyFill="1" applyBorder="1" applyAlignment="1">
      <alignment horizontal="right" vertical="top" wrapText="1" readingOrder="1"/>
    </xf>
    <xf numFmtId="0" fontId="125" fillId="19" borderId="0" xfId="6" applyNumberFormat="1" applyFont="1" applyFill="1" applyBorder="1" applyAlignment="1">
      <alignment horizontal="right" vertical="top" wrapText="1" readingOrder="1"/>
    </xf>
    <xf numFmtId="0" fontId="17" fillId="16" borderId="0" xfId="6" applyFont="1" applyFill="1" applyBorder="1"/>
    <xf numFmtId="4" fontId="128" fillId="16" borderId="0" xfId="6" applyNumberFormat="1" applyFont="1" applyFill="1" applyBorder="1" applyAlignment="1">
      <alignment horizontal="right" vertical="top" wrapText="1" readingOrder="1"/>
    </xf>
    <xf numFmtId="4" fontId="129" fillId="16" borderId="0" xfId="6" applyNumberFormat="1" applyFont="1" applyFill="1" applyBorder="1" applyAlignment="1">
      <alignment horizontal="right" vertical="top" wrapText="1" readingOrder="1"/>
    </xf>
    <xf numFmtId="0" fontId="129" fillId="16" borderId="0" xfId="6" applyNumberFormat="1" applyFont="1" applyFill="1" applyBorder="1" applyAlignment="1">
      <alignment horizontal="right" vertical="top" wrapText="1" readingOrder="1"/>
    </xf>
    <xf numFmtId="4" fontId="125" fillId="16" borderId="0" xfId="6" applyNumberFormat="1" applyFont="1" applyFill="1" applyBorder="1" applyAlignment="1">
      <alignment horizontal="right" vertical="top" wrapText="1" readingOrder="1"/>
    </xf>
    <xf numFmtId="0" fontId="125" fillId="16" borderId="0" xfId="6" applyNumberFormat="1" applyFont="1" applyFill="1" applyBorder="1" applyAlignment="1">
      <alignment horizontal="right" vertical="top" wrapText="1" readingOrder="1"/>
    </xf>
    <xf numFmtId="0" fontId="45" fillId="16" borderId="0" xfId="6" applyNumberFormat="1" applyFont="1" applyFill="1" applyBorder="1" applyAlignment="1">
      <alignment horizontal="center" vertical="center" wrapText="1" readingOrder="1"/>
    </xf>
    <xf numFmtId="4" fontId="44" fillId="16" borderId="0" xfId="6" applyNumberFormat="1" applyFont="1" applyFill="1" applyBorder="1" applyAlignment="1">
      <alignment horizontal="right" vertical="center" wrapText="1" readingOrder="1"/>
    </xf>
    <xf numFmtId="0" fontId="42" fillId="16" borderId="0" xfId="6" applyNumberFormat="1" applyFont="1" applyFill="1" applyBorder="1" applyAlignment="1">
      <alignment horizontal="center" vertical="center" wrapText="1" readingOrder="1"/>
    </xf>
    <xf numFmtId="4" fontId="41" fillId="16" borderId="0" xfId="6" applyNumberFormat="1" applyFont="1" applyFill="1" applyBorder="1" applyAlignment="1">
      <alignment horizontal="right" vertical="center" wrapText="1" readingOrder="1"/>
    </xf>
    <xf numFmtId="0" fontId="41" fillId="16" borderId="0" xfId="6" applyNumberFormat="1" applyFont="1" applyFill="1" applyBorder="1" applyAlignment="1">
      <alignment horizontal="right" vertical="center" wrapText="1" readingOrder="1"/>
    </xf>
    <xf numFmtId="4" fontId="76" fillId="4" borderId="0" xfId="6" applyNumberFormat="1" applyFont="1" applyFill="1" applyBorder="1" applyAlignment="1">
      <alignment horizontal="right" vertical="center" wrapText="1" readingOrder="1"/>
    </xf>
    <xf numFmtId="4" fontId="41" fillId="4" borderId="0" xfId="6" applyNumberFormat="1" applyFont="1" applyFill="1" applyBorder="1" applyAlignment="1">
      <alignment horizontal="right" vertical="center" wrapText="1" readingOrder="1"/>
    </xf>
    <xf numFmtId="0" fontId="41" fillId="4" borderId="0" xfId="6" applyNumberFormat="1" applyFont="1" applyFill="1" applyBorder="1" applyAlignment="1">
      <alignment horizontal="right" vertical="center" wrapText="1" readingOrder="1"/>
    </xf>
    <xf numFmtId="0" fontId="44" fillId="4" borderId="0" xfId="6" applyNumberFormat="1" applyFont="1" applyFill="1" applyBorder="1" applyAlignment="1">
      <alignment horizontal="right" vertical="center" wrapText="1" readingOrder="1"/>
    </xf>
    <xf numFmtId="4" fontId="44" fillId="4" borderId="0" xfId="6" applyNumberFormat="1" applyFont="1" applyFill="1" applyBorder="1" applyAlignment="1">
      <alignment horizontal="right" vertical="center" wrapText="1" readingOrder="1"/>
    </xf>
    <xf numFmtId="0" fontId="42" fillId="4" borderId="0" xfId="6" applyNumberFormat="1" applyFont="1" applyFill="1" applyBorder="1" applyAlignment="1">
      <alignment horizontal="center" vertical="center" wrapText="1" readingOrder="1"/>
    </xf>
    <xf numFmtId="4" fontId="44" fillId="7" borderId="0" xfId="6" applyNumberFormat="1" applyFont="1" applyFill="1" applyBorder="1" applyAlignment="1">
      <alignment horizontal="right" vertical="center" wrapText="1" readingOrder="1"/>
    </xf>
    <xf numFmtId="0" fontId="44" fillId="7" borderId="0" xfId="6" applyNumberFormat="1" applyFont="1" applyFill="1" applyBorder="1" applyAlignment="1">
      <alignment horizontal="right" vertical="center" wrapText="1" readingOrder="1"/>
    </xf>
    <xf numFmtId="0" fontId="45" fillId="13" borderId="0" xfId="6" applyNumberFormat="1" applyFont="1" applyFill="1" applyBorder="1" applyAlignment="1">
      <alignment horizontal="center" vertical="center" wrapText="1" readingOrder="1"/>
    </xf>
    <xf numFmtId="4" fontId="44" fillId="13" borderId="0" xfId="6" applyNumberFormat="1" applyFont="1" applyFill="1" applyBorder="1" applyAlignment="1">
      <alignment horizontal="right" vertical="center" wrapText="1" readingOrder="1"/>
    </xf>
    <xf numFmtId="0" fontId="44" fillId="13" borderId="0" xfId="6" applyNumberFormat="1" applyFont="1" applyFill="1" applyBorder="1" applyAlignment="1">
      <alignment horizontal="right" vertical="center" wrapText="1" readingOrder="1"/>
    </xf>
    <xf numFmtId="0" fontId="42" fillId="13" borderId="0" xfId="6" applyNumberFormat="1" applyFont="1" applyFill="1" applyBorder="1" applyAlignment="1">
      <alignment horizontal="center" vertical="center" wrapText="1" readingOrder="1"/>
    </xf>
    <xf numFmtId="4" fontId="41" fillId="13" borderId="0" xfId="6" applyNumberFormat="1" applyFont="1" applyFill="1" applyBorder="1" applyAlignment="1">
      <alignment horizontal="right" vertical="center" wrapText="1" readingOrder="1"/>
    </xf>
    <xf numFmtId="0" fontId="41" fillId="13" borderId="0" xfId="6" applyNumberFormat="1" applyFont="1" applyFill="1" applyBorder="1" applyAlignment="1">
      <alignment horizontal="right" vertical="center" wrapText="1" readingOrder="1"/>
    </xf>
    <xf numFmtId="0" fontId="125" fillId="22" borderId="54" xfId="6" applyNumberFormat="1" applyFont="1" applyFill="1" applyBorder="1" applyAlignment="1">
      <alignment horizontal="center" vertical="top" wrapText="1" readingOrder="1"/>
    </xf>
    <xf numFmtId="4" fontId="128" fillId="2" borderId="0" xfId="6" applyNumberFormat="1" applyFont="1" applyFill="1" applyBorder="1" applyAlignment="1">
      <alignment horizontal="right" vertical="center" wrapText="1" readingOrder="1"/>
    </xf>
    <xf numFmtId="4" fontId="128" fillId="2" borderId="0" xfId="6" applyNumberFormat="1" applyFont="1" applyFill="1" applyBorder="1" applyAlignment="1">
      <alignment horizontal="right" vertical="top" wrapText="1" readingOrder="1"/>
    </xf>
    <xf numFmtId="4" fontId="125" fillId="22" borderId="54" xfId="6" applyNumberFormat="1" applyFont="1" applyFill="1" applyBorder="1" applyAlignment="1">
      <alignment horizontal="center" vertical="top" wrapText="1" readingOrder="1"/>
    </xf>
    <xf numFmtId="4" fontId="129" fillId="2" borderId="0" xfId="6" applyNumberFormat="1" applyFont="1" applyFill="1" applyBorder="1" applyAlignment="1">
      <alignment horizontal="right" vertical="center" wrapText="1" readingOrder="1"/>
    </xf>
    <xf numFmtId="4" fontId="76" fillId="2" borderId="0" xfId="6" applyNumberFormat="1" applyFont="1" applyFill="1" applyBorder="1" applyAlignment="1">
      <alignment horizontal="right" vertical="center" wrapText="1" readingOrder="1"/>
    </xf>
    <xf numFmtId="0" fontId="76" fillId="2" borderId="0" xfId="6" applyNumberFormat="1" applyFont="1" applyFill="1" applyBorder="1" applyAlignment="1">
      <alignment horizontal="right" vertical="center" wrapText="1" readingOrder="1"/>
    </xf>
    <xf numFmtId="4" fontId="41" fillId="2" borderId="0" xfId="6" applyNumberFormat="1" applyFont="1" applyFill="1" applyBorder="1" applyAlignment="1">
      <alignment horizontal="right" vertical="center" wrapText="1" readingOrder="1"/>
    </xf>
    <xf numFmtId="0" fontId="41" fillId="2" borderId="0" xfId="6" applyNumberFormat="1" applyFont="1" applyFill="1" applyBorder="1" applyAlignment="1">
      <alignment horizontal="right" vertical="center" wrapText="1" readingOrder="1"/>
    </xf>
    <xf numFmtId="4" fontId="44" fillId="2" borderId="0" xfId="6" applyNumberFormat="1" applyFont="1" applyFill="1" applyBorder="1" applyAlignment="1">
      <alignment horizontal="right" vertical="center" wrapText="1" readingOrder="1"/>
    </xf>
    <xf numFmtId="0" fontId="44" fillId="2" borderId="0" xfId="6" applyNumberFormat="1" applyFont="1" applyFill="1" applyBorder="1" applyAlignment="1">
      <alignment horizontal="right" vertical="center" wrapText="1" readingOrder="1"/>
    </xf>
    <xf numFmtId="0" fontId="21" fillId="7" borderId="0" xfId="6" applyNumberFormat="1" applyFont="1" applyFill="1" applyBorder="1" applyAlignment="1">
      <alignment vertical="top" wrapText="1" readingOrder="1"/>
    </xf>
    <xf numFmtId="0" fontId="125" fillId="18" borderId="54" xfId="6" applyNumberFormat="1" applyFont="1" applyFill="1" applyBorder="1" applyAlignment="1">
      <alignment horizontal="center" vertical="top" wrapText="1" readingOrder="1"/>
    </xf>
    <xf numFmtId="4" fontId="128" fillId="7" borderId="0" xfId="6" applyNumberFormat="1" applyFont="1" applyFill="1" applyBorder="1" applyAlignment="1">
      <alignment horizontal="right" vertical="center" wrapText="1" readingOrder="1"/>
    </xf>
    <xf numFmtId="4" fontId="128" fillId="7" borderId="0" xfId="6" applyNumberFormat="1" applyFont="1" applyFill="1" applyBorder="1" applyAlignment="1">
      <alignment horizontal="right" vertical="top" wrapText="1" readingOrder="1"/>
    </xf>
    <xf numFmtId="4" fontId="125" fillId="18" borderId="54" xfId="6" applyNumberFormat="1" applyFont="1" applyFill="1" applyBorder="1" applyAlignment="1">
      <alignment horizontal="center" vertical="top" wrapText="1" readingOrder="1"/>
    </xf>
    <xf numFmtId="4" fontId="129" fillId="7" borderId="0" xfId="6" applyNumberFormat="1" applyFont="1" applyFill="1" applyBorder="1" applyAlignment="1">
      <alignment horizontal="right" vertical="center" wrapText="1" readingOrder="1"/>
    </xf>
    <xf numFmtId="0" fontId="22" fillId="18" borderId="54" xfId="6" applyNumberFormat="1" applyFont="1" applyFill="1" applyBorder="1" applyAlignment="1">
      <alignment horizontal="center" vertical="top" wrapText="1" readingOrder="1"/>
    </xf>
    <xf numFmtId="4" fontId="76" fillId="7" borderId="0" xfId="6" applyNumberFormat="1" applyFont="1" applyFill="1" applyBorder="1" applyAlignment="1">
      <alignment horizontal="right" vertical="center" wrapText="1" readingOrder="1"/>
    </xf>
    <xf numFmtId="0" fontId="76" fillId="7" borderId="0" xfId="6" applyNumberFormat="1" applyFont="1" applyFill="1" applyBorder="1" applyAlignment="1">
      <alignment horizontal="right" vertical="center" wrapText="1" readingOrder="1"/>
    </xf>
    <xf numFmtId="4" fontId="41" fillId="7" borderId="0" xfId="6" applyNumberFormat="1" applyFont="1" applyFill="1" applyBorder="1" applyAlignment="1">
      <alignment horizontal="right" vertical="center" wrapText="1" readingOrder="1"/>
    </xf>
    <xf numFmtId="0" fontId="41" fillId="7" borderId="0" xfId="6" applyNumberFormat="1" applyFont="1" applyFill="1" applyBorder="1" applyAlignment="1">
      <alignment horizontal="right" vertical="center" wrapText="1" readingOrder="1"/>
    </xf>
    <xf numFmtId="0" fontId="17" fillId="19" borderId="0" xfId="6" applyFont="1" applyFill="1" applyBorder="1"/>
    <xf numFmtId="0" fontId="124" fillId="19" borderId="0" xfId="6" applyNumberFormat="1" applyFont="1" applyFill="1" applyBorder="1" applyAlignment="1">
      <alignment vertical="top" wrapText="1" readingOrder="1"/>
    </xf>
    <xf numFmtId="0" fontId="125" fillId="28" borderId="54" xfId="6" applyNumberFormat="1" applyFont="1" applyFill="1" applyBorder="1" applyAlignment="1">
      <alignment horizontal="center" vertical="top" wrapText="1" readingOrder="1"/>
    </xf>
    <xf numFmtId="4" fontId="128" fillId="19" borderId="0" xfId="6" applyNumberFormat="1" applyFont="1" applyFill="1" applyBorder="1" applyAlignment="1">
      <alignment horizontal="right" vertical="center" wrapText="1" readingOrder="1"/>
    </xf>
    <xf numFmtId="4" fontId="128" fillId="19" borderId="0" xfId="6" applyNumberFormat="1" applyFont="1" applyFill="1" applyBorder="1" applyAlignment="1">
      <alignment horizontal="right" vertical="top" wrapText="1" readingOrder="1"/>
    </xf>
    <xf numFmtId="4" fontId="125" fillId="28" borderId="54" xfId="6" applyNumberFormat="1" applyFont="1" applyFill="1" applyBorder="1" applyAlignment="1">
      <alignment horizontal="center" vertical="top" wrapText="1" readingOrder="1"/>
    </xf>
    <xf numFmtId="4" fontId="129" fillId="19" borderId="0" xfId="6" applyNumberFormat="1" applyFont="1" applyFill="1" applyBorder="1" applyAlignment="1">
      <alignment horizontal="right" vertical="center" wrapText="1" readingOrder="1"/>
    </xf>
    <xf numFmtId="0" fontId="128" fillId="19" borderId="0" xfId="6" applyNumberFormat="1" applyFont="1" applyFill="1" applyBorder="1" applyAlignment="1">
      <alignment horizontal="right" vertical="top" wrapText="1" readingOrder="1"/>
    </xf>
    <xf numFmtId="0" fontId="17" fillId="3" borderId="0" xfId="6" applyFont="1" applyFill="1" applyBorder="1" applyAlignment="1">
      <alignment vertical="top" readingOrder="1"/>
    </xf>
    <xf numFmtId="0" fontId="32" fillId="3" borderId="0" xfId="6" applyFont="1" applyFill="1" applyBorder="1" applyAlignment="1">
      <alignment vertical="top" readingOrder="1"/>
    </xf>
    <xf numFmtId="0" fontId="65" fillId="3" borderId="0" xfId="6" applyNumberFormat="1" applyFont="1" applyFill="1" applyBorder="1" applyAlignment="1">
      <alignment horizontal="center" vertical="top" wrapText="1" readingOrder="1"/>
    </xf>
    <xf numFmtId="4" fontId="125" fillId="3" borderId="0" xfId="6" applyNumberFormat="1" applyFont="1" applyFill="1" applyBorder="1" applyAlignment="1">
      <alignment horizontal="right" vertical="top" wrapText="1" readingOrder="1"/>
    </xf>
    <xf numFmtId="0" fontId="125" fillId="3" borderId="0" xfId="6" applyNumberFormat="1" applyFont="1" applyFill="1" applyBorder="1" applyAlignment="1">
      <alignment horizontal="right" vertical="top" wrapText="1" readingOrder="1"/>
    </xf>
    <xf numFmtId="9" fontId="129" fillId="3" borderId="0" xfId="12" applyFont="1" applyFill="1" applyBorder="1" applyAlignment="1">
      <alignment horizontal="center" vertical="top" wrapText="1" readingOrder="1"/>
    </xf>
    <xf numFmtId="0" fontId="104" fillId="3" borderId="0" xfId="6" applyNumberFormat="1" applyFont="1" applyFill="1" applyBorder="1" applyAlignment="1">
      <alignment horizontal="center" vertical="top" wrapText="1" readingOrder="1"/>
    </xf>
    <xf numFmtId="4" fontId="129" fillId="3" borderId="0" xfId="6" applyNumberFormat="1" applyFont="1" applyFill="1" applyBorder="1" applyAlignment="1">
      <alignment horizontal="right" vertical="top" wrapText="1" readingOrder="1"/>
    </xf>
    <xf numFmtId="0" fontId="129" fillId="3" borderId="0" xfId="6" applyNumberFormat="1" applyFont="1" applyFill="1" applyBorder="1" applyAlignment="1">
      <alignment horizontal="right" vertical="top" wrapText="1" readingOrder="1"/>
    </xf>
    <xf numFmtId="0" fontId="17" fillId="2" borderId="0" xfId="6" applyFont="1" applyFill="1" applyBorder="1" applyAlignment="1">
      <alignment vertical="top" readingOrder="1"/>
    </xf>
    <xf numFmtId="0" fontId="130" fillId="2" borderId="0" xfId="6" applyNumberFormat="1" applyFont="1" applyFill="1" applyBorder="1" applyAlignment="1">
      <alignment horizontal="center" vertical="top" wrapText="1" readingOrder="1"/>
    </xf>
    <xf numFmtId="4" fontId="133" fillId="2" borderId="0" xfId="6" applyNumberFormat="1" applyFont="1" applyFill="1" applyBorder="1" applyAlignment="1">
      <alignment horizontal="right" vertical="top" wrapText="1" readingOrder="1"/>
    </xf>
    <xf numFmtId="0" fontId="133" fillId="2" borderId="0" xfId="6" applyNumberFormat="1" applyFont="1" applyFill="1" applyBorder="1" applyAlignment="1">
      <alignment horizontal="right" vertical="top" wrapText="1" readingOrder="1"/>
    </xf>
    <xf numFmtId="9" fontId="134" fillId="2" borderId="0" xfId="12" applyFont="1" applyFill="1" applyBorder="1" applyAlignment="1">
      <alignment horizontal="center" vertical="top" wrapText="1" readingOrder="1"/>
    </xf>
    <xf numFmtId="4" fontId="124" fillId="2" borderId="0" xfId="6" applyNumberFormat="1" applyFont="1" applyFill="1" applyBorder="1" applyAlignment="1">
      <alignment vertical="top" wrapText="1" readingOrder="1"/>
    </xf>
    <xf numFmtId="0" fontId="124" fillId="2" borderId="0" xfId="6" applyNumberFormat="1" applyFont="1" applyFill="1" applyBorder="1" applyAlignment="1">
      <alignment vertical="top" wrapText="1" readingOrder="1"/>
    </xf>
    <xf numFmtId="4" fontId="129" fillId="2" borderId="0" xfId="6" applyNumberFormat="1" applyFont="1" applyFill="1" applyBorder="1" applyAlignment="1">
      <alignment horizontal="right" vertical="top" wrapText="1" readingOrder="1"/>
    </xf>
    <xf numFmtId="4" fontId="125" fillId="2" borderId="0" xfId="6" applyNumberFormat="1" applyFont="1" applyFill="1" applyBorder="1" applyAlignment="1">
      <alignment horizontal="right" vertical="top" wrapText="1" readingOrder="1"/>
    </xf>
    <xf numFmtId="0" fontId="125" fillId="2" borderId="0" xfId="6" applyNumberFormat="1" applyFont="1" applyFill="1" applyBorder="1" applyAlignment="1">
      <alignment horizontal="right" vertical="top" wrapText="1" readingOrder="1"/>
    </xf>
    <xf numFmtId="0" fontId="129" fillId="2" borderId="0" xfId="6" applyNumberFormat="1" applyFont="1" applyFill="1" applyBorder="1" applyAlignment="1">
      <alignment horizontal="right" vertical="top" wrapText="1" readingOrder="1"/>
    </xf>
    <xf numFmtId="0" fontId="32" fillId="13" borderId="0" xfId="6" applyFont="1" applyFill="1" applyBorder="1" applyAlignment="1">
      <alignment vertical="top" readingOrder="1"/>
    </xf>
    <xf numFmtId="0" fontId="65" fillId="13" borderId="0" xfId="6" applyNumberFormat="1" applyFont="1" applyFill="1" applyBorder="1" applyAlignment="1">
      <alignment horizontal="center" vertical="top" wrapText="1" readingOrder="1"/>
    </xf>
    <xf numFmtId="0" fontId="104" fillId="13" borderId="0" xfId="6" applyNumberFormat="1" applyFont="1" applyFill="1" applyBorder="1" applyAlignment="1">
      <alignment horizontal="center" vertical="top" wrapText="1" readingOrder="1"/>
    </xf>
    <xf numFmtId="4" fontId="125" fillId="13" borderId="0" xfId="6" applyNumberFormat="1" applyFont="1" applyFill="1" applyBorder="1" applyAlignment="1">
      <alignment horizontal="right" vertical="top" wrapText="1" readingOrder="1"/>
    </xf>
    <xf numFmtId="0" fontId="125" fillId="13" borderId="0" xfId="6" applyNumberFormat="1" applyFont="1" applyFill="1" applyBorder="1" applyAlignment="1">
      <alignment horizontal="right" vertical="top" wrapText="1" readingOrder="1"/>
    </xf>
    <xf numFmtId="0" fontId="17" fillId="13" borderId="0" xfId="6" applyFont="1" applyFill="1" applyBorder="1" applyAlignment="1">
      <alignment vertical="top" readingOrder="1"/>
    </xf>
    <xf numFmtId="9" fontId="129" fillId="13" borderId="0" xfId="12" applyFont="1" applyFill="1" applyBorder="1" applyAlignment="1">
      <alignment horizontal="center" vertical="top" wrapText="1" readingOrder="1"/>
    </xf>
    <xf numFmtId="4" fontId="129" fillId="13" borderId="0" xfId="6" applyNumberFormat="1" applyFont="1" applyFill="1" applyBorder="1" applyAlignment="1">
      <alignment horizontal="right" vertical="top" wrapText="1" readingOrder="1"/>
    </xf>
    <xf numFmtId="0" fontId="129" fillId="13" borderId="0" xfId="6" applyNumberFormat="1" applyFont="1" applyFill="1" applyBorder="1" applyAlignment="1">
      <alignment horizontal="right" vertical="top" wrapText="1" readingOrder="1"/>
    </xf>
    <xf numFmtId="0" fontId="66" fillId="0" borderId="0" xfId="6" applyFont="1" applyFill="1" applyBorder="1"/>
    <xf numFmtId="0" fontId="17" fillId="0" borderId="0" xfId="6" applyFont="1" applyFill="1" applyBorder="1"/>
    <xf numFmtId="0" fontId="21" fillId="0" borderId="57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64" fillId="0" borderId="0" xfId="6" applyFont="1" applyFill="1" applyBorder="1"/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2" fillId="0" borderId="0" xfId="6" applyFont="1" applyFill="1" applyBorder="1"/>
    <xf numFmtId="0" fontId="17" fillId="0" borderId="0" xfId="6" applyFont="1" applyFill="1" applyBorder="1" applyAlignment="1"/>
    <xf numFmtId="9" fontId="17" fillId="0" borderId="0" xfId="12" applyFont="1" applyFill="1" applyBorder="1" applyAlignment="1">
      <alignment horizontal="center" vertical="center"/>
    </xf>
    <xf numFmtId="9" fontId="21" fillId="0" borderId="0" xfId="12" applyFont="1" applyFill="1" applyBorder="1" applyAlignment="1">
      <alignment horizontal="center" vertical="center" wrapText="1"/>
    </xf>
    <xf numFmtId="0" fontId="22" fillId="29" borderId="54" xfId="6" applyNumberFormat="1" applyFont="1" applyFill="1" applyBorder="1" applyAlignment="1">
      <alignment horizontal="center" vertical="top" wrapText="1" readingOrder="1"/>
    </xf>
    <xf numFmtId="0" fontId="22" fillId="30" borderId="54" xfId="6" applyNumberFormat="1" applyFont="1" applyFill="1" applyBorder="1" applyAlignment="1">
      <alignment horizontal="center" vertical="top" wrapText="1" readingOrder="1"/>
    </xf>
    <xf numFmtId="0" fontId="22" fillId="31" borderId="54" xfId="6" applyNumberFormat="1" applyFont="1" applyFill="1" applyBorder="1" applyAlignment="1">
      <alignment horizontal="center" vertical="top" wrapText="1" readingOrder="1"/>
    </xf>
    <xf numFmtId="9" fontId="22" fillId="9" borderId="54" xfId="12" applyFont="1" applyFill="1" applyBorder="1" applyAlignment="1">
      <alignment horizontal="center" vertical="center" wrapText="1"/>
    </xf>
    <xf numFmtId="4" fontId="63" fillId="8" borderId="0" xfId="6" applyNumberFormat="1" applyFont="1" applyFill="1" applyBorder="1" applyAlignment="1">
      <alignment horizontal="right" vertical="center" wrapText="1" readingOrder="1"/>
    </xf>
    <xf numFmtId="4" fontId="63" fillId="32" borderId="0" xfId="6" applyNumberFormat="1" applyFont="1" applyFill="1" applyBorder="1" applyAlignment="1">
      <alignment horizontal="right" vertical="center" wrapText="1" readingOrder="1"/>
    </xf>
    <xf numFmtId="4" fontId="63" fillId="10" borderId="0" xfId="6" applyNumberFormat="1" applyFont="1" applyFill="1" applyBorder="1" applyAlignment="1">
      <alignment horizontal="right" vertical="center" wrapText="1" readingOrder="1"/>
    </xf>
    <xf numFmtId="9" fontId="63" fillId="0" borderId="0" xfId="12" applyFont="1" applyFill="1" applyBorder="1" applyAlignment="1">
      <alignment horizontal="center" vertical="center" wrapText="1"/>
    </xf>
    <xf numFmtId="17" fontId="63" fillId="0" borderId="0" xfId="6" quotePrefix="1" applyNumberFormat="1" applyFont="1" applyFill="1" applyBorder="1" applyAlignment="1">
      <alignment horizontal="center" vertical="center" wrapText="1" readingOrder="1"/>
    </xf>
    <xf numFmtId="0" fontId="63" fillId="0" borderId="0" xfId="6" quotePrefix="1" applyNumberFormat="1" applyFont="1" applyFill="1" applyBorder="1" applyAlignment="1">
      <alignment horizontal="center" vertical="center" wrapText="1" readingOrder="1"/>
    </xf>
    <xf numFmtId="0" fontId="68" fillId="9" borderId="54" xfId="6" applyNumberFormat="1" applyFont="1" applyFill="1" applyBorder="1" applyAlignment="1">
      <alignment horizontal="center" vertical="top" wrapText="1" readingOrder="1"/>
    </xf>
    <xf numFmtId="4" fontId="68" fillId="9" borderId="54" xfId="6" applyNumberFormat="1" applyFont="1" applyFill="1" applyBorder="1" applyAlignment="1">
      <alignment horizontal="center" vertical="top" wrapText="1" readingOrder="1"/>
    </xf>
    <xf numFmtId="4" fontId="68" fillId="29" borderId="54" xfId="6" applyNumberFormat="1" applyFont="1" applyFill="1" applyBorder="1" applyAlignment="1">
      <alignment horizontal="center" vertical="top" wrapText="1" readingOrder="1"/>
    </xf>
    <xf numFmtId="4" fontId="68" fillId="30" borderId="54" xfId="6" applyNumberFormat="1" applyFont="1" applyFill="1" applyBorder="1" applyAlignment="1">
      <alignment horizontal="center" vertical="top" wrapText="1" readingOrder="1"/>
    </xf>
    <xf numFmtId="4" fontId="68" fillId="31" borderId="54" xfId="6" applyNumberFormat="1" applyFont="1" applyFill="1" applyBorder="1" applyAlignment="1">
      <alignment horizontal="center" vertical="top" wrapText="1" readingOrder="1"/>
    </xf>
    <xf numFmtId="9" fontId="68" fillId="9" borderId="54" xfId="12" applyFont="1" applyFill="1" applyBorder="1" applyAlignment="1">
      <alignment horizontal="center" vertical="center" wrapText="1"/>
    </xf>
    <xf numFmtId="4" fontId="22" fillId="29" borderId="54" xfId="6" applyNumberFormat="1" applyFont="1" applyFill="1" applyBorder="1" applyAlignment="1">
      <alignment horizontal="center" vertical="top" wrapText="1" readingOrder="1"/>
    </xf>
    <xf numFmtId="4" fontId="22" fillId="30" borderId="54" xfId="6" applyNumberFormat="1" applyFont="1" applyFill="1" applyBorder="1" applyAlignment="1">
      <alignment horizontal="center" vertical="top" wrapText="1" readingOrder="1"/>
    </xf>
    <xf numFmtId="4" fontId="22" fillId="31" borderId="54" xfId="6" applyNumberFormat="1" applyFont="1" applyFill="1" applyBorder="1" applyAlignment="1">
      <alignment horizontal="center" vertical="top" wrapText="1" readingOrder="1"/>
    </xf>
    <xf numFmtId="4" fontId="104" fillId="0" borderId="0" xfId="6" applyNumberFormat="1" applyFont="1" applyFill="1" applyBorder="1" applyAlignment="1">
      <alignment horizontal="right" vertical="center" wrapText="1" readingOrder="1"/>
    </xf>
    <xf numFmtId="0" fontId="104" fillId="0" borderId="0" xfId="6" applyNumberFormat="1" applyFont="1" applyFill="1" applyBorder="1" applyAlignment="1">
      <alignment horizontal="right" vertical="center" wrapText="1" readingOrder="1"/>
    </xf>
    <xf numFmtId="9" fontId="104" fillId="0" borderId="0" xfId="12" applyFont="1" applyFill="1" applyBorder="1" applyAlignment="1">
      <alignment horizontal="center" vertical="center" wrapText="1"/>
    </xf>
    <xf numFmtId="0" fontId="65" fillId="0" borderId="0" xfId="6" applyNumberFormat="1" applyFont="1" applyFill="1" applyBorder="1" applyAlignment="1">
      <alignment horizontal="center" vertical="center" wrapText="1" readingOrder="1"/>
    </xf>
    <xf numFmtId="4" fontId="65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NumberFormat="1" applyFont="1" applyFill="1" applyBorder="1" applyAlignment="1">
      <alignment horizontal="right" vertical="center" wrapText="1" readingOrder="1"/>
    </xf>
    <xf numFmtId="9" fontId="65" fillId="0" borderId="0" xfId="12" applyFont="1" applyFill="1" applyBorder="1" applyAlignment="1">
      <alignment horizontal="center" vertical="center" wrapText="1"/>
    </xf>
    <xf numFmtId="0" fontId="21" fillId="0" borderId="0" xfId="6" applyNumberFormat="1" applyFont="1" applyFill="1" applyBorder="1" applyAlignment="1"/>
    <xf numFmtId="0" fontId="140" fillId="0" borderId="0" xfId="6" applyNumberFormat="1" applyFont="1" applyFill="1" applyBorder="1" applyAlignment="1">
      <alignment vertical="top" wrapText="1" readingOrder="1"/>
    </xf>
    <xf numFmtId="0" fontId="104" fillId="33" borderId="0" xfId="6" applyNumberFormat="1" applyFont="1" applyFill="1" applyBorder="1" applyAlignment="1">
      <alignment horizontal="center" vertical="center" wrapText="1" readingOrder="1"/>
    </xf>
    <xf numFmtId="4" fontId="104" fillId="33" borderId="0" xfId="6" applyNumberFormat="1" applyFont="1" applyFill="1" applyBorder="1" applyAlignment="1">
      <alignment horizontal="right" vertical="center" wrapText="1" readingOrder="1"/>
    </xf>
    <xf numFmtId="0" fontId="104" fillId="33" borderId="0" xfId="6" applyNumberFormat="1" applyFont="1" applyFill="1" applyBorder="1" applyAlignment="1">
      <alignment horizontal="right" vertical="center" wrapText="1" readingOrder="1"/>
    </xf>
    <xf numFmtId="0" fontId="66" fillId="33" borderId="0" xfId="6" applyFont="1" applyFill="1" applyBorder="1"/>
    <xf numFmtId="9" fontId="104" fillId="33" borderId="0" xfId="12" applyFont="1" applyFill="1" applyBorder="1" applyAlignment="1">
      <alignment horizontal="center" vertical="center" wrapText="1"/>
    </xf>
    <xf numFmtId="0" fontId="65" fillId="33" borderId="0" xfId="6" applyNumberFormat="1" applyFont="1" applyFill="1" applyBorder="1" applyAlignment="1">
      <alignment horizontal="center" vertical="center" wrapText="1" readingOrder="1"/>
    </xf>
    <xf numFmtId="4" fontId="65" fillId="33" borderId="0" xfId="6" applyNumberFormat="1" applyFont="1" applyFill="1" applyBorder="1" applyAlignment="1">
      <alignment horizontal="right" vertical="center" wrapText="1" readingOrder="1"/>
    </xf>
    <xf numFmtId="0" fontId="65" fillId="33" borderId="0" xfId="6" applyNumberFormat="1" applyFont="1" applyFill="1" applyBorder="1" applyAlignment="1">
      <alignment horizontal="right" vertical="center" wrapText="1" readingOrder="1"/>
    </xf>
    <xf numFmtId="9" fontId="65" fillId="33" borderId="0" xfId="12" applyFont="1" applyFill="1" applyBorder="1" applyAlignment="1">
      <alignment horizontal="center" vertical="center" wrapText="1"/>
    </xf>
    <xf numFmtId="168" fontId="8" fillId="0" borderId="0" xfId="4" applyNumberFormat="1" applyFont="1" applyFill="1" applyBorder="1" applyAlignment="1">
      <alignment horizontal="center" vertical="top"/>
    </xf>
    <xf numFmtId="0" fontId="32" fillId="34" borderId="0" xfId="6" applyFont="1" applyFill="1" applyBorder="1"/>
    <xf numFmtId="0" fontId="64" fillId="34" borderId="0" xfId="6" applyFont="1" applyFill="1" applyBorder="1"/>
    <xf numFmtId="0" fontId="84" fillId="34" borderId="0" xfId="6" applyFont="1" applyFill="1" applyBorder="1"/>
    <xf numFmtId="0" fontId="127" fillId="34" borderId="0" xfId="6" applyFont="1" applyFill="1" applyBorder="1"/>
    <xf numFmtId="0" fontId="65" fillId="34" borderId="0" xfId="6" applyNumberFormat="1" applyFont="1" applyFill="1" applyBorder="1" applyAlignment="1">
      <alignment horizontal="center" vertical="center" wrapText="1" readingOrder="1"/>
    </xf>
    <xf numFmtId="4" fontId="65" fillId="34" borderId="0" xfId="6" applyNumberFormat="1" applyFont="1" applyFill="1" applyBorder="1" applyAlignment="1">
      <alignment horizontal="right" vertical="center" wrapText="1" readingOrder="1"/>
    </xf>
    <xf numFmtId="0" fontId="65" fillId="34" borderId="0" xfId="6" applyNumberFormat="1" applyFont="1" applyFill="1" applyBorder="1" applyAlignment="1">
      <alignment horizontal="right" vertical="center" wrapText="1" readingOrder="1"/>
    </xf>
    <xf numFmtId="0" fontId="66" fillId="34" borderId="0" xfId="6" applyFont="1" applyFill="1" applyBorder="1"/>
    <xf numFmtId="9" fontId="65" fillId="34" borderId="0" xfId="12" applyFont="1" applyFill="1" applyBorder="1" applyAlignment="1">
      <alignment horizontal="center" vertical="center" wrapText="1"/>
    </xf>
    <xf numFmtId="0" fontId="10" fillId="13" borderId="0" xfId="0" applyFont="1" applyFill="1"/>
    <xf numFmtId="0" fontId="8" fillId="13" borderId="0" xfId="0" applyFont="1" applyFill="1"/>
    <xf numFmtId="0" fontId="10" fillId="13" borderId="0" xfId="0" applyFont="1" applyFill="1" applyAlignment="1">
      <alignment vertical="center"/>
    </xf>
    <xf numFmtId="0" fontId="9" fillId="13" borderId="0" xfId="0" applyFont="1" applyFill="1" applyAlignment="1">
      <alignment vertical="top"/>
    </xf>
    <xf numFmtId="0" fontId="11" fillId="13" borderId="26" xfId="0" applyFont="1" applyFill="1" applyBorder="1" applyAlignment="1">
      <alignment horizontal="left" vertical="top"/>
    </xf>
    <xf numFmtId="0" fontId="26" fillId="13" borderId="26" xfId="0" applyFont="1" applyFill="1" applyBorder="1" applyAlignment="1">
      <alignment horizontal="left" vertical="top"/>
    </xf>
    <xf numFmtId="0" fontId="8" fillId="13" borderId="58" xfId="0" applyFont="1" applyFill="1" applyBorder="1" applyAlignment="1">
      <alignment horizontal="left" vertical="top"/>
    </xf>
    <xf numFmtId="0" fontId="11" fillId="13" borderId="60" xfId="0" applyFont="1" applyFill="1" applyBorder="1" applyAlignment="1">
      <alignment horizontal="left" vertical="top"/>
    </xf>
    <xf numFmtId="0" fontId="26" fillId="13" borderId="51" xfId="0" applyFont="1" applyFill="1" applyBorder="1" applyAlignment="1">
      <alignment horizontal="left" vertical="top"/>
    </xf>
    <xf numFmtId="0" fontId="26" fillId="13" borderId="36" xfId="0" applyFont="1" applyFill="1" applyBorder="1" applyAlignment="1">
      <alignment horizontal="left" vertical="top"/>
    </xf>
    <xf numFmtId="0" fontId="11" fillId="13" borderId="25" xfId="0" applyFont="1" applyFill="1" applyBorder="1" applyAlignment="1">
      <alignment horizontal="left" vertical="top"/>
    </xf>
    <xf numFmtId="0" fontId="11" fillId="13" borderId="28" xfId="0" applyFont="1" applyFill="1" applyBorder="1" applyAlignment="1">
      <alignment horizontal="left" vertical="top"/>
    </xf>
    <xf numFmtId="0" fontId="11" fillId="13" borderId="26" xfId="0" applyFont="1" applyFill="1" applyBorder="1" applyAlignment="1">
      <alignment horizontal="center" vertical="center"/>
    </xf>
    <xf numFmtId="14" fontId="26" fillId="13" borderId="26" xfId="0" applyNumberFormat="1" applyFont="1" applyFill="1" applyBorder="1" applyAlignment="1">
      <alignment horizontal="left" vertical="top"/>
    </xf>
    <xf numFmtId="14" fontId="61" fillId="13" borderId="26" xfId="0" applyNumberFormat="1" applyFont="1" applyFill="1" applyBorder="1" applyAlignment="1">
      <alignment horizontal="left" vertical="top"/>
    </xf>
    <xf numFmtId="0" fontId="10" fillId="13" borderId="26" xfId="0" applyFont="1" applyFill="1" applyBorder="1" applyAlignment="1">
      <alignment horizontal="left" vertical="top"/>
    </xf>
    <xf numFmtId="0" fontId="24" fillId="13" borderId="26" xfId="0" applyFont="1" applyFill="1" applyBorder="1" applyAlignment="1">
      <alignment horizontal="left" vertical="top"/>
    </xf>
    <xf numFmtId="14" fontId="26" fillId="13" borderId="51" xfId="0" applyNumberFormat="1" applyFont="1" applyFill="1" applyBorder="1" applyAlignment="1">
      <alignment horizontal="left" vertical="top"/>
    </xf>
    <xf numFmtId="0" fontId="26" fillId="13" borderId="26" xfId="0" applyFont="1" applyFill="1" applyBorder="1" applyAlignment="1">
      <alignment horizontal="left"/>
    </xf>
    <xf numFmtId="14" fontId="61" fillId="13" borderId="26" xfId="0" applyNumberFormat="1" applyFont="1" applyFill="1" applyBorder="1" applyAlignment="1">
      <alignment horizontal="left"/>
    </xf>
    <xf numFmtId="14" fontId="8" fillId="13" borderId="26" xfId="0" applyNumberFormat="1" applyFont="1" applyFill="1" applyBorder="1" applyAlignment="1">
      <alignment horizontal="left" vertical="top"/>
    </xf>
    <xf numFmtId="168" fontId="7" fillId="13" borderId="0" xfId="4" applyNumberFormat="1" applyFont="1" applyFill="1" applyBorder="1" applyAlignment="1">
      <alignment horizontal="center" vertical="top"/>
    </xf>
    <xf numFmtId="168" fontId="8" fillId="13" borderId="0" xfId="4" applyNumberFormat="1" applyFont="1" applyFill="1" applyBorder="1" applyAlignment="1">
      <alignment horizontal="center" vertical="top"/>
    </xf>
    <xf numFmtId="167" fontId="7" fillId="7" borderId="8" xfId="1" applyNumberFormat="1" applyFont="1" applyFill="1" applyBorder="1" applyAlignment="1">
      <alignment horizontal="left" vertical="top"/>
    </xf>
    <xf numFmtId="0" fontId="8" fillId="2" borderId="53" xfId="0" applyNumberFormat="1" applyFont="1" applyFill="1" applyBorder="1" applyAlignment="1">
      <alignment horizontal="center" vertical="center"/>
    </xf>
    <xf numFmtId="0" fontId="11" fillId="2" borderId="35" xfId="0" applyNumberFormat="1" applyFont="1" applyFill="1" applyBorder="1" applyAlignment="1">
      <alignment horizontal="center" vertical="center"/>
    </xf>
    <xf numFmtId="0" fontId="11" fillId="2" borderId="36" xfId="0" applyNumberFormat="1" applyFont="1" applyFill="1" applyBorder="1" applyAlignment="1">
      <alignment horizontal="center" vertical="center"/>
    </xf>
    <xf numFmtId="0" fontId="8" fillId="0" borderId="36" xfId="0" applyNumberFormat="1" applyFont="1" applyFill="1" applyBorder="1" applyAlignment="1">
      <alignment horizontal="center" vertical="center"/>
    </xf>
    <xf numFmtId="0" fontId="8" fillId="2" borderId="36" xfId="0" applyNumberFormat="1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left" vertical="top" wrapText="1"/>
    </xf>
    <xf numFmtId="0" fontId="11" fillId="7" borderId="53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66" fillId="0" borderId="0" xfId="6" applyFont="1" applyFill="1" applyBorder="1"/>
    <xf numFmtId="0" fontId="17" fillId="13" borderId="0" xfId="6" applyFont="1" applyFill="1" applyBorder="1"/>
    <xf numFmtId="0" fontId="64" fillId="27" borderId="0" xfId="6" applyFont="1" applyFill="1" applyBorder="1"/>
    <xf numFmtId="0" fontId="65" fillId="27" borderId="0" xfId="6" applyNumberFormat="1" applyFont="1" applyFill="1" applyBorder="1" applyAlignment="1">
      <alignment horizontal="center" vertical="center" wrapText="1" readingOrder="1"/>
    </xf>
    <xf numFmtId="4" fontId="65" fillId="27" borderId="0" xfId="6" applyNumberFormat="1" applyFont="1" applyFill="1" applyBorder="1" applyAlignment="1">
      <alignment horizontal="right" vertical="center" wrapText="1" readingOrder="1"/>
    </xf>
    <xf numFmtId="0" fontId="65" fillId="27" borderId="0" xfId="6" applyNumberFormat="1" applyFont="1" applyFill="1" applyBorder="1" applyAlignment="1">
      <alignment horizontal="right" vertical="center" wrapText="1" readingOrder="1"/>
    </xf>
    <xf numFmtId="0" fontId="66" fillId="27" borderId="0" xfId="6" applyFont="1" applyFill="1" applyBorder="1"/>
    <xf numFmtId="9" fontId="65" fillId="27" borderId="0" xfId="12" applyFont="1" applyFill="1" applyBorder="1" applyAlignment="1">
      <alignment horizontal="center" vertical="center" wrapText="1"/>
    </xf>
    <xf numFmtId="0" fontId="104" fillId="27" borderId="0" xfId="6" applyNumberFormat="1" applyFont="1" applyFill="1" applyBorder="1" applyAlignment="1">
      <alignment horizontal="center" vertical="center" wrapText="1" readingOrder="1"/>
    </xf>
    <xf numFmtId="4" fontId="104" fillId="27" borderId="0" xfId="6" applyNumberFormat="1" applyFont="1" applyFill="1" applyBorder="1" applyAlignment="1">
      <alignment horizontal="right" vertical="center" wrapText="1" readingOrder="1"/>
    </xf>
    <xf numFmtId="0" fontId="104" fillId="27" borderId="0" xfId="6" applyNumberFormat="1" applyFont="1" applyFill="1" applyBorder="1" applyAlignment="1">
      <alignment horizontal="right" vertical="center" wrapText="1" readingOrder="1"/>
    </xf>
    <xf numFmtId="9" fontId="104" fillId="27" borderId="0" xfId="12" applyFont="1" applyFill="1" applyBorder="1" applyAlignment="1">
      <alignment horizontal="center" vertical="center" wrapText="1"/>
    </xf>
    <xf numFmtId="0" fontId="21" fillId="3" borderId="0" xfId="6" applyNumberFormat="1" applyFont="1" applyFill="1" applyBorder="1" applyAlignment="1">
      <alignment vertical="top" wrapText="1" readingOrder="1"/>
    </xf>
    <xf numFmtId="0" fontId="22" fillId="26" borderId="54" xfId="6" applyNumberFormat="1" applyFont="1" applyFill="1" applyBorder="1" applyAlignment="1">
      <alignment horizontal="center" vertical="top" wrapText="1" readingOrder="1"/>
    </xf>
    <xf numFmtId="4" fontId="63" fillId="3" borderId="0" xfId="6" applyNumberFormat="1" applyFont="1" applyFill="1" applyBorder="1" applyAlignment="1">
      <alignment horizontal="right" vertical="center" wrapText="1" readingOrder="1"/>
    </xf>
    <xf numFmtId="4" fontId="68" fillId="26" borderId="54" xfId="6" applyNumberFormat="1" applyFont="1" applyFill="1" applyBorder="1" applyAlignment="1">
      <alignment horizontal="center" vertical="top" wrapText="1" readingOrder="1"/>
    </xf>
    <xf numFmtId="4" fontId="22" fillId="26" borderId="54" xfId="6" applyNumberFormat="1" applyFont="1" applyFill="1" applyBorder="1" applyAlignment="1">
      <alignment horizontal="center" vertical="top" wrapText="1" readingOrder="1"/>
    </xf>
    <xf numFmtId="4" fontId="104" fillId="3" borderId="0" xfId="6" applyNumberFormat="1" applyFont="1" applyFill="1" applyBorder="1" applyAlignment="1">
      <alignment horizontal="right" vertical="center" wrapText="1" readingOrder="1"/>
    </xf>
    <xf numFmtId="4" fontId="65" fillId="3" borderId="0" xfId="6" applyNumberFormat="1" applyFont="1" applyFill="1" applyBorder="1" applyAlignment="1">
      <alignment horizontal="right" vertical="center" wrapText="1" readingOrder="1"/>
    </xf>
    <xf numFmtId="0" fontId="65" fillId="3" borderId="0" xfId="6" applyNumberFormat="1" applyFont="1" applyFill="1" applyBorder="1" applyAlignment="1">
      <alignment horizontal="right" vertical="center" wrapText="1" readingOrder="1"/>
    </xf>
    <xf numFmtId="0" fontId="104" fillId="3" borderId="0" xfId="6" applyNumberFormat="1" applyFont="1" applyFill="1" applyBorder="1" applyAlignment="1">
      <alignment horizontal="right" vertical="center" wrapText="1" readingOrder="1"/>
    </xf>
    <xf numFmtId="0" fontId="141" fillId="34" borderId="0" xfId="6" applyFont="1" applyFill="1" applyBorder="1"/>
    <xf numFmtId="0" fontId="142" fillId="0" borderId="0" xfId="6" applyNumberFormat="1" applyFont="1" applyFill="1" applyBorder="1" applyAlignment="1">
      <alignment horizontal="center" vertical="center" wrapText="1" readingOrder="1"/>
    </xf>
    <xf numFmtId="4" fontId="142" fillId="0" borderId="0" xfId="6" applyNumberFormat="1" applyFont="1" applyFill="1" applyBorder="1" applyAlignment="1">
      <alignment horizontal="right" vertical="center" wrapText="1" readingOrder="1"/>
    </xf>
    <xf numFmtId="4" fontId="142" fillId="3" borderId="0" xfId="6" applyNumberFormat="1" applyFont="1" applyFill="1" applyBorder="1" applyAlignment="1">
      <alignment horizontal="right" vertical="center" wrapText="1" readingOrder="1"/>
    </xf>
    <xf numFmtId="0" fontId="142" fillId="0" borderId="0" xfId="6" applyNumberFormat="1" applyFont="1" applyFill="1" applyBorder="1" applyAlignment="1">
      <alignment horizontal="right" vertical="center" wrapText="1" readingOrder="1"/>
    </xf>
    <xf numFmtId="0" fontId="143" fillId="0" borderId="0" xfId="6" applyFont="1" applyFill="1" applyBorder="1"/>
    <xf numFmtId="9" fontId="142" fillId="0" borderId="0" xfId="12" applyFont="1" applyFill="1" applyBorder="1" applyAlignment="1">
      <alignment horizontal="center" vertical="center" wrapText="1"/>
    </xf>
    <xf numFmtId="0" fontId="146" fillId="0" borderId="0" xfId="6" applyNumberFormat="1" applyFont="1" applyFill="1" applyBorder="1" applyAlignment="1">
      <alignment horizontal="center" vertical="center" wrapText="1" readingOrder="1"/>
    </xf>
    <xf numFmtId="4" fontId="146" fillId="0" borderId="0" xfId="6" applyNumberFormat="1" applyFont="1" applyFill="1" applyBorder="1" applyAlignment="1">
      <alignment horizontal="right" vertical="center" wrapText="1" readingOrder="1"/>
    </xf>
    <xf numFmtId="4" fontId="146" fillId="3" borderId="0" xfId="6" applyNumberFormat="1" applyFont="1" applyFill="1" applyBorder="1" applyAlignment="1">
      <alignment horizontal="right" vertical="center" wrapText="1" readingOrder="1"/>
    </xf>
    <xf numFmtId="0" fontId="146" fillId="0" borderId="0" xfId="6" applyNumberFormat="1" applyFont="1" applyFill="1" applyBorder="1" applyAlignment="1">
      <alignment horizontal="right" vertical="center" wrapText="1" readingOrder="1"/>
    </xf>
    <xf numFmtId="9" fontId="146" fillId="0" borderId="0" xfId="12" applyFont="1" applyFill="1" applyBorder="1" applyAlignment="1">
      <alignment horizontal="center" vertical="center" wrapText="1"/>
    </xf>
    <xf numFmtId="0" fontId="148" fillId="34" borderId="0" xfId="6" applyFont="1" applyFill="1" applyBorder="1"/>
    <xf numFmtId="0" fontId="130" fillId="0" borderId="0" xfId="6" applyNumberFormat="1" applyFont="1" applyFill="1" applyBorder="1" applyAlignment="1">
      <alignment horizontal="center" vertical="center" wrapText="1" readingOrder="1"/>
    </xf>
    <xf numFmtId="4" fontId="130" fillId="0" borderId="0" xfId="6" applyNumberFormat="1" applyFont="1" applyFill="1" applyBorder="1" applyAlignment="1">
      <alignment horizontal="right" vertical="center" wrapText="1" readingOrder="1"/>
    </xf>
    <xf numFmtId="4" fontId="130" fillId="3" borderId="0" xfId="6" applyNumberFormat="1" applyFont="1" applyFill="1" applyBorder="1" applyAlignment="1">
      <alignment horizontal="right" vertical="center" wrapText="1" readingOrder="1"/>
    </xf>
    <xf numFmtId="0" fontId="130" fillId="0" borderId="0" xfId="6" applyNumberFormat="1" applyFont="1" applyFill="1" applyBorder="1" applyAlignment="1">
      <alignment horizontal="right" vertical="center" wrapText="1" readingOrder="1"/>
    </xf>
    <xf numFmtId="9" fontId="130" fillId="0" borderId="0" xfId="12" applyFont="1" applyFill="1" applyBorder="1" applyAlignment="1">
      <alignment horizontal="center" vertical="center" wrapText="1"/>
    </xf>
    <xf numFmtId="0" fontId="150" fillId="0" borderId="0" xfId="6" applyNumberFormat="1" applyFont="1" applyFill="1" applyBorder="1" applyAlignment="1">
      <alignment horizontal="center" vertical="center" wrapText="1" readingOrder="1"/>
    </xf>
    <xf numFmtId="4" fontId="150" fillId="0" borderId="0" xfId="6" applyNumberFormat="1" applyFont="1" applyFill="1" applyBorder="1" applyAlignment="1">
      <alignment horizontal="right" vertical="center" wrapText="1" readingOrder="1"/>
    </xf>
    <xf numFmtId="4" fontId="150" fillId="3" borderId="0" xfId="6" applyNumberFormat="1" applyFont="1" applyFill="1" applyBorder="1" applyAlignment="1">
      <alignment horizontal="right" vertical="center" wrapText="1" readingOrder="1"/>
    </xf>
    <xf numFmtId="0" fontId="150" fillId="0" borderId="0" xfId="6" applyNumberFormat="1" applyFont="1" applyFill="1" applyBorder="1" applyAlignment="1">
      <alignment horizontal="right" vertical="center" wrapText="1" readingOrder="1"/>
    </xf>
    <xf numFmtId="9" fontId="150" fillId="0" borderId="0" xfId="12" applyFont="1" applyFill="1" applyBorder="1" applyAlignment="1">
      <alignment horizontal="center" vertical="center" wrapText="1"/>
    </xf>
    <xf numFmtId="0" fontId="64" fillId="2" borderId="0" xfId="6" applyFont="1" applyFill="1" applyBorder="1"/>
    <xf numFmtId="0" fontId="65" fillId="2" borderId="0" xfId="6" applyNumberFormat="1" applyFont="1" applyFill="1" applyBorder="1" applyAlignment="1">
      <alignment horizontal="center" vertical="center" wrapText="1" readingOrder="1"/>
    </xf>
    <xf numFmtId="4" fontId="65" fillId="2" borderId="0" xfId="6" applyNumberFormat="1" applyFont="1" applyFill="1" applyBorder="1" applyAlignment="1">
      <alignment horizontal="right" vertical="center" wrapText="1" readingOrder="1"/>
    </xf>
    <xf numFmtId="0" fontId="65" fillId="2" borderId="0" xfId="6" applyNumberFormat="1" applyFont="1" applyFill="1" applyBorder="1" applyAlignment="1">
      <alignment horizontal="right" vertical="center" wrapText="1" readingOrder="1"/>
    </xf>
    <xf numFmtId="0" fontId="66" fillId="2" borderId="0" xfId="6" applyFont="1" applyFill="1" applyBorder="1"/>
    <xf numFmtId="9" fontId="65" fillId="2" borderId="0" xfId="12" applyFont="1" applyFill="1" applyBorder="1" applyAlignment="1">
      <alignment horizontal="center" vertical="center" wrapText="1"/>
    </xf>
    <xf numFmtId="4" fontId="65" fillId="13" borderId="0" xfId="6" applyNumberFormat="1" applyFont="1" applyFill="1" applyBorder="1" applyAlignment="1">
      <alignment horizontal="right" vertical="center" wrapText="1" readingOrder="1"/>
    </xf>
    <xf numFmtId="0" fontId="143" fillId="34" borderId="0" xfId="6" applyFont="1" applyFill="1" applyBorder="1"/>
    <xf numFmtId="4" fontId="63" fillId="13" borderId="0" xfId="6" applyNumberFormat="1" applyFont="1" applyFill="1" applyBorder="1" applyAlignment="1">
      <alignment horizontal="right" vertical="center" wrapText="1" readingOrder="1"/>
    </xf>
    <xf numFmtId="4" fontId="68" fillId="21" borderId="54" xfId="6" applyNumberFormat="1" applyFont="1" applyFill="1" applyBorder="1" applyAlignment="1">
      <alignment horizontal="center" vertical="top" wrapText="1" readingOrder="1"/>
    </xf>
    <xf numFmtId="4" fontId="22" fillId="21" borderId="54" xfId="6" applyNumberFormat="1" applyFont="1" applyFill="1" applyBorder="1" applyAlignment="1">
      <alignment horizontal="center" vertical="top" wrapText="1" readingOrder="1"/>
    </xf>
    <xf numFmtId="4" fontId="104" fillId="13" borderId="0" xfId="6" applyNumberFormat="1" applyFont="1" applyFill="1" applyBorder="1" applyAlignment="1">
      <alignment horizontal="right" vertical="center" wrapText="1" readingOrder="1"/>
    </xf>
    <xf numFmtId="0" fontId="65" fillId="13" borderId="0" xfId="6" applyNumberFormat="1" applyFont="1" applyFill="1" applyBorder="1" applyAlignment="1">
      <alignment horizontal="right" vertical="center" wrapText="1" readingOrder="1"/>
    </xf>
    <xf numFmtId="0" fontId="104" fillId="13" borderId="0" xfId="6" applyNumberFormat="1" applyFont="1" applyFill="1" applyBorder="1" applyAlignment="1">
      <alignment horizontal="right" vertical="center" wrapText="1" readingOrder="1"/>
    </xf>
    <xf numFmtId="4" fontId="130" fillId="13" borderId="0" xfId="6" applyNumberFormat="1" applyFont="1" applyFill="1" applyBorder="1" applyAlignment="1">
      <alignment horizontal="right" vertical="center" wrapText="1" readingOrder="1"/>
    </xf>
    <xf numFmtId="4" fontId="150" fillId="13" borderId="0" xfId="6" applyNumberFormat="1" applyFont="1" applyFill="1" applyBorder="1" applyAlignment="1">
      <alignment horizontal="right" vertical="center" wrapText="1" readingOrder="1"/>
    </xf>
    <xf numFmtId="4" fontId="142" fillId="13" borderId="0" xfId="6" applyNumberFormat="1" applyFont="1" applyFill="1" applyBorder="1" applyAlignment="1">
      <alignment horizontal="right" vertical="center" wrapText="1" readingOrder="1"/>
    </xf>
    <xf numFmtId="4" fontId="146" fillId="13" borderId="0" xfId="6" applyNumberFormat="1" applyFont="1" applyFill="1" applyBorder="1" applyAlignment="1">
      <alignment horizontal="right" vertical="center" wrapText="1" readingOrder="1"/>
    </xf>
    <xf numFmtId="0" fontId="142" fillId="3" borderId="0" xfId="6" applyNumberFormat="1" applyFont="1" applyFill="1" applyBorder="1" applyAlignment="1">
      <alignment horizontal="right" vertical="center" wrapText="1" readingOrder="1"/>
    </xf>
    <xf numFmtId="0" fontId="11" fillId="2" borderId="10" xfId="0" applyFont="1" applyFill="1" applyBorder="1" applyAlignment="1">
      <alignment horizontal="left" vertical="top" wrapText="1"/>
    </xf>
    <xf numFmtId="17" fontId="11" fillId="4" borderId="59" xfId="0" quotePrefix="1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top"/>
    </xf>
    <xf numFmtId="167" fontId="11" fillId="7" borderId="23" xfId="0" applyNumberFormat="1" applyFont="1" applyFill="1" applyBorder="1" applyAlignment="1">
      <alignment horizontal="center" vertical="top"/>
    </xf>
    <xf numFmtId="167" fontId="11" fillId="8" borderId="13" xfId="0" applyNumberFormat="1" applyFont="1" applyFill="1" applyBorder="1" applyAlignment="1">
      <alignment horizontal="left" vertical="top"/>
    </xf>
    <xf numFmtId="0" fontId="11" fillId="14" borderId="59" xfId="0" applyNumberFormat="1" applyFont="1" applyFill="1" applyBorder="1" applyAlignment="1">
      <alignment horizontal="center" vertical="center"/>
    </xf>
    <xf numFmtId="0" fontId="11" fillId="14" borderId="13" xfId="0" applyFont="1" applyFill="1" applyBorder="1" applyAlignment="1">
      <alignment horizontal="left" vertical="top"/>
    </xf>
    <xf numFmtId="0" fontId="26" fillId="2" borderId="26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167" fontId="8" fillId="2" borderId="0" xfId="0" applyNumberFormat="1" applyFont="1" applyFill="1" applyBorder="1" applyAlignment="1">
      <alignment horizontal="left" vertical="top"/>
    </xf>
    <xf numFmtId="167" fontId="10" fillId="0" borderId="19" xfId="1" applyNumberFormat="1" applyFont="1" applyFill="1" applyBorder="1" applyAlignment="1">
      <alignment horizontal="left" vertical="top"/>
    </xf>
    <xf numFmtId="167" fontId="8" fillId="0" borderId="19" xfId="1" applyNumberFormat="1" applyFont="1" applyFill="1" applyBorder="1" applyAlignment="1">
      <alignment horizontal="left"/>
    </xf>
    <xf numFmtId="167" fontId="8" fillId="0" borderId="29" xfId="1" applyNumberFormat="1" applyFont="1" applyFill="1" applyBorder="1" applyAlignment="1">
      <alignment horizontal="left"/>
    </xf>
    <xf numFmtId="167" fontId="8" fillId="0" borderId="17" xfId="1" applyNumberFormat="1" applyFont="1" applyFill="1" applyBorder="1" applyAlignment="1">
      <alignment horizontal="left"/>
    </xf>
    <xf numFmtId="9" fontId="8" fillId="0" borderId="19" xfId="4" applyFont="1" applyFill="1" applyBorder="1" applyAlignment="1">
      <alignment horizontal="center"/>
    </xf>
    <xf numFmtId="14" fontId="61" fillId="0" borderId="26" xfId="0" applyNumberFormat="1" applyFont="1" applyFill="1" applyBorder="1" applyAlignment="1">
      <alignment horizontal="left"/>
    </xf>
    <xf numFmtId="167" fontId="8" fillId="0" borderId="8" xfId="1" applyNumberFormat="1" applyFont="1" applyFill="1" applyBorder="1" applyAlignment="1">
      <alignment horizontal="left"/>
    </xf>
    <xf numFmtId="167" fontId="8" fillId="0" borderId="36" xfId="1" applyNumberFormat="1" applyFont="1" applyFill="1" applyBorder="1" applyAlignment="1">
      <alignment horizontal="left"/>
    </xf>
    <xf numFmtId="9" fontId="8" fillId="0" borderId="19" xfId="4" applyFont="1" applyFill="1" applyBorder="1" applyAlignment="1">
      <alignment horizontal="center" vertical="top"/>
    </xf>
    <xf numFmtId="0" fontId="12" fillId="13" borderId="26" xfId="0" applyFont="1" applyFill="1" applyBorder="1" applyAlignment="1">
      <alignment horizontal="left" vertical="top"/>
    </xf>
    <xf numFmtId="17" fontId="7" fillId="7" borderId="10" xfId="0" quotePrefix="1" applyNumberFormat="1" applyFont="1" applyFill="1" applyBorder="1" applyAlignment="1">
      <alignment horizontal="center" vertical="center"/>
    </xf>
    <xf numFmtId="0" fontId="152" fillId="7" borderId="33" xfId="0" applyFont="1" applyFill="1" applyBorder="1" applyAlignment="1">
      <alignment horizontal="left" vertical="top" wrapText="1"/>
    </xf>
    <xf numFmtId="0" fontId="152" fillId="7" borderId="29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7" fillId="2" borderId="12" xfId="0" applyFont="1" applyFill="1" applyBorder="1" applyAlignment="1">
      <alignment horizontal="center" vertical="center"/>
    </xf>
    <xf numFmtId="0" fontId="7" fillId="13" borderId="26" xfId="0" applyFont="1" applyFill="1" applyBorder="1" applyAlignment="1">
      <alignment horizontal="left" vertical="top"/>
    </xf>
    <xf numFmtId="0" fontId="12" fillId="10" borderId="26" xfId="0" applyFont="1" applyFill="1" applyBorder="1" applyAlignment="1">
      <alignment horizontal="left" vertical="top"/>
    </xf>
    <xf numFmtId="14" fontId="11" fillId="10" borderId="28" xfId="0" applyNumberFormat="1" applyFont="1" applyFill="1" applyBorder="1" applyAlignment="1">
      <alignment horizontal="left" vertical="top"/>
    </xf>
    <xf numFmtId="0" fontId="12" fillId="10" borderId="8" xfId="0" applyNumberFormat="1" applyFont="1" applyFill="1" applyBorder="1" applyAlignment="1">
      <alignment horizontal="center" vertical="center"/>
    </xf>
    <xf numFmtId="167" fontId="12" fillId="10" borderId="17" xfId="1" applyNumberFormat="1" applyFont="1" applyFill="1" applyBorder="1" applyAlignment="1">
      <alignment horizontal="left" vertical="top"/>
    </xf>
    <xf numFmtId="167" fontId="12" fillId="10" borderId="26" xfId="1" applyNumberFormat="1" applyFont="1" applyFill="1" applyBorder="1" applyAlignment="1">
      <alignment horizontal="left" vertical="top"/>
    </xf>
    <xf numFmtId="167" fontId="12" fillId="7" borderId="17" xfId="1" applyNumberFormat="1" applyFont="1" applyFill="1" applyBorder="1" applyAlignment="1">
      <alignment horizontal="left" vertical="top"/>
    </xf>
    <xf numFmtId="9" fontId="12" fillId="10" borderId="17" xfId="4" applyFont="1" applyFill="1" applyBorder="1" applyAlignment="1">
      <alignment horizontal="center" vertical="top"/>
    </xf>
    <xf numFmtId="0" fontId="12" fillId="10" borderId="0" xfId="0" applyFont="1" applyFill="1" applyAlignment="1">
      <alignment horizontal="left" vertical="top"/>
    </xf>
    <xf numFmtId="0" fontId="31" fillId="10" borderId="29" xfId="0" applyFont="1" applyFill="1" applyBorder="1" applyAlignment="1">
      <alignment horizontal="left" vertical="top" wrapText="1"/>
    </xf>
    <xf numFmtId="9" fontId="12" fillId="2" borderId="17" xfId="4" applyFont="1" applyFill="1" applyBorder="1" applyAlignment="1">
      <alignment horizontal="center" vertical="top"/>
    </xf>
    <xf numFmtId="9" fontId="12" fillId="2" borderId="21" xfId="4" applyFont="1" applyFill="1" applyBorder="1" applyAlignment="1">
      <alignment horizontal="center" vertical="top"/>
    </xf>
    <xf numFmtId="0" fontId="26" fillId="0" borderId="26" xfId="0" applyFont="1" applyFill="1" applyBorder="1" applyAlignment="1">
      <alignment horizontal="left" vertical="top"/>
    </xf>
    <xf numFmtId="0" fontId="8" fillId="0" borderId="48" xfId="0" applyNumberFormat="1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left" vertical="top" wrapText="1"/>
    </xf>
    <xf numFmtId="167" fontId="11" fillId="14" borderId="16" xfId="0" applyNumberFormat="1" applyFont="1" applyFill="1" applyBorder="1" applyAlignment="1">
      <alignment horizontal="center" vertical="top"/>
    </xf>
    <xf numFmtId="0" fontId="11" fillId="7" borderId="26" xfId="0" applyFont="1" applyFill="1" applyBorder="1" applyAlignment="1">
      <alignment horizontal="left" vertical="top"/>
    </xf>
    <xf numFmtId="0" fontId="11" fillId="7" borderId="0" xfId="0" applyFont="1" applyFill="1" applyAlignment="1">
      <alignment horizontal="center" vertical="top"/>
    </xf>
    <xf numFmtId="0" fontId="26" fillId="4" borderId="26" xfId="0" applyFont="1" applyFill="1" applyBorder="1" applyAlignment="1">
      <alignment horizontal="left" vertical="top"/>
    </xf>
    <xf numFmtId="167" fontId="8" fillId="0" borderId="0" xfId="0" applyNumberFormat="1" applyFont="1" applyFill="1"/>
    <xf numFmtId="42" fontId="8" fillId="0" borderId="0" xfId="27" applyFont="1" applyFill="1"/>
    <xf numFmtId="42" fontId="8" fillId="0" borderId="0" xfId="0" applyNumberFormat="1" applyFont="1" applyFill="1"/>
    <xf numFmtId="167" fontId="8" fillId="2" borderId="32" xfId="1" applyNumberFormat="1" applyFont="1" applyFill="1" applyBorder="1" applyAlignment="1">
      <alignment horizontal="left" vertical="top"/>
    </xf>
    <xf numFmtId="167" fontId="7" fillId="2" borderId="17" xfId="0" applyNumberFormat="1" applyFont="1" applyFill="1" applyBorder="1" applyAlignment="1">
      <alignment horizontal="center" vertical="top"/>
    </xf>
    <xf numFmtId="42" fontId="10" fillId="13" borderId="0" xfId="27" applyFont="1" applyFill="1" applyAlignment="1">
      <alignment horizontal="left" vertical="top"/>
    </xf>
    <xf numFmtId="42" fontId="13" fillId="4" borderId="34" xfId="27" applyFont="1" applyFill="1" applyBorder="1" applyAlignment="1">
      <alignment horizontal="left" vertical="top"/>
    </xf>
    <xf numFmtId="42" fontId="13" fillId="4" borderId="44" xfId="27" applyFont="1" applyFill="1" applyBorder="1" applyAlignment="1">
      <alignment horizontal="center" vertical="center"/>
    </xf>
    <xf numFmtId="42" fontId="13" fillId="4" borderId="59" xfId="27" applyFont="1" applyFill="1" applyBorder="1" applyAlignment="1">
      <alignment horizontal="left" vertical="top"/>
    </xf>
    <xf numFmtId="42" fontId="13" fillId="4" borderId="13" xfId="27" applyFont="1" applyFill="1" applyBorder="1" applyAlignment="1">
      <alignment horizontal="center" vertical="top"/>
    </xf>
    <xf numFmtId="42" fontId="13" fillId="4" borderId="7" xfId="27" applyFont="1" applyFill="1" applyBorder="1" applyAlignment="1">
      <alignment horizontal="center" vertical="top"/>
    </xf>
    <xf numFmtId="42" fontId="13" fillId="0" borderId="0" xfId="27" applyFont="1" applyFill="1" applyAlignment="1">
      <alignment horizontal="center" vertical="top"/>
    </xf>
    <xf numFmtId="4" fontId="8" fillId="0" borderId="0" xfId="0" applyNumberFormat="1" applyFont="1" applyFill="1"/>
    <xf numFmtId="0" fontId="12" fillId="0" borderId="0" xfId="0" applyFont="1" applyFill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21" fillId="0" borderId="0" xfId="6" applyNumberFormat="1" applyFont="1" applyFill="1" applyBorder="1" applyAlignment="1">
      <alignment vertical="top" wrapText="1" readingOrder="1"/>
    </xf>
    <xf numFmtId="0" fontId="66" fillId="0" borderId="0" xfId="6" applyFont="1" applyFill="1" applyBorder="1"/>
    <xf numFmtId="0" fontId="140" fillId="0" borderId="0" xfId="6" applyNumberFormat="1" applyFont="1" applyFill="1" applyBorder="1" applyAlignment="1">
      <alignment vertical="top" wrapText="1" readingOrder="1"/>
    </xf>
    <xf numFmtId="0" fontId="136" fillId="0" borderId="0" xfId="6" applyFont="1" applyFill="1" applyBorder="1"/>
    <xf numFmtId="0" fontId="65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NumberFormat="1" applyFont="1" applyFill="1" applyBorder="1" applyAlignment="1">
      <alignment vertical="center" wrapText="1" readingOrder="1"/>
    </xf>
    <xf numFmtId="0" fontId="139" fillId="0" borderId="0" xfId="6" applyNumberFormat="1" applyFont="1" applyFill="1" applyBorder="1" applyAlignment="1">
      <alignment horizontal="left" vertical="center" wrapText="1" readingOrder="1"/>
    </xf>
    <xf numFmtId="0" fontId="104" fillId="0" borderId="0" xfId="6" applyNumberFormat="1" applyFont="1" applyFill="1" applyBorder="1" applyAlignment="1">
      <alignment horizontal="center" vertical="center" wrapText="1" readingOrder="1"/>
    </xf>
    <xf numFmtId="0" fontId="135" fillId="0" borderId="0" xfId="6" applyNumberFormat="1" applyFont="1" applyFill="1" applyBorder="1" applyAlignment="1">
      <alignment horizontal="left" vertical="center" wrapText="1" readingOrder="1"/>
    </xf>
    <xf numFmtId="0" fontId="104" fillId="0" borderId="0" xfId="6" applyNumberFormat="1" applyFont="1" applyFill="1" applyBorder="1" applyAlignment="1">
      <alignment vertical="center" wrapText="1" readingOrder="1"/>
    </xf>
    <xf numFmtId="0" fontId="135" fillId="27" borderId="0" xfId="6" applyNumberFormat="1" applyFont="1" applyFill="1" applyBorder="1" applyAlignment="1">
      <alignment horizontal="left" vertical="center" wrapText="1" readingOrder="1"/>
    </xf>
    <xf numFmtId="0" fontId="136" fillId="27" borderId="0" xfId="6" applyFont="1" applyFill="1" applyBorder="1"/>
    <xf numFmtId="0" fontId="104" fillId="27" borderId="0" xfId="6" applyNumberFormat="1" applyFont="1" applyFill="1" applyBorder="1" applyAlignment="1">
      <alignment horizontal="center" vertical="center" wrapText="1" readingOrder="1"/>
    </xf>
    <xf numFmtId="0" fontId="66" fillId="27" borderId="0" xfId="6" applyFont="1" applyFill="1" applyBorder="1"/>
    <xf numFmtId="0" fontId="104" fillId="27" borderId="0" xfId="6" applyNumberFormat="1" applyFont="1" applyFill="1" applyBorder="1" applyAlignment="1">
      <alignment vertical="top" wrapText="1" readingOrder="1"/>
    </xf>
    <xf numFmtId="0" fontId="66" fillId="27" borderId="0" xfId="6" applyFont="1" applyFill="1" applyBorder="1" applyAlignment="1">
      <alignment vertical="top"/>
    </xf>
    <xf numFmtId="0" fontId="65" fillId="27" borderId="0" xfId="6" applyNumberFormat="1" applyFont="1" applyFill="1" applyBorder="1" applyAlignment="1">
      <alignment horizontal="center" vertical="center" wrapText="1" readingOrder="1"/>
    </xf>
    <xf numFmtId="0" fontId="65" fillId="27" borderId="0" xfId="6" applyNumberFormat="1" applyFont="1" applyFill="1" applyBorder="1" applyAlignment="1">
      <alignment vertical="top" wrapText="1" readingOrder="1"/>
    </xf>
    <xf numFmtId="0" fontId="139" fillId="27" borderId="0" xfId="6" applyNumberFormat="1" applyFont="1" applyFill="1" applyBorder="1" applyAlignment="1">
      <alignment horizontal="left" vertical="center" wrapText="1" readingOrder="1"/>
    </xf>
    <xf numFmtId="0" fontId="65" fillId="33" borderId="0" xfId="6" applyNumberFormat="1" applyFont="1" applyFill="1" applyBorder="1" applyAlignment="1">
      <alignment horizontal="center" vertical="center" wrapText="1" readingOrder="1"/>
    </xf>
    <xf numFmtId="0" fontId="66" fillId="33" borderId="0" xfId="6" applyFont="1" applyFill="1" applyBorder="1"/>
    <xf numFmtId="0" fontId="139" fillId="33" borderId="0" xfId="6" applyNumberFormat="1" applyFont="1" applyFill="1" applyBorder="1" applyAlignment="1">
      <alignment horizontal="left" vertical="center" wrapText="1" readingOrder="1"/>
    </xf>
    <xf numFmtId="0" fontId="136" fillId="33" borderId="0" xfId="6" applyFont="1" applyFill="1" applyBorder="1"/>
    <xf numFmtId="0" fontId="65" fillId="33" borderId="0" xfId="6" applyNumberFormat="1" applyFont="1" applyFill="1" applyBorder="1" applyAlignment="1">
      <alignment vertical="center" wrapText="1" readingOrder="1"/>
    </xf>
    <xf numFmtId="0" fontId="104" fillId="33" borderId="0" xfId="6" applyNumberFormat="1" applyFont="1" applyFill="1" applyBorder="1" applyAlignment="1">
      <alignment horizontal="center" vertical="center" wrapText="1" readingOrder="1"/>
    </xf>
    <xf numFmtId="0" fontId="104" fillId="33" borderId="0" xfId="6" applyNumberFormat="1" applyFont="1" applyFill="1" applyBorder="1" applyAlignment="1">
      <alignment vertical="center" wrapText="1" readingOrder="1"/>
    </xf>
    <xf numFmtId="0" fontId="135" fillId="33" borderId="0" xfId="6" applyNumberFormat="1" applyFont="1" applyFill="1" applyBorder="1" applyAlignment="1">
      <alignment horizontal="left" vertical="center" wrapText="1" readingOrder="1"/>
    </xf>
    <xf numFmtId="0" fontId="137" fillId="0" borderId="0" xfId="6" applyNumberFormat="1" applyFont="1" applyFill="1" applyBorder="1" applyAlignment="1">
      <alignment horizontal="left" vertical="center" wrapText="1" readingOrder="1"/>
    </xf>
    <xf numFmtId="0" fontId="138" fillId="0" borderId="0" xfId="6" applyFont="1" applyFill="1" applyBorder="1"/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4" fillId="0" borderId="0" xfId="6" applyFont="1" applyFill="1" applyBorder="1"/>
    <xf numFmtId="0" fontId="63" fillId="0" borderId="0" xfId="6" applyNumberFormat="1" applyFont="1" applyFill="1" applyBorder="1" applyAlignment="1">
      <alignment vertical="center" wrapText="1" readingOrder="1"/>
    </xf>
    <xf numFmtId="0" fontId="144" fillId="0" borderId="0" xfId="6" applyNumberFormat="1" applyFont="1" applyFill="1" applyBorder="1" applyAlignment="1">
      <alignment horizontal="left" vertical="center" wrapText="1" readingOrder="1"/>
    </xf>
    <xf numFmtId="0" fontId="145" fillId="0" borderId="0" xfId="6" applyFont="1" applyFill="1" applyBorder="1"/>
    <xf numFmtId="0" fontId="142" fillId="0" borderId="0" xfId="6" applyNumberFormat="1" applyFont="1" applyFill="1" applyBorder="1" applyAlignment="1">
      <alignment horizontal="center" vertical="center" wrapText="1" readingOrder="1"/>
    </xf>
    <xf numFmtId="0" fontId="143" fillId="0" borderId="0" xfId="6" applyFont="1" applyFill="1" applyBorder="1"/>
    <xf numFmtId="0" fontId="142" fillId="0" borderId="0" xfId="6" applyNumberFormat="1" applyFont="1" applyFill="1" applyBorder="1" applyAlignment="1">
      <alignment vertical="center" wrapText="1" readingOrder="1"/>
    </xf>
    <xf numFmtId="0" fontId="146" fillId="0" borderId="0" xfId="6" applyNumberFormat="1" applyFont="1" applyFill="1" applyBorder="1" applyAlignment="1">
      <alignment horizontal="center" vertical="center" wrapText="1" readingOrder="1"/>
    </xf>
    <xf numFmtId="0" fontId="147" fillId="0" borderId="0" xfId="6" applyNumberFormat="1" applyFont="1" applyFill="1" applyBorder="1" applyAlignment="1">
      <alignment horizontal="left" vertical="center" wrapText="1" readingOrder="1"/>
    </xf>
    <xf numFmtId="0" fontId="146" fillId="0" borderId="0" xfId="6" applyNumberFormat="1" applyFont="1" applyFill="1" applyBorder="1" applyAlignment="1">
      <alignment vertical="center" wrapText="1" readingOrder="1"/>
    </xf>
    <xf numFmtId="0" fontId="65" fillId="2" borderId="0" xfId="6" applyNumberFormat="1" applyFont="1" applyFill="1" applyBorder="1" applyAlignment="1">
      <alignment horizontal="center" vertical="center" wrapText="1" readingOrder="1"/>
    </xf>
    <xf numFmtId="0" fontId="66" fillId="2" borderId="0" xfId="6" applyFont="1" applyFill="1" applyBorder="1"/>
    <xf numFmtId="0" fontId="65" fillId="2" borderId="0" xfId="6" applyNumberFormat="1" applyFont="1" applyFill="1" applyBorder="1" applyAlignment="1">
      <alignment vertical="center" wrapText="1" readingOrder="1"/>
    </xf>
    <xf numFmtId="0" fontId="139" fillId="2" borderId="0" xfId="6" applyNumberFormat="1" applyFont="1" applyFill="1" applyBorder="1" applyAlignment="1">
      <alignment horizontal="left" vertical="center" wrapText="1" readingOrder="1"/>
    </xf>
    <xf numFmtId="0" fontId="136" fillId="2" borderId="0" xfId="6" applyFont="1" applyFill="1" applyBorder="1"/>
    <xf numFmtId="0" fontId="150" fillId="0" borderId="0" xfId="6" applyNumberFormat="1" applyFont="1" applyFill="1" applyBorder="1" applyAlignment="1">
      <alignment horizontal="center" vertical="center" wrapText="1" readingOrder="1"/>
    </xf>
    <xf numFmtId="0" fontId="150" fillId="0" borderId="0" xfId="6" applyNumberFormat="1" applyFont="1" applyFill="1" applyBorder="1" applyAlignment="1">
      <alignment vertical="center" wrapText="1" readingOrder="1"/>
    </xf>
    <xf numFmtId="0" fontId="151" fillId="0" borderId="0" xfId="6" applyNumberFormat="1" applyFont="1" applyFill="1" applyBorder="1" applyAlignment="1">
      <alignment horizontal="left" vertical="center" wrapText="1" readingOrder="1"/>
    </xf>
    <xf numFmtId="0" fontId="130" fillId="0" borderId="0" xfId="6" applyNumberFormat="1" applyFont="1" applyFill="1" applyBorder="1" applyAlignment="1">
      <alignment horizontal="center" vertical="center" wrapText="1" readingOrder="1"/>
    </xf>
    <xf numFmtId="0" fontId="149" fillId="0" borderId="0" xfId="6" applyNumberFormat="1" applyFont="1" applyFill="1" applyBorder="1" applyAlignment="1">
      <alignment horizontal="left" vertical="center" wrapText="1" readingOrder="1"/>
    </xf>
    <xf numFmtId="0" fontId="130" fillId="0" borderId="0" xfId="6" applyNumberFormat="1" applyFont="1" applyFill="1" applyBorder="1" applyAlignment="1">
      <alignment vertical="center" wrapText="1" readingOrder="1"/>
    </xf>
    <xf numFmtId="0" fontId="65" fillId="34" borderId="0" xfId="6" applyNumberFormat="1" applyFont="1" applyFill="1" applyBorder="1" applyAlignment="1">
      <alignment horizontal="center" vertical="center" wrapText="1" readingOrder="1"/>
    </xf>
    <xf numFmtId="0" fontId="66" fillId="34" borderId="0" xfId="6" applyFont="1" applyFill="1" applyBorder="1"/>
    <xf numFmtId="0" fontId="139" fillId="34" borderId="0" xfId="6" applyNumberFormat="1" applyFont="1" applyFill="1" applyBorder="1" applyAlignment="1">
      <alignment horizontal="left" vertical="center" wrapText="1" readingOrder="1"/>
    </xf>
    <xf numFmtId="0" fontId="136" fillId="34" borderId="0" xfId="6" applyFont="1" applyFill="1" applyBorder="1"/>
    <xf numFmtId="0" fontId="65" fillId="34" borderId="0" xfId="6" applyNumberFormat="1" applyFont="1" applyFill="1" applyBorder="1" applyAlignment="1">
      <alignment vertical="center" wrapText="1" readingOrder="1"/>
    </xf>
    <xf numFmtId="0" fontId="22" fillId="9" borderId="54" xfId="6" applyNumberFormat="1" applyFont="1" applyFill="1" applyBorder="1" applyAlignment="1">
      <alignment horizontal="center" vertical="top" wrapText="1" readingOrder="1"/>
    </xf>
    <xf numFmtId="0" fontId="17" fillId="0" borderId="55" xfId="6" applyNumberFormat="1" applyFont="1" applyFill="1" applyBorder="1" applyAlignment="1">
      <alignment vertical="top" wrapText="1"/>
    </xf>
    <xf numFmtId="0" fontId="17" fillId="0" borderId="56" xfId="6" applyNumberFormat="1" applyFont="1" applyFill="1" applyBorder="1" applyAlignment="1">
      <alignment vertical="top" wrapText="1"/>
    </xf>
    <xf numFmtId="0" fontId="63" fillId="0" borderId="0" xfId="6" applyNumberFormat="1" applyFont="1" applyFill="1" applyBorder="1" applyAlignment="1">
      <alignment horizontal="left" vertical="center" wrapText="1" readingOrder="1"/>
    </xf>
    <xf numFmtId="0" fontId="22" fillId="9" borderId="56" xfId="6" applyNumberFormat="1" applyFont="1" applyFill="1" applyBorder="1" applyAlignment="1">
      <alignment horizontal="center" vertical="top" wrapText="1" readingOrder="1"/>
    </xf>
    <xf numFmtId="0" fontId="68" fillId="9" borderId="54" xfId="6" applyNumberFormat="1" applyFont="1" applyFill="1" applyBorder="1" applyAlignment="1">
      <alignment horizontal="center" vertical="top" wrapText="1" readingOrder="1"/>
    </xf>
    <xf numFmtId="0" fontId="62" fillId="0" borderId="55" xfId="6" applyNumberFormat="1" applyFont="1" applyFill="1" applyBorder="1" applyAlignment="1">
      <alignment vertical="top" wrapText="1"/>
    </xf>
    <xf numFmtId="0" fontId="62" fillId="0" borderId="56" xfId="6" applyNumberFormat="1" applyFont="1" applyFill="1" applyBorder="1" applyAlignment="1">
      <alignment vertical="top" wrapText="1"/>
    </xf>
    <xf numFmtId="0" fontId="68" fillId="9" borderId="56" xfId="6" applyNumberFormat="1" applyFont="1" applyFill="1" applyBorder="1" applyAlignment="1">
      <alignment horizontal="center" vertical="top" wrapText="1" readingOrder="1"/>
    </xf>
    <xf numFmtId="0" fontId="17" fillId="0" borderId="0" xfId="6" applyFont="1" applyFill="1" applyBorder="1"/>
    <xf numFmtId="0" fontId="34" fillId="0" borderId="0" xfId="6" applyNumberFormat="1" applyFont="1" applyFill="1" applyBorder="1" applyAlignment="1">
      <alignment horizontal="center" vertical="top" wrapText="1" readingOrder="1"/>
    </xf>
    <xf numFmtId="0" fontId="18" fillId="0" borderId="0" xfId="6" applyNumberFormat="1" applyFont="1" applyFill="1" applyBorder="1" applyAlignment="1">
      <alignment vertical="top" wrapText="1" readingOrder="1"/>
    </xf>
    <xf numFmtId="0" fontId="19" fillId="0" borderId="0" xfId="6" applyNumberFormat="1" applyFont="1" applyFill="1" applyBorder="1" applyAlignment="1">
      <alignment horizontal="left" vertical="top" wrapText="1" readingOrder="1"/>
    </xf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0" fontId="22" fillId="9" borderId="54" xfId="6" applyNumberFormat="1" applyFont="1" applyFill="1" applyBorder="1" applyAlignment="1">
      <alignment horizontal="left" vertical="top" wrapText="1" readingOrder="1"/>
    </xf>
    <xf numFmtId="0" fontId="23" fillId="0" borderId="56" xfId="6" applyNumberFormat="1" applyFont="1" applyFill="1" applyBorder="1" applyAlignment="1">
      <alignment horizontal="left" vertical="top" wrapText="1" readingOrder="1"/>
    </xf>
    <xf numFmtId="0" fontId="21" fillId="0" borderId="57" xfId="6" applyNumberFormat="1" applyFont="1" applyFill="1" applyBorder="1" applyAlignment="1">
      <alignment vertical="top" wrapText="1" readingOrder="1"/>
    </xf>
    <xf numFmtId="0" fontId="17" fillId="0" borderId="57" xfId="6" applyNumberFormat="1" applyFont="1" applyFill="1" applyBorder="1" applyAlignment="1">
      <alignment vertical="top" wrapText="1"/>
    </xf>
    <xf numFmtId="0" fontId="22" fillId="9" borderId="54" xfId="6" applyNumberFormat="1" applyFont="1" applyFill="1" applyBorder="1" applyAlignment="1">
      <alignment horizontal="left" vertical="center" wrapText="1" readingOrder="1"/>
    </xf>
    <xf numFmtId="0" fontId="23" fillId="0" borderId="56" xfId="6" applyNumberFormat="1" applyFont="1" applyFill="1" applyBorder="1" applyAlignment="1">
      <alignment horizontal="left" vertical="center" wrapText="1" readingOrder="1"/>
    </xf>
    <xf numFmtId="0" fontId="23" fillId="0" borderId="54" xfId="6" applyNumberFormat="1" applyFont="1" applyFill="1" applyBorder="1" applyAlignment="1">
      <alignment horizontal="left" vertical="center" wrapText="1" readingOrder="1"/>
    </xf>
    <xf numFmtId="0" fontId="23" fillId="3" borderId="54" xfId="6" applyNumberFormat="1" applyFont="1" applyFill="1" applyBorder="1" applyAlignment="1">
      <alignment horizontal="left" vertical="center" wrapText="1" readingOrder="1"/>
    </xf>
    <xf numFmtId="0" fontId="17" fillId="3" borderId="55" xfId="6" applyNumberFormat="1" applyFont="1" applyFill="1" applyBorder="1" applyAlignment="1">
      <alignment vertical="top" wrapText="1"/>
    </xf>
    <xf numFmtId="0" fontId="17" fillId="3" borderId="56" xfId="6" applyNumberFormat="1" applyFont="1" applyFill="1" applyBorder="1" applyAlignment="1">
      <alignment vertical="top" wrapText="1"/>
    </xf>
    <xf numFmtId="0" fontId="17" fillId="2" borderId="0" xfId="6" applyFont="1" applyFill="1" applyBorder="1"/>
    <xf numFmtId="0" fontId="65" fillId="9" borderId="54" xfId="6" applyNumberFormat="1" applyFont="1" applyFill="1" applyBorder="1" applyAlignment="1">
      <alignment horizontal="left" vertical="top" wrapText="1" readingOrder="1"/>
    </xf>
    <xf numFmtId="0" fontId="66" fillId="0" borderId="55" xfId="6" applyNumberFormat="1" applyFont="1" applyFill="1" applyBorder="1" applyAlignment="1">
      <alignment vertical="top" wrapText="1"/>
    </xf>
    <xf numFmtId="0" fontId="66" fillId="0" borderId="56" xfId="6" applyNumberFormat="1" applyFont="1" applyFill="1" applyBorder="1" applyAlignment="1">
      <alignment vertical="top" wrapText="1"/>
    </xf>
    <xf numFmtId="0" fontId="65" fillId="9" borderId="54" xfId="6" applyNumberFormat="1" applyFont="1" applyFill="1" applyBorder="1" applyAlignment="1">
      <alignment horizontal="center" vertical="top" wrapText="1" readingOrder="1"/>
    </xf>
    <xf numFmtId="0" fontId="65" fillId="9" borderId="56" xfId="6" applyNumberFormat="1" applyFont="1" applyFill="1" applyBorder="1" applyAlignment="1">
      <alignment horizontal="center" vertical="top" wrapText="1" readingOrder="1"/>
    </xf>
    <xf numFmtId="0" fontId="65" fillId="9" borderId="54" xfId="6" applyNumberFormat="1" applyFont="1" applyFill="1" applyBorder="1" applyAlignment="1">
      <alignment horizontal="left" vertical="center" wrapText="1" readingOrder="1"/>
    </xf>
    <xf numFmtId="0" fontId="65" fillId="0" borderId="56" xfId="6" applyNumberFormat="1" applyFont="1" applyFill="1" applyBorder="1" applyAlignment="1">
      <alignment horizontal="left" vertical="center" wrapText="1" readingOrder="1"/>
    </xf>
    <xf numFmtId="0" fontId="23" fillId="3" borderId="54" xfId="6" applyNumberFormat="1" applyFont="1" applyFill="1" applyBorder="1" applyAlignment="1">
      <alignment horizontal="center" vertical="center" wrapText="1" readingOrder="1"/>
    </xf>
    <xf numFmtId="0" fontId="17" fillId="3" borderId="55" xfId="6" applyNumberFormat="1" applyFont="1" applyFill="1" applyBorder="1" applyAlignment="1">
      <alignment horizontal="center" vertical="top" wrapText="1" readingOrder="1"/>
    </xf>
    <xf numFmtId="0" fontId="17" fillId="3" borderId="56" xfId="6" applyNumberFormat="1" applyFont="1" applyFill="1" applyBorder="1" applyAlignment="1">
      <alignment horizontal="center" vertical="top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32" fillId="0" borderId="0" xfId="6" applyFont="1" applyFill="1" applyBorder="1"/>
    <xf numFmtId="0" fontId="60" fillId="0" borderId="0" xfId="6" applyNumberFormat="1" applyFont="1" applyFill="1" applyBorder="1" applyAlignment="1">
      <alignment horizontal="left" vertical="center" wrapText="1" readingOrder="1"/>
    </xf>
    <xf numFmtId="0" fontId="126" fillId="0" borderId="0" xfId="6" applyNumberFormat="1" applyFont="1" applyFill="1" applyBorder="1" applyAlignment="1">
      <alignment horizontal="center" vertical="top" wrapText="1" readingOrder="1"/>
    </xf>
    <xf numFmtId="0" fontId="127" fillId="0" borderId="0" xfId="6" applyFont="1" applyFill="1" applyBorder="1" applyAlignment="1">
      <alignment vertical="top"/>
    </xf>
    <xf numFmtId="0" fontId="126" fillId="0" borderId="0" xfId="6" applyNumberFormat="1" applyFont="1" applyFill="1" applyBorder="1" applyAlignment="1">
      <alignment horizontal="center" vertical="center" wrapText="1" readingOrder="1"/>
    </xf>
    <xf numFmtId="0" fontId="127" fillId="0" borderId="0" xfId="6" applyFont="1" applyFill="1" applyBorder="1"/>
    <xf numFmtId="0" fontId="126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left" vertical="top" wrapText="1" readingOrder="1"/>
    </xf>
    <xf numFmtId="0" fontId="32" fillId="0" borderId="0" xfId="6" applyFont="1" applyFill="1" applyBorder="1" applyAlignment="1">
      <alignment vertical="top"/>
    </xf>
    <xf numFmtId="0" fontId="58" fillId="0" borderId="0" xfId="6" applyNumberFormat="1" applyFont="1" applyFill="1" applyBorder="1" applyAlignment="1">
      <alignment horizontal="center" vertical="top" wrapText="1" readingOrder="1"/>
    </xf>
    <xf numFmtId="0" fontId="126" fillId="0" borderId="0" xfId="6" applyNumberFormat="1" applyFont="1" applyFill="1" applyBorder="1" applyAlignment="1">
      <alignment vertical="top" wrapText="1" readingOrder="1"/>
    </xf>
    <xf numFmtId="0" fontId="104" fillId="0" borderId="0" xfId="6" applyNumberFormat="1" applyFont="1" applyFill="1" applyBorder="1" applyAlignment="1">
      <alignment horizontal="center" vertical="top" wrapText="1" readingOrder="1"/>
    </xf>
    <xf numFmtId="0" fontId="66" fillId="0" borderId="0" xfId="6" applyFont="1" applyFill="1" applyBorder="1" applyAlignment="1">
      <alignment vertical="top" readingOrder="1"/>
    </xf>
    <xf numFmtId="0" fontId="43" fillId="0" borderId="0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 applyAlignment="1">
      <alignment vertical="top" readingOrder="1"/>
    </xf>
    <xf numFmtId="0" fontId="41" fillId="0" borderId="0" xfId="6" applyNumberFormat="1" applyFont="1" applyFill="1" applyBorder="1" applyAlignment="1">
      <alignment horizontal="center" vertical="top" wrapText="1" readingOrder="1"/>
    </xf>
    <xf numFmtId="0" fontId="104" fillId="0" borderId="0" xfId="6" applyNumberFormat="1" applyFont="1" applyFill="1" applyBorder="1" applyAlignment="1">
      <alignment vertical="top" wrapText="1" readingOrder="1"/>
    </xf>
    <xf numFmtId="0" fontId="127" fillId="0" borderId="0" xfId="6" applyFont="1" applyFill="1" applyBorder="1" applyAlignment="1">
      <alignment vertical="top" readingOrder="1"/>
    </xf>
    <xf numFmtId="0" fontId="32" fillId="0" borderId="0" xfId="6" applyFont="1" applyFill="1" applyBorder="1" applyAlignment="1">
      <alignment vertical="top" readingOrder="1"/>
    </xf>
    <xf numFmtId="0" fontId="65" fillId="0" borderId="0" xfId="6" applyNumberFormat="1" applyFont="1" applyFill="1" applyBorder="1" applyAlignment="1">
      <alignment horizontal="center" vertical="top" wrapText="1" readingOrder="1"/>
    </xf>
    <xf numFmtId="0" fontId="44" fillId="0" borderId="0" xfId="6" applyNumberFormat="1" applyFont="1" applyFill="1" applyBorder="1" applyAlignment="1">
      <alignment horizontal="center" vertical="top" wrapText="1" readingOrder="1"/>
    </xf>
    <xf numFmtId="0" fontId="65" fillId="0" borderId="0" xfId="6" applyNumberFormat="1" applyFont="1" applyFill="1" applyBorder="1" applyAlignment="1">
      <alignment vertical="top" wrapText="1" readingOrder="1"/>
    </xf>
    <xf numFmtId="0" fontId="46" fillId="0" borderId="0" xfId="6" applyNumberFormat="1" applyFont="1" applyFill="1" applyBorder="1" applyAlignment="1">
      <alignment horizontal="left" vertical="top" wrapText="1" readingOrder="1"/>
    </xf>
    <xf numFmtId="0" fontId="65" fillId="13" borderId="0" xfId="6" applyNumberFormat="1" applyFont="1" applyFill="1" applyBorder="1" applyAlignment="1">
      <alignment horizontal="center" vertical="top" wrapText="1" readingOrder="1"/>
    </xf>
    <xf numFmtId="0" fontId="66" fillId="13" borderId="0" xfId="6" applyFont="1" applyFill="1" applyBorder="1" applyAlignment="1">
      <alignment vertical="top" readingOrder="1"/>
    </xf>
    <xf numFmtId="0" fontId="44" fillId="13" borderId="0" xfId="6" applyNumberFormat="1" applyFont="1" applyFill="1" applyBorder="1" applyAlignment="1">
      <alignment horizontal="center" vertical="top" wrapText="1" readingOrder="1"/>
    </xf>
    <xf numFmtId="0" fontId="17" fillId="13" borderId="0" xfId="6" applyFont="1" applyFill="1" applyBorder="1" applyAlignment="1">
      <alignment vertical="top" readingOrder="1"/>
    </xf>
    <xf numFmtId="0" fontId="65" fillId="13" borderId="0" xfId="6" applyNumberFormat="1" applyFont="1" applyFill="1" applyBorder="1" applyAlignment="1">
      <alignment vertical="top" wrapText="1" readingOrder="1"/>
    </xf>
    <xf numFmtId="0" fontId="41" fillId="13" borderId="0" xfId="6" applyNumberFormat="1" applyFont="1" applyFill="1" applyBorder="1" applyAlignment="1">
      <alignment horizontal="center" vertical="top" wrapText="1" readingOrder="1"/>
    </xf>
    <xf numFmtId="0" fontId="104" fillId="13" borderId="0" xfId="6" applyNumberFormat="1" applyFont="1" applyFill="1" applyBorder="1" applyAlignment="1">
      <alignment vertical="top" wrapText="1" readingOrder="1"/>
    </xf>
    <xf numFmtId="0" fontId="43" fillId="13" borderId="0" xfId="6" applyNumberFormat="1" applyFont="1" applyFill="1" applyBorder="1" applyAlignment="1">
      <alignment horizontal="left" vertical="top" wrapText="1" readingOrder="1"/>
    </xf>
    <xf numFmtId="0" fontId="46" fillId="13" borderId="0" xfId="6" applyNumberFormat="1" applyFont="1" applyFill="1" applyBorder="1" applyAlignment="1">
      <alignment horizontal="left" vertical="top" wrapText="1" readingOrder="1"/>
    </xf>
    <xf numFmtId="0" fontId="104" fillId="13" borderId="0" xfId="6" applyNumberFormat="1" applyFont="1" applyFill="1" applyBorder="1" applyAlignment="1">
      <alignment horizontal="center" vertical="top" wrapText="1" readingOrder="1"/>
    </xf>
    <xf numFmtId="0" fontId="46" fillId="3" borderId="0" xfId="6" applyNumberFormat="1" applyFont="1" applyFill="1" applyBorder="1" applyAlignment="1">
      <alignment horizontal="left" vertical="top" wrapText="1" readingOrder="1"/>
    </xf>
    <xf numFmtId="0" fontId="17" fillId="3" borderId="0" xfId="6" applyFont="1" applyFill="1" applyBorder="1" applyAlignment="1">
      <alignment vertical="top" readingOrder="1"/>
    </xf>
    <xf numFmtId="0" fontId="65" fillId="3" borderId="0" xfId="6" applyNumberFormat="1" applyFont="1" applyFill="1" applyBorder="1" applyAlignment="1">
      <alignment horizontal="center" vertical="top" wrapText="1" readingOrder="1"/>
    </xf>
    <xf numFmtId="0" fontId="66" fillId="3" borderId="0" xfId="6" applyFont="1" applyFill="1" applyBorder="1" applyAlignment="1">
      <alignment vertical="top" readingOrder="1"/>
    </xf>
    <xf numFmtId="0" fontId="44" fillId="3" borderId="0" xfId="6" applyNumberFormat="1" applyFont="1" applyFill="1" applyBorder="1" applyAlignment="1">
      <alignment horizontal="center" vertical="top" wrapText="1" readingOrder="1"/>
    </xf>
    <xf numFmtId="0" fontId="65" fillId="3" borderId="0" xfId="6" applyNumberFormat="1" applyFont="1" applyFill="1" applyBorder="1" applyAlignment="1">
      <alignment vertical="top" wrapText="1" readingOrder="1"/>
    </xf>
    <xf numFmtId="0" fontId="104" fillId="3" borderId="0" xfId="6" applyNumberFormat="1" applyFont="1" applyFill="1" applyBorder="1" applyAlignment="1">
      <alignment horizontal="center" vertical="top" wrapText="1" readingOrder="1"/>
    </xf>
    <xf numFmtId="0" fontId="41" fillId="3" borderId="0" xfId="6" applyNumberFormat="1" applyFont="1" applyFill="1" applyBorder="1" applyAlignment="1">
      <alignment horizontal="center" vertical="top" wrapText="1" readingOrder="1"/>
    </xf>
    <xf numFmtId="0" fontId="104" fillId="3" borderId="0" xfId="6" applyNumberFormat="1" applyFont="1" applyFill="1" applyBorder="1" applyAlignment="1">
      <alignment vertical="top" wrapText="1" readingOrder="1"/>
    </xf>
    <xf numFmtId="0" fontId="43" fillId="3" borderId="0" xfId="6" applyNumberFormat="1" applyFont="1" applyFill="1" applyBorder="1" applyAlignment="1">
      <alignment horizontal="left" vertical="top" wrapText="1" readingOrder="1"/>
    </xf>
    <xf numFmtId="0" fontId="131" fillId="2" borderId="0" xfId="6" applyNumberFormat="1" applyFont="1" applyFill="1" applyBorder="1" applyAlignment="1">
      <alignment horizontal="center" vertical="top" wrapText="1" readingOrder="1"/>
    </xf>
    <xf numFmtId="0" fontId="17" fillId="2" borderId="0" xfId="6" applyFont="1" applyFill="1" applyBorder="1" applyAlignment="1">
      <alignment vertical="top" readingOrder="1"/>
    </xf>
    <xf numFmtId="0" fontId="132" fillId="2" borderId="0" xfId="6" applyNumberFormat="1" applyFont="1" applyFill="1" applyBorder="1" applyAlignment="1">
      <alignment horizontal="left" vertical="top" wrapText="1" readingOrder="1"/>
    </xf>
    <xf numFmtId="0" fontId="130" fillId="2" borderId="0" xfId="6" applyNumberFormat="1" applyFont="1" applyFill="1" applyBorder="1" applyAlignment="1">
      <alignment horizontal="center" vertical="top" wrapText="1" readingOrder="1"/>
    </xf>
    <xf numFmtId="0" fontId="66" fillId="2" borderId="0" xfId="6" applyFont="1" applyFill="1" applyBorder="1" applyAlignment="1">
      <alignment vertical="top" readingOrder="1"/>
    </xf>
    <xf numFmtId="0" fontId="130" fillId="2" borderId="0" xfId="6" applyNumberFormat="1" applyFont="1" applyFill="1" applyBorder="1" applyAlignment="1">
      <alignment vertical="top" wrapText="1" readingOrder="1"/>
    </xf>
    <xf numFmtId="0" fontId="17" fillId="19" borderId="0" xfId="6" applyFont="1" applyFill="1" applyBorder="1" applyAlignment="1">
      <alignment vertical="top" readingOrder="1"/>
    </xf>
    <xf numFmtId="0" fontId="104" fillId="19" borderId="0" xfId="6" applyNumberFormat="1" applyFont="1" applyFill="1" applyBorder="1" applyAlignment="1">
      <alignment horizontal="center" vertical="top" wrapText="1" readingOrder="1"/>
    </xf>
    <xf numFmtId="0" fontId="66" fillId="19" borderId="0" xfId="6" applyFont="1" applyFill="1" applyBorder="1" applyAlignment="1">
      <alignment vertical="top" readingOrder="1"/>
    </xf>
    <xf numFmtId="0" fontId="46" fillId="19" borderId="0" xfId="6" applyNumberFormat="1" applyFont="1" applyFill="1" applyBorder="1" applyAlignment="1">
      <alignment horizontal="left" vertical="top" wrapText="1" readingOrder="1"/>
    </xf>
    <xf numFmtId="0" fontId="65" fillId="19" borderId="0" xfId="6" applyNumberFormat="1" applyFont="1" applyFill="1" applyBorder="1" applyAlignment="1">
      <alignment horizontal="center" vertical="top" wrapText="1" readingOrder="1"/>
    </xf>
    <xf numFmtId="0" fontId="44" fillId="19" borderId="0" xfId="6" applyNumberFormat="1" applyFont="1" applyFill="1" applyBorder="1" applyAlignment="1">
      <alignment horizontal="center" vertical="top" wrapText="1" readingOrder="1"/>
    </xf>
    <xf numFmtId="0" fontId="65" fillId="19" borderId="0" xfId="6" applyNumberFormat="1" applyFont="1" applyFill="1" applyBorder="1" applyAlignment="1">
      <alignment vertical="top" wrapText="1" readingOrder="1"/>
    </xf>
    <xf numFmtId="0" fontId="41" fillId="19" borderId="0" xfId="6" applyNumberFormat="1" applyFont="1" applyFill="1" applyBorder="1" applyAlignment="1">
      <alignment horizontal="center" vertical="top" wrapText="1" readingOrder="1"/>
    </xf>
    <xf numFmtId="0" fontId="104" fillId="19" borderId="0" xfId="6" applyNumberFormat="1" applyFont="1" applyFill="1" applyBorder="1" applyAlignment="1">
      <alignment vertical="top" wrapText="1" readingOrder="1"/>
    </xf>
    <xf numFmtId="0" fontId="43" fillId="19" borderId="0" xfId="6" applyNumberFormat="1" applyFont="1" applyFill="1" applyBorder="1" applyAlignment="1">
      <alignment horizontal="left" vertical="top" wrapText="1" readingOrder="1"/>
    </xf>
    <xf numFmtId="0" fontId="41" fillId="0" borderId="0" xfId="6" applyNumberFormat="1" applyFont="1" applyFill="1" applyBorder="1" applyAlignment="1">
      <alignment vertical="center" wrapText="1" readingOrder="1"/>
    </xf>
    <xf numFmtId="0" fontId="41" fillId="0" borderId="0" xfId="6" applyNumberFormat="1" applyFont="1" applyFill="1" applyBorder="1" applyAlignment="1">
      <alignment horizontal="center" vertical="center" wrapText="1" readingOrder="1"/>
    </xf>
    <xf numFmtId="0" fontId="43" fillId="0" borderId="0" xfId="6" applyNumberFormat="1" applyFont="1" applyFill="1" applyBorder="1" applyAlignment="1">
      <alignment horizontal="left" vertical="center" wrapText="1" readingOrder="1"/>
    </xf>
    <xf numFmtId="0" fontId="76" fillId="0" borderId="0" xfId="6" applyNumberFormat="1" applyFont="1" applyFill="1" applyBorder="1" applyAlignment="1">
      <alignment vertical="center" wrapText="1" readingOrder="1"/>
    </xf>
    <xf numFmtId="0" fontId="75" fillId="0" borderId="0" xfId="6" applyFont="1" applyFill="1" applyBorder="1"/>
    <xf numFmtId="0" fontId="76" fillId="0" borderId="0" xfId="6" applyNumberFormat="1" applyFont="1" applyFill="1" applyBorder="1" applyAlignment="1">
      <alignment horizontal="center" vertical="center" wrapText="1" readingOrder="1"/>
    </xf>
    <xf numFmtId="0" fontId="77" fillId="0" borderId="0" xfId="6" applyNumberFormat="1" applyFont="1" applyFill="1" applyBorder="1" applyAlignment="1">
      <alignment horizontal="left" vertical="center" wrapText="1" readingOrder="1"/>
    </xf>
    <xf numFmtId="0" fontId="44" fillId="0" borderId="0" xfId="6" applyNumberFormat="1" applyFont="1" applyFill="1" applyBorder="1" applyAlignment="1">
      <alignment vertical="center" wrapText="1" readingOrder="1"/>
    </xf>
    <xf numFmtId="0" fontId="44" fillId="0" borderId="0" xfId="6" applyNumberFormat="1" applyFont="1" applyFill="1" applyBorder="1" applyAlignment="1">
      <alignment horizontal="center" vertical="center" wrapText="1" readingOrder="1"/>
    </xf>
    <xf numFmtId="0" fontId="46" fillId="0" borderId="0" xfId="6" applyNumberFormat="1" applyFont="1" applyFill="1" applyBorder="1" applyAlignment="1">
      <alignment horizontal="left" vertical="center" wrapText="1" readingOrder="1"/>
    </xf>
    <xf numFmtId="0" fontId="41" fillId="16" borderId="0" xfId="6" applyNumberFormat="1" applyFont="1" applyFill="1" applyBorder="1" applyAlignment="1">
      <alignment vertical="center" wrapText="1" readingOrder="1"/>
    </xf>
    <xf numFmtId="0" fontId="17" fillId="16" borderId="0" xfId="6" applyFont="1" applyFill="1" applyBorder="1"/>
    <xf numFmtId="0" fontId="41" fillId="16" borderId="0" xfId="6" applyNumberFormat="1" applyFont="1" applyFill="1" applyBorder="1" applyAlignment="1">
      <alignment horizontal="center" vertical="center" wrapText="1" readingOrder="1"/>
    </xf>
    <xf numFmtId="0" fontId="43" fillId="16" borderId="0" xfId="6" applyNumberFormat="1" applyFont="1" applyFill="1" applyBorder="1" applyAlignment="1">
      <alignment horizontal="left" vertical="center" wrapText="1" readingOrder="1"/>
    </xf>
    <xf numFmtId="0" fontId="44" fillId="16" borderId="0" xfId="6" applyNumberFormat="1" applyFont="1" applyFill="1" applyBorder="1" applyAlignment="1">
      <alignment horizontal="center" vertical="center" wrapText="1" readingOrder="1"/>
    </xf>
    <xf numFmtId="0" fontId="44" fillId="16" borderId="0" xfId="6" applyNumberFormat="1" applyFont="1" applyFill="1" applyBorder="1" applyAlignment="1">
      <alignment vertical="center" wrapText="1" readingOrder="1"/>
    </xf>
    <xf numFmtId="0" fontId="46" fillId="16" borderId="0" xfId="6" applyNumberFormat="1" applyFont="1" applyFill="1" applyBorder="1" applyAlignment="1">
      <alignment horizontal="left" vertical="center" wrapText="1" readingOrder="1"/>
    </xf>
    <xf numFmtId="0" fontId="41" fillId="4" borderId="0" xfId="6" applyNumberFormat="1" applyFont="1" applyFill="1" applyBorder="1" applyAlignment="1">
      <alignment vertical="center" wrapText="1" readingOrder="1"/>
    </xf>
    <xf numFmtId="0" fontId="17" fillId="4" borderId="0" xfId="6" applyFont="1" applyFill="1" applyBorder="1"/>
    <xf numFmtId="0" fontId="41" fillId="4" borderId="0" xfId="6" applyNumberFormat="1" applyFont="1" applyFill="1" applyBorder="1" applyAlignment="1">
      <alignment horizontal="center" vertical="center" wrapText="1" readingOrder="1"/>
    </xf>
    <xf numFmtId="0" fontId="43" fillId="4" borderId="0" xfId="6" applyNumberFormat="1" applyFont="1" applyFill="1" applyBorder="1" applyAlignment="1">
      <alignment horizontal="left" vertical="center" wrapText="1" readingOrder="1"/>
    </xf>
    <xf numFmtId="0" fontId="44" fillId="13" borderId="0" xfId="6" applyNumberFormat="1" applyFont="1" applyFill="1" applyBorder="1" applyAlignment="1">
      <alignment vertical="center" wrapText="1" readingOrder="1"/>
    </xf>
    <xf numFmtId="0" fontId="17" fillId="13" borderId="0" xfId="6" applyFont="1" applyFill="1" applyBorder="1"/>
    <xf numFmtId="0" fontId="44" fillId="13" borderId="0" xfId="6" applyNumberFormat="1" applyFont="1" applyFill="1" applyBorder="1" applyAlignment="1">
      <alignment horizontal="center" vertical="center" wrapText="1" readingOrder="1"/>
    </xf>
    <xf numFmtId="0" fontId="46" fillId="13" borderId="0" xfId="6" applyNumberFormat="1" applyFont="1" applyFill="1" applyBorder="1" applyAlignment="1">
      <alignment horizontal="left" vertical="center" wrapText="1" readingOrder="1"/>
    </xf>
    <xf numFmtId="0" fontId="41" fillId="13" borderId="0" xfId="6" applyNumberFormat="1" applyFont="1" applyFill="1" applyBorder="1" applyAlignment="1">
      <alignment vertical="center" wrapText="1" readingOrder="1"/>
    </xf>
    <xf numFmtId="0" fontId="41" fillId="13" borderId="0" xfId="6" applyNumberFormat="1" applyFont="1" applyFill="1" applyBorder="1" applyAlignment="1">
      <alignment horizontal="center" vertical="center" wrapText="1" readingOrder="1"/>
    </xf>
    <xf numFmtId="0" fontId="43" fillId="13" borderId="0" xfId="6" applyNumberFormat="1" applyFont="1" applyFill="1" applyBorder="1" applyAlignment="1">
      <alignment horizontal="left" vertical="center" wrapText="1" readingOrder="1"/>
    </xf>
    <xf numFmtId="169" fontId="17" fillId="0" borderId="0" xfId="11" applyNumberFormat="1" applyFont="1" applyFill="1" applyBorder="1"/>
    <xf numFmtId="0" fontId="68" fillId="9" borderId="66" xfId="6" applyNumberFormat="1" applyFont="1" applyFill="1" applyBorder="1" applyAlignment="1">
      <alignment horizontal="center" vertical="center" wrapText="1" readingOrder="1"/>
    </xf>
    <xf numFmtId="0" fontId="62" fillId="0" borderId="65" xfId="6" applyNumberFormat="1" applyFont="1" applyFill="1" applyBorder="1" applyAlignment="1">
      <alignment vertical="center" wrapText="1"/>
    </xf>
    <xf numFmtId="0" fontId="62" fillId="0" borderId="64" xfId="6" applyNumberFormat="1" applyFont="1" applyFill="1" applyBorder="1" applyAlignment="1">
      <alignment vertical="center" wrapText="1"/>
    </xf>
    <xf numFmtId="0" fontId="89" fillId="0" borderId="8" xfId="6" applyNumberFormat="1" applyFont="1" applyFill="1" applyBorder="1" applyAlignment="1">
      <alignment horizontal="center" vertical="center" wrapText="1" readingOrder="1"/>
    </xf>
    <xf numFmtId="0" fontId="90" fillId="0" borderId="8" xfId="6" applyFont="1" applyFill="1" applyBorder="1"/>
    <xf numFmtId="0" fontId="89" fillId="0" borderId="8" xfId="6" applyNumberFormat="1" applyFont="1" applyFill="1" applyBorder="1" applyAlignment="1">
      <alignment vertical="center" wrapText="1" readingOrder="1"/>
    </xf>
    <xf numFmtId="0" fontId="68" fillId="9" borderId="64" xfId="6" applyNumberFormat="1" applyFont="1" applyFill="1" applyBorder="1" applyAlignment="1">
      <alignment horizontal="center" vertical="center" wrapText="1" readingOrder="1"/>
    </xf>
    <xf numFmtId="0" fontId="89" fillId="0" borderId="8" xfId="6" applyNumberFormat="1" applyFont="1" applyFill="1" applyBorder="1" applyAlignment="1">
      <alignment horizontal="left" vertical="center" wrapText="1" readingOrder="1"/>
    </xf>
    <xf numFmtId="0" fontId="88" fillId="9" borderId="8" xfId="6" applyNumberFormat="1" applyFont="1" applyFill="1" applyBorder="1" applyAlignment="1">
      <alignment horizontal="center" vertical="top" wrapText="1" readingOrder="1"/>
    </xf>
    <xf numFmtId="0" fontId="86" fillId="0" borderId="8" xfId="6" applyNumberFormat="1" applyFont="1" applyFill="1" applyBorder="1" applyAlignment="1">
      <alignment vertical="top" wrapText="1"/>
    </xf>
    <xf numFmtId="0" fontId="88" fillId="26" borderId="8" xfId="6" applyNumberFormat="1" applyFont="1" applyFill="1" applyBorder="1" applyAlignment="1">
      <alignment horizontal="center" vertical="top" wrapText="1" readingOrder="1"/>
    </xf>
    <xf numFmtId="0" fontId="86" fillId="3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66" xfId="6" applyNumberFormat="1" applyFont="1" applyFill="1" applyBorder="1" applyAlignment="1">
      <alignment horizontal="center" vertical="top" wrapText="1" readingOrder="1"/>
    </xf>
    <xf numFmtId="0" fontId="17" fillId="0" borderId="64" xfId="6" applyNumberFormat="1" applyFont="1" applyFill="1" applyBorder="1" applyAlignment="1">
      <alignment vertical="top" wrapText="1"/>
    </xf>
    <xf numFmtId="0" fontId="22" fillId="9" borderId="64" xfId="6" applyNumberFormat="1" applyFont="1" applyFill="1" applyBorder="1" applyAlignment="1">
      <alignment horizontal="center" vertical="top" wrapText="1" readingOrder="1"/>
    </xf>
    <xf numFmtId="0" fontId="17" fillId="0" borderId="65" xfId="6" applyNumberFormat="1" applyFont="1" applyFill="1" applyBorder="1" applyAlignment="1">
      <alignment vertical="top" wrapText="1"/>
    </xf>
    <xf numFmtId="0" fontId="41" fillId="0" borderId="8" xfId="6" applyNumberFormat="1" applyFont="1" applyFill="1" applyBorder="1" applyAlignment="1">
      <alignment horizontal="center" vertical="center" wrapText="1" readingOrder="1"/>
    </xf>
    <xf numFmtId="0" fontId="17" fillId="0" borderId="8" xfId="6" applyFont="1" applyFill="1" applyBorder="1"/>
    <xf numFmtId="0" fontId="43" fillId="0" borderId="8" xfId="6" applyNumberFormat="1" applyFont="1" applyFill="1" applyBorder="1" applyAlignment="1">
      <alignment horizontal="left" vertical="center" wrapText="1" readingOrder="1"/>
    </xf>
    <xf numFmtId="0" fontId="41" fillId="0" borderId="8" xfId="6" applyNumberFormat="1" applyFont="1" applyFill="1" applyBorder="1" applyAlignment="1">
      <alignment vertical="center" wrapText="1" readingOrder="1"/>
    </xf>
    <xf numFmtId="0" fontId="96" fillId="0" borderId="8" xfId="6" applyNumberFormat="1" applyFont="1" applyFill="1" applyBorder="1" applyAlignment="1">
      <alignment horizontal="center" vertical="center" wrapText="1" readingOrder="1"/>
    </xf>
    <xf numFmtId="0" fontId="97" fillId="0" borderId="8" xfId="6" applyFont="1" applyFill="1" applyBorder="1"/>
    <xf numFmtId="0" fontId="96" fillId="0" borderId="8" xfId="6" applyNumberFormat="1" applyFont="1" applyFill="1" applyBorder="1" applyAlignment="1">
      <alignment vertical="center" wrapText="1" readingOrder="1"/>
    </xf>
    <xf numFmtId="0" fontId="96" fillId="0" borderId="8" xfId="6" applyNumberFormat="1" applyFont="1" applyFill="1" applyBorder="1" applyAlignment="1">
      <alignment horizontal="left" vertical="center" wrapText="1" readingOrder="1"/>
    </xf>
    <xf numFmtId="0" fontId="46" fillId="0" borderId="8" xfId="6" applyNumberFormat="1" applyFont="1" applyFill="1" applyBorder="1" applyAlignment="1">
      <alignment horizontal="left" vertical="center" wrapText="1" readingOrder="1"/>
    </xf>
    <xf numFmtId="0" fontId="44" fillId="0" borderId="8" xfId="6" applyNumberFormat="1" applyFont="1" applyFill="1" applyBorder="1" applyAlignment="1">
      <alignment horizontal="center" vertical="center" wrapText="1" readingOrder="1"/>
    </xf>
    <xf numFmtId="0" fontId="44" fillId="0" borderId="8" xfId="6" applyNumberFormat="1" applyFont="1" applyFill="1" applyBorder="1" applyAlignment="1">
      <alignment vertical="center" wrapText="1" readingOrder="1"/>
    </xf>
    <xf numFmtId="0" fontId="44" fillId="5" borderId="8" xfId="6" applyNumberFormat="1" applyFont="1" applyFill="1" applyBorder="1" applyAlignment="1">
      <alignment horizontal="center" vertical="center" wrapText="1" readingOrder="1"/>
    </xf>
    <xf numFmtId="0" fontId="17" fillId="5" borderId="8" xfId="6" applyFont="1" applyFill="1" applyBorder="1"/>
    <xf numFmtId="0" fontId="43" fillId="5" borderId="8" xfId="6" applyNumberFormat="1" applyFont="1" applyFill="1" applyBorder="1" applyAlignment="1">
      <alignment horizontal="left" vertical="center" wrapText="1" readingOrder="1"/>
    </xf>
    <xf numFmtId="0" fontId="41" fillId="7" borderId="8" xfId="6" applyNumberFormat="1" applyFont="1" applyFill="1" applyBorder="1" applyAlignment="1">
      <alignment horizontal="center" vertical="center" wrapText="1" readingOrder="1"/>
    </xf>
    <xf numFmtId="0" fontId="17" fillId="7" borderId="8" xfId="6" applyFont="1" applyFill="1" applyBorder="1"/>
    <xf numFmtId="0" fontId="41" fillId="7" borderId="8" xfId="6" applyNumberFormat="1" applyFont="1" applyFill="1" applyBorder="1" applyAlignment="1">
      <alignment vertical="center" wrapText="1" readingOrder="1"/>
    </xf>
    <xf numFmtId="0" fontId="41" fillId="5" borderId="8" xfId="6" applyNumberFormat="1" applyFont="1" applyFill="1" applyBorder="1" applyAlignment="1">
      <alignment horizontal="center" vertical="center" wrapText="1" readingOrder="1"/>
    </xf>
    <xf numFmtId="0" fontId="41" fillId="5" borderId="8" xfId="6" applyNumberFormat="1" applyFont="1" applyFill="1" applyBorder="1" applyAlignment="1">
      <alignment vertical="center" wrapText="1" readingOrder="1"/>
    </xf>
    <xf numFmtId="0" fontId="44" fillId="5" borderId="8" xfId="6" applyNumberFormat="1" applyFont="1" applyFill="1" applyBorder="1" applyAlignment="1">
      <alignment vertical="center" wrapText="1" readingOrder="1"/>
    </xf>
    <xf numFmtId="0" fontId="46" fillId="5" borderId="8" xfId="6" applyNumberFormat="1" applyFont="1" applyFill="1" applyBorder="1" applyAlignment="1">
      <alignment horizontal="left" vertical="center" wrapText="1" readingOrder="1"/>
    </xf>
    <xf numFmtId="0" fontId="43" fillId="7" borderId="8" xfId="6" applyNumberFormat="1" applyFont="1" applyFill="1" applyBorder="1" applyAlignment="1">
      <alignment horizontal="left" vertical="center" wrapText="1" readingOrder="1"/>
    </xf>
    <xf numFmtId="0" fontId="46" fillId="7" borderId="8" xfId="6" applyNumberFormat="1" applyFont="1" applyFill="1" applyBorder="1" applyAlignment="1">
      <alignment horizontal="left" vertical="center" wrapText="1" readingOrder="1"/>
    </xf>
    <xf numFmtId="0" fontId="44" fillId="7" borderId="8" xfId="6" applyNumberFormat="1" applyFont="1" applyFill="1" applyBorder="1" applyAlignment="1">
      <alignment horizontal="center" vertical="center" wrapText="1" readingOrder="1"/>
    </xf>
    <xf numFmtId="0" fontId="44" fillId="7" borderId="8" xfId="6" applyNumberFormat="1" applyFont="1" applyFill="1" applyBorder="1" applyAlignment="1">
      <alignment vertical="center" wrapText="1" readingOrder="1"/>
    </xf>
    <xf numFmtId="0" fontId="46" fillId="27" borderId="8" xfId="6" applyNumberFormat="1" applyFont="1" applyFill="1" applyBorder="1" applyAlignment="1">
      <alignment horizontal="left" vertical="center" wrapText="1" readingOrder="1"/>
    </xf>
    <xf numFmtId="0" fontId="17" fillId="27" borderId="8" xfId="6" applyFont="1" applyFill="1" applyBorder="1"/>
    <xf numFmtId="0" fontId="41" fillId="27" borderId="8" xfId="6" applyNumberFormat="1" applyFont="1" applyFill="1" applyBorder="1" applyAlignment="1">
      <alignment horizontal="center" vertical="center" wrapText="1" readingOrder="1"/>
    </xf>
    <xf numFmtId="0" fontId="41" fillId="27" borderId="8" xfId="6" applyNumberFormat="1" applyFont="1" applyFill="1" applyBorder="1" applyAlignment="1">
      <alignment vertical="center" wrapText="1" readingOrder="1"/>
    </xf>
    <xf numFmtId="0" fontId="44" fillId="27" borderId="8" xfId="6" applyNumberFormat="1" applyFont="1" applyFill="1" applyBorder="1" applyAlignment="1">
      <alignment horizontal="center" vertical="center" wrapText="1" readingOrder="1"/>
    </xf>
    <xf numFmtId="0" fontId="44" fillId="27" borderId="8" xfId="6" applyNumberFormat="1" applyFont="1" applyFill="1" applyBorder="1" applyAlignment="1">
      <alignment vertical="center" wrapText="1" readingOrder="1"/>
    </xf>
    <xf numFmtId="0" fontId="43" fillId="27" borderId="8" xfId="6" applyNumberFormat="1" applyFont="1" applyFill="1" applyBorder="1" applyAlignment="1">
      <alignment horizontal="left" vertical="center" wrapText="1" readingOrder="1"/>
    </xf>
    <xf numFmtId="0" fontId="44" fillId="2" borderId="8" xfId="6" applyNumberFormat="1" applyFont="1" applyFill="1" applyBorder="1" applyAlignment="1">
      <alignment horizontal="center" vertical="center" wrapText="1" readingOrder="1"/>
    </xf>
    <xf numFmtId="0" fontId="17" fillId="2" borderId="8" xfId="6" applyFont="1" applyFill="1" applyBorder="1"/>
    <xf numFmtId="0" fontId="44" fillId="2" borderId="8" xfId="6" applyNumberFormat="1" applyFont="1" applyFill="1" applyBorder="1" applyAlignment="1">
      <alignment vertical="center" wrapText="1" readingOrder="1"/>
    </xf>
    <xf numFmtId="0" fontId="46" fillId="2" borderId="8" xfId="6" applyNumberFormat="1" applyFont="1" applyFill="1" applyBorder="1" applyAlignment="1">
      <alignment horizontal="left" vertical="center" wrapText="1" readingOrder="1"/>
    </xf>
    <xf numFmtId="0" fontId="41" fillId="2" borderId="8" xfId="6" applyNumberFormat="1" applyFont="1" applyFill="1" applyBorder="1" applyAlignment="1">
      <alignment horizontal="center" vertical="center" wrapText="1" readingOrder="1"/>
    </xf>
    <xf numFmtId="0" fontId="41" fillId="2" borderId="8" xfId="6" applyNumberFormat="1" applyFont="1" applyFill="1" applyBorder="1" applyAlignment="1">
      <alignment vertical="center" wrapText="1" readingOrder="1"/>
    </xf>
    <xf numFmtId="0" fontId="43" fillId="2" borderId="8" xfId="6" applyNumberFormat="1" applyFont="1" applyFill="1" applyBorder="1" applyAlignment="1">
      <alignment horizontal="left" vertical="center" wrapText="1" readingOrder="1"/>
    </xf>
    <xf numFmtId="0" fontId="48" fillId="0" borderId="8" xfId="6" applyNumberFormat="1" applyFont="1" applyFill="1" applyBorder="1" applyAlignment="1">
      <alignment horizontal="center" vertical="center" wrapText="1" readingOrder="1"/>
    </xf>
    <xf numFmtId="0" fontId="47" fillId="0" borderId="8" xfId="6" applyFont="1" applyFill="1" applyBorder="1"/>
    <xf numFmtId="0" fontId="48" fillId="0" borderId="8" xfId="6" applyNumberFormat="1" applyFont="1" applyFill="1" applyBorder="1" applyAlignment="1">
      <alignment vertical="center" wrapText="1" readingOrder="1"/>
    </xf>
    <xf numFmtId="0" fontId="50" fillId="0" borderId="8" xfId="6" applyNumberFormat="1" applyFont="1" applyFill="1" applyBorder="1" applyAlignment="1">
      <alignment horizontal="left" vertical="center" wrapText="1" readingOrder="1"/>
    </xf>
    <xf numFmtId="0" fontId="17" fillId="0" borderId="55" xfId="6" applyNumberFormat="1" applyFont="1" applyFill="1" applyBorder="1" applyAlignment="1">
      <alignment horizontal="left" vertical="top" wrapText="1"/>
    </xf>
    <xf numFmtId="0" fontId="75" fillId="10" borderId="55" xfId="6" applyNumberFormat="1" applyFont="1" applyFill="1" applyBorder="1" applyAlignment="1">
      <alignment horizontal="left" vertical="top" wrapText="1"/>
    </xf>
    <xf numFmtId="0" fontId="96" fillId="0" borderId="0" xfId="6" applyNumberFormat="1" applyFont="1" applyFill="1" applyBorder="1" applyAlignment="1">
      <alignment horizontal="center" vertical="center" wrapText="1" readingOrder="1"/>
    </xf>
    <xf numFmtId="0" fontId="97" fillId="0" borderId="0" xfId="6" applyFont="1" applyFill="1" applyBorder="1"/>
    <xf numFmtId="0" fontId="96" fillId="0" borderId="0" xfId="6" applyNumberFormat="1" applyFont="1" applyFill="1" applyBorder="1" applyAlignment="1">
      <alignment vertical="center" wrapText="1" readingOrder="1"/>
    </xf>
    <xf numFmtId="0" fontId="96" fillId="0" borderId="0" xfId="6" applyNumberFormat="1" applyFont="1" applyFill="1" applyBorder="1" applyAlignment="1">
      <alignment horizontal="left" vertical="center" wrapText="1" readingOrder="1"/>
    </xf>
    <xf numFmtId="0" fontId="44" fillId="10" borderId="0" xfId="6" applyNumberFormat="1" applyFont="1" applyFill="1" applyBorder="1" applyAlignment="1">
      <alignment horizontal="center" vertical="center" wrapText="1" readingOrder="1"/>
    </xf>
    <xf numFmtId="0" fontId="17" fillId="10" borderId="0" xfId="6" applyFont="1" applyFill="1" applyBorder="1"/>
    <xf numFmtId="0" fontId="44" fillId="10" borderId="0" xfId="6" applyNumberFormat="1" applyFont="1" applyFill="1" applyBorder="1" applyAlignment="1">
      <alignment vertical="center" wrapText="1" readingOrder="1"/>
    </xf>
    <xf numFmtId="0" fontId="46" fillId="10" borderId="0" xfId="6" applyNumberFormat="1" applyFont="1" applyFill="1" applyBorder="1" applyAlignment="1">
      <alignment horizontal="left" vertical="center" wrapText="1" readingOrder="1"/>
    </xf>
    <xf numFmtId="0" fontId="79" fillId="10" borderId="0" xfId="6" applyFont="1" applyFill="1" applyBorder="1"/>
    <xf numFmtId="0" fontId="114" fillId="0" borderId="0" xfId="6" applyNumberFormat="1" applyFont="1" applyFill="1" applyBorder="1" applyAlignment="1">
      <alignment horizontal="left" vertical="center" wrapText="1" readingOrder="1"/>
    </xf>
    <xf numFmtId="0" fontId="112" fillId="0" borderId="0" xfId="6" applyFont="1" applyFill="1" applyBorder="1"/>
    <xf numFmtId="0" fontId="111" fillId="0" borderId="0" xfId="6" applyNumberFormat="1" applyFont="1" applyFill="1" applyBorder="1" applyAlignment="1">
      <alignment horizontal="center" vertical="center" wrapText="1" readingOrder="1"/>
    </xf>
    <xf numFmtId="0" fontId="111" fillId="0" borderId="0" xfId="6" applyNumberFormat="1" applyFont="1" applyFill="1" applyBorder="1" applyAlignment="1">
      <alignment vertical="center" wrapText="1" readingOrder="1"/>
    </xf>
    <xf numFmtId="0" fontId="41" fillId="10" borderId="0" xfId="6" applyNumberFormat="1" applyFont="1" applyFill="1" applyBorder="1" applyAlignment="1">
      <alignment horizontal="center" vertical="center" wrapText="1" readingOrder="1"/>
    </xf>
    <xf numFmtId="0" fontId="43" fillId="10" borderId="0" xfId="6" applyNumberFormat="1" applyFont="1" applyFill="1" applyBorder="1" applyAlignment="1">
      <alignment horizontal="left" vertical="center" wrapText="1" readingOrder="1"/>
    </xf>
    <xf numFmtId="0" fontId="41" fillId="10" borderId="0" xfId="6" applyNumberFormat="1" applyFont="1" applyFill="1" applyBorder="1" applyAlignment="1">
      <alignment vertical="center" wrapText="1" readingOrder="1"/>
    </xf>
    <xf numFmtId="0" fontId="41" fillId="7" borderId="0" xfId="6" applyNumberFormat="1" applyFont="1" applyFill="1" applyBorder="1" applyAlignment="1">
      <alignment horizontal="center" vertical="center" wrapText="1" readingOrder="1"/>
    </xf>
    <xf numFmtId="0" fontId="17" fillId="7" borderId="0" xfId="6" applyFont="1" applyFill="1" applyBorder="1"/>
    <xf numFmtId="0" fontId="43" fillId="7" borderId="0" xfId="6" applyNumberFormat="1" applyFont="1" applyFill="1" applyBorder="1" applyAlignment="1">
      <alignment horizontal="left" vertical="center" wrapText="1" readingOrder="1"/>
    </xf>
    <xf numFmtId="0" fontId="41" fillId="7" borderId="0" xfId="6" applyNumberFormat="1" applyFont="1" applyFill="1" applyBorder="1" applyAlignment="1">
      <alignment vertical="center" wrapText="1" readingOrder="1"/>
    </xf>
    <xf numFmtId="0" fontId="33" fillId="0" borderId="0" xfId="6" applyFont="1" applyFill="1" applyBorder="1"/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44" fontId="86" fillId="0" borderId="0" xfId="11" applyFont="1" applyFill="1" applyBorder="1"/>
    <xf numFmtId="166" fontId="86" fillId="0" borderId="0" xfId="3" applyFont="1" applyFill="1" applyBorder="1"/>
    <xf numFmtId="0" fontId="37" fillId="0" borderId="0" xfId="6" applyNumberFormat="1" applyFont="1" applyFill="1" applyBorder="1" applyAlignment="1">
      <alignment vertical="top" wrapText="1" readingOrder="1"/>
    </xf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9" borderId="54" xfId="6" applyNumberFormat="1" applyFont="1" applyFill="1" applyBorder="1" applyAlignment="1">
      <alignment horizontal="left" vertical="top" wrapText="1" readingOrder="1"/>
    </xf>
    <xf numFmtId="0" fontId="33" fillId="0" borderId="55" xfId="6" applyNumberFormat="1" applyFont="1" applyFill="1" applyBorder="1" applyAlignment="1">
      <alignment vertical="top" wrapText="1"/>
    </xf>
    <xf numFmtId="0" fontId="33" fillId="0" borderId="56" xfId="6" applyNumberFormat="1" applyFont="1" applyFill="1" applyBorder="1" applyAlignment="1">
      <alignment vertical="top" wrapText="1"/>
    </xf>
    <xf numFmtId="0" fontId="40" fillId="0" borderId="56" xfId="6" applyNumberFormat="1" applyFont="1" applyFill="1" applyBorder="1" applyAlignment="1">
      <alignment horizontal="left" vertical="top" wrapText="1" readingOrder="1"/>
    </xf>
    <xf numFmtId="0" fontId="38" fillId="0" borderId="57" xfId="6" applyNumberFormat="1" applyFont="1" applyFill="1" applyBorder="1" applyAlignment="1">
      <alignment vertical="top" wrapText="1" readingOrder="1"/>
    </xf>
    <xf numFmtId="0" fontId="39" fillId="9" borderId="54" xfId="6" applyNumberFormat="1" applyFont="1" applyFill="1" applyBorder="1" applyAlignment="1">
      <alignment horizontal="center" vertical="top" wrapText="1" readingOrder="1"/>
    </xf>
    <xf numFmtId="0" fontId="39" fillId="9" borderId="56" xfId="6" applyNumberFormat="1" applyFont="1" applyFill="1" applyBorder="1" applyAlignment="1">
      <alignment horizontal="center" vertical="top" wrapText="1" readingOrder="1"/>
    </xf>
    <xf numFmtId="0" fontId="39" fillId="9" borderId="54" xfId="6" applyNumberFormat="1" applyFont="1" applyFill="1" applyBorder="1" applyAlignment="1">
      <alignment horizontal="left" vertical="center" wrapText="1" readingOrder="1"/>
    </xf>
    <xf numFmtId="0" fontId="40" fillId="0" borderId="56" xfId="6" applyNumberFormat="1" applyFont="1" applyFill="1" applyBorder="1" applyAlignment="1">
      <alignment horizontal="left" vertical="center" wrapText="1" readingOrder="1"/>
    </xf>
    <xf numFmtId="0" fontId="40" fillId="0" borderId="54" xfId="6" applyNumberFormat="1" applyFont="1" applyFill="1" applyBorder="1" applyAlignment="1">
      <alignment horizontal="lef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49" fontId="78" fillId="0" borderId="65" xfId="6" applyNumberFormat="1" applyFont="1" applyFill="1" applyBorder="1" applyAlignment="1">
      <alignment horizontal="center" vertical="center" wrapText="1" readingOrder="1"/>
    </xf>
    <xf numFmtId="0" fontId="39" fillId="9" borderId="67" xfId="6" applyNumberFormat="1" applyFont="1" applyFill="1" applyBorder="1" applyAlignment="1">
      <alignment horizontal="center" vertical="top" wrapText="1" readingOrder="1"/>
    </xf>
    <xf numFmtId="0" fontId="39" fillId="9" borderId="55" xfId="6" applyNumberFormat="1" applyFont="1" applyFill="1" applyBorder="1" applyAlignment="1">
      <alignment horizontal="center" vertical="top" wrapText="1" readingOrder="1"/>
    </xf>
    <xf numFmtId="49" fontId="78" fillId="0" borderId="0" xfId="6" applyNumberFormat="1" applyFont="1" applyFill="1" applyBorder="1" applyAlignment="1">
      <alignment horizontal="center" vertical="center" wrapText="1" readingOrder="1"/>
    </xf>
    <xf numFmtId="0" fontId="43" fillId="0" borderId="65" xfId="6" applyNumberFormat="1" applyFont="1" applyFill="1" applyBorder="1" applyAlignment="1">
      <alignment horizontal="left" vertical="center" wrapText="1" readingOrder="1"/>
    </xf>
    <xf numFmtId="0" fontId="44" fillId="5" borderId="0" xfId="6" applyNumberFormat="1" applyFont="1" applyFill="1" applyBorder="1" applyAlignment="1">
      <alignment horizontal="center" vertical="center" wrapText="1" readingOrder="1"/>
    </xf>
    <xf numFmtId="0" fontId="33" fillId="5" borderId="0" xfId="6" applyFont="1" applyFill="1" applyBorder="1"/>
    <xf numFmtId="0" fontId="46" fillId="5" borderId="0" xfId="6" applyNumberFormat="1" applyFont="1" applyFill="1" applyBorder="1" applyAlignment="1">
      <alignment horizontal="left" vertical="center" wrapText="1" readingOrder="1"/>
    </xf>
    <xf numFmtId="0" fontId="44" fillId="5" borderId="0" xfId="6" applyNumberFormat="1" applyFont="1" applyFill="1" applyBorder="1" applyAlignment="1">
      <alignment vertical="center" wrapText="1" readingOrder="1"/>
    </xf>
    <xf numFmtId="0" fontId="102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Font="1" applyFill="1" applyBorder="1"/>
    <xf numFmtId="0" fontId="102" fillId="0" borderId="0" xfId="6" applyNumberFormat="1" applyFont="1" applyFill="1" applyBorder="1" applyAlignment="1">
      <alignment horizontal="left" vertical="center" wrapText="1" readingOrder="1"/>
    </xf>
    <xf numFmtId="0" fontId="102" fillId="0" borderId="0" xfId="6" applyNumberFormat="1" applyFont="1" applyFill="1" applyBorder="1" applyAlignment="1">
      <alignment vertical="center" wrapText="1" readingOrder="1"/>
    </xf>
    <xf numFmtId="0" fontId="44" fillId="25" borderId="0" xfId="6" applyNumberFormat="1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46" fillId="25" borderId="0" xfId="6" applyNumberFormat="1" applyFont="1" applyFill="1" applyBorder="1" applyAlignment="1">
      <alignment horizontal="left" vertical="center" wrapText="1" readingOrder="1"/>
    </xf>
    <xf numFmtId="0" fontId="44" fillId="25" borderId="0" xfId="6" applyNumberFormat="1" applyFont="1" applyFill="1" applyBorder="1" applyAlignment="1">
      <alignment vertical="center" wrapText="1" readingOrder="1"/>
    </xf>
    <xf numFmtId="0" fontId="46" fillId="19" borderId="0" xfId="6" applyNumberFormat="1" applyFont="1" applyFill="1" applyBorder="1" applyAlignment="1">
      <alignment horizontal="left" vertical="center" wrapText="1" readingOrder="1"/>
    </xf>
    <xf numFmtId="0" fontId="44" fillId="19" borderId="0" xfId="6" applyNumberFormat="1" applyFont="1" applyFill="1" applyBorder="1" applyAlignment="1">
      <alignment horizontal="center" vertical="center" wrapText="1" readingOrder="1"/>
    </xf>
    <xf numFmtId="0" fontId="33" fillId="19" borderId="0" xfId="6" applyFont="1" applyFill="1" applyBorder="1"/>
    <xf numFmtId="0" fontId="44" fillId="19" borderId="0" xfId="6" applyNumberFormat="1" applyFont="1" applyFill="1" applyBorder="1" applyAlignment="1">
      <alignment vertical="center" wrapText="1" readingOrder="1"/>
    </xf>
    <xf numFmtId="0" fontId="41" fillId="19" borderId="0" xfId="6" applyNumberFormat="1" applyFont="1" applyFill="1" applyBorder="1" applyAlignment="1">
      <alignment horizontal="center" vertical="center" wrapText="1" readingOrder="1"/>
    </xf>
    <xf numFmtId="0" fontId="43" fillId="19" borderId="0" xfId="6" applyNumberFormat="1" applyFont="1" applyFill="1" applyBorder="1" applyAlignment="1">
      <alignment horizontal="left" vertical="center" wrapText="1" readingOrder="1"/>
    </xf>
    <xf numFmtId="0" fontId="41" fillId="19" borderId="0" xfId="6" applyNumberFormat="1" applyFont="1" applyFill="1" applyBorder="1" applyAlignment="1">
      <alignment vertical="center" wrapText="1" readingOrder="1"/>
    </xf>
    <xf numFmtId="0" fontId="69" fillId="19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top" wrapText="1" readingOrder="1"/>
    </xf>
    <xf numFmtId="0" fontId="72" fillId="0" borderId="0" xfId="6" applyNumberFormat="1" applyFont="1" applyFill="1" applyBorder="1" applyAlignment="1">
      <alignment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horizontal="left" vertical="center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62" fillId="0" borderId="0" xfId="6" applyFont="1" applyFill="1" applyBorder="1"/>
    <xf numFmtId="0" fontId="68" fillId="0" borderId="0" xfId="6" applyNumberFormat="1" applyFont="1" applyFill="1" applyBorder="1" applyAlignment="1">
      <alignment vertical="center" wrapText="1" readingOrder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67" fillId="0" borderId="0" xfId="6" applyNumberFormat="1" applyFont="1" applyFill="1" applyBorder="1" applyAlignment="1">
      <alignment horizontal="left" vertical="center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7" fillId="0" borderId="0" xfId="6" applyNumberFormat="1" applyFont="1" applyFill="1" applyBorder="1" applyAlignment="1">
      <alignment vertical="center" wrapText="1" readingOrder="1"/>
    </xf>
    <xf numFmtId="0" fontId="67" fillId="5" borderId="0" xfId="6" applyNumberFormat="1" applyFont="1" applyFill="1" applyBorder="1" applyAlignment="1">
      <alignment horizontal="center" vertical="center" wrapText="1" readingOrder="1"/>
    </xf>
    <xf numFmtId="0" fontId="62" fillId="5" borderId="0" xfId="6" applyFont="1" applyFill="1" applyBorder="1"/>
    <xf numFmtId="0" fontId="67" fillId="5" borderId="0" xfId="6" applyNumberFormat="1" applyFont="1" applyFill="1" applyBorder="1" applyAlignment="1">
      <alignment horizontal="left" vertical="center" wrapText="1" readingOrder="1"/>
    </xf>
    <xf numFmtId="0" fontId="67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0" fontId="68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left" vertical="center" wrapText="1" readingOrder="1"/>
    </xf>
    <xf numFmtId="0" fontId="85" fillId="0" borderId="0" xfId="6" applyNumberFormat="1" applyFont="1" applyFill="1" applyBorder="1" applyAlignment="1">
      <alignment horizontal="left" vertical="center" wrapText="1" readingOrder="1"/>
    </xf>
    <xf numFmtId="0" fontId="84" fillId="0" borderId="0" xfId="6" applyFont="1" applyFill="1" applyBorder="1"/>
    <xf numFmtId="0" fontId="85" fillId="0" borderId="0" xfId="6" applyNumberFormat="1" applyFont="1" applyFill="1" applyBorder="1" applyAlignment="1">
      <alignment horizontal="center" vertical="center" wrapText="1" readingOrder="1"/>
    </xf>
    <xf numFmtId="0" fontId="85" fillId="0" borderId="0" xfId="6" applyNumberFormat="1" applyFont="1" applyFill="1" applyBorder="1" applyAlignment="1">
      <alignment vertical="center" wrapText="1" readingOrder="1"/>
    </xf>
    <xf numFmtId="0" fontId="68" fillId="4" borderId="0" xfId="6" applyNumberFormat="1" applyFont="1" applyFill="1" applyBorder="1" applyAlignment="1">
      <alignment horizontal="left" vertical="center" wrapText="1" readingOrder="1"/>
    </xf>
    <xf numFmtId="0" fontId="62" fillId="4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68" fillId="4" borderId="0" xfId="6" applyNumberFormat="1" applyFont="1" applyFill="1" applyBorder="1" applyAlignment="1">
      <alignment vertical="center" wrapText="1" readingOrder="1"/>
    </xf>
    <xf numFmtId="0" fontId="67" fillId="4" borderId="0" xfId="6" applyNumberFormat="1" applyFont="1" applyFill="1" applyBorder="1" applyAlignment="1">
      <alignment horizontal="center" vertical="center" wrapText="1" readingOrder="1"/>
    </xf>
    <xf numFmtId="0" fontId="63" fillId="4" borderId="0" xfId="6" applyNumberFormat="1" applyFont="1" applyFill="1" applyBorder="1" applyAlignment="1">
      <alignment horizontal="center" vertical="center" wrapText="1" readingOrder="1"/>
    </xf>
    <xf numFmtId="0" fontId="64" fillId="4" borderId="0" xfId="6" applyFont="1" applyFill="1" applyBorder="1"/>
    <xf numFmtId="0" fontId="22" fillId="17" borderId="8" xfId="6" applyNumberFormat="1" applyFont="1" applyFill="1" applyBorder="1" applyAlignment="1">
      <alignment horizontal="center" vertical="top" wrapText="1" readingOrder="1"/>
    </xf>
    <xf numFmtId="0" fontId="17" fillId="4" borderId="8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9" borderId="62" xfId="6" applyNumberFormat="1" applyFont="1" applyFill="1" applyBorder="1" applyAlignment="1">
      <alignment horizontal="center" vertical="top" wrapText="1" readingOrder="1"/>
    </xf>
    <xf numFmtId="0" fontId="17" fillId="0" borderId="63" xfId="6" applyNumberFormat="1" applyFont="1" applyFill="1" applyBorder="1" applyAlignment="1">
      <alignment vertical="top" wrapText="1"/>
    </xf>
    <xf numFmtId="0" fontId="22" fillId="9" borderId="63" xfId="6" applyNumberFormat="1" applyFont="1" applyFill="1" applyBorder="1" applyAlignment="1">
      <alignment horizontal="center" vertical="top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69" fillId="5" borderId="0" xfId="6" applyNumberFormat="1" applyFont="1" applyFill="1" applyBorder="1" applyAlignment="1">
      <alignment horizontal="center" vertical="center" wrapText="1" readingOrder="1"/>
    </xf>
    <xf numFmtId="0" fontId="17" fillId="5" borderId="0" xfId="6" applyFont="1" applyFill="1" applyBorder="1"/>
    <xf numFmtId="0" fontId="69" fillId="5" borderId="0" xfId="6" applyNumberFormat="1" applyFont="1" applyFill="1" applyBorder="1" applyAlignment="1">
      <alignment vertical="center" wrapText="1" readingOrder="1"/>
    </xf>
    <xf numFmtId="0" fontId="70" fillId="5" borderId="0" xfId="6" applyNumberFormat="1" applyFont="1" applyFill="1" applyBorder="1" applyAlignment="1">
      <alignment horizontal="left" vertical="center" wrapText="1" readingOrder="1"/>
    </xf>
    <xf numFmtId="0" fontId="73" fillId="2" borderId="0" xfId="6" applyNumberFormat="1" applyFont="1" applyFill="1" applyBorder="1" applyAlignment="1">
      <alignment horizontal="left" vertical="center" wrapText="1" readingOrder="1"/>
    </xf>
    <xf numFmtId="0" fontId="69" fillId="2" borderId="0" xfId="6" applyNumberFormat="1" applyFont="1" applyFill="1" applyBorder="1" applyAlignment="1">
      <alignment horizontal="center" vertical="center" wrapText="1" readingOrder="1"/>
    </xf>
    <xf numFmtId="0" fontId="72" fillId="2" borderId="0" xfId="6" applyNumberFormat="1" applyFont="1" applyFill="1" applyBorder="1" applyAlignment="1">
      <alignment horizontal="center" vertical="center" wrapText="1" readingOrder="1"/>
    </xf>
    <xf numFmtId="0" fontId="72" fillId="2" borderId="0" xfId="6" applyNumberFormat="1" applyFont="1" applyFill="1" applyBorder="1" applyAlignment="1">
      <alignment vertical="center" wrapText="1" readingOrder="1"/>
    </xf>
    <xf numFmtId="0" fontId="69" fillId="2" borderId="0" xfId="6" applyNumberFormat="1" applyFont="1" applyFill="1" applyBorder="1" applyAlignment="1">
      <alignment vertical="center" wrapText="1" readingOrder="1"/>
    </xf>
    <xf numFmtId="0" fontId="70" fillId="2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horizontal="left" vertical="center" wrapText="1" readingOrder="1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0" fontId="72" fillId="5" borderId="0" xfId="6" applyNumberFormat="1" applyFont="1" applyFill="1" applyBorder="1" applyAlignment="1">
      <alignment vertical="center" wrapText="1" readingOrder="1"/>
    </xf>
    <xf numFmtId="0" fontId="41" fillId="3" borderId="0" xfId="6" applyNumberFormat="1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0" fontId="50" fillId="0" borderId="0" xfId="6" applyNumberFormat="1" applyFont="1" applyFill="1" applyBorder="1" applyAlignment="1">
      <alignment horizontal="left" vertical="center" wrapText="1" readingOrder="1"/>
    </xf>
    <xf numFmtId="0" fontId="47" fillId="0" borderId="0" xfId="6" applyFont="1" applyFill="1" applyBorder="1"/>
    <xf numFmtId="0" fontId="48" fillId="0" borderId="0" xfId="6" applyNumberFormat="1" applyFont="1" applyFill="1" applyBorder="1" applyAlignment="1">
      <alignment horizontal="center" vertical="center" wrapText="1" readingOrder="1"/>
    </xf>
    <xf numFmtId="0" fontId="48" fillId="0" borderId="0" xfId="6" applyNumberFormat="1" applyFont="1" applyFill="1" applyBorder="1" applyAlignment="1">
      <alignment vertical="center" wrapText="1" readingOrder="1"/>
    </xf>
    <xf numFmtId="0" fontId="29" fillId="0" borderId="0" xfId="6" applyNumberFormat="1" applyFont="1" applyFill="1" applyBorder="1" applyAlignment="1">
      <alignment horizontal="center" vertical="center" wrapText="1" readingOrder="1"/>
    </xf>
    <xf numFmtId="0" fontId="51" fillId="0" borderId="0" xfId="6" applyFont="1" applyFill="1" applyBorder="1"/>
    <xf numFmtId="0" fontId="29" fillId="0" borderId="0" xfId="6" applyNumberFormat="1" applyFont="1" applyFill="1" applyBorder="1" applyAlignment="1">
      <alignment vertical="center" wrapText="1" readingOrder="1"/>
    </xf>
    <xf numFmtId="0" fontId="53" fillId="0" borderId="0" xfId="6" applyNumberFormat="1" applyFont="1" applyFill="1" applyBorder="1" applyAlignment="1">
      <alignment horizontal="left" vertical="center" wrapText="1" readingOrder="1"/>
    </xf>
    <xf numFmtId="0" fontId="54" fillId="0" borderId="0" xfId="6" applyNumberFormat="1" applyFont="1" applyFill="1" applyBorder="1" applyAlignment="1">
      <alignment horizontal="center" vertical="center" wrapText="1" readingOrder="1"/>
    </xf>
    <xf numFmtId="0" fontId="54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33" fillId="0" borderId="57" xfId="6" applyNumberFormat="1" applyFont="1" applyFill="1" applyBorder="1" applyAlignment="1">
      <alignment vertical="top" wrapText="1"/>
    </xf>
  </cellXfs>
  <cellStyles count="28">
    <cellStyle name="Millares" xfId="1" builtinId="3"/>
    <cellStyle name="Millares 2" xfId="2"/>
    <cellStyle name="Millares 2 2" xfId="18"/>
    <cellStyle name="Millares 3" xfId="8"/>
    <cellStyle name="Millares 3 2" xfId="22"/>
    <cellStyle name="Millares 4" xfId="17"/>
    <cellStyle name="Moneda" xfId="3" builtinId="4"/>
    <cellStyle name="Moneda [0]" xfId="27" builtinId="7"/>
    <cellStyle name="Moneda [0] 2" xfId="16"/>
    <cellStyle name="Moneda 2" xfId="9"/>
    <cellStyle name="Moneda 2 2" xfId="23"/>
    <cellStyle name="Moneda 3" xfId="11"/>
    <cellStyle name="Moneda 3 2" xfId="25"/>
    <cellStyle name="Moneda 4" xfId="13"/>
    <cellStyle name="Moneda 5" xfId="19"/>
    <cellStyle name="Normal" xfId="0" builtinId="0"/>
    <cellStyle name="Normal 2" xfId="6"/>
    <cellStyle name="Normal 3" xfId="7"/>
    <cellStyle name="Normal 3 2" xfId="21"/>
    <cellStyle name="Normal 4" xfId="14"/>
    <cellStyle name="Normal 4 2" xfId="26"/>
    <cellStyle name="Normal 5" xfId="15"/>
    <cellStyle name="Porcentaje" xfId="4" builtinId="5"/>
    <cellStyle name="Porcentaje 2" xfId="5"/>
    <cellStyle name="Porcentaje 2 2" xfId="20"/>
    <cellStyle name="Porcentaje 3" xfId="10"/>
    <cellStyle name="Porcentaje 3 2" xfId="24"/>
    <cellStyle name="Porcentaje 4" xfId="12"/>
  </cellStyles>
  <dxfs count="37">
    <dxf>
      <fill>
        <patternFill patternType="solid">
          <fgColor rgb="FF7030A0"/>
          <bgColor rgb="FFFFFFFF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</dxfs>
  <tableStyles count="0" defaultTableStyle="TableStyleMedium9" defaultPivotStyle="PivotStyleLight16"/>
  <colors>
    <mruColors>
      <color rgb="FF7AF8A1"/>
      <color rgb="FF00FFFF"/>
      <color rgb="FFFFFF99"/>
      <color rgb="FFFF33CC"/>
      <color rgb="FFFF99FF"/>
      <color rgb="FFFED0F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282660</xdr:colOff>
      <xdr:row>0</xdr:row>
      <xdr:rowOff>39584</xdr:rowOff>
    </xdr:from>
    <xdr:to>
      <xdr:col>1</xdr:col>
      <xdr:colOff>1867526</xdr:colOff>
      <xdr:row>5</xdr:row>
      <xdr:rowOff>126174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339" y="39584"/>
          <a:ext cx="1584866" cy="128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N288"/>
  <sheetViews>
    <sheetView showGridLines="0" tabSelected="1" zoomScale="55" zoomScaleNormal="55" zoomScaleSheetLayoutView="55" workbookViewId="0">
      <pane xSplit="4" ySplit="10" topLeftCell="E11" activePane="bottomRight" state="frozen"/>
      <selection activeCell="D185" sqref="D185:E185"/>
      <selection pane="topRight" activeCell="D185" sqref="D185:E185"/>
      <selection pane="bottomLeft" activeCell="D185" sqref="D185:E185"/>
      <selection pane="bottomRight" activeCell="D4" sqref="D4"/>
    </sheetView>
  </sheetViews>
  <sheetFormatPr baseColWidth="10" defaultColWidth="4.7109375" defaultRowHeight="18" outlineLevelRow="4" x14ac:dyDescent="0.25"/>
  <cols>
    <col min="1" max="1" width="27.85546875" style="917" hidden="1" customWidth="1"/>
    <col min="2" max="2" width="30.85546875" style="18" customWidth="1"/>
    <col min="3" max="3" width="10.28515625" style="1" customWidth="1"/>
    <col min="4" max="4" width="41.28515625" style="57" customWidth="1"/>
    <col min="5" max="5" width="36.28515625" style="2" customWidth="1"/>
    <col min="6" max="6" width="29.7109375" style="2" customWidth="1"/>
    <col min="7" max="7" width="31.140625" style="2" customWidth="1"/>
    <col min="8" max="8" width="31" style="2" customWidth="1"/>
    <col min="9" max="12" width="30.5703125" style="2" customWidth="1"/>
    <col min="13" max="13" width="23.85546875" style="80" customWidth="1" collapsed="1"/>
    <col min="14" max="14" width="4.7109375" style="2" customWidth="1"/>
    <col min="15" max="16384" width="4.7109375" style="2"/>
  </cols>
  <sheetData>
    <row r="1" spans="1:14" x14ac:dyDescent="0.25">
      <c r="B1" s="40"/>
      <c r="C1" s="3"/>
      <c r="D1" s="58"/>
      <c r="E1" s="4"/>
      <c r="F1" s="4"/>
      <c r="G1" s="4"/>
      <c r="H1" s="4"/>
      <c r="I1" s="5"/>
      <c r="J1" s="5"/>
      <c r="K1" s="5"/>
      <c r="L1" s="4"/>
      <c r="M1" s="11"/>
    </row>
    <row r="2" spans="1:14" x14ac:dyDescent="0.25">
      <c r="B2" s="40"/>
      <c r="C2" s="3"/>
      <c r="D2" s="59" t="s">
        <v>6</v>
      </c>
      <c r="E2" s="4"/>
      <c r="F2" s="4"/>
      <c r="G2" s="6"/>
      <c r="H2" s="4"/>
      <c r="I2" s="5"/>
      <c r="J2" s="5"/>
      <c r="K2" s="5"/>
      <c r="L2" s="5"/>
      <c r="M2" s="11"/>
    </row>
    <row r="3" spans="1:14" ht="16.5" customHeight="1" x14ac:dyDescent="0.25">
      <c r="B3" s="40"/>
      <c r="C3" s="3"/>
      <c r="D3" s="59" t="s">
        <v>420</v>
      </c>
      <c r="E3" s="4"/>
      <c r="F3" s="4"/>
      <c r="G3" s="6"/>
      <c r="H3" s="4"/>
      <c r="I3" s="5"/>
      <c r="J3" s="5"/>
      <c r="K3" s="5"/>
      <c r="L3" s="5"/>
      <c r="M3" s="11"/>
    </row>
    <row r="4" spans="1:14" ht="20.25" customHeight="1" x14ac:dyDescent="0.25">
      <c r="B4" s="40"/>
      <c r="C4" s="3"/>
      <c r="D4" s="88" t="s">
        <v>964</v>
      </c>
      <c r="E4" s="4"/>
      <c r="F4" s="4"/>
      <c r="G4" s="6"/>
      <c r="H4" s="4"/>
      <c r="I4" s="8"/>
      <c r="J4" s="5"/>
      <c r="K4" s="5"/>
      <c r="L4" s="7"/>
      <c r="M4" s="11"/>
    </row>
    <row r="5" spans="1:14" x14ac:dyDescent="0.25">
      <c r="A5" s="918"/>
      <c r="B5" s="40"/>
      <c r="C5" s="3"/>
      <c r="D5" s="59" t="s">
        <v>414</v>
      </c>
      <c r="E5" s="4"/>
      <c r="F5" s="4"/>
      <c r="G5" s="6"/>
      <c r="H5" s="4"/>
      <c r="I5" s="5"/>
      <c r="J5" s="5"/>
      <c r="K5" s="5"/>
      <c r="L5" s="5"/>
      <c r="M5" s="11"/>
    </row>
    <row r="6" spans="1:14" ht="33" customHeight="1" thickBot="1" x14ac:dyDescent="0.3">
      <c r="B6" s="40"/>
      <c r="C6" s="3"/>
      <c r="D6" s="59"/>
      <c r="E6" s="4"/>
      <c r="F6" s="5"/>
      <c r="G6" s="5"/>
      <c r="H6" s="5"/>
      <c r="I6" s="4"/>
      <c r="J6" s="5"/>
      <c r="K6" s="5"/>
      <c r="L6" s="4"/>
      <c r="M6" s="11"/>
    </row>
    <row r="7" spans="1:14" s="12" customFormat="1" ht="33" hidden="1" customHeight="1" thickBot="1" x14ac:dyDescent="0.3">
      <c r="A7" s="917"/>
      <c r="B7" s="60">
        <f t="shared" ref="B7:E7" si="0">+A7+1</f>
        <v>1</v>
      </c>
      <c r="C7" s="9">
        <f t="shared" si="0"/>
        <v>2</v>
      </c>
      <c r="D7" s="60">
        <f t="shared" si="0"/>
        <v>3</v>
      </c>
      <c r="E7" s="9">
        <f t="shared" si="0"/>
        <v>4</v>
      </c>
      <c r="F7" s="9">
        <v>29</v>
      </c>
      <c r="G7" s="9">
        <v>30</v>
      </c>
      <c r="H7" s="9">
        <f t="shared" ref="H7" si="1">+G7+1</f>
        <v>31</v>
      </c>
      <c r="I7" s="9" t="e">
        <v>#REF!</v>
      </c>
      <c r="J7" s="9" t="e">
        <v>#REF!</v>
      </c>
      <c r="K7" s="9" t="e">
        <v>#REF!</v>
      </c>
      <c r="L7" s="9" t="e">
        <v>#REF!</v>
      </c>
      <c r="M7" s="10"/>
    </row>
    <row r="8" spans="1:14" s="12" customFormat="1" ht="33" customHeight="1" x14ac:dyDescent="0.2">
      <c r="A8" s="919"/>
      <c r="B8" s="229" t="s">
        <v>0</v>
      </c>
      <c r="C8" s="14"/>
      <c r="D8" s="61"/>
      <c r="E8" s="1077" t="s">
        <v>222</v>
      </c>
      <c r="F8" s="1073" t="s">
        <v>14</v>
      </c>
      <c r="G8" s="1074"/>
      <c r="H8" s="1077" t="s">
        <v>988</v>
      </c>
      <c r="I8" s="1071" t="s">
        <v>189</v>
      </c>
      <c r="J8" s="1071" t="s">
        <v>190</v>
      </c>
      <c r="K8" s="1071" t="s">
        <v>191</v>
      </c>
      <c r="L8" s="1071" t="s">
        <v>192</v>
      </c>
      <c r="M8" s="115" t="s">
        <v>103</v>
      </c>
    </row>
    <row r="9" spans="1:14" s="12" customFormat="1" ht="33.75" customHeight="1" thickBot="1" x14ac:dyDescent="0.25">
      <c r="A9" s="919"/>
      <c r="B9" s="230" t="s">
        <v>1</v>
      </c>
      <c r="C9" s="15" t="s">
        <v>7</v>
      </c>
      <c r="D9" s="62" t="s">
        <v>2</v>
      </c>
      <c r="E9" s="1079"/>
      <c r="F9" s="1075"/>
      <c r="G9" s="1076"/>
      <c r="H9" s="1078"/>
      <c r="I9" s="1072"/>
      <c r="J9" s="1072"/>
      <c r="K9" s="1072"/>
      <c r="L9" s="1072"/>
      <c r="M9" s="116">
        <v>2017</v>
      </c>
    </row>
    <row r="10" spans="1:14" s="12" customFormat="1" ht="36.75" customHeight="1" thickBot="1" x14ac:dyDescent="0.25">
      <c r="A10" s="919"/>
      <c r="B10" s="231" t="s">
        <v>8</v>
      </c>
      <c r="C10" s="16"/>
      <c r="D10" s="63" t="s">
        <v>0</v>
      </c>
      <c r="E10" s="30" t="s">
        <v>989</v>
      </c>
      <c r="F10" s="1037" t="s">
        <v>5</v>
      </c>
      <c r="G10" s="1037" t="s">
        <v>4</v>
      </c>
      <c r="H10" s="30">
        <v>1</v>
      </c>
      <c r="I10" s="30">
        <v>2</v>
      </c>
      <c r="J10" s="30">
        <v>3</v>
      </c>
      <c r="K10" s="30">
        <v>4</v>
      </c>
      <c r="L10" s="30">
        <v>5</v>
      </c>
      <c r="M10" s="13"/>
    </row>
    <row r="11" spans="1:14" s="41" customFormat="1" ht="30" customHeight="1" thickBot="1" x14ac:dyDescent="0.25">
      <c r="A11" s="920"/>
      <c r="B11" s="117" t="s">
        <v>17</v>
      </c>
      <c r="C11" s="232">
        <v>10</v>
      </c>
      <c r="D11" s="64" t="s">
        <v>10</v>
      </c>
      <c r="E11" s="118">
        <f t="shared" ref="E11" si="2">+E12+E51+E143</f>
        <v>431903616667</v>
      </c>
      <c r="F11" s="118">
        <v>15278940672</v>
      </c>
      <c r="G11" s="118">
        <v>54137940672</v>
      </c>
      <c r="H11" s="118">
        <f t="shared" ref="H11" si="3">+H12+H51+H143</f>
        <v>470762616667</v>
      </c>
      <c r="I11" s="118">
        <v>421990418458.77002</v>
      </c>
      <c r="J11" s="118">
        <v>377363527099.84998</v>
      </c>
      <c r="K11" s="118">
        <v>328503467092.26001</v>
      </c>
      <c r="L11" s="118">
        <v>328108311790.26001</v>
      </c>
      <c r="M11" s="119">
        <f>IFERROR(J11/H11,0%)</f>
        <v>0.80160045368849442</v>
      </c>
    </row>
    <row r="12" spans="1:14" s="41" customFormat="1" ht="30" customHeight="1" collapsed="1" thickBot="1" x14ac:dyDescent="0.25">
      <c r="A12" s="920"/>
      <c r="B12" s="120" t="s">
        <v>404</v>
      </c>
      <c r="C12" s="233">
        <v>10</v>
      </c>
      <c r="D12" s="65" t="s">
        <v>9</v>
      </c>
      <c r="E12" s="121">
        <f t="shared" ref="E12:H12" si="4">+E13+E32+E34+E31</f>
        <v>151005016667</v>
      </c>
      <c r="F12" s="121">
        <v>500000000</v>
      </c>
      <c r="G12" s="121">
        <v>32859000000</v>
      </c>
      <c r="H12" s="121">
        <f t="shared" si="4"/>
        <v>183364016667</v>
      </c>
      <c r="I12" s="121">
        <v>183355658120</v>
      </c>
      <c r="J12" s="121">
        <v>147583557316</v>
      </c>
      <c r="K12" s="121">
        <v>147124272273</v>
      </c>
      <c r="L12" s="121">
        <v>147023834474</v>
      </c>
      <c r="M12" s="123">
        <f t="shared" ref="M12:M75" si="5">IFERROR(J12/H12,0%)</f>
        <v>0.80486651633521178</v>
      </c>
    </row>
    <row r="13" spans="1:14" s="41" customFormat="1" ht="45" hidden="1" customHeight="1" outlineLevel="1" x14ac:dyDescent="0.2">
      <c r="A13" s="920"/>
      <c r="B13" s="124" t="s">
        <v>668</v>
      </c>
      <c r="C13" s="234">
        <v>10</v>
      </c>
      <c r="D13" s="125" t="s">
        <v>242</v>
      </c>
      <c r="E13" s="126">
        <f t="shared" ref="E13:H13" si="6">+E14+E18+E20+E28+E31</f>
        <v>113327000000</v>
      </c>
      <c r="F13" s="126">
        <v>500000000</v>
      </c>
      <c r="G13" s="126">
        <v>21405371450</v>
      </c>
      <c r="H13" s="126">
        <f t="shared" si="6"/>
        <v>134232371450</v>
      </c>
      <c r="I13" s="126">
        <v>134232371450</v>
      </c>
      <c r="J13" s="126">
        <v>108636339323</v>
      </c>
      <c r="K13" s="126">
        <v>108636339323</v>
      </c>
      <c r="L13" s="126">
        <v>108636339323</v>
      </c>
      <c r="M13" s="127">
        <f t="shared" si="5"/>
        <v>0.80931550377522588</v>
      </c>
    </row>
    <row r="14" spans="1:14" s="41" customFormat="1" ht="20.25" hidden="1" customHeight="1" outlineLevel="2" x14ac:dyDescent="0.2">
      <c r="A14" s="921"/>
      <c r="B14" s="83" t="s">
        <v>193</v>
      </c>
      <c r="C14" s="235">
        <v>10</v>
      </c>
      <c r="D14" s="72" t="s">
        <v>194</v>
      </c>
      <c r="E14" s="85">
        <f>+SUM(E15:E17)</f>
        <v>87215000000</v>
      </c>
      <c r="F14" s="85">
        <v>0</v>
      </c>
      <c r="G14" s="85">
        <v>16619680000</v>
      </c>
      <c r="H14" s="85">
        <f t="shared" ref="H14" si="7">+SUM(H15:H17)</f>
        <v>103834680000</v>
      </c>
      <c r="I14" s="85">
        <v>103834680000</v>
      </c>
      <c r="J14" s="85">
        <v>90801751687</v>
      </c>
      <c r="K14" s="85">
        <v>90801751687</v>
      </c>
      <c r="L14" s="85">
        <v>90801751687</v>
      </c>
      <c r="M14" s="128">
        <f t="shared" si="5"/>
        <v>0.8744838592173636</v>
      </c>
    </row>
    <row r="15" spans="1:14" s="1036" customFormat="1" ht="18" hidden="1" customHeight="1" outlineLevel="3" x14ac:dyDescent="0.2">
      <c r="A15" s="922" t="s">
        <v>691</v>
      </c>
      <c r="B15" s="91" t="s">
        <v>104</v>
      </c>
      <c r="C15" s="236" t="s">
        <v>68</v>
      </c>
      <c r="D15" s="92" t="s">
        <v>18</v>
      </c>
      <c r="E15" s="20">
        <v>81215000000</v>
      </c>
      <c r="F15" s="21">
        <v>0</v>
      </c>
      <c r="G15" s="21">
        <v>14872098826</v>
      </c>
      <c r="H15" s="20">
        <f>+E15-F15+G15</f>
        <v>96087098826</v>
      </c>
      <c r="I15" s="20">
        <v>96087098826</v>
      </c>
      <c r="J15" s="20">
        <v>85230362374</v>
      </c>
      <c r="K15" s="20">
        <v>85230362374</v>
      </c>
      <c r="L15" s="20">
        <v>85230362374</v>
      </c>
      <c r="M15" s="52">
        <f t="shared" si="5"/>
        <v>0.88701150742765167</v>
      </c>
      <c r="N15" s="18"/>
    </row>
    <row r="16" spans="1:14" s="1036" customFormat="1" ht="15.75" hidden="1" customHeight="1" outlineLevel="3" x14ac:dyDescent="0.2">
      <c r="A16" s="922" t="s">
        <v>692</v>
      </c>
      <c r="B16" s="91" t="s">
        <v>105</v>
      </c>
      <c r="C16" s="236" t="s">
        <v>68</v>
      </c>
      <c r="D16" s="42" t="s">
        <v>19</v>
      </c>
      <c r="E16" s="20">
        <v>5000000000</v>
      </c>
      <c r="F16" s="21">
        <v>0</v>
      </c>
      <c r="G16" s="21">
        <v>1427581174</v>
      </c>
      <c r="H16" s="20">
        <f t="shared" ref="H16:H19" si="8">+E16-F16+G16</f>
        <v>6427581174</v>
      </c>
      <c r="I16" s="20">
        <v>6427581174</v>
      </c>
      <c r="J16" s="20">
        <v>4779262886</v>
      </c>
      <c r="K16" s="20">
        <v>4779262886</v>
      </c>
      <c r="L16" s="20">
        <v>4779262886</v>
      </c>
      <c r="M16" s="52">
        <f t="shared" si="5"/>
        <v>0.74355543035884808</v>
      </c>
      <c r="N16" s="18"/>
    </row>
    <row r="17" spans="1:14" s="1036" customFormat="1" ht="20.25" hidden="1" customHeight="1" outlineLevel="3" x14ac:dyDescent="0.2">
      <c r="A17" s="922" t="s">
        <v>693</v>
      </c>
      <c r="B17" s="29" t="s">
        <v>106</v>
      </c>
      <c r="C17" s="236" t="s">
        <v>68</v>
      </c>
      <c r="D17" s="42" t="s">
        <v>20</v>
      </c>
      <c r="E17" s="20">
        <v>1000000000</v>
      </c>
      <c r="F17" s="21">
        <v>0</v>
      </c>
      <c r="G17" s="21">
        <v>320000000</v>
      </c>
      <c r="H17" s="20">
        <f t="shared" si="8"/>
        <v>1320000000</v>
      </c>
      <c r="I17" s="20">
        <v>1320000000</v>
      </c>
      <c r="J17" s="20">
        <v>792126427</v>
      </c>
      <c r="K17" s="20">
        <v>792126427</v>
      </c>
      <c r="L17" s="20">
        <v>792126427</v>
      </c>
      <c r="M17" s="52">
        <f t="shared" si="5"/>
        <v>0.60009577803030301</v>
      </c>
      <c r="N17" s="18"/>
    </row>
    <row r="18" spans="1:14" s="41" customFormat="1" ht="20.25" hidden="1" customHeight="1" outlineLevel="2" x14ac:dyDescent="0.2">
      <c r="A18" s="921"/>
      <c r="B18" s="83" t="s">
        <v>196</v>
      </c>
      <c r="C18" s="235">
        <v>10</v>
      </c>
      <c r="D18" s="72" t="s">
        <v>195</v>
      </c>
      <c r="E18" s="85">
        <f t="shared" ref="E18:H18" si="9">+E19</f>
        <v>1525000000</v>
      </c>
      <c r="F18" s="85">
        <v>0</v>
      </c>
      <c r="G18" s="85">
        <v>256691450</v>
      </c>
      <c r="H18" s="85">
        <f t="shared" si="9"/>
        <v>1781691450</v>
      </c>
      <c r="I18" s="85">
        <v>1781691450</v>
      </c>
      <c r="J18" s="85">
        <v>1566786399</v>
      </c>
      <c r="K18" s="85">
        <v>1566786399</v>
      </c>
      <c r="L18" s="85">
        <v>1566786399</v>
      </c>
      <c r="M18" s="128">
        <f t="shared" si="5"/>
        <v>0.87938144340312119</v>
      </c>
    </row>
    <row r="19" spans="1:14" s="1036" customFormat="1" ht="18" hidden="1" customHeight="1" outlineLevel="3" x14ac:dyDescent="0.2">
      <c r="A19" s="922" t="s">
        <v>694</v>
      </c>
      <c r="B19" s="74" t="s">
        <v>107</v>
      </c>
      <c r="C19" s="17" t="s">
        <v>68</v>
      </c>
      <c r="D19" s="73" t="s">
        <v>21</v>
      </c>
      <c r="E19" s="20">
        <v>1525000000</v>
      </c>
      <c r="F19" s="75">
        <v>0</v>
      </c>
      <c r="G19" s="26">
        <v>256691450</v>
      </c>
      <c r="H19" s="20">
        <f t="shared" si="8"/>
        <v>1781691450</v>
      </c>
      <c r="I19" s="26">
        <v>1781691450</v>
      </c>
      <c r="J19" s="20">
        <v>1566786399</v>
      </c>
      <c r="K19" s="20">
        <v>1566786399</v>
      </c>
      <c r="L19" s="20">
        <v>1566786399</v>
      </c>
      <c r="M19" s="52">
        <f t="shared" si="5"/>
        <v>0.87938144340312119</v>
      </c>
      <c r="N19" s="18"/>
    </row>
    <row r="20" spans="1:14" s="41" customFormat="1" ht="20.25" hidden="1" customHeight="1" outlineLevel="2" x14ac:dyDescent="0.2">
      <c r="A20" s="921"/>
      <c r="B20" s="83" t="s">
        <v>654</v>
      </c>
      <c r="C20" s="235">
        <v>10</v>
      </c>
      <c r="D20" s="72" t="s">
        <v>197</v>
      </c>
      <c r="E20" s="85">
        <f t="shared" ref="E20:H20" si="10">+SUM(E21:E26)</f>
        <v>24015000000</v>
      </c>
      <c r="F20" s="85">
        <v>500000000</v>
      </c>
      <c r="G20" s="85">
        <v>4319000000</v>
      </c>
      <c r="H20" s="85">
        <f t="shared" si="10"/>
        <v>27834000000</v>
      </c>
      <c r="I20" s="85">
        <v>27834000000</v>
      </c>
      <c r="J20" s="85">
        <v>15666907176</v>
      </c>
      <c r="K20" s="85">
        <v>15666907176</v>
      </c>
      <c r="L20" s="85">
        <v>15666907176</v>
      </c>
      <c r="M20" s="128">
        <f t="shared" si="5"/>
        <v>0.56286941064884677</v>
      </c>
    </row>
    <row r="21" spans="1:14" s="1036" customFormat="1" ht="18" hidden="1" customHeight="1" outlineLevel="3" x14ac:dyDescent="0.2">
      <c r="A21" s="922" t="s">
        <v>695</v>
      </c>
      <c r="B21" s="29" t="s">
        <v>108</v>
      </c>
      <c r="C21" s="236" t="s">
        <v>68</v>
      </c>
      <c r="D21" s="42" t="s">
        <v>22</v>
      </c>
      <c r="E21" s="20">
        <v>3150962889</v>
      </c>
      <c r="F21" s="75">
        <v>0</v>
      </c>
      <c r="G21" s="75">
        <v>415447249</v>
      </c>
      <c r="H21" s="20">
        <f t="shared" ref="H21:H27" si="11">+E21-F21+G21</f>
        <v>3566410138</v>
      </c>
      <c r="I21" s="26">
        <v>3566410138</v>
      </c>
      <c r="J21" s="20">
        <v>3147774911</v>
      </c>
      <c r="K21" s="20">
        <v>3147774911</v>
      </c>
      <c r="L21" s="20">
        <v>3147774911</v>
      </c>
      <c r="M21" s="52">
        <f t="shared" si="5"/>
        <v>0.88261719465760446</v>
      </c>
      <c r="N21" s="18"/>
    </row>
    <row r="22" spans="1:14" s="1036" customFormat="1" ht="18" hidden="1" customHeight="1" outlineLevel="3" x14ac:dyDescent="0.2">
      <c r="A22" s="922" t="s">
        <v>696</v>
      </c>
      <c r="B22" s="74" t="s">
        <v>109</v>
      </c>
      <c r="C22" s="17" t="s">
        <v>68</v>
      </c>
      <c r="D22" s="73" t="s">
        <v>24</v>
      </c>
      <c r="E22" s="20">
        <v>3753886505</v>
      </c>
      <c r="F22" s="75">
        <v>0</v>
      </c>
      <c r="G22" s="75">
        <v>532369434</v>
      </c>
      <c r="H22" s="20">
        <f t="shared" si="11"/>
        <v>4286255939</v>
      </c>
      <c r="I22" s="26">
        <v>4286255939</v>
      </c>
      <c r="J22" s="20">
        <v>4154363750</v>
      </c>
      <c r="K22" s="20">
        <v>4154363750</v>
      </c>
      <c r="L22" s="20">
        <v>4154363750</v>
      </c>
      <c r="M22" s="52">
        <f t="shared" si="5"/>
        <v>0.96922904491075001</v>
      </c>
      <c r="N22" s="18"/>
    </row>
    <row r="23" spans="1:14" s="1036" customFormat="1" ht="18" hidden="1" customHeight="1" outlineLevel="3" x14ac:dyDescent="0.2">
      <c r="A23" s="922" t="s">
        <v>697</v>
      </c>
      <c r="B23" s="74" t="s">
        <v>110</v>
      </c>
      <c r="C23" s="17" t="s">
        <v>68</v>
      </c>
      <c r="D23" s="73" t="s">
        <v>25</v>
      </c>
      <c r="E23" s="20">
        <v>4008125026</v>
      </c>
      <c r="F23" s="75">
        <v>0</v>
      </c>
      <c r="G23" s="75">
        <v>564912147</v>
      </c>
      <c r="H23" s="20">
        <f t="shared" si="11"/>
        <v>4573037173</v>
      </c>
      <c r="I23" s="26">
        <v>4573037173</v>
      </c>
      <c r="J23" s="20">
        <v>3484589408</v>
      </c>
      <c r="K23" s="20">
        <v>3484589408</v>
      </c>
      <c r="L23" s="20">
        <v>3484589408</v>
      </c>
      <c r="M23" s="52">
        <f t="shared" si="5"/>
        <v>0.76198580422079587</v>
      </c>
      <c r="N23" s="18"/>
    </row>
    <row r="24" spans="1:14" s="1036" customFormat="1" ht="28.5" hidden="1" customHeight="1" outlineLevel="3" x14ac:dyDescent="0.2">
      <c r="A24" s="922" t="s">
        <v>698</v>
      </c>
      <c r="B24" s="74" t="s">
        <v>111</v>
      </c>
      <c r="C24" s="17" t="s">
        <v>68</v>
      </c>
      <c r="D24" s="73" t="s">
        <v>27</v>
      </c>
      <c r="E24" s="20">
        <v>8490939236</v>
      </c>
      <c r="F24" s="75">
        <v>500000000</v>
      </c>
      <c r="G24" s="75">
        <v>2111048392</v>
      </c>
      <c r="H24" s="20">
        <f t="shared" si="11"/>
        <v>10101987628</v>
      </c>
      <c r="I24" s="26">
        <v>10101987628</v>
      </c>
      <c r="J24" s="20">
        <v>215166912</v>
      </c>
      <c r="K24" s="20">
        <v>215166912</v>
      </c>
      <c r="L24" s="20">
        <v>215166912</v>
      </c>
      <c r="M24" s="52">
        <f t="shared" si="5"/>
        <v>2.1299463028801879E-2</v>
      </c>
      <c r="N24" s="18"/>
    </row>
    <row r="25" spans="1:14" s="1036" customFormat="1" ht="36.75" hidden="1" customHeight="1" outlineLevel="3" x14ac:dyDescent="0.2">
      <c r="A25" s="922" t="s">
        <v>699</v>
      </c>
      <c r="B25" s="74" t="s">
        <v>112</v>
      </c>
      <c r="C25" s="17" t="s">
        <v>68</v>
      </c>
      <c r="D25" s="73" t="s">
        <v>23</v>
      </c>
      <c r="E25" s="26">
        <v>2597340556</v>
      </c>
      <c r="F25" s="75">
        <v>0</v>
      </c>
      <c r="G25" s="75">
        <v>451923584</v>
      </c>
      <c r="H25" s="26">
        <f t="shared" si="11"/>
        <v>3049264140</v>
      </c>
      <c r="I25" s="26">
        <v>3049264140</v>
      </c>
      <c r="J25" s="26">
        <v>2644417704</v>
      </c>
      <c r="K25" s="20">
        <v>2644417704</v>
      </c>
      <c r="L25" s="20">
        <v>2644417704</v>
      </c>
      <c r="M25" s="52">
        <f t="shared" si="5"/>
        <v>0.86723143112160828</v>
      </c>
      <c r="N25" s="18"/>
    </row>
    <row r="26" spans="1:14" s="1036" customFormat="1" ht="18" hidden="1" customHeight="1" outlineLevel="3" x14ac:dyDescent="0.2">
      <c r="A26" s="922" t="s">
        <v>700</v>
      </c>
      <c r="B26" s="74" t="s">
        <v>113</v>
      </c>
      <c r="C26" s="17" t="s">
        <v>68</v>
      </c>
      <c r="D26" s="73" t="s">
        <v>28</v>
      </c>
      <c r="E26" s="20">
        <v>2013745788</v>
      </c>
      <c r="F26" s="75">
        <v>0</v>
      </c>
      <c r="G26" s="75">
        <v>243299194</v>
      </c>
      <c r="H26" s="20">
        <f t="shared" si="11"/>
        <v>2257044982</v>
      </c>
      <c r="I26" s="26">
        <v>2257044982</v>
      </c>
      <c r="J26" s="20">
        <v>2020594491</v>
      </c>
      <c r="K26" s="20">
        <v>2020594491</v>
      </c>
      <c r="L26" s="20">
        <v>2020594491</v>
      </c>
      <c r="M26" s="52">
        <f t="shared" si="5"/>
        <v>0.89523891066163963</v>
      </c>
      <c r="N26" s="18"/>
    </row>
    <row r="27" spans="1:14" s="1070" customFormat="1" ht="26.25" hidden="1" customHeight="1" outlineLevel="3" x14ac:dyDescent="0.2">
      <c r="A27" s="1039" t="s">
        <v>986</v>
      </c>
      <c r="B27" s="1040" t="s">
        <v>971</v>
      </c>
      <c r="C27" s="1041">
        <v>10</v>
      </c>
      <c r="D27" s="1047" t="s">
        <v>667</v>
      </c>
      <c r="E27" s="1042">
        <v>0</v>
      </c>
      <c r="F27" s="1043">
        <v>0</v>
      </c>
      <c r="G27" s="1042">
        <v>0</v>
      </c>
      <c r="H27" s="1042">
        <f t="shared" si="11"/>
        <v>0</v>
      </c>
      <c r="I27" s="1042">
        <v>0</v>
      </c>
      <c r="J27" s="1044"/>
      <c r="K27" s="1042">
        <v>0</v>
      </c>
      <c r="L27" s="1042">
        <v>0</v>
      </c>
      <c r="M27" s="1045">
        <f t="shared" si="5"/>
        <v>0</v>
      </c>
      <c r="N27" s="1046"/>
    </row>
    <row r="28" spans="1:14" s="41" customFormat="1" ht="27.75" hidden="1" customHeight="1" outlineLevel="2" x14ac:dyDescent="0.2">
      <c r="A28" s="921"/>
      <c r="B28" s="83" t="s">
        <v>199</v>
      </c>
      <c r="C28" s="235">
        <v>10</v>
      </c>
      <c r="D28" s="129" t="s">
        <v>198</v>
      </c>
      <c r="E28" s="85">
        <f t="shared" ref="E28:H28" si="12">+SUM(E29:E30)</f>
        <v>572000000</v>
      </c>
      <c r="F28" s="85">
        <v>0</v>
      </c>
      <c r="G28" s="85">
        <v>210000000</v>
      </c>
      <c r="H28" s="85">
        <f t="shared" si="12"/>
        <v>782000000</v>
      </c>
      <c r="I28" s="85">
        <v>782000000</v>
      </c>
      <c r="J28" s="85">
        <v>600894061</v>
      </c>
      <c r="K28" s="85">
        <v>600894061</v>
      </c>
      <c r="L28" s="85">
        <v>600894061</v>
      </c>
      <c r="M28" s="128">
        <f t="shared" si="5"/>
        <v>0.76840672762148332</v>
      </c>
    </row>
    <row r="29" spans="1:14" s="1036" customFormat="1" ht="18" hidden="1" customHeight="1" outlineLevel="3" x14ac:dyDescent="0.2">
      <c r="A29" s="922" t="s">
        <v>701</v>
      </c>
      <c r="B29" s="74" t="s">
        <v>114</v>
      </c>
      <c r="C29" s="17" t="s">
        <v>68</v>
      </c>
      <c r="D29" s="73" t="s">
        <v>29</v>
      </c>
      <c r="E29" s="20">
        <v>300000000</v>
      </c>
      <c r="F29" s="75">
        <v>0</v>
      </c>
      <c r="G29" s="26">
        <v>70000000</v>
      </c>
      <c r="H29" s="20">
        <f t="shared" ref="H29:H31" si="13">+E29-F29+G29</f>
        <v>370000000</v>
      </c>
      <c r="I29" s="26">
        <v>370000000</v>
      </c>
      <c r="J29" s="20">
        <v>275637541</v>
      </c>
      <c r="K29" s="20">
        <v>275637541</v>
      </c>
      <c r="L29" s="20">
        <v>275637541</v>
      </c>
      <c r="M29" s="52">
        <f t="shared" si="5"/>
        <v>0.74496632702702703</v>
      </c>
      <c r="N29" s="18"/>
    </row>
    <row r="30" spans="1:14" s="1036" customFormat="1" ht="29.25" hidden="1" customHeight="1" outlineLevel="3" x14ac:dyDescent="0.2">
      <c r="A30" s="922" t="s">
        <v>702</v>
      </c>
      <c r="B30" s="74" t="s">
        <v>115</v>
      </c>
      <c r="C30" s="17" t="s">
        <v>68</v>
      </c>
      <c r="D30" s="73" t="s">
        <v>30</v>
      </c>
      <c r="E30" s="20">
        <v>272000000</v>
      </c>
      <c r="F30" s="75">
        <v>0</v>
      </c>
      <c r="G30" s="26">
        <v>140000000</v>
      </c>
      <c r="H30" s="20">
        <f t="shared" si="13"/>
        <v>412000000</v>
      </c>
      <c r="I30" s="26">
        <v>412000000</v>
      </c>
      <c r="J30" s="20">
        <v>325256520</v>
      </c>
      <c r="K30" s="20">
        <v>325256520</v>
      </c>
      <c r="L30" s="20">
        <v>325256520</v>
      </c>
      <c r="M30" s="52">
        <f t="shared" si="5"/>
        <v>0.78945757281553397</v>
      </c>
      <c r="N30" s="18"/>
    </row>
    <row r="31" spans="1:14" s="41" customFormat="1" ht="29.25" hidden="1" customHeight="1" outlineLevel="2" x14ac:dyDescent="0.2">
      <c r="A31" s="921" t="s">
        <v>828</v>
      </c>
      <c r="B31" s="83" t="s">
        <v>666</v>
      </c>
      <c r="C31" s="235">
        <v>10</v>
      </c>
      <c r="D31" s="129" t="s">
        <v>667</v>
      </c>
      <c r="E31" s="85">
        <v>0</v>
      </c>
      <c r="F31" s="84">
        <v>0</v>
      </c>
      <c r="G31" s="85">
        <v>0</v>
      </c>
      <c r="H31" s="85">
        <f t="shared" si="13"/>
        <v>0</v>
      </c>
      <c r="I31" s="85">
        <v>0</v>
      </c>
      <c r="J31" s="85">
        <v>0</v>
      </c>
      <c r="K31" s="85">
        <v>0</v>
      </c>
      <c r="L31" s="85">
        <v>0</v>
      </c>
      <c r="M31" s="128">
        <f t="shared" si="5"/>
        <v>0</v>
      </c>
    </row>
    <row r="32" spans="1:14" s="41" customFormat="1" ht="20.25" hidden="1" customHeight="1" outlineLevel="1" x14ac:dyDescent="0.2">
      <c r="A32" s="921"/>
      <c r="B32" s="83" t="s">
        <v>200</v>
      </c>
      <c r="C32" s="235" t="s">
        <v>68</v>
      </c>
      <c r="D32" s="72" t="s">
        <v>201</v>
      </c>
      <c r="E32" s="85">
        <f>+E33</f>
        <v>2620100000</v>
      </c>
      <c r="F32" s="85">
        <v>0</v>
      </c>
      <c r="G32" s="85">
        <v>0</v>
      </c>
      <c r="H32" s="85">
        <f t="shared" ref="H32" si="14">+H33</f>
        <v>2620100000</v>
      </c>
      <c r="I32" s="85">
        <v>2611741453</v>
      </c>
      <c r="J32" s="85">
        <v>2415219766</v>
      </c>
      <c r="K32" s="85">
        <v>1955934723</v>
      </c>
      <c r="L32" s="85">
        <v>1855496924</v>
      </c>
      <c r="M32" s="128">
        <f t="shared" si="5"/>
        <v>0.92180442196862711</v>
      </c>
    </row>
    <row r="33" spans="1:14" s="1036" customFormat="1" ht="25.5" hidden="1" customHeight="1" outlineLevel="3" x14ac:dyDescent="0.2">
      <c r="A33" s="922" t="s">
        <v>829</v>
      </c>
      <c r="B33" s="74" t="s">
        <v>116</v>
      </c>
      <c r="C33" s="17" t="s">
        <v>68</v>
      </c>
      <c r="D33" s="73" t="s">
        <v>31</v>
      </c>
      <c r="E33" s="20">
        <v>2620100000</v>
      </c>
      <c r="F33" s="21">
        <v>0</v>
      </c>
      <c r="G33" s="26">
        <v>0</v>
      </c>
      <c r="H33" s="20">
        <f t="shared" ref="H33" si="15">+E33-F33+G33</f>
        <v>2620100000</v>
      </c>
      <c r="I33" s="26">
        <v>2611741453</v>
      </c>
      <c r="J33" s="20">
        <v>2415219766</v>
      </c>
      <c r="K33" s="20">
        <v>1955934723</v>
      </c>
      <c r="L33" s="20">
        <v>1855496924</v>
      </c>
      <c r="M33" s="52">
        <f t="shared" si="5"/>
        <v>0.92180442196862711</v>
      </c>
      <c r="N33" s="18"/>
    </row>
    <row r="34" spans="1:14" s="41" customFormat="1" ht="29.25" hidden="1" customHeight="1" outlineLevel="1" x14ac:dyDescent="0.2">
      <c r="A34" s="921"/>
      <c r="B34" s="83" t="s">
        <v>202</v>
      </c>
      <c r="C34" s="235" t="s">
        <v>68</v>
      </c>
      <c r="D34" s="131" t="s">
        <v>203</v>
      </c>
      <c r="E34" s="85">
        <f t="shared" ref="E34:H34" si="16">+E35+E41+SUM(E46:E49)</f>
        <v>35057916667</v>
      </c>
      <c r="F34" s="85">
        <v>0</v>
      </c>
      <c r="G34" s="85">
        <v>11453628550</v>
      </c>
      <c r="H34" s="85">
        <f t="shared" si="16"/>
        <v>46511545217</v>
      </c>
      <c r="I34" s="85">
        <v>46511545217</v>
      </c>
      <c r="J34" s="85">
        <v>36531998227</v>
      </c>
      <c r="K34" s="85">
        <v>36531998227</v>
      </c>
      <c r="L34" s="85">
        <v>36531998227</v>
      </c>
      <c r="M34" s="128">
        <f t="shared" si="5"/>
        <v>0.78543935826168876</v>
      </c>
    </row>
    <row r="35" spans="1:14" s="41" customFormat="1" ht="20.25" hidden="1" customHeight="1" outlineLevel="3" x14ac:dyDescent="0.2">
      <c r="A35" s="921"/>
      <c r="B35" s="83" t="s">
        <v>204</v>
      </c>
      <c r="C35" s="235" t="s">
        <v>68</v>
      </c>
      <c r="D35" s="72" t="s">
        <v>205</v>
      </c>
      <c r="E35" s="85">
        <f t="shared" ref="E35" si="17">+SUM(E36:E40)</f>
        <v>17935538469</v>
      </c>
      <c r="F35" s="85">
        <v>0</v>
      </c>
      <c r="G35" s="85">
        <v>6759320000</v>
      </c>
      <c r="H35" s="85">
        <f t="shared" ref="H35" si="18">+SUM(H36:H40)</f>
        <v>24694858469</v>
      </c>
      <c r="I35" s="85">
        <v>24694858469</v>
      </c>
      <c r="J35" s="85">
        <v>18353188057</v>
      </c>
      <c r="K35" s="85">
        <v>18353188057</v>
      </c>
      <c r="L35" s="85">
        <v>18353188057</v>
      </c>
      <c r="M35" s="128">
        <f t="shared" si="5"/>
        <v>0.74319875451155804</v>
      </c>
    </row>
    <row r="36" spans="1:14" s="1036" customFormat="1" ht="36.75" hidden="1" customHeight="1" outlineLevel="4" x14ac:dyDescent="0.2">
      <c r="A36" s="922" t="s">
        <v>703</v>
      </c>
      <c r="B36" s="74" t="s">
        <v>117</v>
      </c>
      <c r="C36" s="17" t="s">
        <v>68</v>
      </c>
      <c r="D36" s="73" t="s">
        <v>32</v>
      </c>
      <c r="E36" s="20">
        <v>3486406531</v>
      </c>
      <c r="F36" s="75">
        <v>0</v>
      </c>
      <c r="G36" s="26">
        <v>1164811434</v>
      </c>
      <c r="H36" s="20">
        <f t="shared" ref="H36:H40" si="19">+E36-F36+G36</f>
        <v>4651217965</v>
      </c>
      <c r="I36" s="26">
        <v>4651217965</v>
      </c>
      <c r="J36" s="20">
        <v>4069428545</v>
      </c>
      <c r="K36" s="20">
        <v>4069428545</v>
      </c>
      <c r="L36" s="20">
        <v>4069428545</v>
      </c>
      <c r="M36" s="52">
        <f t="shared" si="5"/>
        <v>0.87491675849682526</v>
      </c>
      <c r="N36" s="18"/>
    </row>
    <row r="37" spans="1:14" s="1036" customFormat="1" ht="36.75" hidden="1" customHeight="1" outlineLevel="4" x14ac:dyDescent="0.2">
      <c r="A37" s="922" t="s">
        <v>704</v>
      </c>
      <c r="B37" s="74" t="s">
        <v>118</v>
      </c>
      <c r="C37" s="17" t="s">
        <v>68</v>
      </c>
      <c r="D37" s="73" t="s">
        <v>33</v>
      </c>
      <c r="E37" s="20">
        <v>1530182979</v>
      </c>
      <c r="F37" s="75">
        <v>0</v>
      </c>
      <c r="G37" s="26">
        <v>2294508566</v>
      </c>
      <c r="H37" s="20">
        <f t="shared" si="19"/>
        <v>3824691545</v>
      </c>
      <c r="I37" s="26">
        <v>3824691545</v>
      </c>
      <c r="J37" s="20">
        <v>109956115</v>
      </c>
      <c r="K37" s="20">
        <v>109956115</v>
      </c>
      <c r="L37" s="20">
        <v>109956115</v>
      </c>
      <c r="M37" s="52">
        <f t="shared" si="5"/>
        <v>2.8749015105216807E-2</v>
      </c>
      <c r="N37" s="18"/>
    </row>
    <row r="38" spans="1:14" s="1036" customFormat="1" ht="36.75" hidden="1" customHeight="1" outlineLevel="4" x14ac:dyDescent="0.2">
      <c r="A38" s="922" t="s">
        <v>705</v>
      </c>
      <c r="B38" s="74" t="s">
        <v>119</v>
      </c>
      <c r="C38" s="17" t="s">
        <v>68</v>
      </c>
      <c r="D38" s="73" t="s">
        <v>34</v>
      </c>
      <c r="E38" s="20">
        <v>4451871042</v>
      </c>
      <c r="F38" s="75">
        <v>0</v>
      </c>
      <c r="G38" s="26">
        <v>1100000000</v>
      </c>
      <c r="H38" s="20">
        <f t="shared" si="19"/>
        <v>5551871042</v>
      </c>
      <c r="I38" s="26">
        <v>5551871042</v>
      </c>
      <c r="J38" s="20">
        <v>4882686210</v>
      </c>
      <c r="K38" s="20">
        <v>4882686210</v>
      </c>
      <c r="L38" s="20">
        <v>4882686210</v>
      </c>
      <c r="M38" s="52">
        <f t="shared" si="5"/>
        <v>0.87946679111643533</v>
      </c>
      <c r="N38" s="18"/>
    </row>
    <row r="39" spans="1:14" s="1036" customFormat="1" ht="36.75" hidden="1" customHeight="1" outlineLevel="4" x14ac:dyDescent="0.2">
      <c r="A39" s="922" t="s">
        <v>706</v>
      </c>
      <c r="B39" s="74" t="s">
        <v>120</v>
      </c>
      <c r="C39" s="17" t="s">
        <v>68</v>
      </c>
      <c r="D39" s="73" t="s">
        <v>35</v>
      </c>
      <c r="E39" s="20">
        <v>7532131228</v>
      </c>
      <c r="F39" s="75">
        <v>0</v>
      </c>
      <c r="G39" s="26">
        <v>1900000000</v>
      </c>
      <c r="H39" s="20">
        <f t="shared" si="19"/>
        <v>9432131228</v>
      </c>
      <c r="I39" s="26">
        <v>9432131228</v>
      </c>
      <c r="J39" s="20">
        <v>8219672312</v>
      </c>
      <c r="K39" s="20">
        <v>8219672312</v>
      </c>
      <c r="L39" s="20">
        <v>8219672312</v>
      </c>
      <c r="M39" s="52">
        <f t="shared" si="5"/>
        <v>0.87145440551116127</v>
      </c>
      <c r="N39" s="18"/>
    </row>
    <row r="40" spans="1:14" s="1036" customFormat="1" ht="43.5" hidden="1" customHeight="1" outlineLevel="4" x14ac:dyDescent="0.2">
      <c r="A40" s="922" t="s">
        <v>707</v>
      </c>
      <c r="B40" s="74" t="s">
        <v>121</v>
      </c>
      <c r="C40" s="17" t="s">
        <v>68</v>
      </c>
      <c r="D40" s="114" t="s">
        <v>36</v>
      </c>
      <c r="E40" s="20">
        <v>934946689</v>
      </c>
      <c r="F40" s="75">
        <v>0</v>
      </c>
      <c r="G40" s="26">
        <v>300000000</v>
      </c>
      <c r="H40" s="20">
        <f t="shared" si="19"/>
        <v>1234946689</v>
      </c>
      <c r="I40" s="26">
        <v>1234946689</v>
      </c>
      <c r="J40" s="20">
        <v>1071444875</v>
      </c>
      <c r="K40" s="20">
        <v>1071444875</v>
      </c>
      <c r="L40" s="20">
        <v>1071444875</v>
      </c>
      <c r="M40" s="52">
        <f t="shared" si="5"/>
        <v>0.86760415210117625</v>
      </c>
      <c r="N40" s="18"/>
    </row>
    <row r="41" spans="1:14" s="41" customFormat="1" ht="21.75" hidden="1" customHeight="1" outlineLevel="3" x14ac:dyDescent="0.2">
      <c r="A41" s="921"/>
      <c r="B41" s="83" t="s">
        <v>206</v>
      </c>
      <c r="C41" s="235" t="s">
        <v>68</v>
      </c>
      <c r="D41" s="72" t="s">
        <v>207</v>
      </c>
      <c r="E41" s="85">
        <f t="shared" ref="E41:H41" si="20">+SUM(E42:E45)</f>
        <v>12419953098</v>
      </c>
      <c r="F41" s="85">
        <v>0</v>
      </c>
      <c r="G41" s="85">
        <v>3154308550</v>
      </c>
      <c r="H41" s="85">
        <f t="shared" si="20"/>
        <v>15574261648</v>
      </c>
      <c r="I41" s="85">
        <v>15574261648</v>
      </c>
      <c r="J41" s="85">
        <v>12935103770</v>
      </c>
      <c r="K41" s="85">
        <v>12935103770</v>
      </c>
      <c r="L41" s="85">
        <v>12935103770</v>
      </c>
      <c r="M41" s="128">
        <f t="shared" si="5"/>
        <v>0.83054362783619262</v>
      </c>
    </row>
    <row r="42" spans="1:14" s="1036" customFormat="1" ht="18" hidden="1" customHeight="1" outlineLevel="4" x14ac:dyDescent="0.2">
      <c r="A42" s="922" t="s">
        <v>708</v>
      </c>
      <c r="B42" s="74" t="s">
        <v>122</v>
      </c>
      <c r="C42" s="17" t="s">
        <v>68</v>
      </c>
      <c r="D42" s="73" t="s">
        <v>37</v>
      </c>
      <c r="E42" s="20">
        <v>119144700</v>
      </c>
      <c r="F42" s="75">
        <v>0</v>
      </c>
      <c r="G42" s="26">
        <v>40000000</v>
      </c>
      <c r="H42" s="20">
        <f t="shared" ref="H42" si="21">+E42-F42+G42</f>
        <v>159144700</v>
      </c>
      <c r="I42" s="26">
        <v>159144700</v>
      </c>
      <c r="J42" s="20">
        <v>123818900</v>
      </c>
      <c r="K42" s="20">
        <v>123818900</v>
      </c>
      <c r="L42" s="20">
        <v>123818900</v>
      </c>
      <c r="M42" s="52">
        <f t="shared" si="5"/>
        <v>0.77802716647177061</v>
      </c>
      <c r="N42" s="18"/>
    </row>
    <row r="43" spans="1:14" s="1036" customFormat="1" ht="18" hidden="1" customHeight="1" outlineLevel="4" x14ac:dyDescent="0.2">
      <c r="A43" s="922" t="s">
        <v>709</v>
      </c>
      <c r="B43" s="74" t="s">
        <v>123</v>
      </c>
      <c r="C43" s="17" t="s">
        <v>68</v>
      </c>
      <c r="D43" s="73" t="s">
        <v>38</v>
      </c>
      <c r="E43" s="20">
        <v>5697403045</v>
      </c>
      <c r="F43" s="75">
        <v>0</v>
      </c>
      <c r="G43" s="26">
        <v>1645000000</v>
      </c>
      <c r="H43" s="20">
        <f t="shared" ref="H43:H106" si="22">+E43-F43+G43</f>
        <v>7342403045</v>
      </c>
      <c r="I43" s="26">
        <v>7342403045</v>
      </c>
      <c r="J43" s="20">
        <v>5803282040</v>
      </c>
      <c r="K43" s="20">
        <v>5803282040</v>
      </c>
      <c r="L43" s="20">
        <v>5803282040</v>
      </c>
      <c r="M43" s="52">
        <f t="shared" si="5"/>
        <v>0.79037911763123592</v>
      </c>
      <c r="N43" s="18"/>
    </row>
    <row r="44" spans="1:14" s="1036" customFormat="1" ht="72.75" hidden="1" customHeight="1" outlineLevel="4" x14ac:dyDescent="0.2">
      <c r="A44" s="922" t="s">
        <v>710</v>
      </c>
      <c r="B44" s="74" t="s">
        <v>124</v>
      </c>
      <c r="C44" s="17" t="s">
        <v>68</v>
      </c>
      <c r="D44" s="73" t="s">
        <v>39</v>
      </c>
      <c r="E44" s="20">
        <v>6528258063</v>
      </c>
      <c r="F44" s="75">
        <v>0</v>
      </c>
      <c r="G44" s="26">
        <v>1434308550</v>
      </c>
      <c r="H44" s="20">
        <f t="shared" si="22"/>
        <v>7962566613</v>
      </c>
      <c r="I44" s="26">
        <v>7962566613</v>
      </c>
      <c r="J44" s="20">
        <v>6944931816</v>
      </c>
      <c r="K44" s="20">
        <v>6944931816</v>
      </c>
      <c r="L44" s="20">
        <v>6944931816</v>
      </c>
      <c r="M44" s="52">
        <f t="shared" si="5"/>
        <v>0.87219764097940866</v>
      </c>
      <c r="N44" s="18"/>
    </row>
    <row r="45" spans="1:14" s="1036" customFormat="1" ht="18" hidden="1" customHeight="1" outlineLevel="4" x14ac:dyDescent="0.2">
      <c r="A45" s="922" t="s">
        <v>711</v>
      </c>
      <c r="B45" s="74" t="s">
        <v>125</v>
      </c>
      <c r="C45" s="17" t="s">
        <v>68</v>
      </c>
      <c r="D45" s="73" t="s">
        <v>40</v>
      </c>
      <c r="E45" s="20">
        <v>75147290</v>
      </c>
      <c r="F45" s="75">
        <v>0</v>
      </c>
      <c r="G45" s="26">
        <v>35000000</v>
      </c>
      <c r="H45" s="20">
        <f t="shared" si="22"/>
        <v>110147290</v>
      </c>
      <c r="I45" s="26">
        <v>110147290</v>
      </c>
      <c r="J45" s="20">
        <v>63071014</v>
      </c>
      <c r="K45" s="20">
        <v>63071014</v>
      </c>
      <c r="L45" s="20">
        <v>63071014</v>
      </c>
      <c r="M45" s="52">
        <f t="shared" si="5"/>
        <v>0.57260613493078227</v>
      </c>
      <c r="N45" s="18"/>
    </row>
    <row r="46" spans="1:14" s="41" customFormat="1" ht="20.25" hidden="1" customHeight="1" outlineLevel="3" x14ac:dyDescent="0.2">
      <c r="A46" s="921" t="s">
        <v>830</v>
      </c>
      <c r="B46" s="89" t="s">
        <v>126</v>
      </c>
      <c r="C46" s="237" t="s">
        <v>68</v>
      </c>
      <c r="D46" s="77" t="s">
        <v>41</v>
      </c>
      <c r="E46" s="48">
        <v>2721591300</v>
      </c>
      <c r="F46" s="133">
        <v>0</v>
      </c>
      <c r="G46" s="90">
        <v>1000000000</v>
      </c>
      <c r="H46" s="48">
        <f t="shared" si="22"/>
        <v>3721591300</v>
      </c>
      <c r="I46" s="90">
        <v>3721591300</v>
      </c>
      <c r="J46" s="48">
        <v>3144886800</v>
      </c>
      <c r="K46" s="48">
        <v>3144886800</v>
      </c>
      <c r="L46" s="48">
        <v>3144886800</v>
      </c>
      <c r="M46" s="1048">
        <f t="shared" si="5"/>
        <v>0.84503819642957567</v>
      </c>
    </row>
    <row r="47" spans="1:14" s="41" customFormat="1" ht="20.25" hidden="1" customHeight="1" outlineLevel="3" x14ac:dyDescent="0.2">
      <c r="A47" s="921" t="s">
        <v>831</v>
      </c>
      <c r="B47" s="89" t="s">
        <v>127</v>
      </c>
      <c r="C47" s="237" t="s">
        <v>68</v>
      </c>
      <c r="D47" s="77" t="s">
        <v>42</v>
      </c>
      <c r="E47" s="48">
        <v>520219400</v>
      </c>
      <c r="F47" s="133">
        <v>0</v>
      </c>
      <c r="G47" s="90">
        <v>120000000</v>
      </c>
      <c r="H47" s="48">
        <f t="shared" si="22"/>
        <v>640219400</v>
      </c>
      <c r="I47" s="90">
        <v>640219400</v>
      </c>
      <c r="J47" s="48">
        <v>524938500</v>
      </c>
      <c r="K47" s="48">
        <v>524938500</v>
      </c>
      <c r="L47" s="48">
        <v>524938500</v>
      </c>
      <c r="M47" s="1048">
        <f t="shared" si="5"/>
        <v>0.81993532217236775</v>
      </c>
    </row>
    <row r="48" spans="1:14" s="41" customFormat="1" ht="20.25" hidden="1" customHeight="1" outlineLevel="3" x14ac:dyDescent="0.2">
      <c r="A48" s="921" t="s">
        <v>832</v>
      </c>
      <c r="B48" s="89" t="s">
        <v>128</v>
      </c>
      <c r="C48" s="237" t="s">
        <v>68</v>
      </c>
      <c r="D48" s="77" t="s">
        <v>43</v>
      </c>
      <c r="E48" s="48">
        <v>520219400</v>
      </c>
      <c r="F48" s="133">
        <v>0</v>
      </c>
      <c r="G48" s="90">
        <v>120000000</v>
      </c>
      <c r="H48" s="48">
        <f t="shared" si="22"/>
        <v>640219400</v>
      </c>
      <c r="I48" s="90">
        <v>640219400</v>
      </c>
      <c r="J48" s="48">
        <v>524938500</v>
      </c>
      <c r="K48" s="48">
        <v>524938500</v>
      </c>
      <c r="L48" s="48">
        <v>524938500</v>
      </c>
      <c r="M48" s="1048">
        <f t="shared" si="5"/>
        <v>0.81993532217236775</v>
      </c>
    </row>
    <row r="49" spans="1:14" s="41" customFormat="1" ht="20.25" hidden="1" customHeight="1" outlineLevel="3" thickBot="1" x14ac:dyDescent="0.25">
      <c r="A49" s="921" t="s">
        <v>833</v>
      </c>
      <c r="B49" s="134" t="s">
        <v>129</v>
      </c>
      <c r="C49" s="238" t="s">
        <v>68</v>
      </c>
      <c r="D49" s="78" t="s">
        <v>44</v>
      </c>
      <c r="E49" s="98">
        <v>940395000</v>
      </c>
      <c r="F49" s="135">
        <v>0</v>
      </c>
      <c r="G49" s="136">
        <v>300000000</v>
      </c>
      <c r="H49" s="98">
        <f t="shared" si="22"/>
        <v>1240395000</v>
      </c>
      <c r="I49" s="136">
        <v>1240395000</v>
      </c>
      <c r="J49" s="98">
        <v>1048942600</v>
      </c>
      <c r="K49" s="98">
        <v>1048942600</v>
      </c>
      <c r="L49" s="98">
        <v>1048942600</v>
      </c>
      <c r="M49" s="1049">
        <f t="shared" si="5"/>
        <v>0.84565207050979729</v>
      </c>
    </row>
    <row r="50" spans="1:14" s="19" customFormat="1" ht="18.75" customHeight="1" thickBot="1" x14ac:dyDescent="0.25">
      <c r="A50" s="923"/>
      <c r="B50" s="109"/>
      <c r="C50" s="249"/>
      <c r="D50" s="51"/>
      <c r="E50" s="110"/>
      <c r="F50" s="110"/>
      <c r="G50" s="110"/>
      <c r="H50" s="110"/>
      <c r="I50" s="51"/>
      <c r="J50" s="51"/>
      <c r="K50" s="110"/>
      <c r="L50" s="110"/>
      <c r="M50" s="137"/>
    </row>
    <row r="51" spans="1:14" s="41" customFormat="1" ht="31.5" customHeight="1" thickBot="1" x14ac:dyDescent="0.25">
      <c r="A51" s="924"/>
      <c r="B51" s="120" t="s">
        <v>240</v>
      </c>
      <c r="C51" s="1014" t="s">
        <v>963</v>
      </c>
      <c r="D51" s="1015" t="s">
        <v>11</v>
      </c>
      <c r="E51" s="121">
        <f t="shared" ref="E51:H51" si="23">+E52+E61</f>
        <v>10961500000</v>
      </c>
      <c r="F51" s="121">
        <v>4199111584</v>
      </c>
      <c r="G51" s="121">
        <v>11699111584</v>
      </c>
      <c r="H51" s="121">
        <f t="shared" si="23"/>
        <v>18461500000</v>
      </c>
      <c r="I51" s="121">
        <v>16838636555.77</v>
      </c>
      <c r="J51" s="121">
        <v>13168274799.85</v>
      </c>
      <c r="K51" s="121">
        <v>9925115446.2600002</v>
      </c>
      <c r="L51" s="122">
        <v>9730015917.2600002</v>
      </c>
      <c r="M51" s="138">
        <f t="shared" si="5"/>
        <v>0.71328303766487011</v>
      </c>
    </row>
    <row r="52" spans="1:14" s="41" customFormat="1" ht="27.75" customHeight="1" outlineLevel="1" collapsed="1" thickBot="1" x14ac:dyDescent="0.25">
      <c r="A52" s="921"/>
      <c r="B52" s="139" t="s">
        <v>208</v>
      </c>
      <c r="C52" s="239" t="s">
        <v>68</v>
      </c>
      <c r="D52" s="81" t="s">
        <v>209</v>
      </c>
      <c r="E52" s="140">
        <f>+E53+E58</f>
        <v>198000000</v>
      </c>
      <c r="F52" s="140">
        <v>0</v>
      </c>
      <c r="G52" s="140">
        <v>145000000</v>
      </c>
      <c r="H52" s="140">
        <f t="shared" ref="H52" si="24">+H53+H58</f>
        <v>343000000</v>
      </c>
      <c r="I52" s="140">
        <v>314146763</v>
      </c>
      <c r="J52" s="140">
        <v>314146763</v>
      </c>
      <c r="K52" s="140">
        <v>314146763</v>
      </c>
      <c r="L52" s="141">
        <v>314146763</v>
      </c>
      <c r="M52" s="142">
        <f t="shared" si="5"/>
        <v>0.91587977551020405</v>
      </c>
    </row>
    <row r="53" spans="1:14" s="41" customFormat="1" ht="20.25" hidden="1" customHeight="1" outlineLevel="2" x14ac:dyDescent="0.2">
      <c r="A53" s="921"/>
      <c r="B53" s="83" t="s">
        <v>210</v>
      </c>
      <c r="C53" s="235" t="s">
        <v>68</v>
      </c>
      <c r="D53" s="72" t="s">
        <v>216</v>
      </c>
      <c r="E53" s="85">
        <f>+SUM(E54:E57)</f>
        <v>196000000</v>
      </c>
      <c r="F53" s="85">
        <v>0</v>
      </c>
      <c r="G53" s="85">
        <v>145000000</v>
      </c>
      <c r="H53" s="85">
        <f t="shared" ref="H53" si="25">+SUM(H54:H57)</f>
        <v>341000000</v>
      </c>
      <c r="I53" s="85">
        <v>314146763</v>
      </c>
      <c r="J53" s="85">
        <v>314146763</v>
      </c>
      <c r="K53" s="85">
        <v>314146763</v>
      </c>
      <c r="L53" s="84">
        <v>314146763</v>
      </c>
      <c r="M53" s="86">
        <f t="shared" si="5"/>
        <v>0.92125150439882697</v>
      </c>
    </row>
    <row r="54" spans="1:14" s="19" customFormat="1" ht="18" hidden="1" customHeight="1" outlineLevel="3" x14ac:dyDescent="0.2">
      <c r="A54" s="922" t="s">
        <v>712</v>
      </c>
      <c r="B54" s="29" t="s">
        <v>131</v>
      </c>
      <c r="C54" s="236" t="s">
        <v>68</v>
      </c>
      <c r="D54" s="42" t="s">
        <v>45</v>
      </c>
      <c r="E54" s="20">
        <v>6376304</v>
      </c>
      <c r="F54" s="254">
        <v>0</v>
      </c>
      <c r="G54" s="20">
        <v>0</v>
      </c>
      <c r="H54" s="20">
        <f t="shared" si="22"/>
        <v>6376304</v>
      </c>
      <c r="I54" s="20">
        <v>6217875</v>
      </c>
      <c r="J54" s="20">
        <v>6217875</v>
      </c>
      <c r="K54" s="20">
        <v>6217875</v>
      </c>
      <c r="L54" s="21">
        <v>6217875</v>
      </c>
      <c r="M54" s="50">
        <f t="shared" si="5"/>
        <v>0.97515347448929657</v>
      </c>
    </row>
    <row r="55" spans="1:14" s="1036" customFormat="1" ht="18" hidden="1" customHeight="1" outlineLevel="3" x14ac:dyDescent="0.2">
      <c r="A55" s="922" t="s">
        <v>713</v>
      </c>
      <c r="B55" s="29" t="s">
        <v>132</v>
      </c>
      <c r="C55" s="236" t="s">
        <v>68</v>
      </c>
      <c r="D55" s="42" t="s">
        <v>46</v>
      </c>
      <c r="E55" s="20">
        <v>179023696</v>
      </c>
      <c r="F55" s="20">
        <v>0</v>
      </c>
      <c r="G55" s="20">
        <v>145000000</v>
      </c>
      <c r="H55" s="20">
        <f t="shared" si="22"/>
        <v>324023696</v>
      </c>
      <c r="I55" s="20">
        <v>307443688</v>
      </c>
      <c r="J55" s="20">
        <v>307443688</v>
      </c>
      <c r="K55" s="20">
        <v>307443688</v>
      </c>
      <c r="L55" s="21">
        <v>307443688</v>
      </c>
      <c r="M55" s="50">
        <f t="shared" si="5"/>
        <v>0.94883087809726119</v>
      </c>
      <c r="N55" s="18"/>
    </row>
    <row r="56" spans="1:14" s="1036" customFormat="1" ht="18" hidden="1" customHeight="1" outlineLevel="3" x14ac:dyDescent="0.2">
      <c r="A56" s="922" t="s">
        <v>714</v>
      </c>
      <c r="B56" s="29" t="s">
        <v>130</v>
      </c>
      <c r="C56" s="236" t="s">
        <v>68</v>
      </c>
      <c r="D56" s="42" t="s">
        <v>47</v>
      </c>
      <c r="E56" s="20">
        <v>10000000</v>
      </c>
      <c r="F56" s="20">
        <v>0</v>
      </c>
      <c r="G56" s="20">
        <v>0</v>
      </c>
      <c r="H56" s="20">
        <f t="shared" si="22"/>
        <v>10000000</v>
      </c>
      <c r="I56" s="20">
        <v>485200</v>
      </c>
      <c r="J56" s="20">
        <v>485200</v>
      </c>
      <c r="K56" s="20">
        <v>485200</v>
      </c>
      <c r="L56" s="21">
        <v>485200</v>
      </c>
      <c r="M56" s="50">
        <f t="shared" si="5"/>
        <v>4.8520000000000001E-2</v>
      </c>
      <c r="N56" s="18"/>
    </row>
    <row r="57" spans="1:14" s="1036" customFormat="1" ht="18" hidden="1" customHeight="1" outlineLevel="3" x14ac:dyDescent="0.2">
      <c r="A57" s="922" t="s">
        <v>715</v>
      </c>
      <c r="B57" s="29" t="s">
        <v>133</v>
      </c>
      <c r="C57" s="236" t="s">
        <v>68</v>
      </c>
      <c r="D57" s="42" t="s">
        <v>48</v>
      </c>
      <c r="E57" s="20">
        <v>600000</v>
      </c>
      <c r="F57" s="20">
        <v>0</v>
      </c>
      <c r="G57" s="20">
        <v>0</v>
      </c>
      <c r="H57" s="20">
        <f t="shared" si="22"/>
        <v>600000</v>
      </c>
      <c r="I57" s="20">
        <v>0</v>
      </c>
      <c r="J57" s="20">
        <v>0</v>
      </c>
      <c r="K57" s="20">
        <v>0</v>
      </c>
      <c r="L57" s="21">
        <v>0</v>
      </c>
      <c r="M57" s="50">
        <f t="shared" si="5"/>
        <v>0</v>
      </c>
      <c r="N57" s="18"/>
    </row>
    <row r="58" spans="1:14" s="41" customFormat="1" ht="20.25" hidden="1" customHeight="1" outlineLevel="2" x14ac:dyDescent="0.2">
      <c r="A58" s="1054"/>
      <c r="B58" s="83" t="s">
        <v>211</v>
      </c>
      <c r="C58" s="235" t="s">
        <v>68</v>
      </c>
      <c r="D58" s="72" t="s">
        <v>212</v>
      </c>
      <c r="E58" s="85">
        <f>+SUM(E59:E60)</f>
        <v>2000000</v>
      </c>
      <c r="F58" s="85">
        <v>0</v>
      </c>
      <c r="G58" s="85">
        <v>0</v>
      </c>
      <c r="H58" s="85">
        <f t="shared" ref="H58" si="26">+SUM(H59:H60)</f>
        <v>2000000</v>
      </c>
      <c r="I58" s="85">
        <v>0</v>
      </c>
      <c r="J58" s="85">
        <v>0</v>
      </c>
      <c r="K58" s="85">
        <v>0</v>
      </c>
      <c r="L58" s="84">
        <v>0</v>
      </c>
      <c r="M58" s="86">
        <f t="shared" si="5"/>
        <v>0</v>
      </c>
      <c r="N58" s="1055"/>
    </row>
    <row r="59" spans="1:14" s="1036" customFormat="1" ht="18" hidden="1" customHeight="1" outlineLevel="3" x14ac:dyDescent="0.2">
      <c r="A59" s="922" t="s">
        <v>716</v>
      </c>
      <c r="B59" s="29" t="s">
        <v>134</v>
      </c>
      <c r="C59" s="236" t="s">
        <v>68</v>
      </c>
      <c r="D59" s="42" t="s">
        <v>49</v>
      </c>
      <c r="E59" s="20">
        <v>1000000</v>
      </c>
      <c r="F59" s="20">
        <v>0</v>
      </c>
      <c r="G59" s="20">
        <v>0</v>
      </c>
      <c r="H59" s="20">
        <f t="shared" si="22"/>
        <v>1000000</v>
      </c>
      <c r="I59" s="20">
        <v>0</v>
      </c>
      <c r="J59" s="20">
        <v>0</v>
      </c>
      <c r="K59" s="20">
        <v>0</v>
      </c>
      <c r="L59" s="21">
        <v>0</v>
      </c>
      <c r="M59" s="50">
        <f t="shared" si="5"/>
        <v>0</v>
      </c>
      <c r="N59" s="18"/>
    </row>
    <row r="60" spans="1:14" s="1036" customFormat="1" ht="18" hidden="1" customHeight="1" outlineLevel="3" thickBot="1" x14ac:dyDescent="0.25">
      <c r="A60" s="922" t="s">
        <v>717</v>
      </c>
      <c r="B60" s="29" t="s">
        <v>135</v>
      </c>
      <c r="C60" s="236" t="s">
        <v>68</v>
      </c>
      <c r="D60" s="42" t="s">
        <v>50</v>
      </c>
      <c r="E60" s="71">
        <v>1000000</v>
      </c>
      <c r="F60" s="71">
        <v>0</v>
      </c>
      <c r="G60" s="71">
        <v>0</v>
      </c>
      <c r="H60" s="71">
        <f t="shared" si="22"/>
        <v>1000000</v>
      </c>
      <c r="I60" s="20">
        <v>0</v>
      </c>
      <c r="J60" s="20">
        <v>0</v>
      </c>
      <c r="K60" s="20">
        <v>0</v>
      </c>
      <c r="L60" s="21">
        <v>0</v>
      </c>
      <c r="M60" s="50">
        <f t="shared" si="5"/>
        <v>0</v>
      </c>
      <c r="N60" s="18"/>
    </row>
    <row r="61" spans="1:14" s="45" customFormat="1" ht="33" customHeight="1" collapsed="1" thickBot="1" x14ac:dyDescent="0.25">
      <c r="A61" s="921"/>
      <c r="B61" s="143" t="s">
        <v>213</v>
      </c>
      <c r="C61" s="251" t="s">
        <v>661</v>
      </c>
      <c r="D61" s="82" t="s">
        <v>214</v>
      </c>
      <c r="E61" s="1017">
        <f t="shared" ref="E61:H61" si="27">+E62+E70+E73+E89+E99+E104+E107+E113+E117+E120+E126+E135+E137+E125</f>
        <v>10763500000</v>
      </c>
      <c r="F61" s="1017">
        <v>4199111584</v>
      </c>
      <c r="G61" s="1017">
        <v>11554111584</v>
      </c>
      <c r="H61" s="1017">
        <f t="shared" si="27"/>
        <v>18118500000</v>
      </c>
      <c r="I61" s="145">
        <v>16524489792.77</v>
      </c>
      <c r="J61" s="145">
        <v>12854128036.85</v>
      </c>
      <c r="K61" s="145">
        <v>9610968683.2600002</v>
      </c>
      <c r="L61" s="146">
        <v>9415869154.2600002</v>
      </c>
      <c r="M61" s="144">
        <f t="shared" si="5"/>
        <v>0.70944769361978088</v>
      </c>
    </row>
    <row r="62" spans="1:14" s="41" customFormat="1" ht="20.25" hidden="1" customHeight="1" outlineLevel="1" x14ac:dyDescent="0.2">
      <c r="A62" s="921"/>
      <c r="B62" s="83" t="s">
        <v>215</v>
      </c>
      <c r="C62" s="394" t="s">
        <v>661</v>
      </c>
      <c r="D62" s="72" t="s">
        <v>217</v>
      </c>
      <c r="E62" s="1016">
        <f>+SUM(E63:E69)</f>
        <v>325000000</v>
      </c>
      <c r="F62" s="1016">
        <v>251021596</v>
      </c>
      <c r="G62" s="1016">
        <v>2676879000</v>
      </c>
      <c r="H62" s="1016">
        <f t="shared" ref="H62" si="28">+SUM(H63:H69)</f>
        <v>2750857404</v>
      </c>
      <c r="I62" s="85">
        <v>1989402869.45</v>
      </c>
      <c r="J62" s="85">
        <v>267732869.44999999</v>
      </c>
      <c r="K62" s="85">
        <v>244271013.44</v>
      </c>
      <c r="L62" s="85">
        <v>208021013.44</v>
      </c>
      <c r="M62" s="86">
        <f t="shared" si="5"/>
        <v>9.73270621227737E-2</v>
      </c>
    </row>
    <row r="63" spans="1:14" s="1036" customFormat="1" ht="18" hidden="1" customHeight="1" outlineLevel="2" x14ac:dyDescent="0.2">
      <c r="A63" s="922" t="s">
        <v>834</v>
      </c>
      <c r="B63" s="29" t="s">
        <v>662</v>
      </c>
      <c r="C63" s="236">
        <v>13</v>
      </c>
      <c r="D63" s="42" t="s">
        <v>663</v>
      </c>
      <c r="E63" s="20">
        <v>0</v>
      </c>
      <c r="F63" s="20">
        <v>6000000</v>
      </c>
      <c r="G63" s="20">
        <v>6000000</v>
      </c>
      <c r="H63" s="20">
        <f t="shared" si="22"/>
        <v>0</v>
      </c>
      <c r="I63" s="20">
        <v>0</v>
      </c>
      <c r="J63" s="20">
        <v>0</v>
      </c>
      <c r="K63" s="20">
        <v>0</v>
      </c>
      <c r="L63" s="21">
        <v>0</v>
      </c>
      <c r="M63" s="50">
        <f t="shared" si="5"/>
        <v>0</v>
      </c>
      <c r="N63" s="18"/>
    </row>
    <row r="64" spans="1:14" s="1036" customFormat="1" ht="18" hidden="1" customHeight="1" outlineLevel="2" x14ac:dyDescent="0.2">
      <c r="A64" s="922" t="s">
        <v>835</v>
      </c>
      <c r="B64" s="29" t="s">
        <v>136</v>
      </c>
      <c r="C64" s="236">
        <v>13</v>
      </c>
      <c r="D64" s="42" t="s">
        <v>51</v>
      </c>
      <c r="E64" s="20">
        <v>0</v>
      </c>
      <c r="F64" s="20">
        <v>0</v>
      </c>
      <c r="G64" s="20">
        <v>500000000</v>
      </c>
      <c r="H64" s="20">
        <f t="shared" si="22"/>
        <v>500000000</v>
      </c>
      <c r="I64" s="20">
        <v>482320000</v>
      </c>
      <c r="J64" s="20">
        <v>0</v>
      </c>
      <c r="K64" s="20">
        <v>0</v>
      </c>
      <c r="L64" s="21">
        <v>0</v>
      </c>
      <c r="M64" s="50">
        <f t="shared" si="5"/>
        <v>0</v>
      </c>
      <c r="N64" s="18"/>
    </row>
    <row r="65" spans="1:14" s="1036" customFormat="1" ht="18" hidden="1" customHeight="1" outlineLevel="2" x14ac:dyDescent="0.2">
      <c r="A65" s="922" t="s">
        <v>718</v>
      </c>
      <c r="B65" s="29" t="s">
        <v>136</v>
      </c>
      <c r="C65" s="236" t="s">
        <v>68</v>
      </c>
      <c r="D65" s="42" t="s">
        <v>51</v>
      </c>
      <c r="E65" s="20">
        <v>250000000</v>
      </c>
      <c r="F65" s="20">
        <v>210000000</v>
      </c>
      <c r="G65" s="20">
        <v>35000000</v>
      </c>
      <c r="H65" s="20">
        <f t="shared" si="22"/>
        <v>75000000</v>
      </c>
      <c r="I65" s="20">
        <v>400000</v>
      </c>
      <c r="J65" s="20">
        <v>400000</v>
      </c>
      <c r="K65" s="20">
        <v>400000</v>
      </c>
      <c r="L65" s="21">
        <v>400000</v>
      </c>
      <c r="M65" s="50">
        <f t="shared" si="5"/>
        <v>5.3333333333333332E-3</v>
      </c>
      <c r="N65" s="18"/>
    </row>
    <row r="66" spans="1:14" s="1036" customFormat="1" ht="18" hidden="1" customHeight="1" outlineLevel="2" x14ac:dyDescent="0.2">
      <c r="A66" s="922" t="s">
        <v>836</v>
      </c>
      <c r="B66" s="29" t="s">
        <v>137</v>
      </c>
      <c r="C66" s="236">
        <v>13</v>
      </c>
      <c r="D66" s="42" t="s">
        <v>52</v>
      </c>
      <c r="E66" s="20">
        <v>0</v>
      </c>
      <c r="F66" s="20">
        <v>11400000</v>
      </c>
      <c r="G66" s="20">
        <v>722000000</v>
      </c>
      <c r="H66" s="20">
        <f t="shared" si="22"/>
        <v>710600000</v>
      </c>
      <c r="I66" s="20">
        <v>688211856</v>
      </c>
      <c r="J66" s="20">
        <v>59711856</v>
      </c>
      <c r="K66" s="20">
        <v>36250000</v>
      </c>
      <c r="L66" s="21">
        <v>0</v>
      </c>
      <c r="M66" s="50">
        <f t="shared" si="5"/>
        <v>8.4030194202082742E-2</v>
      </c>
      <c r="N66" s="18"/>
    </row>
    <row r="67" spans="1:14" s="1036" customFormat="1" ht="18" hidden="1" customHeight="1" outlineLevel="2" x14ac:dyDescent="0.2">
      <c r="A67" s="922" t="s">
        <v>719</v>
      </c>
      <c r="B67" s="29" t="s">
        <v>137</v>
      </c>
      <c r="C67" s="236" t="s">
        <v>68</v>
      </c>
      <c r="D67" s="42" t="s">
        <v>52</v>
      </c>
      <c r="E67" s="20">
        <v>75000000</v>
      </c>
      <c r="F67" s="20">
        <v>23621596</v>
      </c>
      <c r="G67" s="20">
        <v>810879000</v>
      </c>
      <c r="H67" s="20">
        <f t="shared" si="22"/>
        <v>862257404</v>
      </c>
      <c r="I67" s="20">
        <v>215471013.44999999</v>
      </c>
      <c r="J67" s="20">
        <v>207621013.44999999</v>
      </c>
      <c r="K67" s="20">
        <v>207621013.44</v>
      </c>
      <c r="L67" s="21">
        <v>207621013.44</v>
      </c>
      <c r="M67" s="50">
        <f t="shared" si="5"/>
        <v>0.24078774213691762</v>
      </c>
      <c r="N67" s="326"/>
    </row>
    <row r="68" spans="1:14" s="1036" customFormat="1" ht="18" hidden="1" customHeight="1" outlineLevel="2" x14ac:dyDescent="0.2">
      <c r="A68" s="1020" t="s">
        <v>984</v>
      </c>
      <c r="B68" s="29" t="s">
        <v>972</v>
      </c>
      <c r="C68" s="236">
        <v>10</v>
      </c>
      <c r="D68" s="42" t="s">
        <v>973</v>
      </c>
      <c r="E68" s="20">
        <v>0</v>
      </c>
      <c r="F68" s="20">
        <v>0</v>
      </c>
      <c r="G68" s="20">
        <v>359000000</v>
      </c>
      <c r="H68" s="20">
        <f t="shared" si="22"/>
        <v>359000000</v>
      </c>
      <c r="I68" s="20">
        <v>359000000</v>
      </c>
      <c r="J68" s="20">
        <v>0</v>
      </c>
      <c r="K68" s="20">
        <v>0</v>
      </c>
      <c r="L68" s="21">
        <v>0</v>
      </c>
      <c r="M68" s="50">
        <f t="shared" si="5"/>
        <v>0</v>
      </c>
      <c r="N68" s="326"/>
    </row>
    <row r="69" spans="1:14" s="1036" customFormat="1" ht="18" hidden="1" customHeight="1" outlineLevel="2" x14ac:dyDescent="0.2">
      <c r="A69" s="1020" t="s">
        <v>985</v>
      </c>
      <c r="B69" s="29" t="s">
        <v>972</v>
      </c>
      <c r="C69" s="236">
        <v>13</v>
      </c>
      <c r="D69" s="42" t="s">
        <v>973</v>
      </c>
      <c r="E69" s="20">
        <v>0</v>
      </c>
      <c r="F69" s="20">
        <v>0</v>
      </c>
      <c r="G69" s="20">
        <v>244000000</v>
      </c>
      <c r="H69" s="20">
        <f t="shared" si="22"/>
        <v>244000000</v>
      </c>
      <c r="I69" s="20">
        <v>244000000</v>
      </c>
      <c r="J69" s="20">
        <v>0</v>
      </c>
      <c r="K69" s="20">
        <v>0</v>
      </c>
      <c r="L69" s="21">
        <v>0</v>
      </c>
      <c r="M69" s="50">
        <f t="shared" si="5"/>
        <v>0</v>
      </c>
      <c r="N69" s="326"/>
    </row>
    <row r="70" spans="1:14" s="41" customFormat="1" ht="20.25" hidden="1" customHeight="1" outlineLevel="1" x14ac:dyDescent="0.2">
      <c r="A70" s="921"/>
      <c r="B70" s="83" t="s">
        <v>218</v>
      </c>
      <c r="C70" s="235" t="s">
        <v>68</v>
      </c>
      <c r="D70" s="72" t="s">
        <v>219</v>
      </c>
      <c r="E70" s="85">
        <f>+SUM(E71:E72)</f>
        <v>40000000</v>
      </c>
      <c r="F70" s="85">
        <v>75000000</v>
      </c>
      <c r="G70" s="85">
        <v>107000000</v>
      </c>
      <c r="H70" s="85">
        <f t="shared" ref="H70" si="29">+SUM(H71:H72)</f>
        <v>72000000</v>
      </c>
      <c r="I70" s="85">
        <v>69714350</v>
      </c>
      <c r="J70" s="85">
        <v>3714350</v>
      </c>
      <c r="K70" s="85">
        <v>3714350</v>
      </c>
      <c r="L70" s="84">
        <v>3714350</v>
      </c>
      <c r="M70" s="86">
        <f t="shared" si="5"/>
        <v>5.1588194444444443E-2</v>
      </c>
    </row>
    <row r="71" spans="1:14" s="1036" customFormat="1" ht="18" hidden="1" customHeight="1" outlineLevel="2" x14ac:dyDescent="0.2">
      <c r="A71" s="922" t="s">
        <v>720</v>
      </c>
      <c r="B71" s="29" t="s">
        <v>141</v>
      </c>
      <c r="C71" s="236" t="s">
        <v>68</v>
      </c>
      <c r="D71" s="42" t="s">
        <v>53</v>
      </c>
      <c r="E71" s="20">
        <v>15000000</v>
      </c>
      <c r="F71" s="20">
        <v>55000000</v>
      </c>
      <c r="G71" s="20">
        <v>42000000</v>
      </c>
      <c r="H71" s="20">
        <f t="shared" si="22"/>
        <v>2000000</v>
      </c>
      <c r="I71" s="20">
        <v>1000000</v>
      </c>
      <c r="J71" s="20">
        <v>1000000</v>
      </c>
      <c r="K71" s="20">
        <v>1000000</v>
      </c>
      <c r="L71" s="21">
        <v>1000000</v>
      </c>
      <c r="M71" s="50">
        <f t="shared" si="5"/>
        <v>0.5</v>
      </c>
      <c r="N71" s="18"/>
    </row>
    <row r="72" spans="1:14" s="1036" customFormat="1" ht="18" hidden="1" customHeight="1" outlineLevel="2" x14ac:dyDescent="0.2">
      <c r="A72" s="922" t="s">
        <v>721</v>
      </c>
      <c r="B72" s="29" t="s">
        <v>142</v>
      </c>
      <c r="C72" s="236" t="s">
        <v>68</v>
      </c>
      <c r="D72" s="42" t="s">
        <v>54</v>
      </c>
      <c r="E72" s="20">
        <v>25000000</v>
      </c>
      <c r="F72" s="20">
        <v>20000000</v>
      </c>
      <c r="G72" s="20">
        <v>65000000</v>
      </c>
      <c r="H72" s="20">
        <f t="shared" si="22"/>
        <v>70000000</v>
      </c>
      <c r="I72" s="20">
        <v>68714350</v>
      </c>
      <c r="J72" s="20">
        <v>2714350</v>
      </c>
      <c r="K72" s="20">
        <v>2714350</v>
      </c>
      <c r="L72" s="21">
        <v>2714350</v>
      </c>
      <c r="M72" s="50">
        <f t="shared" si="5"/>
        <v>3.8776428571428573E-2</v>
      </c>
      <c r="N72" s="18"/>
    </row>
    <row r="73" spans="1:14" s="41" customFormat="1" ht="20.25" hidden="1" customHeight="1" outlineLevel="1" x14ac:dyDescent="0.2">
      <c r="A73" s="921"/>
      <c r="B73" s="83" t="s">
        <v>220</v>
      </c>
      <c r="C73" s="394" t="s">
        <v>661</v>
      </c>
      <c r="D73" s="72" t="s">
        <v>221</v>
      </c>
      <c r="E73" s="85">
        <f>+SUM(E74:E88)</f>
        <v>292000000</v>
      </c>
      <c r="F73" s="85">
        <v>542461479</v>
      </c>
      <c r="G73" s="85">
        <v>1211600000</v>
      </c>
      <c r="H73" s="85">
        <f t="shared" ref="H73" si="30">+SUM(H74:H88)</f>
        <v>961138521</v>
      </c>
      <c r="I73" s="85">
        <v>920449887.93000007</v>
      </c>
      <c r="J73" s="85">
        <v>844219324.93000007</v>
      </c>
      <c r="K73" s="85">
        <v>625142294.42000008</v>
      </c>
      <c r="L73" s="84">
        <v>618703907.42000008</v>
      </c>
      <c r="M73" s="86">
        <f t="shared" si="5"/>
        <v>0.8783534386402978</v>
      </c>
    </row>
    <row r="74" spans="1:14" s="19" customFormat="1" ht="18" hidden="1" customHeight="1" outlineLevel="2" x14ac:dyDescent="0.2">
      <c r="A74" s="922" t="s">
        <v>722</v>
      </c>
      <c r="B74" s="29" t="s">
        <v>147</v>
      </c>
      <c r="C74" s="236" t="s">
        <v>68</v>
      </c>
      <c r="D74" s="42" t="s">
        <v>55</v>
      </c>
      <c r="E74" s="20">
        <v>180000000</v>
      </c>
      <c r="F74" s="20">
        <v>24800000</v>
      </c>
      <c r="G74" s="20">
        <v>16000000</v>
      </c>
      <c r="H74" s="20">
        <f t="shared" si="22"/>
        <v>171200000</v>
      </c>
      <c r="I74" s="20">
        <v>170900000</v>
      </c>
      <c r="J74" s="20">
        <v>170899280</v>
      </c>
      <c r="K74" s="20">
        <v>123629079</v>
      </c>
      <c r="L74" s="21">
        <v>117190692</v>
      </c>
      <c r="M74" s="50">
        <f t="shared" si="5"/>
        <v>0.99824345794392522</v>
      </c>
      <c r="N74" s="357"/>
    </row>
    <row r="75" spans="1:14" s="1036" customFormat="1" ht="18" hidden="1" customHeight="1" outlineLevel="2" x14ac:dyDescent="0.2">
      <c r="A75" s="922" t="s">
        <v>837</v>
      </c>
      <c r="B75" s="29" t="s">
        <v>147</v>
      </c>
      <c r="C75" s="236">
        <v>13</v>
      </c>
      <c r="D75" s="42" t="s">
        <v>55</v>
      </c>
      <c r="E75" s="20">
        <v>0</v>
      </c>
      <c r="F75" s="20">
        <v>85000000</v>
      </c>
      <c r="G75" s="20">
        <v>200000000</v>
      </c>
      <c r="H75" s="20">
        <f t="shared" si="22"/>
        <v>115000000</v>
      </c>
      <c r="I75" s="20">
        <v>109250000</v>
      </c>
      <c r="J75" s="20">
        <v>76750000</v>
      </c>
      <c r="K75" s="20">
        <v>2360361</v>
      </c>
      <c r="L75" s="21">
        <v>2360361</v>
      </c>
      <c r="M75" s="50">
        <f t="shared" si="5"/>
        <v>0.66739130434782612</v>
      </c>
      <c r="N75" s="18"/>
    </row>
    <row r="76" spans="1:14" s="1036" customFormat="1" ht="18" hidden="1" customHeight="1" outlineLevel="2" x14ac:dyDescent="0.2">
      <c r="A76" s="922" t="s">
        <v>723</v>
      </c>
      <c r="B76" s="29" t="s">
        <v>153</v>
      </c>
      <c r="C76" s="236" t="s">
        <v>68</v>
      </c>
      <c r="D76" s="42" t="s">
        <v>56</v>
      </c>
      <c r="E76" s="20">
        <v>20000000</v>
      </c>
      <c r="F76" s="20">
        <v>2452000</v>
      </c>
      <c r="G76" s="20">
        <v>0</v>
      </c>
      <c r="H76" s="20">
        <f t="shared" si="22"/>
        <v>17548000</v>
      </c>
      <c r="I76" s="20">
        <v>7042320</v>
      </c>
      <c r="J76" s="20">
        <v>0</v>
      </c>
      <c r="K76" s="20">
        <v>0</v>
      </c>
      <c r="L76" s="21">
        <v>0</v>
      </c>
      <c r="M76" s="50">
        <f t="shared" ref="M76:M139" si="31">IFERROR(J76/H76,0%)</f>
        <v>0</v>
      </c>
      <c r="N76" s="18"/>
    </row>
    <row r="77" spans="1:14" s="1036" customFormat="1" ht="18" hidden="1" customHeight="1" outlineLevel="2" x14ac:dyDescent="0.2">
      <c r="A77" s="922" t="s">
        <v>838</v>
      </c>
      <c r="B77" s="29" t="s">
        <v>153</v>
      </c>
      <c r="C77" s="236">
        <v>13</v>
      </c>
      <c r="D77" s="42" t="s">
        <v>56</v>
      </c>
      <c r="E77" s="20">
        <v>0</v>
      </c>
      <c r="F77" s="20">
        <v>50000000</v>
      </c>
      <c r="G77" s="20">
        <v>80000000</v>
      </c>
      <c r="H77" s="20">
        <f t="shared" si="22"/>
        <v>30000000</v>
      </c>
      <c r="I77" s="20">
        <v>30000000</v>
      </c>
      <c r="J77" s="20">
        <v>0</v>
      </c>
      <c r="K77" s="20">
        <v>0</v>
      </c>
      <c r="L77" s="21">
        <v>0</v>
      </c>
      <c r="M77" s="50">
        <f t="shared" si="31"/>
        <v>0</v>
      </c>
      <c r="N77" s="18"/>
    </row>
    <row r="78" spans="1:14" s="19" customFormat="1" ht="18" hidden="1" customHeight="1" outlineLevel="2" x14ac:dyDescent="0.2">
      <c r="A78" s="922" t="s">
        <v>724</v>
      </c>
      <c r="B78" s="29" t="s">
        <v>154</v>
      </c>
      <c r="C78" s="236" t="s">
        <v>68</v>
      </c>
      <c r="D78" s="42" t="s">
        <v>57</v>
      </c>
      <c r="E78" s="20">
        <v>10000000</v>
      </c>
      <c r="F78" s="20">
        <v>4237492</v>
      </c>
      <c r="G78" s="20">
        <v>0</v>
      </c>
      <c r="H78" s="20">
        <f t="shared" si="22"/>
        <v>5762508</v>
      </c>
      <c r="I78" s="20">
        <v>4762508</v>
      </c>
      <c r="J78" s="20">
        <v>4762508</v>
      </c>
      <c r="K78" s="20">
        <v>4762508</v>
      </c>
      <c r="L78" s="21">
        <v>4762508</v>
      </c>
      <c r="M78" s="50">
        <f t="shared" si="31"/>
        <v>0.82646444915998385</v>
      </c>
    </row>
    <row r="79" spans="1:14" s="1036" customFormat="1" ht="18" hidden="1" customHeight="1" outlineLevel="2" x14ac:dyDescent="0.2">
      <c r="A79" s="922" t="s">
        <v>839</v>
      </c>
      <c r="B79" s="29" t="s">
        <v>154</v>
      </c>
      <c r="C79" s="236">
        <v>13</v>
      </c>
      <c r="D79" s="42" t="s">
        <v>57</v>
      </c>
      <c r="E79" s="20">
        <v>0</v>
      </c>
      <c r="F79" s="20">
        <v>20000000</v>
      </c>
      <c r="G79" s="20">
        <v>20000000</v>
      </c>
      <c r="H79" s="20">
        <f t="shared" si="22"/>
        <v>0</v>
      </c>
      <c r="I79" s="20">
        <v>0</v>
      </c>
      <c r="J79" s="20">
        <v>0</v>
      </c>
      <c r="K79" s="20">
        <v>0</v>
      </c>
      <c r="L79" s="21">
        <v>0</v>
      </c>
      <c r="M79" s="50">
        <f t="shared" si="31"/>
        <v>0</v>
      </c>
      <c r="N79" s="18"/>
    </row>
    <row r="80" spans="1:14" s="19" customFormat="1" ht="18" hidden="1" customHeight="1" outlineLevel="2" x14ac:dyDescent="0.2">
      <c r="A80" s="922" t="s">
        <v>725</v>
      </c>
      <c r="B80" s="29" t="s">
        <v>148</v>
      </c>
      <c r="C80" s="236" t="s">
        <v>68</v>
      </c>
      <c r="D80" s="42" t="s">
        <v>58</v>
      </c>
      <c r="E80" s="20">
        <v>15000000</v>
      </c>
      <c r="F80" s="20">
        <v>23000000</v>
      </c>
      <c r="G80" s="20">
        <v>14600000</v>
      </c>
      <c r="H80" s="20">
        <f t="shared" si="22"/>
        <v>6600000</v>
      </c>
      <c r="I80" s="20">
        <v>5816560</v>
      </c>
      <c r="J80" s="20">
        <v>5816560</v>
      </c>
      <c r="K80" s="20">
        <v>5816560</v>
      </c>
      <c r="L80" s="21">
        <v>5816560</v>
      </c>
      <c r="M80" s="50">
        <f t="shared" si="31"/>
        <v>0.88129696969696969</v>
      </c>
    </row>
    <row r="81" spans="1:14" s="1036" customFormat="1" ht="18" hidden="1" customHeight="1" outlineLevel="2" x14ac:dyDescent="0.2">
      <c r="A81" s="922" t="s">
        <v>840</v>
      </c>
      <c r="B81" s="29" t="s">
        <v>148</v>
      </c>
      <c r="C81" s="236">
        <v>13</v>
      </c>
      <c r="D81" s="42" t="s">
        <v>58</v>
      </c>
      <c r="E81" s="20">
        <v>0</v>
      </c>
      <c r="F81" s="20">
        <v>95153</v>
      </c>
      <c r="G81" s="20">
        <v>550000000</v>
      </c>
      <c r="H81" s="20">
        <f t="shared" si="22"/>
        <v>549904847</v>
      </c>
      <c r="I81" s="20">
        <v>549904846.93000007</v>
      </c>
      <c r="J81" s="20">
        <v>549904820.93000007</v>
      </c>
      <c r="K81" s="20">
        <v>452487630.42000002</v>
      </c>
      <c r="L81" s="21">
        <v>452487630.42000002</v>
      </c>
      <c r="M81" s="50">
        <f t="shared" si="31"/>
        <v>0.99999995259179819</v>
      </c>
      <c r="N81" s="18"/>
    </row>
    <row r="82" spans="1:14" s="1036" customFormat="1" ht="18" hidden="1" customHeight="1" outlineLevel="2" x14ac:dyDescent="0.2">
      <c r="A82" s="922" t="s">
        <v>726</v>
      </c>
      <c r="B82" s="29" t="s">
        <v>149</v>
      </c>
      <c r="C82" s="236" t="s">
        <v>68</v>
      </c>
      <c r="D82" s="42" t="s">
        <v>59</v>
      </c>
      <c r="E82" s="20">
        <v>12000000</v>
      </c>
      <c r="F82" s="20">
        <v>6896256</v>
      </c>
      <c r="G82" s="20">
        <v>0</v>
      </c>
      <c r="H82" s="20">
        <f t="shared" si="22"/>
        <v>5103744</v>
      </c>
      <c r="I82" s="20">
        <v>4786155</v>
      </c>
      <c r="J82" s="20">
        <v>4786155</v>
      </c>
      <c r="K82" s="20">
        <v>4786155</v>
      </c>
      <c r="L82" s="21">
        <v>4786155</v>
      </c>
      <c r="M82" s="50">
        <f t="shared" si="31"/>
        <v>0.93777332875630126</v>
      </c>
      <c r="N82" s="18"/>
    </row>
    <row r="83" spans="1:14" s="1036" customFormat="1" ht="18" hidden="1" customHeight="1" outlineLevel="2" x14ac:dyDescent="0.2">
      <c r="A83" s="922" t="s">
        <v>841</v>
      </c>
      <c r="B83" s="29" t="s">
        <v>149</v>
      </c>
      <c r="C83" s="236">
        <v>13</v>
      </c>
      <c r="D83" s="42" t="s">
        <v>59</v>
      </c>
      <c r="E83" s="20">
        <v>0</v>
      </c>
      <c r="F83" s="20">
        <v>30000000</v>
      </c>
      <c r="G83" s="20">
        <v>35000000</v>
      </c>
      <c r="H83" s="20">
        <f t="shared" si="22"/>
        <v>5000000</v>
      </c>
      <c r="I83" s="20">
        <v>0</v>
      </c>
      <c r="J83" s="20">
        <v>0</v>
      </c>
      <c r="K83" s="20">
        <v>0</v>
      </c>
      <c r="L83" s="21">
        <v>0</v>
      </c>
      <c r="M83" s="50">
        <f t="shared" si="31"/>
        <v>0</v>
      </c>
      <c r="N83" s="18"/>
    </row>
    <row r="84" spans="1:14" s="1036" customFormat="1" ht="18" hidden="1" customHeight="1" outlineLevel="2" x14ac:dyDescent="0.2">
      <c r="A84" s="922" t="s">
        <v>727</v>
      </c>
      <c r="B84" s="29" t="s">
        <v>150</v>
      </c>
      <c r="C84" s="236" t="s">
        <v>68</v>
      </c>
      <c r="D84" s="42" t="s">
        <v>60</v>
      </c>
      <c r="E84" s="20">
        <v>10000000</v>
      </c>
      <c r="F84" s="20">
        <v>5700000</v>
      </c>
      <c r="G84" s="20">
        <v>0</v>
      </c>
      <c r="H84" s="20">
        <f t="shared" si="22"/>
        <v>4300000</v>
      </c>
      <c r="I84" s="20">
        <v>4023492</v>
      </c>
      <c r="J84" s="20">
        <v>4023492</v>
      </c>
      <c r="K84" s="20">
        <v>4023492</v>
      </c>
      <c r="L84" s="21">
        <v>4023492</v>
      </c>
      <c r="M84" s="50">
        <f t="shared" si="31"/>
        <v>0.93569581395348833</v>
      </c>
      <c r="N84" s="18"/>
    </row>
    <row r="85" spans="1:14" s="1036" customFormat="1" ht="18" hidden="1" customHeight="1" outlineLevel="2" x14ac:dyDescent="0.2">
      <c r="A85" s="922" t="s">
        <v>728</v>
      </c>
      <c r="B85" s="29" t="s">
        <v>151</v>
      </c>
      <c r="C85" s="236" t="s">
        <v>68</v>
      </c>
      <c r="D85" s="42" t="s">
        <v>61</v>
      </c>
      <c r="E85" s="20">
        <v>30000000</v>
      </c>
      <c r="F85" s="20">
        <v>8900000</v>
      </c>
      <c r="G85" s="20">
        <v>3000000</v>
      </c>
      <c r="H85" s="20">
        <f t="shared" si="22"/>
        <v>24100000</v>
      </c>
      <c r="I85" s="20">
        <v>22298609</v>
      </c>
      <c r="J85" s="20">
        <v>22298609</v>
      </c>
      <c r="K85" s="20">
        <v>22298609</v>
      </c>
      <c r="L85" s="21">
        <v>22298609</v>
      </c>
      <c r="M85" s="50">
        <f t="shared" si="31"/>
        <v>0.92525348547717845</v>
      </c>
      <c r="N85" s="18"/>
    </row>
    <row r="86" spans="1:14" s="1036" customFormat="1" ht="18" hidden="1" customHeight="1" outlineLevel="2" x14ac:dyDescent="0.2">
      <c r="A86" s="922" t="s">
        <v>842</v>
      </c>
      <c r="B86" s="29" t="s">
        <v>151</v>
      </c>
      <c r="C86" s="236">
        <v>13</v>
      </c>
      <c r="D86" s="42" t="s">
        <v>61</v>
      </c>
      <c r="E86" s="20">
        <v>0</v>
      </c>
      <c r="F86" s="20">
        <v>270000000</v>
      </c>
      <c r="G86" s="20">
        <v>270000000</v>
      </c>
      <c r="H86" s="20">
        <f t="shared" si="22"/>
        <v>0</v>
      </c>
      <c r="I86" s="20">
        <v>0</v>
      </c>
      <c r="J86" s="20">
        <v>0</v>
      </c>
      <c r="K86" s="20">
        <v>0</v>
      </c>
      <c r="L86" s="21">
        <v>0</v>
      </c>
      <c r="M86" s="50">
        <f t="shared" si="31"/>
        <v>0</v>
      </c>
      <c r="N86" s="18"/>
    </row>
    <row r="87" spans="1:14" s="1036" customFormat="1" ht="18" hidden="1" customHeight="1" outlineLevel="2" x14ac:dyDescent="0.2">
      <c r="A87" s="922" t="s">
        <v>729</v>
      </c>
      <c r="B87" s="29" t="s">
        <v>152</v>
      </c>
      <c r="C87" s="236" t="s">
        <v>68</v>
      </c>
      <c r="D87" s="42" t="s">
        <v>62</v>
      </c>
      <c r="E87" s="20">
        <v>15000000</v>
      </c>
      <c r="F87" s="20">
        <v>11380578</v>
      </c>
      <c r="G87" s="20">
        <v>3000000</v>
      </c>
      <c r="H87" s="20">
        <f t="shared" si="22"/>
        <v>6619422</v>
      </c>
      <c r="I87" s="22">
        <v>4977900</v>
      </c>
      <c r="J87" s="20">
        <v>4977900</v>
      </c>
      <c r="K87" s="20">
        <v>4977900</v>
      </c>
      <c r="L87" s="21">
        <v>4977900</v>
      </c>
      <c r="M87" s="50">
        <f t="shared" si="31"/>
        <v>0.75201429973795297</v>
      </c>
      <c r="N87" s="326"/>
    </row>
    <row r="88" spans="1:14" s="1036" customFormat="1" ht="18" hidden="1" customHeight="1" outlineLevel="2" x14ac:dyDescent="0.2">
      <c r="A88" s="922" t="s">
        <v>843</v>
      </c>
      <c r="B88" s="29" t="s">
        <v>152</v>
      </c>
      <c r="C88" s="236">
        <v>13</v>
      </c>
      <c r="D88" s="42" t="s">
        <v>62</v>
      </c>
      <c r="E88" s="20">
        <v>0</v>
      </c>
      <c r="F88" s="20">
        <v>0</v>
      </c>
      <c r="G88" s="20">
        <v>20000000</v>
      </c>
      <c r="H88" s="20">
        <f t="shared" si="22"/>
        <v>20000000</v>
      </c>
      <c r="I88" s="20">
        <v>6687497</v>
      </c>
      <c r="J88" s="20">
        <v>0</v>
      </c>
      <c r="K88" s="20">
        <v>0</v>
      </c>
      <c r="L88" s="21">
        <v>0</v>
      </c>
      <c r="M88" s="50">
        <f t="shared" si="31"/>
        <v>0</v>
      </c>
      <c r="N88" s="18"/>
    </row>
    <row r="89" spans="1:14" s="41" customFormat="1" ht="20.25" hidden="1" customHeight="1" outlineLevel="1" x14ac:dyDescent="0.2">
      <c r="A89" s="921"/>
      <c r="B89" s="83" t="s">
        <v>223</v>
      </c>
      <c r="C89" s="394" t="s">
        <v>661</v>
      </c>
      <c r="D89" s="72" t="s">
        <v>224</v>
      </c>
      <c r="E89" s="85">
        <f>+SUM(E90:E98)</f>
        <v>4000463830</v>
      </c>
      <c r="F89" s="85">
        <v>1345677000</v>
      </c>
      <c r="G89" s="85">
        <v>4167906077</v>
      </c>
      <c r="H89" s="85">
        <f t="shared" ref="H89" si="32">+SUM(H90:H98)</f>
        <v>6822692907</v>
      </c>
      <c r="I89" s="85">
        <v>6065057889.8899994</v>
      </c>
      <c r="J89" s="85">
        <v>5101465301.9700003</v>
      </c>
      <c r="K89" s="85">
        <v>3593341932.4000001</v>
      </c>
      <c r="L89" s="84">
        <v>3480904819.4000001</v>
      </c>
      <c r="M89" s="86">
        <f t="shared" si="31"/>
        <v>0.74772019956166558</v>
      </c>
    </row>
    <row r="90" spans="1:14" s="1036" customFormat="1" ht="39" hidden="1" customHeight="1" outlineLevel="2" x14ac:dyDescent="0.2">
      <c r="A90" s="922" t="s">
        <v>730</v>
      </c>
      <c r="B90" s="29" t="s">
        <v>159</v>
      </c>
      <c r="C90" s="236" t="s">
        <v>68</v>
      </c>
      <c r="D90" s="42" t="s">
        <v>63</v>
      </c>
      <c r="E90" s="20">
        <v>315000000</v>
      </c>
      <c r="F90" s="20">
        <v>0</v>
      </c>
      <c r="G90" s="20">
        <v>1131795765</v>
      </c>
      <c r="H90" s="20">
        <f t="shared" si="22"/>
        <v>1446795765</v>
      </c>
      <c r="I90" s="20">
        <v>953574828.76999998</v>
      </c>
      <c r="J90" s="20">
        <v>722648955.97000003</v>
      </c>
      <c r="K90" s="20">
        <v>447098151</v>
      </c>
      <c r="L90" s="21">
        <v>447098151</v>
      </c>
      <c r="M90" s="50">
        <f t="shared" si="31"/>
        <v>0.49948235504407912</v>
      </c>
      <c r="N90" s="18"/>
    </row>
    <row r="91" spans="1:14" s="1036" customFormat="1" ht="44.25" hidden="1" customHeight="1" outlineLevel="2" x14ac:dyDescent="0.2">
      <c r="A91" s="922" t="s">
        <v>844</v>
      </c>
      <c r="B91" s="29" t="s">
        <v>159</v>
      </c>
      <c r="C91" s="236">
        <v>13</v>
      </c>
      <c r="D91" s="42" t="s">
        <v>63</v>
      </c>
      <c r="E91" s="20">
        <v>0</v>
      </c>
      <c r="F91" s="20">
        <v>0</v>
      </c>
      <c r="G91" s="20">
        <v>877260974</v>
      </c>
      <c r="H91" s="20">
        <f t="shared" si="22"/>
        <v>877260974</v>
      </c>
      <c r="I91" s="20">
        <v>683647189</v>
      </c>
      <c r="J91" s="20">
        <v>497439189</v>
      </c>
      <c r="K91" s="20">
        <v>90000000</v>
      </c>
      <c r="L91" s="21">
        <v>90000000</v>
      </c>
      <c r="M91" s="50">
        <f t="shared" si="31"/>
        <v>0.56703672423937101</v>
      </c>
      <c r="N91" s="18"/>
    </row>
    <row r="92" spans="1:14" s="1036" customFormat="1" ht="43.5" hidden="1" customHeight="1" outlineLevel="2" x14ac:dyDescent="0.2">
      <c r="A92" s="922" t="s">
        <v>731</v>
      </c>
      <c r="B92" s="29" t="s">
        <v>162</v>
      </c>
      <c r="C92" s="236" t="s">
        <v>68</v>
      </c>
      <c r="D92" s="42" t="s">
        <v>64</v>
      </c>
      <c r="E92" s="20">
        <v>50000000</v>
      </c>
      <c r="F92" s="20">
        <v>46000000</v>
      </c>
      <c r="G92" s="20">
        <v>87000000</v>
      </c>
      <c r="H92" s="20">
        <f t="shared" si="22"/>
        <v>91000000</v>
      </c>
      <c r="I92" s="20">
        <v>87164495</v>
      </c>
      <c r="J92" s="20">
        <v>37450235</v>
      </c>
      <c r="K92" s="20">
        <v>6035055</v>
      </c>
      <c r="L92" s="21">
        <v>6035055</v>
      </c>
      <c r="M92" s="50">
        <f t="shared" si="31"/>
        <v>0.41154104395604396</v>
      </c>
      <c r="N92" s="18"/>
    </row>
    <row r="93" spans="1:14" s="19" customFormat="1" ht="53.25" hidden="1" customHeight="1" outlineLevel="2" x14ac:dyDescent="0.2">
      <c r="A93" s="922" t="s">
        <v>732</v>
      </c>
      <c r="B93" s="29" t="s">
        <v>163</v>
      </c>
      <c r="C93" s="236" t="s">
        <v>68</v>
      </c>
      <c r="D93" s="42" t="s">
        <v>65</v>
      </c>
      <c r="E93" s="20">
        <v>50000000</v>
      </c>
      <c r="F93" s="20">
        <v>421000000</v>
      </c>
      <c r="G93" s="20">
        <v>520000000</v>
      </c>
      <c r="H93" s="20">
        <f t="shared" si="22"/>
        <v>149000000</v>
      </c>
      <c r="I93" s="20">
        <v>142172080</v>
      </c>
      <c r="J93" s="20">
        <v>22172080</v>
      </c>
      <c r="K93" s="20">
        <v>1190000</v>
      </c>
      <c r="L93" s="21">
        <v>1190000</v>
      </c>
      <c r="M93" s="50">
        <f t="shared" si="31"/>
        <v>0.14880590604026844</v>
      </c>
    </row>
    <row r="94" spans="1:14" s="19" customFormat="1" ht="36.75" hidden="1" customHeight="1" outlineLevel="2" x14ac:dyDescent="0.2">
      <c r="A94" s="922" t="s">
        <v>733</v>
      </c>
      <c r="B94" s="29" t="s">
        <v>164</v>
      </c>
      <c r="C94" s="236" t="s">
        <v>68</v>
      </c>
      <c r="D94" s="42" t="s">
        <v>66</v>
      </c>
      <c r="E94" s="20">
        <v>20000000</v>
      </c>
      <c r="F94" s="20">
        <v>15797000</v>
      </c>
      <c r="G94" s="20">
        <v>105000000</v>
      </c>
      <c r="H94" s="20">
        <f t="shared" si="22"/>
        <v>109203000</v>
      </c>
      <c r="I94" s="20">
        <v>108202103</v>
      </c>
      <c r="J94" s="20">
        <v>93194279</v>
      </c>
      <c r="K94" s="20">
        <v>78085284</v>
      </c>
      <c r="L94" s="21">
        <v>69065084</v>
      </c>
      <c r="M94" s="50">
        <f t="shared" si="31"/>
        <v>0.85340401820462808</v>
      </c>
    </row>
    <row r="95" spans="1:14" s="1036" customFormat="1" ht="35.25" hidden="1" customHeight="1" outlineLevel="2" x14ac:dyDescent="0.2">
      <c r="A95" s="922" t="s">
        <v>845</v>
      </c>
      <c r="B95" s="29" t="s">
        <v>164</v>
      </c>
      <c r="C95" s="236">
        <v>13</v>
      </c>
      <c r="D95" s="42" t="s">
        <v>66</v>
      </c>
      <c r="E95" s="20">
        <v>0</v>
      </c>
      <c r="F95" s="20">
        <v>136680000</v>
      </c>
      <c r="G95" s="20">
        <v>320000000</v>
      </c>
      <c r="H95" s="20">
        <f t="shared" si="22"/>
        <v>183320000</v>
      </c>
      <c r="I95" s="20">
        <v>153122305</v>
      </c>
      <c r="J95" s="20">
        <v>81704571</v>
      </c>
      <c r="K95" s="20">
        <v>3205916</v>
      </c>
      <c r="L95" s="21">
        <v>3205916</v>
      </c>
      <c r="M95" s="50">
        <f t="shared" si="31"/>
        <v>0.44569371045166922</v>
      </c>
      <c r="N95" s="18"/>
    </row>
    <row r="96" spans="1:14" s="1036" customFormat="1" ht="20.25" hidden="1" customHeight="1" outlineLevel="2" x14ac:dyDescent="0.2">
      <c r="A96" s="922" t="s">
        <v>734</v>
      </c>
      <c r="B96" s="29" t="s">
        <v>165</v>
      </c>
      <c r="C96" s="236" t="s">
        <v>68</v>
      </c>
      <c r="D96" s="42" t="s">
        <v>67</v>
      </c>
      <c r="E96" s="20">
        <v>1319672682</v>
      </c>
      <c r="F96" s="20">
        <v>481200000</v>
      </c>
      <c r="G96" s="20">
        <v>508349338</v>
      </c>
      <c r="H96" s="20">
        <f t="shared" si="22"/>
        <v>1346822020</v>
      </c>
      <c r="I96" s="20">
        <v>1319626781.1199999</v>
      </c>
      <c r="J96" s="20">
        <v>1299738072.5900002</v>
      </c>
      <c r="K96" s="20">
        <v>1053851955.4000001</v>
      </c>
      <c r="L96" s="21">
        <v>950435042.4000001</v>
      </c>
      <c r="M96" s="50">
        <f t="shared" si="31"/>
        <v>0.96504070566799927</v>
      </c>
      <c r="N96" s="18"/>
    </row>
    <row r="97" spans="1:14" s="1036" customFormat="1" ht="18" hidden="1" customHeight="1" outlineLevel="2" x14ac:dyDescent="0.2">
      <c r="A97" s="922" t="s">
        <v>735</v>
      </c>
      <c r="B97" s="29" t="s">
        <v>160</v>
      </c>
      <c r="C97" s="236" t="s">
        <v>68</v>
      </c>
      <c r="D97" s="42" t="s">
        <v>69</v>
      </c>
      <c r="E97" s="20">
        <v>2100791148</v>
      </c>
      <c r="F97" s="20">
        <v>100000000</v>
      </c>
      <c r="G97" s="20">
        <v>615000000</v>
      </c>
      <c r="H97" s="20">
        <f t="shared" si="22"/>
        <v>2615791148</v>
      </c>
      <c r="I97" s="20">
        <v>2615791148</v>
      </c>
      <c r="J97" s="20">
        <v>2345360959.4099998</v>
      </c>
      <c r="K97" s="20">
        <v>1912118611</v>
      </c>
      <c r="L97" s="21">
        <v>1912118611</v>
      </c>
      <c r="M97" s="50">
        <f t="shared" si="31"/>
        <v>0.8966162918638334</v>
      </c>
      <c r="N97" s="18"/>
    </row>
    <row r="98" spans="1:14" s="19" customFormat="1" ht="18" hidden="1" customHeight="1" outlineLevel="2" x14ac:dyDescent="0.2">
      <c r="A98" s="922" t="s">
        <v>736</v>
      </c>
      <c r="B98" s="29" t="s">
        <v>161</v>
      </c>
      <c r="C98" s="236" t="s">
        <v>68</v>
      </c>
      <c r="D98" s="42" t="s">
        <v>70</v>
      </c>
      <c r="E98" s="20">
        <v>145000000</v>
      </c>
      <c r="F98" s="20">
        <v>145000000</v>
      </c>
      <c r="G98" s="20">
        <v>3500000</v>
      </c>
      <c r="H98" s="20">
        <f t="shared" si="22"/>
        <v>3500000</v>
      </c>
      <c r="I98" s="20">
        <v>1756960</v>
      </c>
      <c r="J98" s="20">
        <v>1756960</v>
      </c>
      <c r="K98" s="20">
        <v>1756960</v>
      </c>
      <c r="L98" s="21">
        <v>1756960</v>
      </c>
      <c r="M98" s="50">
        <f t="shared" si="31"/>
        <v>0.50198857142857145</v>
      </c>
    </row>
    <row r="99" spans="1:14" s="41" customFormat="1" ht="20.25" hidden="1" customHeight="1" outlineLevel="1" x14ac:dyDescent="0.2">
      <c r="A99" s="921"/>
      <c r="B99" s="83" t="s">
        <v>225</v>
      </c>
      <c r="C99" s="235" t="s">
        <v>68</v>
      </c>
      <c r="D99" s="72" t="s">
        <v>226</v>
      </c>
      <c r="E99" s="85">
        <f>+SUM(E100:E103)</f>
        <v>2195671112</v>
      </c>
      <c r="F99" s="85">
        <v>860496436</v>
      </c>
      <c r="G99" s="85">
        <v>835000000</v>
      </c>
      <c r="H99" s="85">
        <f t="shared" ref="H99" si="33">+SUM(H100:H103)</f>
        <v>2170174676</v>
      </c>
      <c r="I99" s="85">
        <v>2162173466.5</v>
      </c>
      <c r="J99" s="85">
        <v>2162173465.5</v>
      </c>
      <c r="K99" s="85">
        <v>1485235955</v>
      </c>
      <c r="L99" s="84">
        <v>1485235955</v>
      </c>
      <c r="M99" s="86">
        <f t="shared" si="31"/>
        <v>0.99631310300111531</v>
      </c>
    </row>
    <row r="100" spans="1:14" s="19" customFormat="1" ht="18" hidden="1" customHeight="1" outlineLevel="2" x14ac:dyDescent="0.2">
      <c r="A100" s="922" t="s">
        <v>737</v>
      </c>
      <c r="B100" s="29" t="s">
        <v>166</v>
      </c>
      <c r="C100" s="236" t="s">
        <v>68</v>
      </c>
      <c r="D100" s="42" t="s">
        <v>71</v>
      </c>
      <c r="E100" s="20">
        <v>851771112</v>
      </c>
      <c r="F100" s="20">
        <v>165556436</v>
      </c>
      <c r="G100" s="20">
        <v>275000000</v>
      </c>
      <c r="H100" s="20">
        <f t="shared" si="22"/>
        <v>961214676</v>
      </c>
      <c r="I100" s="20">
        <v>961214331</v>
      </c>
      <c r="J100" s="20">
        <v>961214331</v>
      </c>
      <c r="K100" s="20">
        <v>684728779</v>
      </c>
      <c r="L100" s="21">
        <v>684728779</v>
      </c>
      <c r="M100" s="50">
        <f t="shared" si="31"/>
        <v>0.99999964107913808</v>
      </c>
    </row>
    <row r="101" spans="1:14" s="1036" customFormat="1" ht="18" hidden="1" customHeight="1" outlineLevel="2" x14ac:dyDescent="0.2">
      <c r="A101" s="922" t="s">
        <v>738</v>
      </c>
      <c r="B101" s="29" t="s">
        <v>167</v>
      </c>
      <c r="C101" s="236" t="s">
        <v>68</v>
      </c>
      <c r="D101" s="42" t="s">
        <v>72</v>
      </c>
      <c r="E101" s="20">
        <v>180000000</v>
      </c>
      <c r="F101" s="20">
        <v>262000000</v>
      </c>
      <c r="G101" s="20">
        <v>90000000</v>
      </c>
      <c r="H101" s="20">
        <f t="shared" si="22"/>
        <v>8000000</v>
      </c>
      <c r="I101" s="20">
        <v>0</v>
      </c>
      <c r="J101" s="20">
        <v>0</v>
      </c>
      <c r="K101" s="20">
        <v>0</v>
      </c>
      <c r="L101" s="21">
        <v>0</v>
      </c>
      <c r="M101" s="50">
        <f t="shared" si="31"/>
        <v>0</v>
      </c>
      <c r="N101" s="18"/>
    </row>
    <row r="102" spans="1:14" s="1036" customFormat="1" ht="36" hidden="1" customHeight="1" outlineLevel="2" x14ac:dyDescent="0.2">
      <c r="A102" s="922" t="s">
        <v>739</v>
      </c>
      <c r="B102" s="29" t="s">
        <v>168</v>
      </c>
      <c r="C102" s="236" t="s">
        <v>68</v>
      </c>
      <c r="D102" s="42" t="s">
        <v>73</v>
      </c>
      <c r="E102" s="20">
        <v>1163900000</v>
      </c>
      <c r="F102" s="20">
        <v>382940000</v>
      </c>
      <c r="G102" s="20">
        <v>420000000</v>
      </c>
      <c r="H102" s="20">
        <f t="shared" si="22"/>
        <v>1200960000</v>
      </c>
      <c r="I102" s="20">
        <v>1200959135.5</v>
      </c>
      <c r="J102" s="20">
        <v>1200959134.5</v>
      </c>
      <c r="K102" s="20">
        <v>800507176</v>
      </c>
      <c r="L102" s="21">
        <v>800507176</v>
      </c>
      <c r="M102" s="50">
        <f t="shared" si="31"/>
        <v>0.99999927932653876</v>
      </c>
      <c r="N102" s="18"/>
    </row>
    <row r="103" spans="1:14" s="1036" customFormat="1" ht="38.25" hidden="1" customHeight="1" outlineLevel="2" x14ac:dyDescent="0.2">
      <c r="A103" s="922" t="s">
        <v>855</v>
      </c>
      <c r="B103" s="29" t="s">
        <v>664</v>
      </c>
      <c r="C103" s="236" t="s">
        <v>68</v>
      </c>
      <c r="D103" s="42" t="s">
        <v>665</v>
      </c>
      <c r="E103" s="20">
        <v>0</v>
      </c>
      <c r="F103" s="20">
        <v>50000000</v>
      </c>
      <c r="G103" s="20">
        <v>50000000</v>
      </c>
      <c r="H103" s="20">
        <f t="shared" si="22"/>
        <v>0</v>
      </c>
      <c r="I103" s="20">
        <v>0</v>
      </c>
      <c r="J103" s="20">
        <v>0</v>
      </c>
      <c r="K103" s="20">
        <v>0</v>
      </c>
      <c r="L103" s="21">
        <v>0</v>
      </c>
      <c r="M103" s="50">
        <f t="shared" si="31"/>
        <v>0</v>
      </c>
      <c r="N103" s="18"/>
    </row>
    <row r="104" spans="1:14" s="41" customFormat="1" ht="20.25" hidden="1" customHeight="1" outlineLevel="1" x14ac:dyDescent="0.2">
      <c r="A104" s="921"/>
      <c r="B104" s="83" t="s">
        <v>227</v>
      </c>
      <c r="C104" s="235" t="s">
        <v>68</v>
      </c>
      <c r="D104" s="72" t="s">
        <v>228</v>
      </c>
      <c r="E104" s="85">
        <f>+SUM(E105:E106)</f>
        <v>206000000</v>
      </c>
      <c r="F104" s="85">
        <v>135071024</v>
      </c>
      <c r="G104" s="85">
        <v>61348460</v>
      </c>
      <c r="H104" s="85">
        <f t="shared" ref="H104" si="34">+SUM(H105:H106)</f>
        <v>132277436</v>
      </c>
      <c r="I104" s="85">
        <v>132171180</v>
      </c>
      <c r="J104" s="85">
        <v>106547083</v>
      </c>
      <c r="K104" s="85">
        <v>47626551</v>
      </c>
      <c r="L104" s="84">
        <v>47626551</v>
      </c>
      <c r="M104" s="86">
        <f t="shared" si="31"/>
        <v>0.80548191907802025</v>
      </c>
    </row>
    <row r="105" spans="1:14" s="19" customFormat="1" ht="18" hidden="1" customHeight="1" outlineLevel="2" x14ac:dyDescent="0.2">
      <c r="A105" s="922" t="s">
        <v>740</v>
      </c>
      <c r="B105" s="29" t="s">
        <v>169</v>
      </c>
      <c r="C105" s="236" t="s">
        <v>68</v>
      </c>
      <c r="D105" s="42" t="s">
        <v>74</v>
      </c>
      <c r="E105" s="20">
        <v>6000000</v>
      </c>
      <c r="F105" s="20">
        <v>471024</v>
      </c>
      <c r="G105" s="20">
        <v>0</v>
      </c>
      <c r="H105" s="20">
        <f t="shared" si="22"/>
        <v>5528976</v>
      </c>
      <c r="I105" s="20">
        <v>5528976</v>
      </c>
      <c r="J105" s="20">
        <v>5528976</v>
      </c>
      <c r="K105" s="20">
        <v>5528976</v>
      </c>
      <c r="L105" s="21">
        <v>5528976</v>
      </c>
      <c r="M105" s="50">
        <f t="shared" si="31"/>
        <v>1</v>
      </c>
    </row>
    <row r="106" spans="1:14" s="1036" customFormat="1" ht="48" hidden="1" customHeight="1" outlineLevel="2" x14ac:dyDescent="0.2">
      <c r="A106" s="922" t="s">
        <v>741</v>
      </c>
      <c r="B106" s="29" t="s">
        <v>170</v>
      </c>
      <c r="C106" s="236" t="s">
        <v>68</v>
      </c>
      <c r="D106" s="42" t="s">
        <v>75</v>
      </c>
      <c r="E106" s="20">
        <v>200000000</v>
      </c>
      <c r="F106" s="20">
        <v>134600000</v>
      </c>
      <c r="G106" s="20">
        <v>61348460</v>
      </c>
      <c r="H106" s="20">
        <f t="shared" si="22"/>
        <v>126748460</v>
      </c>
      <c r="I106" s="20">
        <v>126642204</v>
      </c>
      <c r="J106" s="20">
        <v>101018107</v>
      </c>
      <c r="K106" s="20">
        <v>42097575</v>
      </c>
      <c r="L106" s="21">
        <v>42097575</v>
      </c>
      <c r="M106" s="50">
        <f t="shared" si="31"/>
        <v>0.79699672090690488</v>
      </c>
      <c r="N106" s="18"/>
    </row>
    <row r="107" spans="1:14" s="41" customFormat="1" ht="20.25" hidden="1" customHeight="1" outlineLevel="1" x14ac:dyDescent="0.2">
      <c r="A107" s="921"/>
      <c r="B107" s="83" t="s">
        <v>229</v>
      </c>
      <c r="C107" s="235" t="s">
        <v>68</v>
      </c>
      <c r="D107" s="72" t="s">
        <v>230</v>
      </c>
      <c r="E107" s="85">
        <f>+SUM(E108:E112)</f>
        <v>1671525510</v>
      </c>
      <c r="F107" s="85">
        <v>353349338</v>
      </c>
      <c r="G107" s="85">
        <v>0</v>
      </c>
      <c r="H107" s="85">
        <f t="shared" ref="H107" si="35">+SUM(H108:H112)</f>
        <v>1318176172</v>
      </c>
      <c r="I107" s="85">
        <v>1318176172</v>
      </c>
      <c r="J107" s="85">
        <v>1206234449</v>
      </c>
      <c r="K107" s="85">
        <v>1206234449</v>
      </c>
      <c r="L107" s="84">
        <v>1193566377</v>
      </c>
      <c r="M107" s="86">
        <f t="shared" si="31"/>
        <v>0.91507832915068044</v>
      </c>
    </row>
    <row r="108" spans="1:14" s="19" customFormat="1" ht="18.75" hidden="1" customHeight="1" outlineLevel="2" x14ac:dyDescent="0.2">
      <c r="A108" s="922" t="s">
        <v>742</v>
      </c>
      <c r="B108" s="29" t="s">
        <v>171</v>
      </c>
      <c r="C108" s="236" t="s">
        <v>68</v>
      </c>
      <c r="D108" s="42" t="s">
        <v>76</v>
      </c>
      <c r="E108" s="20">
        <v>183815862</v>
      </c>
      <c r="F108" s="20">
        <v>40000000</v>
      </c>
      <c r="G108" s="20">
        <v>0</v>
      </c>
      <c r="H108" s="20">
        <f t="shared" ref="H108:H141" si="36">+E108-F108+G108</f>
        <v>143815862</v>
      </c>
      <c r="I108" s="20">
        <v>143815862</v>
      </c>
      <c r="J108" s="20">
        <v>116466142</v>
      </c>
      <c r="K108" s="20">
        <v>116466142</v>
      </c>
      <c r="L108" s="21">
        <v>109203996</v>
      </c>
      <c r="M108" s="50">
        <f t="shared" si="31"/>
        <v>0.8098282093528737</v>
      </c>
    </row>
    <row r="109" spans="1:14" s="1036" customFormat="1" ht="18.75" hidden="1" customHeight="1" outlineLevel="2" x14ac:dyDescent="0.2">
      <c r="A109" s="922" t="s">
        <v>743</v>
      </c>
      <c r="B109" s="29" t="s">
        <v>172</v>
      </c>
      <c r="C109" s="236" t="s">
        <v>68</v>
      </c>
      <c r="D109" s="42" t="s">
        <v>77</v>
      </c>
      <c r="E109" s="20">
        <v>1012359648</v>
      </c>
      <c r="F109" s="20">
        <v>218349338</v>
      </c>
      <c r="G109" s="20">
        <v>0</v>
      </c>
      <c r="H109" s="20">
        <f t="shared" si="36"/>
        <v>794010310</v>
      </c>
      <c r="I109" s="20">
        <v>794010310</v>
      </c>
      <c r="J109" s="20">
        <v>758519449</v>
      </c>
      <c r="K109" s="20">
        <v>758519449</v>
      </c>
      <c r="L109" s="21">
        <v>753704990</v>
      </c>
      <c r="M109" s="50">
        <f t="shared" si="31"/>
        <v>0.95530176302118797</v>
      </c>
      <c r="N109" s="18"/>
    </row>
    <row r="110" spans="1:14" s="1036" customFormat="1" ht="18.75" hidden="1" customHeight="1" outlineLevel="2" x14ac:dyDescent="0.2">
      <c r="A110" s="922" t="s">
        <v>744</v>
      </c>
      <c r="B110" s="29" t="s">
        <v>173</v>
      </c>
      <c r="C110" s="236" t="s">
        <v>68</v>
      </c>
      <c r="D110" s="42" t="s">
        <v>78</v>
      </c>
      <c r="E110" s="20">
        <v>350000</v>
      </c>
      <c r="F110" s="20">
        <v>0</v>
      </c>
      <c r="G110" s="20">
        <v>0</v>
      </c>
      <c r="H110" s="20">
        <f t="shared" si="36"/>
        <v>350000</v>
      </c>
      <c r="I110" s="20">
        <v>350000</v>
      </c>
      <c r="J110" s="20">
        <v>106198</v>
      </c>
      <c r="K110" s="20">
        <v>106198</v>
      </c>
      <c r="L110" s="21">
        <v>106198</v>
      </c>
      <c r="M110" s="50">
        <f t="shared" si="31"/>
        <v>0.30342285714285716</v>
      </c>
      <c r="N110" s="18"/>
    </row>
    <row r="111" spans="1:14" s="1036" customFormat="1" ht="18.75" hidden="1" customHeight="1" outlineLevel="2" x14ac:dyDescent="0.2">
      <c r="A111" s="922" t="s">
        <v>745</v>
      </c>
      <c r="B111" s="29" t="s">
        <v>174</v>
      </c>
      <c r="C111" s="236" t="s">
        <v>68</v>
      </c>
      <c r="D111" s="42" t="s">
        <v>79</v>
      </c>
      <c r="E111" s="20">
        <v>195000000</v>
      </c>
      <c r="F111" s="20">
        <v>35000000</v>
      </c>
      <c r="G111" s="20">
        <v>0</v>
      </c>
      <c r="H111" s="20">
        <f t="shared" si="36"/>
        <v>160000000</v>
      </c>
      <c r="I111" s="20">
        <v>160000000</v>
      </c>
      <c r="J111" s="20">
        <v>137067085</v>
      </c>
      <c r="K111" s="20">
        <v>137067085</v>
      </c>
      <c r="L111" s="21">
        <v>137067085</v>
      </c>
      <c r="M111" s="50">
        <f t="shared" si="31"/>
        <v>0.85666928124999997</v>
      </c>
      <c r="N111" s="18"/>
    </row>
    <row r="112" spans="1:14" s="1036" customFormat="1" ht="18.75" hidden="1" customHeight="1" outlineLevel="2" x14ac:dyDescent="0.2">
      <c r="A112" s="922" t="s">
        <v>746</v>
      </c>
      <c r="B112" s="29" t="s">
        <v>175</v>
      </c>
      <c r="C112" s="236" t="s">
        <v>68</v>
      </c>
      <c r="D112" s="42" t="s">
        <v>80</v>
      </c>
      <c r="E112" s="20">
        <v>280000000</v>
      </c>
      <c r="F112" s="20">
        <v>60000000</v>
      </c>
      <c r="G112" s="20">
        <v>0</v>
      </c>
      <c r="H112" s="20">
        <f t="shared" si="36"/>
        <v>220000000</v>
      </c>
      <c r="I112" s="20">
        <v>220000000</v>
      </c>
      <c r="J112" s="20">
        <v>194075575</v>
      </c>
      <c r="K112" s="20">
        <v>194075575</v>
      </c>
      <c r="L112" s="21">
        <v>193484108</v>
      </c>
      <c r="M112" s="50">
        <f t="shared" si="31"/>
        <v>0.88216170454545451</v>
      </c>
      <c r="N112" s="18"/>
    </row>
    <row r="113" spans="1:14" s="41" customFormat="1" ht="20.25" hidden="1" customHeight="1" outlineLevel="1" x14ac:dyDescent="0.2">
      <c r="A113" s="921"/>
      <c r="B113" s="83" t="s">
        <v>231</v>
      </c>
      <c r="C113" s="235" t="s">
        <v>68</v>
      </c>
      <c r="D113" s="72" t="s">
        <v>232</v>
      </c>
      <c r="E113" s="85">
        <f>+SUM(E114:E116)</f>
        <v>597250000</v>
      </c>
      <c r="F113" s="85">
        <v>29488831</v>
      </c>
      <c r="G113" s="85">
        <v>8223589</v>
      </c>
      <c r="H113" s="85">
        <f t="shared" ref="H113" si="37">+SUM(H114:H116)</f>
        <v>575984758</v>
      </c>
      <c r="I113" s="85">
        <v>574786498</v>
      </c>
      <c r="J113" s="85">
        <v>574786498</v>
      </c>
      <c r="K113" s="85">
        <v>574786498</v>
      </c>
      <c r="L113" s="84">
        <v>574786498</v>
      </c>
      <c r="M113" s="86">
        <f t="shared" si="31"/>
        <v>0.99791963244971837</v>
      </c>
    </row>
    <row r="114" spans="1:14" s="1036" customFormat="1" ht="18" hidden="1" customHeight="1" outlineLevel="2" x14ac:dyDescent="0.2">
      <c r="A114" s="922" t="s">
        <v>747</v>
      </c>
      <c r="B114" s="29" t="s">
        <v>176</v>
      </c>
      <c r="C114" s="236" t="s">
        <v>68</v>
      </c>
      <c r="D114" s="42" t="s">
        <v>81</v>
      </c>
      <c r="E114" s="20">
        <v>72100000</v>
      </c>
      <c r="F114" s="20">
        <v>20788000</v>
      </c>
      <c r="G114" s="20">
        <v>0</v>
      </c>
      <c r="H114" s="20">
        <f t="shared" si="36"/>
        <v>51312000</v>
      </c>
      <c r="I114" s="20">
        <v>50113740</v>
      </c>
      <c r="J114" s="20">
        <v>50113740</v>
      </c>
      <c r="K114" s="20">
        <v>50113740</v>
      </c>
      <c r="L114" s="21">
        <v>50113740</v>
      </c>
      <c r="M114" s="50">
        <f t="shared" si="31"/>
        <v>0.97664756782039286</v>
      </c>
      <c r="N114" s="18"/>
    </row>
    <row r="115" spans="1:14" s="19" customFormat="1" ht="18" hidden="1" customHeight="1" outlineLevel="2" x14ac:dyDescent="0.2">
      <c r="A115" s="922" t="s">
        <v>748</v>
      </c>
      <c r="B115" s="29" t="s">
        <v>178</v>
      </c>
      <c r="C115" s="236" t="s">
        <v>68</v>
      </c>
      <c r="D115" s="42" t="s">
        <v>82</v>
      </c>
      <c r="E115" s="20">
        <v>5150000</v>
      </c>
      <c r="F115" s="20">
        <v>144701</v>
      </c>
      <c r="G115" s="20">
        <v>8223589</v>
      </c>
      <c r="H115" s="20">
        <f t="shared" si="36"/>
        <v>13228888</v>
      </c>
      <c r="I115" s="20">
        <v>13228888</v>
      </c>
      <c r="J115" s="20">
        <v>13228888</v>
      </c>
      <c r="K115" s="20">
        <v>13228888</v>
      </c>
      <c r="L115" s="21">
        <v>13228888</v>
      </c>
      <c r="M115" s="50">
        <f t="shared" si="31"/>
        <v>1</v>
      </c>
    </row>
    <row r="116" spans="1:14" s="1036" customFormat="1" ht="18" hidden="1" customHeight="1" outlineLevel="2" x14ac:dyDescent="0.2">
      <c r="A116" s="922" t="s">
        <v>749</v>
      </c>
      <c r="B116" s="29" t="s">
        <v>177</v>
      </c>
      <c r="C116" s="236" t="s">
        <v>68</v>
      </c>
      <c r="D116" s="42" t="s">
        <v>84</v>
      </c>
      <c r="E116" s="20">
        <v>520000000</v>
      </c>
      <c r="F116" s="20">
        <v>8556130</v>
      </c>
      <c r="G116" s="20">
        <v>0</v>
      </c>
      <c r="H116" s="20">
        <f t="shared" si="36"/>
        <v>511443870</v>
      </c>
      <c r="I116" s="20">
        <v>511443870</v>
      </c>
      <c r="J116" s="20">
        <v>511443870</v>
      </c>
      <c r="K116" s="20">
        <v>511443870</v>
      </c>
      <c r="L116" s="21">
        <v>511443870</v>
      </c>
      <c r="M116" s="50">
        <f t="shared" si="31"/>
        <v>1</v>
      </c>
      <c r="N116" s="18"/>
    </row>
    <row r="117" spans="1:14" s="41" customFormat="1" ht="21.75" hidden="1" customHeight="1" outlineLevel="2" x14ac:dyDescent="0.2">
      <c r="A117" s="921"/>
      <c r="B117" s="83" t="s">
        <v>233</v>
      </c>
      <c r="C117" s="235" t="s">
        <v>68</v>
      </c>
      <c r="D117" s="72" t="s">
        <v>234</v>
      </c>
      <c r="E117" s="85">
        <f>+E118+E119</f>
        <v>1045139548</v>
      </c>
      <c r="F117" s="85">
        <v>357832000</v>
      </c>
      <c r="G117" s="85">
        <v>588000000</v>
      </c>
      <c r="H117" s="85">
        <f t="shared" ref="H117" si="38">+H118+H119</f>
        <v>1275307548</v>
      </c>
      <c r="I117" s="85">
        <v>1260766887</v>
      </c>
      <c r="J117" s="85">
        <v>1150537326</v>
      </c>
      <c r="K117" s="85">
        <v>1094926096</v>
      </c>
      <c r="L117" s="84">
        <v>1094926096</v>
      </c>
      <c r="M117" s="86">
        <f t="shared" si="31"/>
        <v>0.90216460163223311</v>
      </c>
    </row>
    <row r="118" spans="1:14" s="1036" customFormat="1" ht="27" hidden="1" customHeight="1" outlineLevel="2" x14ac:dyDescent="0.2">
      <c r="A118" s="922" t="s">
        <v>750</v>
      </c>
      <c r="B118" s="29" t="s">
        <v>138</v>
      </c>
      <c r="C118" s="236" t="s">
        <v>68</v>
      </c>
      <c r="D118" s="42" t="s">
        <v>85</v>
      </c>
      <c r="E118" s="20">
        <v>1045139548</v>
      </c>
      <c r="F118" s="20">
        <v>30000000</v>
      </c>
      <c r="G118" s="20">
        <v>188000000</v>
      </c>
      <c r="H118" s="20">
        <f t="shared" si="36"/>
        <v>1203139548</v>
      </c>
      <c r="I118" s="20">
        <v>1188598887</v>
      </c>
      <c r="J118" s="27">
        <v>1078369326</v>
      </c>
      <c r="K118" s="27">
        <v>1044390598</v>
      </c>
      <c r="L118" s="21">
        <v>1044390598</v>
      </c>
      <c r="M118" s="50">
        <f t="shared" si="31"/>
        <v>0.89629613438656575</v>
      </c>
      <c r="N118" s="18"/>
    </row>
    <row r="119" spans="1:14" s="1036" customFormat="1" ht="27.75" hidden="1" customHeight="1" outlineLevel="2" x14ac:dyDescent="0.2">
      <c r="A119" s="922" t="s">
        <v>751</v>
      </c>
      <c r="B119" s="29" t="s">
        <v>419</v>
      </c>
      <c r="C119" s="236">
        <v>10</v>
      </c>
      <c r="D119" s="42" t="s">
        <v>415</v>
      </c>
      <c r="E119" s="20">
        <v>0</v>
      </c>
      <c r="F119" s="20">
        <v>327832000</v>
      </c>
      <c r="G119" s="20">
        <v>400000000</v>
      </c>
      <c r="H119" s="20">
        <f t="shared" si="36"/>
        <v>72168000</v>
      </c>
      <c r="I119" s="20">
        <v>72168000</v>
      </c>
      <c r="J119" s="27">
        <v>72168000</v>
      </c>
      <c r="K119" s="27">
        <v>50535498</v>
      </c>
      <c r="L119" s="27">
        <v>50535498</v>
      </c>
      <c r="M119" s="50">
        <f t="shared" si="31"/>
        <v>1</v>
      </c>
      <c r="N119" s="18"/>
    </row>
    <row r="120" spans="1:14" s="41" customFormat="1" ht="20.25" hidden="1" customHeight="1" outlineLevel="2" x14ac:dyDescent="0.2">
      <c r="A120" s="921"/>
      <c r="B120" s="83" t="s">
        <v>243</v>
      </c>
      <c r="C120" s="394" t="s">
        <v>661</v>
      </c>
      <c r="D120" s="72" t="s">
        <v>235</v>
      </c>
      <c r="E120" s="85">
        <f>+SUM(E121:E124)</f>
        <v>250000000</v>
      </c>
      <c r="F120" s="85">
        <v>22000000</v>
      </c>
      <c r="G120" s="85">
        <v>758460000</v>
      </c>
      <c r="H120" s="85">
        <f t="shared" ref="H120" si="39">+SUM(H121:H124)</f>
        <v>986460000</v>
      </c>
      <c r="I120" s="85">
        <v>982999143</v>
      </c>
      <c r="J120" s="85">
        <v>943485137</v>
      </c>
      <c r="K120" s="85">
        <v>646389623</v>
      </c>
      <c r="L120" s="84">
        <v>636632975</v>
      </c>
      <c r="M120" s="86">
        <f t="shared" si="31"/>
        <v>0.95643527056342881</v>
      </c>
    </row>
    <row r="121" spans="1:14" s="1036" customFormat="1" ht="18" hidden="1" customHeight="1" outlineLevel="2" x14ac:dyDescent="0.2">
      <c r="A121" s="922" t="s">
        <v>752</v>
      </c>
      <c r="B121" s="29" t="s">
        <v>139</v>
      </c>
      <c r="C121" s="236" t="s">
        <v>68</v>
      </c>
      <c r="D121" s="42" t="s">
        <v>86</v>
      </c>
      <c r="E121" s="20">
        <v>50000000</v>
      </c>
      <c r="F121" s="20">
        <v>10000000</v>
      </c>
      <c r="G121" s="20">
        <v>110000000</v>
      </c>
      <c r="H121" s="20">
        <f t="shared" si="36"/>
        <v>150000000</v>
      </c>
      <c r="I121" s="20">
        <v>150000000</v>
      </c>
      <c r="J121" s="20">
        <v>135365227</v>
      </c>
      <c r="K121" s="20">
        <v>122637552</v>
      </c>
      <c r="L121" s="21">
        <v>122637552</v>
      </c>
      <c r="M121" s="44">
        <f t="shared" si="31"/>
        <v>0.90243484666666662</v>
      </c>
      <c r="N121" s="18"/>
    </row>
    <row r="122" spans="1:14" s="1036" customFormat="1" ht="18" hidden="1" customHeight="1" outlineLevel="2" x14ac:dyDescent="0.2">
      <c r="A122" s="922" t="s">
        <v>846</v>
      </c>
      <c r="B122" s="29" t="s">
        <v>139</v>
      </c>
      <c r="C122" s="236">
        <v>13</v>
      </c>
      <c r="D122" s="42" t="s">
        <v>86</v>
      </c>
      <c r="E122" s="20">
        <v>0</v>
      </c>
      <c r="F122" s="20">
        <v>0</v>
      </c>
      <c r="G122" s="20">
        <v>50000000</v>
      </c>
      <c r="H122" s="20">
        <f t="shared" si="36"/>
        <v>50000000</v>
      </c>
      <c r="I122" s="20">
        <v>50000000</v>
      </c>
      <c r="J122" s="20">
        <v>50000000</v>
      </c>
      <c r="K122" s="20">
        <v>16454119</v>
      </c>
      <c r="L122" s="21">
        <v>16454119</v>
      </c>
      <c r="M122" s="50">
        <f t="shared" si="31"/>
        <v>1</v>
      </c>
      <c r="N122" s="18"/>
    </row>
    <row r="123" spans="1:14" s="1036" customFormat="1" ht="18" hidden="1" customHeight="1" outlineLevel="2" x14ac:dyDescent="0.2">
      <c r="A123" s="922" t="s">
        <v>753</v>
      </c>
      <c r="B123" s="29" t="s">
        <v>140</v>
      </c>
      <c r="C123" s="236" t="s">
        <v>68</v>
      </c>
      <c r="D123" s="42" t="s">
        <v>87</v>
      </c>
      <c r="E123" s="20">
        <v>200000000</v>
      </c>
      <c r="F123" s="20">
        <v>12000000</v>
      </c>
      <c r="G123" s="20">
        <v>98460000</v>
      </c>
      <c r="H123" s="20">
        <f t="shared" si="36"/>
        <v>286460000</v>
      </c>
      <c r="I123" s="20">
        <v>282999143</v>
      </c>
      <c r="J123" s="20">
        <v>277742586</v>
      </c>
      <c r="K123" s="20">
        <v>239094543</v>
      </c>
      <c r="L123" s="21">
        <v>232306298</v>
      </c>
      <c r="M123" s="44">
        <f t="shared" si="31"/>
        <v>0.96956847727431406</v>
      </c>
      <c r="N123" s="18"/>
    </row>
    <row r="124" spans="1:14" s="1036" customFormat="1" ht="18" hidden="1" customHeight="1" outlineLevel="2" x14ac:dyDescent="0.2">
      <c r="A124" s="922" t="s">
        <v>847</v>
      </c>
      <c r="B124" s="29" t="s">
        <v>140</v>
      </c>
      <c r="C124" s="236">
        <v>13</v>
      </c>
      <c r="D124" s="42" t="s">
        <v>87</v>
      </c>
      <c r="E124" s="20">
        <v>0</v>
      </c>
      <c r="F124" s="20">
        <v>0</v>
      </c>
      <c r="G124" s="20">
        <v>500000000</v>
      </c>
      <c r="H124" s="20">
        <f t="shared" si="36"/>
        <v>500000000</v>
      </c>
      <c r="I124" s="20">
        <v>500000000</v>
      </c>
      <c r="J124" s="20">
        <v>480377324</v>
      </c>
      <c r="K124" s="20">
        <v>268203409</v>
      </c>
      <c r="L124" s="21">
        <v>265235006</v>
      </c>
      <c r="M124" s="50">
        <f t="shared" si="31"/>
        <v>0.96075464799999999</v>
      </c>
      <c r="N124" s="18"/>
    </row>
    <row r="125" spans="1:14" s="106" customFormat="1" ht="29.25" hidden="1" customHeight="1" outlineLevel="1" x14ac:dyDescent="0.2">
      <c r="A125" s="922" t="s">
        <v>848</v>
      </c>
      <c r="B125" s="111" t="s">
        <v>417</v>
      </c>
      <c r="C125" s="240">
        <v>10</v>
      </c>
      <c r="D125" s="103" t="s">
        <v>418</v>
      </c>
      <c r="E125" s="104">
        <v>0</v>
      </c>
      <c r="F125" s="105">
        <v>0</v>
      </c>
      <c r="G125" s="104">
        <v>2500000</v>
      </c>
      <c r="H125" s="104">
        <f t="shared" si="36"/>
        <v>2500000</v>
      </c>
      <c r="I125" s="108">
        <v>1062350</v>
      </c>
      <c r="J125" s="108">
        <v>1062350</v>
      </c>
      <c r="K125" s="447">
        <v>1062350</v>
      </c>
      <c r="L125" s="84">
        <v>1062350</v>
      </c>
      <c r="M125" s="147">
        <f t="shared" si="31"/>
        <v>0.42493999999999998</v>
      </c>
    </row>
    <row r="126" spans="1:14" s="41" customFormat="1" ht="36" hidden="1" customHeight="1" outlineLevel="1" x14ac:dyDescent="0.2">
      <c r="A126" s="921"/>
      <c r="B126" s="83" t="s">
        <v>236</v>
      </c>
      <c r="C126" s="394" t="s">
        <v>661</v>
      </c>
      <c r="D126" s="72" t="s">
        <v>237</v>
      </c>
      <c r="E126" s="85">
        <f>+SUM(E127:E134)</f>
        <v>110000000</v>
      </c>
      <c r="F126" s="85">
        <v>100143880</v>
      </c>
      <c r="G126" s="85">
        <v>210094458</v>
      </c>
      <c r="H126" s="85">
        <f t="shared" ref="H126" si="40">+SUM(H127:H134)</f>
        <v>219950578</v>
      </c>
      <c r="I126" s="85">
        <v>219344458</v>
      </c>
      <c r="J126" s="85">
        <v>142963880</v>
      </c>
      <c r="K126" s="85">
        <v>66320000</v>
      </c>
      <c r="L126" s="84">
        <v>66320000</v>
      </c>
      <c r="M126" s="86">
        <f t="shared" si="31"/>
        <v>0.64998183364628392</v>
      </c>
    </row>
    <row r="127" spans="1:14" s="1036" customFormat="1" ht="18" hidden="1" customHeight="1" outlineLevel="2" x14ac:dyDescent="0.2">
      <c r="A127" s="922" t="s">
        <v>754</v>
      </c>
      <c r="B127" s="29" t="s">
        <v>143</v>
      </c>
      <c r="C127" s="236" t="s">
        <v>68</v>
      </c>
      <c r="D127" s="42" t="s">
        <v>88</v>
      </c>
      <c r="E127" s="20">
        <v>30000000</v>
      </c>
      <c r="F127" s="20">
        <v>24750000</v>
      </c>
      <c r="G127" s="20">
        <v>11380578</v>
      </c>
      <c r="H127" s="20">
        <f t="shared" si="36"/>
        <v>16630578</v>
      </c>
      <c r="I127" s="20">
        <v>16630578</v>
      </c>
      <c r="J127" s="20">
        <v>250000</v>
      </c>
      <c r="K127" s="20">
        <v>250000</v>
      </c>
      <c r="L127" s="21">
        <v>250000</v>
      </c>
      <c r="M127" s="50">
        <f t="shared" si="31"/>
        <v>1.5032550281776136E-2</v>
      </c>
      <c r="N127" s="18"/>
    </row>
    <row r="128" spans="1:14" s="1036" customFormat="1" ht="18" hidden="1" customHeight="1" outlineLevel="2" x14ac:dyDescent="0.2">
      <c r="A128" s="922" t="s">
        <v>849</v>
      </c>
      <c r="B128" s="29" t="s">
        <v>143</v>
      </c>
      <c r="C128" s="236">
        <v>13</v>
      </c>
      <c r="D128" s="42" t="s">
        <v>88</v>
      </c>
      <c r="E128" s="20">
        <v>0</v>
      </c>
      <c r="F128" s="20">
        <v>0</v>
      </c>
      <c r="G128" s="20">
        <v>30000000</v>
      </c>
      <c r="H128" s="20">
        <f t="shared" si="36"/>
        <v>30000000</v>
      </c>
      <c r="I128" s="20">
        <v>30000000</v>
      </c>
      <c r="J128" s="20">
        <v>0</v>
      </c>
      <c r="K128" s="20">
        <v>0</v>
      </c>
      <c r="L128" s="21">
        <v>0</v>
      </c>
      <c r="M128" s="50">
        <f t="shared" si="31"/>
        <v>0</v>
      </c>
      <c r="N128" s="18"/>
    </row>
    <row r="129" spans="1:14" s="1036" customFormat="1" ht="18" hidden="1" customHeight="1" outlineLevel="2" x14ac:dyDescent="0.2">
      <c r="A129" s="922" t="s">
        <v>755</v>
      </c>
      <c r="B129" s="29" t="s">
        <v>144</v>
      </c>
      <c r="C129" s="236" t="s">
        <v>68</v>
      </c>
      <c r="D129" s="42" t="s">
        <v>89</v>
      </c>
      <c r="E129" s="20">
        <v>20000000</v>
      </c>
      <c r="F129" s="20">
        <v>16000000</v>
      </c>
      <c r="G129" s="20">
        <v>12643880</v>
      </c>
      <c r="H129" s="20">
        <f t="shared" si="36"/>
        <v>16643880</v>
      </c>
      <c r="I129" s="20">
        <v>16643880</v>
      </c>
      <c r="J129" s="20">
        <v>16643880</v>
      </c>
      <c r="K129" s="20">
        <v>0</v>
      </c>
      <c r="L129" s="21">
        <v>0</v>
      </c>
      <c r="M129" s="50">
        <f t="shared" si="31"/>
        <v>1</v>
      </c>
      <c r="N129" s="18"/>
    </row>
    <row r="130" spans="1:14" s="1036" customFormat="1" ht="18" hidden="1" customHeight="1" outlineLevel="2" x14ac:dyDescent="0.2">
      <c r="A130" s="922" t="s">
        <v>850</v>
      </c>
      <c r="B130" s="29" t="s">
        <v>144</v>
      </c>
      <c r="C130" s="236">
        <v>13</v>
      </c>
      <c r="D130" s="42" t="s">
        <v>89</v>
      </c>
      <c r="E130" s="20">
        <v>0</v>
      </c>
      <c r="F130" s="20">
        <v>0</v>
      </c>
      <c r="G130" s="20">
        <v>60000000</v>
      </c>
      <c r="H130" s="20">
        <f t="shared" si="36"/>
        <v>60000000</v>
      </c>
      <c r="I130" s="20">
        <v>60000000</v>
      </c>
      <c r="J130" s="20">
        <v>60000000</v>
      </c>
      <c r="K130" s="20">
        <v>0</v>
      </c>
      <c r="L130" s="21">
        <v>0</v>
      </c>
      <c r="M130" s="50">
        <f t="shared" si="31"/>
        <v>1</v>
      </c>
      <c r="N130" s="18"/>
    </row>
    <row r="131" spans="1:14" s="1036" customFormat="1" ht="18" hidden="1" customHeight="1" outlineLevel="2" x14ac:dyDescent="0.2">
      <c r="A131" s="922" t="s">
        <v>756</v>
      </c>
      <c r="B131" s="29" t="s">
        <v>145</v>
      </c>
      <c r="C131" s="236" t="s">
        <v>68</v>
      </c>
      <c r="D131" s="42" t="s">
        <v>90</v>
      </c>
      <c r="E131" s="20">
        <v>30000000</v>
      </c>
      <c r="F131" s="20">
        <v>0</v>
      </c>
      <c r="G131" s="20">
        <v>36070000</v>
      </c>
      <c r="H131" s="20">
        <f t="shared" si="36"/>
        <v>66070000</v>
      </c>
      <c r="I131" s="20">
        <v>66070000</v>
      </c>
      <c r="J131" s="20">
        <v>66070000</v>
      </c>
      <c r="K131" s="20">
        <v>66070000</v>
      </c>
      <c r="L131" s="21">
        <v>66070000</v>
      </c>
      <c r="M131" s="50">
        <f t="shared" si="31"/>
        <v>1</v>
      </c>
      <c r="N131" s="18"/>
    </row>
    <row r="132" spans="1:14" s="1036" customFormat="1" ht="18" hidden="1" customHeight="1" outlineLevel="2" x14ac:dyDescent="0.2">
      <c r="A132" s="922" t="s">
        <v>851</v>
      </c>
      <c r="B132" s="29" t="s">
        <v>145</v>
      </c>
      <c r="C132" s="236">
        <v>13</v>
      </c>
      <c r="D132" s="42" t="s">
        <v>90</v>
      </c>
      <c r="E132" s="20">
        <v>0</v>
      </c>
      <c r="F132" s="20">
        <v>0</v>
      </c>
      <c r="G132" s="20">
        <v>30000000</v>
      </c>
      <c r="H132" s="20">
        <f t="shared" si="36"/>
        <v>30000000</v>
      </c>
      <c r="I132" s="20">
        <v>30000000</v>
      </c>
      <c r="J132" s="20">
        <v>0</v>
      </c>
      <c r="K132" s="20">
        <v>0</v>
      </c>
      <c r="L132" s="21">
        <v>0</v>
      </c>
      <c r="M132" s="50">
        <f t="shared" si="31"/>
        <v>0</v>
      </c>
      <c r="N132" s="18"/>
    </row>
    <row r="133" spans="1:14" s="1036" customFormat="1" ht="18" hidden="1" customHeight="1" outlineLevel="2" x14ac:dyDescent="0.2">
      <c r="A133" s="922" t="s">
        <v>757</v>
      </c>
      <c r="B133" s="29" t="s">
        <v>146</v>
      </c>
      <c r="C133" s="236" t="s">
        <v>68</v>
      </c>
      <c r="D133" s="42" t="s">
        <v>91</v>
      </c>
      <c r="E133" s="20">
        <v>30000000</v>
      </c>
      <c r="F133" s="20">
        <v>29393880</v>
      </c>
      <c r="G133" s="20">
        <v>0</v>
      </c>
      <c r="H133" s="20">
        <f t="shared" si="36"/>
        <v>606120</v>
      </c>
      <c r="I133" s="20">
        <v>0</v>
      </c>
      <c r="J133" s="20">
        <v>0</v>
      </c>
      <c r="K133" s="20">
        <v>0</v>
      </c>
      <c r="L133" s="21">
        <v>0</v>
      </c>
      <c r="M133" s="50">
        <f t="shared" si="31"/>
        <v>0</v>
      </c>
      <c r="N133" s="18"/>
    </row>
    <row r="134" spans="1:14" s="1036" customFormat="1" ht="18" hidden="1" customHeight="1" outlineLevel="2" x14ac:dyDescent="0.2">
      <c r="A134" s="922" t="s">
        <v>852</v>
      </c>
      <c r="B134" s="29" t="s">
        <v>146</v>
      </c>
      <c r="C134" s="236">
        <v>13</v>
      </c>
      <c r="D134" s="42" t="s">
        <v>91</v>
      </c>
      <c r="E134" s="20">
        <v>0</v>
      </c>
      <c r="F134" s="20">
        <v>30000000</v>
      </c>
      <c r="G134" s="20">
        <v>30000000</v>
      </c>
      <c r="H134" s="20">
        <f t="shared" si="36"/>
        <v>0</v>
      </c>
      <c r="I134" s="20">
        <v>0</v>
      </c>
      <c r="J134" s="20">
        <v>0</v>
      </c>
      <c r="K134" s="20">
        <v>0</v>
      </c>
      <c r="L134" s="21">
        <v>0</v>
      </c>
      <c r="M134" s="50">
        <f t="shared" si="31"/>
        <v>0</v>
      </c>
      <c r="N134" s="18"/>
    </row>
    <row r="135" spans="1:14" s="41" customFormat="1" ht="20.25" hidden="1" customHeight="1" outlineLevel="1" x14ac:dyDescent="0.2">
      <c r="A135" s="921"/>
      <c r="B135" s="83" t="s">
        <v>412</v>
      </c>
      <c r="C135" s="235" t="s">
        <v>68</v>
      </c>
      <c r="D135" s="72" t="s">
        <v>186</v>
      </c>
      <c r="E135" s="148">
        <f>+E136</f>
        <v>25450000</v>
      </c>
      <c r="F135" s="148">
        <v>23570000</v>
      </c>
      <c r="G135" s="148">
        <v>0</v>
      </c>
      <c r="H135" s="148">
        <f t="shared" ref="H135" si="41">+H136</f>
        <v>1880000</v>
      </c>
      <c r="I135" s="99">
        <v>527800</v>
      </c>
      <c r="J135" s="113">
        <v>527800</v>
      </c>
      <c r="K135" s="99">
        <v>527800</v>
      </c>
      <c r="L135" s="99">
        <v>527800</v>
      </c>
      <c r="M135" s="86">
        <f t="shared" si="31"/>
        <v>0.28074468085106385</v>
      </c>
    </row>
    <row r="136" spans="1:14" s="41" customFormat="1" ht="20.25" hidden="1" customHeight="1" outlineLevel="2" x14ac:dyDescent="0.2">
      <c r="A136" s="922" t="s">
        <v>758</v>
      </c>
      <c r="B136" s="91" t="s">
        <v>155</v>
      </c>
      <c r="C136" s="236" t="s">
        <v>68</v>
      </c>
      <c r="D136" s="42" t="s">
        <v>186</v>
      </c>
      <c r="E136" s="149">
        <v>25450000</v>
      </c>
      <c r="F136" s="20">
        <v>23570000</v>
      </c>
      <c r="G136" s="20">
        <v>0</v>
      </c>
      <c r="H136" s="149">
        <f t="shared" si="36"/>
        <v>1880000</v>
      </c>
      <c r="I136" s="20">
        <v>527800</v>
      </c>
      <c r="J136" s="20">
        <v>527800</v>
      </c>
      <c r="K136" s="20">
        <v>527800</v>
      </c>
      <c r="L136" s="21">
        <v>527800</v>
      </c>
      <c r="M136" s="50">
        <f t="shared" si="31"/>
        <v>0.28074468085106385</v>
      </c>
    </row>
    <row r="137" spans="1:14" s="151" customFormat="1" ht="33" hidden="1" customHeight="1" outlineLevel="1" thickBot="1" x14ac:dyDescent="0.25">
      <c r="A137" s="921"/>
      <c r="B137" s="83" t="s">
        <v>238</v>
      </c>
      <c r="C137" s="235" t="s">
        <v>68</v>
      </c>
      <c r="D137" s="72" t="s">
        <v>239</v>
      </c>
      <c r="E137" s="712">
        <f t="shared" ref="E137:H137" si="42">+SUM(E138:E141)</f>
        <v>5000000</v>
      </c>
      <c r="F137" s="712">
        <v>103000000</v>
      </c>
      <c r="G137" s="712">
        <v>927100000</v>
      </c>
      <c r="H137" s="712">
        <f t="shared" si="42"/>
        <v>829100000</v>
      </c>
      <c r="I137" s="148">
        <v>827856841</v>
      </c>
      <c r="J137" s="148">
        <v>348678202</v>
      </c>
      <c r="K137" s="148">
        <v>21389771</v>
      </c>
      <c r="L137" s="150">
        <v>3840462</v>
      </c>
      <c r="M137" s="86">
        <f t="shared" si="31"/>
        <v>0.4205502376070438</v>
      </c>
    </row>
    <row r="138" spans="1:14" s="1036" customFormat="1" ht="18" hidden="1" customHeight="1" outlineLevel="2" x14ac:dyDescent="0.2">
      <c r="A138" s="922" t="s">
        <v>759</v>
      </c>
      <c r="B138" s="29" t="s">
        <v>157</v>
      </c>
      <c r="C138" s="236" t="s">
        <v>68</v>
      </c>
      <c r="D138" s="42" t="s">
        <v>93</v>
      </c>
      <c r="E138" s="38">
        <v>0</v>
      </c>
      <c r="F138" s="1060">
        <v>88000000</v>
      </c>
      <c r="G138" s="704">
        <v>100000000</v>
      </c>
      <c r="H138" s="38">
        <f t="shared" si="36"/>
        <v>12000000</v>
      </c>
      <c r="I138" s="20">
        <v>12000000</v>
      </c>
      <c r="J138" s="20">
        <v>9021690</v>
      </c>
      <c r="K138" s="20">
        <v>0</v>
      </c>
      <c r="L138" s="21">
        <v>0</v>
      </c>
      <c r="M138" s="50">
        <f t="shared" si="31"/>
        <v>0.75180749999999996</v>
      </c>
      <c r="N138" s="18"/>
    </row>
    <row r="139" spans="1:14" s="1036" customFormat="1" ht="18" hidden="1" customHeight="1" outlineLevel="2" x14ac:dyDescent="0.2">
      <c r="A139" s="922" t="s">
        <v>853</v>
      </c>
      <c r="B139" s="29" t="s">
        <v>157</v>
      </c>
      <c r="C139" s="236">
        <v>13</v>
      </c>
      <c r="D139" s="68" t="s">
        <v>93</v>
      </c>
      <c r="E139" s="20">
        <v>0</v>
      </c>
      <c r="F139" s="23">
        <v>0</v>
      </c>
      <c r="G139" s="25">
        <v>116000000</v>
      </c>
      <c r="H139" s="20">
        <f t="shared" si="36"/>
        <v>116000000</v>
      </c>
      <c r="I139" s="20">
        <v>116000000</v>
      </c>
      <c r="J139" s="71">
        <v>88000000</v>
      </c>
      <c r="K139" s="20">
        <v>0</v>
      </c>
      <c r="L139" s="21">
        <v>0</v>
      </c>
      <c r="M139" s="50">
        <f t="shared" si="31"/>
        <v>0.75862068965517238</v>
      </c>
      <c r="N139" s="18"/>
    </row>
    <row r="140" spans="1:14" s="1036" customFormat="1" ht="22.5" hidden="1" customHeight="1" outlineLevel="2" x14ac:dyDescent="0.2">
      <c r="A140" s="925" t="s">
        <v>647</v>
      </c>
      <c r="B140" s="67" t="s">
        <v>158</v>
      </c>
      <c r="C140" s="941" t="s">
        <v>68</v>
      </c>
      <c r="D140" s="948" t="s">
        <v>94</v>
      </c>
      <c r="E140" s="69">
        <v>5000000</v>
      </c>
      <c r="F140" s="23">
        <v>0</v>
      </c>
      <c r="G140" s="25">
        <v>0</v>
      </c>
      <c r="H140" s="69">
        <f t="shared" si="36"/>
        <v>5000000</v>
      </c>
      <c r="I140" s="21">
        <v>3840462</v>
      </c>
      <c r="J140" s="27">
        <v>3840462</v>
      </c>
      <c r="K140" s="71">
        <v>3840462</v>
      </c>
      <c r="L140" s="70">
        <v>3840462</v>
      </c>
      <c r="M140" s="152">
        <f t="shared" ref="M140:M203" si="43">IFERROR(J140/H140,0%)</f>
        <v>0.76809240000000001</v>
      </c>
      <c r="N140" s="18"/>
    </row>
    <row r="141" spans="1:14" s="1036" customFormat="1" ht="24.75" hidden="1" customHeight="1" outlineLevel="2" thickBot="1" x14ac:dyDescent="0.25">
      <c r="A141" s="926" t="s">
        <v>760</v>
      </c>
      <c r="B141" s="32" t="s">
        <v>156</v>
      </c>
      <c r="C141" s="242">
        <v>10</v>
      </c>
      <c r="D141" s="112" t="s">
        <v>421</v>
      </c>
      <c r="E141" s="33">
        <v>0</v>
      </c>
      <c r="F141" s="252">
        <v>15000000</v>
      </c>
      <c r="G141" s="253">
        <v>711100000</v>
      </c>
      <c r="H141" s="33">
        <f t="shared" si="36"/>
        <v>696100000</v>
      </c>
      <c r="I141" s="35">
        <v>696016379</v>
      </c>
      <c r="J141" s="35">
        <v>247816050</v>
      </c>
      <c r="K141" s="35">
        <v>17549309</v>
      </c>
      <c r="L141" s="34"/>
      <c r="M141" s="695">
        <f t="shared" si="43"/>
        <v>0.35600639275966095</v>
      </c>
      <c r="N141" s="18"/>
    </row>
    <row r="142" spans="1:14" s="1036" customFormat="1" ht="18.75" customHeight="1" thickBot="1" x14ac:dyDescent="0.25">
      <c r="A142" s="92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18"/>
    </row>
    <row r="143" spans="1:14" s="41" customFormat="1" ht="30" customHeight="1" collapsed="1" thickBot="1" x14ac:dyDescent="0.25">
      <c r="A143" s="921"/>
      <c r="B143" s="153" t="s">
        <v>15</v>
      </c>
      <c r="C143" s="1018"/>
      <c r="D143" s="1019" t="s">
        <v>12</v>
      </c>
      <c r="E143" s="497">
        <f>E146+E148+E149+E150+E153+E147+E144+E145</f>
        <v>269937100000</v>
      </c>
      <c r="F143" s="1053">
        <v>10579829088</v>
      </c>
      <c r="G143" s="682">
        <v>9579829088</v>
      </c>
      <c r="H143" s="497">
        <f t="shared" ref="H143" si="44">H146+H148+H149+H150+H153+H147+H144+H145</f>
        <v>268937100000</v>
      </c>
      <c r="I143" s="689">
        <v>221796123783</v>
      </c>
      <c r="J143" s="689">
        <v>216611694984</v>
      </c>
      <c r="K143" s="689">
        <v>171454079373</v>
      </c>
      <c r="L143" s="689">
        <v>171354461399</v>
      </c>
      <c r="M143" s="696">
        <f t="shared" si="43"/>
        <v>0.80543627109833493</v>
      </c>
    </row>
    <row r="144" spans="1:14" s="45" customFormat="1" ht="41.25" hidden="1" customHeight="1" outlineLevel="1" x14ac:dyDescent="0.2">
      <c r="A144" s="922" t="s">
        <v>886</v>
      </c>
      <c r="B144" s="496" t="s">
        <v>887</v>
      </c>
      <c r="C144" s="942" t="s">
        <v>83</v>
      </c>
      <c r="D144" s="1013" t="s">
        <v>95</v>
      </c>
      <c r="E144" s="680">
        <v>519000000</v>
      </c>
      <c r="F144" s="685">
        <v>0</v>
      </c>
      <c r="G144" s="46">
        <v>0</v>
      </c>
      <c r="H144" s="680">
        <f t="shared" ref="H144:H149" si="45">+E144-F144+G144</f>
        <v>519000000</v>
      </c>
      <c r="I144" s="66">
        <v>519000000</v>
      </c>
      <c r="J144" s="31">
        <v>519000000</v>
      </c>
      <c r="K144" s="48">
        <v>0</v>
      </c>
      <c r="L144" s="48">
        <v>0</v>
      </c>
      <c r="M144" s="697">
        <f t="shared" si="43"/>
        <v>1</v>
      </c>
    </row>
    <row r="145" spans="1:14" s="45" customFormat="1" ht="41.25" hidden="1" customHeight="1" outlineLevel="1" x14ac:dyDescent="0.2">
      <c r="A145" s="1020" t="s">
        <v>980</v>
      </c>
      <c r="B145" s="496" t="s">
        <v>887</v>
      </c>
      <c r="C145" s="942">
        <v>10</v>
      </c>
      <c r="D145" s="949" t="s">
        <v>95</v>
      </c>
      <c r="E145" s="680">
        <v>0</v>
      </c>
      <c r="F145" s="686">
        <v>0</v>
      </c>
      <c r="G145" s="48">
        <v>159829088</v>
      </c>
      <c r="H145" s="680">
        <f t="shared" si="45"/>
        <v>159829088</v>
      </c>
      <c r="I145" s="55">
        <v>159829088</v>
      </c>
      <c r="J145" s="31">
        <v>159829088</v>
      </c>
      <c r="K145" s="48">
        <v>0</v>
      </c>
      <c r="L145" s="48">
        <v>0</v>
      </c>
      <c r="M145" s="697">
        <f t="shared" si="43"/>
        <v>1</v>
      </c>
      <c r="N145" s="1021"/>
    </row>
    <row r="146" spans="1:14" s="45" customFormat="1" ht="36.75" hidden="1" customHeight="1" outlineLevel="1" x14ac:dyDescent="0.2">
      <c r="A146" s="922" t="s">
        <v>854</v>
      </c>
      <c r="B146" s="47" t="s">
        <v>179</v>
      </c>
      <c r="C146" s="244" t="s">
        <v>68</v>
      </c>
      <c r="D146" s="96" t="s">
        <v>96</v>
      </c>
      <c r="E146" s="31">
        <v>606200000</v>
      </c>
      <c r="F146" s="686">
        <v>579829088</v>
      </c>
      <c r="G146" s="48">
        <v>0</v>
      </c>
      <c r="H146" s="49">
        <f t="shared" si="45"/>
        <v>26370912</v>
      </c>
      <c r="I146" s="55">
        <v>0</v>
      </c>
      <c r="J146" s="48">
        <v>0</v>
      </c>
      <c r="K146" s="48">
        <v>0</v>
      </c>
      <c r="L146" s="48">
        <v>0</v>
      </c>
      <c r="M146" s="697">
        <f t="shared" si="43"/>
        <v>0</v>
      </c>
    </row>
    <row r="147" spans="1:14" s="41" customFormat="1" ht="35.25" hidden="1" customHeight="1" outlineLevel="1" x14ac:dyDescent="0.2">
      <c r="A147" s="922" t="s">
        <v>761</v>
      </c>
      <c r="B147" s="53" t="s">
        <v>646</v>
      </c>
      <c r="C147" s="244" t="s">
        <v>68</v>
      </c>
      <c r="D147" s="946" t="s">
        <v>427</v>
      </c>
      <c r="E147" s="31">
        <v>0</v>
      </c>
      <c r="F147" s="132">
        <v>0</v>
      </c>
      <c r="G147" s="54">
        <v>420000000</v>
      </c>
      <c r="H147" s="49">
        <f t="shared" si="45"/>
        <v>420000000</v>
      </c>
      <c r="I147" s="55">
        <v>401464151</v>
      </c>
      <c r="J147" s="48">
        <v>401464151</v>
      </c>
      <c r="K147" s="48">
        <v>401464151</v>
      </c>
      <c r="L147" s="48">
        <v>401464151</v>
      </c>
      <c r="M147" s="697">
        <f t="shared" si="43"/>
        <v>0.95586702619047614</v>
      </c>
    </row>
    <row r="148" spans="1:14" s="41" customFormat="1" ht="35.25" hidden="1" customHeight="1" outlineLevel="1" x14ac:dyDescent="0.2">
      <c r="A148" s="922" t="s">
        <v>762</v>
      </c>
      <c r="B148" s="53" t="s">
        <v>183</v>
      </c>
      <c r="C148" s="943" t="s">
        <v>68</v>
      </c>
      <c r="D148" s="949" t="s">
        <v>97</v>
      </c>
      <c r="E148" s="49">
        <v>298000000</v>
      </c>
      <c r="F148" s="132">
        <v>0</v>
      </c>
      <c r="G148" s="54">
        <v>0</v>
      </c>
      <c r="H148" s="49">
        <f t="shared" si="45"/>
        <v>298000000</v>
      </c>
      <c r="I148" s="55">
        <v>297066667</v>
      </c>
      <c r="J148" s="48">
        <v>286750000</v>
      </c>
      <c r="K148" s="48">
        <v>209276883</v>
      </c>
      <c r="L148" s="48">
        <v>207240977</v>
      </c>
      <c r="M148" s="697">
        <f t="shared" si="43"/>
        <v>0.96224832214765099</v>
      </c>
    </row>
    <row r="149" spans="1:14" s="41" customFormat="1" ht="22.5" hidden="1" customHeight="1" outlineLevel="1" x14ac:dyDescent="0.2">
      <c r="A149" s="922" t="s">
        <v>763</v>
      </c>
      <c r="B149" s="53" t="s">
        <v>185</v>
      </c>
      <c r="C149" s="943" t="s">
        <v>68</v>
      </c>
      <c r="D149" s="949" t="s">
        <v>98</v>
      </c>
      <c r="E149" s="49">
        <v>202000000000</v>
      </c>
      <c r="F149" s="687">
        <v>10000000000</v>
      </c>
      <c r="G149" s="1061">
        <v>9000000000</v>
      </c>
      <c r="H149" s="49">
        <f t="shared" si="45"/>
        <v>201000000000</v>
      </c>
      <c r="I149" s="55">
        <v>200783894076</v>
      </c>
      <c r="J149" s="48">
        <v>197850211025</v>
      </c>
      <c r="K149" s="48">
        <v>157478548496</v>
      </c>
      <c r="L149" s="48">
        <v>157436161791</v>
      </c>
      <c r="M149" s="697">
        <f t="shared" si="43"/>
        <v>0.98432940808457714</v>
      </c>
    </row>
    <row r="150" spans="1:14" s="41" customFormat="1" ht="53.25" hidden="1" customHeight="1" outlineLevel="1" x14ac:dyDescent="0.2">
      <c r="A150" s="921"/>
      <c r="B150" s="83" t="s">
        <v>180</v>
      </c>
      <c r="C150" s="235" t="s">
        <v>26</v>
      </c>
      <c r="D150" s="947" t="s">
        <v>187</v>
      </c>
      <c r="E150" s="99">
        <f>+E151+E152</f>
        <v>66009000000</v>
      </c>
      <c r="F150" s="688">
        <v>0</v>
      </c>
      <c r="G150" s="85">
        <v>0</v>
      </c>
      <c r="H150" s="681">
        <f>+H151+H152</f>
        <v>66009000000</v>
      </c>
      <c r="I150" s="85">
        <v>19634869801</v>
      </c>
      <c r="J150" s="85">
        <v>17394440720</v>
      </c>
      <c r="K150" s="85">
        <v>13364789843</v>
      </c>
      <c r="L150" s="85">
        <v>13309594480</v>
      </c>
      <c r="M150" s="86">
        <f t="shared" si="43"/>
        <v>0.26351619809419929</v>
      </c>
    </row>
    <row r="151" spans="1:14" s="1036" customFormat="1" ht="25.5" hidden="1" customHeight="1" outlineLevel="2" x14ac:dyDescent="0.2">
      <c r="A151" s="922" t="s">
        <v>764</v>
      </c>
      <c r="B151" s="74" t="s">
        <v>181</v>
      </c>
      <c r="C151" s="944" t="s">
        <v>26</v>
      </c>
      <c r="D151" s="948" t="s">
        <v>99</v>
      </c>
      <c r="E151" s="28">
        <v>58014500000</v>
      </c>
      <c r="F151" s="75">
        <v>0</v>
      </c>
      <c r="G151" s="26">
        <v>0</v>
      </c>
      <c r="H151" s="28">
        <f t="shared" ref="H151:H153" si="46">+E151-F151+G151</f>
        <v>58014500000</v>
      </c>
      <c r="I151" s="76">
        <v>11640369801</v>
      </c>
      <c r="J151" s="20">
        <v>9631790239</v>
      </c>
      <c r="K151" s="20">
        <v>9483986706</v>
      </c>
      <c r="L151" s="20">
        <v>9430178593</v>
      </c>
      <c r="M151" s="50">
        <f t="shared" si="43"/>
        <v>0.16602384298752898</v>
      </c>
      <c r="N151" s="18"/>
    </row>
    <row r="152" spans="1:14" s="1036" customFormat="1" ht="27.75" hidden="1" customHeight="1" outlineLevel="2" x14ac:dyDescent="0.2">
      <c r="A152" s="922" t="s">
        <v>765</v>
      </c>
      <c r="B152" s="29" t="s">
        <v>182</v>
      </c>
      <c r="C152" s="945" t="s">
        <v>26</v>
      </c>
      <c r="D152" s="948" t="s">
        <v>100</v>
      </c>
      <c r="E152" s="28">
        <v>7994500000</v>
      </c>
      <c r="F152" s="21">
        <v>0</v>
      </c>
      <c r="G152" s="20">
        <v>0</v>
      </c>
      <c r="H152" s="28">
        <f t="shared" si="46"/>
        <v>7994500000</v>
      </c>
      <c r="I152" s="24">
        <v>7994500000</v>
      </c>
      <c r="J152" s="20">
        <v>7762650481</v>
      </c>
      <c r="K152" s="20">
        <v>3880803137</v>
      </c>
      <c r="L152" s="20">
        <v>3879415887</v>
      </c>
      <c r="M152" s="50">
        <f t="shared" si="43"/>
        <v>0.97099887184939648</v>
      </c>
      <c r="N152" s="18"/>
    </row>
    <row r="153" spans="1:14" s="41" customFormat="1" ht="36.75" hidden="1" customHeight="1" outlineLevel="1" thickBot="1" x14ac:dyDescent="0.25">
      <c r="A153" s="922" t="s">
        <v>766</v>
      </c>
      <c r="B153" s="134" t="s">
        <v>184</v>
      </c>
      <c r="C153" s="238" t="s">
        <v>26</v>
      </c>
      <c r="D153" s="692" t="s">
        <v>101</v>
      </c>
      <c r="E153" s="693">
        <v>504900000</v>
      </c>
      <c r="F153" s="135">
        <v>0</v>
      </c>
      <c r="G153" s="136">
        <v>0</v>
      </c>
      <c r="H153" s="694">
        <f t="shared" si="46"/>
        <v>504900000</v>
      </c>
      <c r="I153" s="684">
        <v>0</v>
      </c>
      <c r="J153" s="98">
        <v>0</v>
      </c>
      <c r="K153" s="98">
        <v>0</v>
      </c>
      <c r="L153" s="98">
        <v>0</v>
      </c>
      <c r="M153" s="698">
        <f t="shared" si="43"/>
        <v>0</v>
      </c>
    </row>
    <row r="154" spans="1:14" s="51" customFormat="1" ht="26.25" customHeight="1" thickBot="1" x14ac:dyDescent="0.25">
      <c r="A154" s="928"/>
      <c r="B154" s="39"/>
      <c r="C154" s="3"/>
      <c r="D154" s="40"/>
      <c r="E154" s="40"/>
      <c r="F154" s="40"/>
      <c r="G154" s="1022"/>
      <c r="H154" s="1022"/>
      <c r="I154" s="40"/>
      <c r="J154" s="40"/>
      <c r="K154" s="40"/>
      <c r="L154" s="40"/>
      <c r="M154" s="40"/>
    </row>
    <row r="155" spans="1:14" s="43" customFormat="1" ht="30" customHeight="1" thickBot="1" x14ac:dyDescent="0.25">
      <c r="A155" s="929"/>
      <c r="B155" s="677" t="s">
        <v>102</v>
      </c>
      <c r="C155" s="243"/>
      <c r="D155" s="707" t="s">
        <v>241</v>
      </c>
      <c r="E155" s="690">
        <f>+E156+E171+E185+E196+E204+E212+E221+E230+E243+E252+E255+E260+E262+E269+E272+E235+E249</f>
        <v>38120420000</v>
      </c>
      <c r="F155" s="690">
        <v>22273342583</v>
      </c>
      <c r="G155" s="690">
        <v>18588668405</v>
      </c>
      <c r="H155" s="690">
        <f t="shared" ref="H155" si="47">+H156+H171+H185+H196+H204+H212+H221+H230+H243+H252+H255+H260+H262+H269+H272+H235+H249</f>
        <v>34435745822</v>
      </c>
      <c r="I155" s="678">
        <v>28263852508</v>
      </c>
      <c r="J155" s="678">
        <v>22039071433.720001</v>
      </c>
      <c r="K155" s="678">
        <v>9151696728.6900005</v>
      </c>
      <c r="L155" s="678">
        <v>8882074338.6900005</v>
      </c>
      <c r="M155" s="699">
        <f t="shared" si="43"/>
        <v>0.64000563680661959</v>
      </c>
    </row>
    <row r="156" spans="1:14" s="1036" customFormat="1" ht="46.5" customHeight="1" collapsed="1" x14ac:dyDescent="0.2">
      <c r="A156" s="921"/>
      <c r="B156" s="154" t="s">
        <v>347</v>
      </c>
      <c r="C156" s="1033" t="s">
        <v>987</v>
      </c>
      <c r="D156" s="1034" t="s">
        <v>245</v>
      </c>
      <c r="E156" s="155">
        <f t="shared" ref="E156" si="48">+E157+E165</f>
        <v>1700000000</v>
      </c>
      <c r="F156" s="155">
        <v>906019880</v>
      </c>
      <c r="G156" s="155">
        <v>3321345702</v>
      </c>
      <c r="H156" s="155">
        <f t="shared" ref="H156" si="49">+H157+H165</f>
        <v>4115325822</v>
      </c>
      <c r="I156" s="155">
        <v>2148496264</v>
      </c>
      <c r="J156" s="155">
        <v>1151634085</v>
      </c>
      <c r="K156" s="155">
        <v>227456377</v>
      </c>
      <c r="L156" s="155">
        <v>206803560</v>
      </c>
      <c r="M156" s="156">
        <f t="shared" si="43"/>
        <v>0.27984031758640177</v>
      </c>
      <c r="N156" s="18"/>
    </row>
    <row r="157" spans="1:14" s="19" customFormat="1" ht="23.25" hidden="1" customHeight="1" outlineLevel="1" x14ac:dyDescent="0.2">
      <c r="A157" s="921"/>
      <c r="B157" s="221" t="s">
        <v>978</v>
      </c>
      <c r="C157" s="245">
        <v>10</v>
      </c>
      <c r="D157" s="708" t="s">
        <v>405</v>
      </c>
      <c r="E157" s="94">
        <f>+SUM(E158:E164)</f>
        <v>1700000000</v>
      </c>
      <c r="F157" s="94">
        <v>906019880</v>
      </c>
      <c r="G157" s="94">
        <v>506019880</v>
      </c>
      <c r="H157" s="94">
        <f t="shared" ref="H157" si="50">+SUM(H158:H164)</f>
        <v>1300000000</v>
      </c>
      <c r="I157" s="94">
        <v>1112396264</v>
      </c>
      <c r="J157" s="94">
        <v>750334085</v>
      </c>
      <c r="K157" s="94">
        <v>124583044</v>
      </c>
      <c r="L157" s="94">
        <v>103930227</v>
      </c>
      <c r="M157" s="157">
        <f t="shared" si="43"/>
        <v>0.57718006538461541</v>
      </c>
      <c r="N157" s="1036"/>
    </row>
    <row r="158" spans="1:14" s="1036" customFormat="1" ht="72.75" hidden="1" customHeight="1" outlineLevel="2" x14ac:dyDescent="0.2">
      <c r="A158" s="922" t="s">
        <v>767</v>
      </c>
      <c r="B158" s="29" t="s">
        <v>648</v>
      </c>
      <c r="C158" s="236">
        <v>10</v>
      </c>
      <c r="D158" s="42" t="s">
        <v>340</v>
      </c>
      <c r="E158" s="22"/>
      <c r="F158" s="20">
        <v>107200000</v>
      </c>
      <c r="G158" s="22">
        <v>197200000</v>
      </c>
      <c r="H158" s="22">
        <f t="shared" ref="H158:H164" si="51">+E158-F158+G158</f>
        <v>90000000</v>
      </c>
      <c r="I158" s="25">
        <v>30000000</v>
      </c>
      <c r="J158" s="20">
        <v>0</v>
      </c>
      <c r="K158" s="20">
        <v>0</v>
      </c>
      <c r="L158" s="20">
        <v>0</v>
      </c>
      <c r="M158" s="50">
        <f t="shared" si="43"/>
        <v>0</v>
      </c>
    </row>
    <row r="159" spans="1:14" s="1036" customFormat="1" ht="36.75" hidden="1" customHeight="1" outlineLevel="2" x14ac:dyDescent="0.2">
      <c r="A159" s="922" t="s">
        <v>768</v>
      </c>
      <c r="B159" s="29" t="s">
        <v>348</v>
      </c>
      <c r="C159" s="236">
        <v>10</v>
      </c>
      <c r="D159" s="42" t="s">
        <v>349</v>
      </c>
      <c r="E159" s="22">
        <v>135600000</v>
      </c>
      <c r="F159" s="20">
        <v>30600000</v>
      </c>
      <c r="G159" s="22">
        <v>0</v>
      </c>
      <c r="H159" s="22">
        <f t="shared" si="51"/>
        <v>105000000</v>
      </c>
      <c r="I159" s="25">
        <v>105000000</v>
      </c>
      <c r="J159" s="20">
        <v>105000000</v>
      </c>
      <c r="K159" s="20">
        <v>26906627</v>
      </c>
      <c r="L159" s="20">
        <v>26906627</v>
      </c>
      <c r="M159" s="50">
        <f t="shared" si="43"/>
        <v>1</v>
      </c>
    </row>
    <row r="160" spans="1:14" s="1036" customFormat="1" ht="30" hidden="1" customHeight="1" outlineLevel="2" x14ac:dyDescent="0.2">
      <c r="A160" s="922" t="s">
        <v>769</v>
      </c>
      <c r="B160" s="29" t="s">
        <v>350</v>
      </c>
      <c r="C160" s="236">
        <v>10</v>
      </c>
      <c r="D160" s="68" t="s">
        <v>351</v>
      </c>
      <c r="E160" s="22">
        <v>341600000</v>
      </c>
      <c r="F160" s="20">
        <v>0</v>
      </c>
      <c r="G160" s="22">
        <v>0</v>
      </c>
      <c r="H160" s="22">
        <f t="shared" si="51"/>
        <v>341600000</v>
      </c>
      <c r="I160" s="25">
        <v>341600000</v>
      </c>
      <c r="J160" s="20">
        <v>341600000</v>
      </c>
      <c r="K160" s="20">
        <v>51068361</v>
      </c>
      <c r="L160" s="20">
        <v>32387017</v>
      </c>
      <c r="M160" s="50">
        <f t="shared" si="43"/>
        <v>1</v>
      </c>
    </row>
    <row r="161" spans="1:14" s="1036" customFormat="1" ht="36" hidden="1" outlineLevel="2" x14ac:dyDescent="0.2">
      <c r="A161" s="922" t="s">
        <v>770</v>
      </c>
      <c r="B161" s="29" t="s">
        <v>352</v>
      </c>
      <c r="C161" s="945">
        <v>10</v>
      </c>
      <c r="D161" s="948" t="s">
        <v>353</v>
      </c>
      <c r="E161" s="22">
        <v>591600000</v>
      </c>
      <c r="F161" s="20">
        <v>197200000</v>
      </c>
      <c r="G161" s="22">
        <v>0</v>
      </c>
      <c r="H161" s="22">
        <f t="shared" si="51"/>
        <v>394400000</v>
      </c>
      <c r="I161" s="24">
        <v>294400000</v>
      </c>
      <c r="J161" s="20">
        <v>243553965</v>
      </c>
      <c r="K161" s="20">
        <v>46608056</v>
      </c>
      <c r="L161" s="20">
        <v>44636583</v>
      </c>
      <c r="M161" s="50">
        <f t="shared" si="43"/>
        <v>0.61753033722109529</v>
      </c>
    </row>
    <row r="162" spans="1:14" s="1036" customFormat="1" hidden="1" outlineLevel="2" x14ac:dyDescent="0.2">
      <c r="A162" s="922"/>
      <c r="B162" s="29" t="s">
        <v>979</v>
      </c>
      <c r="C162" s="945">
        <v>10</v>
      </c>
      <c r="D162" s="948" t="s">
        <v>977</v>
      </c>
      <c r="E162" s="22"/>
      <c r="F162" s="20">
        <v>0</v>
      </c>
      <c r="G162" s="22">
        <v>308819880</v>
      </c>
      <c r="H162" s="22">
        <f t="shared" si="51"/>
        <v>308819880</v>
      </c>
      <c r="I162" s="24">
        <v>281216144</v>
      </c>
      <c r="J162" s="20"/>
      <c r="K162" s="20"/>
      <c r="L162" s="20"/>
      <c r="M162" s="50">
        <f t="shared" si="43"/>
        <v>0</v>
      </c>
    </row>
    <row r="163" spans="1:14" s="1036" customFormat="1" ht="54.75" hidden="1" customHeight="1" outlineLevel="2" x14ac:dyDescent="0.2">
      <c r="A163" s="922" t="s">
        <v>771</v>
      </c>
      <c r="B163" s="29" t="s">
        <v>354</v>
      </c>
      <c r="C163" s="945">
        <v>10</v>
      </c>
      <c r="D163" s="948" t="s">
        <v>337</v>
      </c>
      <c r="E163" s="22">
        <v>230000000</v>
      </c>
      <c r="F163" s="20">
        <v>169819880</v>
      </c>
      <c r="G163" s="22">
        <v>0</v>
      </c>
      <c r="H163" s="22">
        <f t="shared" si="51"/>
        <v>60180120</v>
      </c>
      <c r="I163" s="24">
        <v>60180120</v>
      </c>
      <c r="J163" s="20">
        <v>60180120</v>
      </c>
      <c r="K163" s="20">
        <v>0</v>
      </c>
      <c r="L163" s="20">
        <v>0</v>
      </c>
      <c r="M163" s="50">
        <f t="shared" si="43"/>
        <v>1</v>
      </c>
    </row>
    <row r="164" spans="1:14" s="1036" customFormat="1" ht="24" hidden="1" customHeight="1" outlineLevel="2" x14ac:dyDescent="0.2">
      <c r="A164" s="930" t="s">
        <v>772</v>
      </c>
      <c r="B164" s="29" t="s">
        <v>355</v>
      </c>
      <c r="C164" s="236">
        <v>10</v>
      </c>
      <c r="D164" s="42" t="s">
        <v>356</v>
      </c>
      <c r="E164" s="22">
        <v>401200000</v>
      </c>
      <c r="F164" s="20">
        <v>401200000</v>
      </c>
      <c r="G164" s="22">
        <v>0</v>
      </c>
      <c r="H164" s="22">
        <f t="shared" si="51"/>
        <v>0</v>
      </c>
      <c r="I164" s="25">
        <v>0</v>
      </c>
      <c r="J164" s="20">
        <v>0</v>
      </c>
      <c r="K164" s="20">
        <v>0</v>
      </c>
      <c r="L164" s="20">
        <v>0</v>
      </c>
      <c r="M164" s="50">
        <f t="shared" si="43"/>
        <v>0</v>
      </c>
    </row>
    <row r="165" spans="1:14" s="19" customFormat="1" ht="24.75" hidden="1" customHeight="1" outlineLevel="1" x14ac:dyDescent="0.2">
      <c r="A165" s="921"/>
      <c r="B165" s="221" t="s">
        <v>864</v>
      </c>
      <c r="C165" s="245">
        <v>15</v>
      </c>
      <c r="D165" s="708" t="s">
        <v>430</v>
      </c>
      <c r="E165" s="94">
        <f>+SUM(E166:E170)</f>
        <v>0</v>
      </c>
      <c r="F165" s="94">
        <v>0</v>
      </c>
      <c r="G165" s="94">
        <v>2815325822</v>
      </c>
      <c r="H165" s="94">
        <f t="shared" ref="H165" si="52">+SUM(H166:H170)</f>
        <v>2815325822</v>
      </c>
      <c r="I165" s="94">
        <v>1036100000</v>
      </c>
      <c r="J165" s="94">
        <v>401300000</v>
      </c>
      <c r="K165" s="94">
        <v>102873333</v>
      </c>
      <c r="L165" s="94">
        <v>102873333</v>
      </c>
      <c r="M165" s="157">
        <f t="shared" si="43"/>
        <v>0.142541228039786</v>
      </c>
      <c r="N165" s="1036"/>
    </row>
    <row r="166" spans="1:14" s="1036" customFormat="1" ht="54" hidden="1" outlineLevel="2" x14ac:dyDescent="0.2">
      <c r="A166" s="922" t="s">
        <v>773</v>
      </c>
      <c r="B166" s="29" t="s">
        <v>649</v>
      </c>
      <c r="C166" s="236">
        <v>15</v>
      </c>
      <c r="D166" s="42" t="s">
        <v>340</v>
      </c>
      <c r="E166" s="22"/>
      <c r="F166" s="20">
        <v>0</v>
      </c>
      <c r="G166" s="22">
        <v>1217200000</v>
      </c>
      <c r="H166" s="22">
        <f t="shared" ref="H166:H170" si="53">+E166-F166+G166</f>
        <v>1217200000</v>
      </c>
      <c r="I166" s="25">
        <v>626800000</v>
      </c>
      <c r="J166" s="20">
        <v>401300000</v>
      </c>
      <c r="K166" s="20">
        <v>102873333</v>
      </c>
      <c r="L166" s="20">
        <v>102873333</v>
      </c>
      <c r="M166" s="50">
        <f t="shared" si="43"/>
        <v>0.32969109431482091</v>
      </c>
    </row>
    <row r="167" spans="1:14" s="1036" customFormat="1" ht="36.75" hidden="1" customHeight="1" outlineLevel="2" x14ac:dyDescent="0.2">
      <c r="A167" s="922" t="s">
        <v>774</v>
      </c>
      <c r="B167" s="29" t="s">
        <v>650</v>
      </c>
      <c r="C167" s="236">
        <v>15</v>
      </c>
      <c r="D167" s="42" t="s">
        <v>349</v>
      </c>
      <c r="E167" s="22"/>
      <c r="F167" s="20">
        <v>0</v>
      </c>
      <c r="G167" s="22">
        <v>228000000</v>
      </c>
      <c r="H167" s="22">
        <f t="shared" si="53"/>
        <v>228000000</v>
      </c>
      <c r="I167" s="25">
        <v>228000000</v>
      </c>
      <c r="J167" s="20">
        <v>0</v>
      </c>
      <c r="K167" s="20">
        <v>0</v>
      </c>
      <c r="L167" s="20">
        <v>0</v>
      </c>
      <c r="M167" s="50">
        <f t="shared" si="43"/>
        <v>0</v>
      </c>
    </row>
    <row r="168" spans="1:14" s="1036" customFormat="1" ht="18.75" hidden="1" customHeight="1" outlineLevel="2" x14ac:dyDescent="0.2">
      <c r="A168" s="922" t="s">
        <v>775</v>
      </c>
      <c r="B168" s="29" t="s">
        <v>651</v>
      </c>
      <c r="C168" s="236">
        <v>15</v>
      </c>
      <c r="D168" s="42" t="s">
        <v>351</v>
      </c>
      <c r="E168" s="22"/>
      <c r="F168" s="20">
        <v>0</v>
      </c>
      <c r="G168" s="22">
        <v>164000000</v>
      </c>
      <c r="H168" s="22">
        <f t="shared" si="53"/>
        <v>164000000</v>
      </c>
      <c r="I168" s="25">
        <v>164000000</v>
      </c>
      <c r="J168" s="20">
        <v>0</v>
      </c>
      <c r="K168" s="20">
        <v>0</v>
      </c>
      <c r="L168" s="20">
        <v>0</v>
      </c>
      <c r="M168" s="50">
        <f t="shared" si="43"/>
        <v>0</v>
      </c>
    </row>
    <row r="169" spans="1:14" s="1036" customFormat="1" ht="54.75" hidden="1" customHeight="1" outlineLevel="2" x14ac:dyDescent="0.2">
      <c r="A169" s="922" t="s">
        <v>776</v>
      </c>
      <c r="B169" s="29" t="s">
        <v>652</v>
      </c>
      <c r="C169" s="236">
        <v>15</v>
      </c>
      <c r="D169" s="42" t="s">
        <v>353</v>
      </c>
      <c r="E169" s="22"/>
      <c r="F169" s="20">
        <v>0</v>
      </c>
      <c r="G169" s="22">
        <v>361540000</v>
      </c>
      <c r="H169" s="22">
        <f t="shared" si="53"/>
        <v>361540000</v>
      </c>
      <c r="I169" s="25">
        <v>17300000</v>
      </c>
      <c r="J169" s="20">
        <v>0</v>
      </c>
      <c r="K169" s="20">
        <v>0</v>
      </c>
      <c r="L169" s="20">
        <v>0</v>
      </c>
      <c r="M169" s="50">
        <f t="shared" si="43"/>
        <v>0</v>
      </c>
    </row>
    <row r="170" spans="1:14" s="1036" customFormat="1" ht="24" hidden="1" customHeight="1" outlineLevel="2" x14ac:dyDescent="0.2">
      <c r="A170" s="931" t="s">
        <v>777</v>
      </c>
      <c r="B170" s="29" t="s">
        <v>653</v>
      </c>
      <c r="C170" s="236">
        <v>15</v>
      </c>
      <c r="D170" s="42" t="s">
        <v>356</v>
      </c>
      <c r="E170" s="22"/>
      <c r="F170" s="20">
        <v>0</v>
      </c>
      <c r="G170" s="22">
        <v>844585822</v>
      </c>
      <c r="H170" s="22">
        <f t="shared" si="53"/>
        <v>844585822</v>
      </c>
      <c r="I170" s="25">
        <v>0</v>
      </c>
      <c r="J170" s="20">
        <v>0</v>
      </c>
      <c r="K170" s="20">
        <v>0</v>
      </c>
      <c r="L170" s="20">
        <v>0</v>
      </c>
      <c r="M170" s="50">
        <f t="shared" si="43"/>
        <v>0</v>
      </c>
    </row>
    <row r="171" spans="1:14" s="1036" customFormat="1" ht="56.25" customHeight="1" collapsed="1" x14ac:dyDescent="0.2">
      <c r="A171" s="1054"/>
      <c r="B171" s="158" t="s">
        <v>357</v>
      </c>
      <c r="C171" s="250" t="s">
        <v>68</v>
      </c>
      <c r="D171" s="1035" t="s">
        <v>326</v>
      </c>
      <c r="E171" s="159">
        <f>+E173+E178+E172</f>
        <v>1923920000</v>
      </c>
      <c r="F171" s="159">
        <v>408139460</v>
      </c>
      <c r="G171" s="159">
        <v>84219460</v>
      </c>
      <c r="H171" s="159">
        <f t="shared" ref="H171" si="54">+H173+H178+H172</f>
        <v>1600000000</v>
      </c>
      <c r="I171" s="159">
        <v>1523259460</v>
      </c>
      <c r="J171" s="159">
        <v>1464229171</v>
      </c>
      <c r="K171" s="159">
        <v>655366752</v>
      </c>
      <c r="L171" s="159">
        <v>642897210</v>
      </c>
      <c r="M171" s="161">
        <f t="shared" si="43"/>
        <v>0.91514323187500002</v>
      </c>
    </row>
    <row r="172" spans="1:14" s="56" customFormat="1" ht="24.75" hidden="1" customHeight="1" outlineLevel="1" x14ac:dyDescent="0.2">
      <c r="A172" s="932"/>
      <c r="B172" s="222" t="s">
        <v>357</v>
      </c>
      <c r="C172" s="246"/>
      <c r="D172" s="709" t="s">
        <v>413</v>
      </c>
      <c r="E172" s="100">
        <v>920000</v>
      </c>
      <c r="F172" s="95">
        <v>920000</v>
      </c>
      <c r="G172" s="100">
        <v>0</v>
      </c>
      <c r="H172" s="100">
        <f t="shared" ref="H172" si="55">+E172-F172+G172</f>
        <v>0</v>
      </c>
      <c r="I172" s="102">
        <v>0</v>
      </c>
      <c r="J172" s="95">
        <v>0</v>
      </c>
      <c r="K172" s="101">
        <v>0</v>
      </c>
      <c r="L172" s="101">
        <v>0</v>
      </c>
      <c r="M172" s="700">
        <f t="shared" si="43"/>
        <v>0</v>
      </c>
      <c r="N172" s="1036"/>
    </row>
    <row r="173" spans="1:14" s="107" customFormat="1" ht="29.25" hidden="1" customHeight="1" outlineLevel="1" x14ac:dyDescent="0.2">
      <c r="A173" s="933"/>
      <c r="B173" s="221" t="s">
        <v>358</v>
      </c>
      <c r="C173" s="245">
        <v>10</v>
      </c>
      <c r="D173" s="708" t="s">
        <v>339</v>
      </c>
      <c r="E173" s="94">
        <f>+SUM(E174:E177)</f>
        <v>382300000</v>
      </c>
      <c r="F173" s="94">
        <v>7559460</v>
      </c>
      <c r="G173" s="94">
        <v>0</v>
      </c>
      <c r="H173" s="94">
        <f t="shared" ref="H173" si="56">+SUM(H174:H177)</f>
        <v>374740540</v>
      </c>
      <c r="I173" s="94">
        <v>298000000</v>
      </c>
      <c r="J173" s="94">
        <v>278423449</v>
      </c>
      <c r="K173" s="94">
        <v>97158122</v>
      </c>
      <c r="L173" s="94">
        <v>97058122</v>
      </c>
      <c r="M173" s="162">
        <f t="shared" si="43"/>
        <v>0.74297659121695236</v>
      </c>
      <c r="N173" s="1036"/>
    </row>
    <row r="174" spans="1:14" s="19" customFormat="1" ht="54" hidden="1" outlineLevel="2" x14ac:dyDescent="0.2">
      <c r="A174" s="922" t="s">
        <v>778</v>
      </c>
      <c r="B174" s="29" t="s">
        <v>359</v>
      </c>
      <c r="C174" s="236">
        <v>10</v>
      </c>
      <c r="D174" s="42" t="s">
        <v>340</v>
      </c>
      <c r="E174" s="22">
        <v>177300000</v>
      </c>
      <c r="F174" s="20">
        <v>7559460</v>
      </c>
      <c r="G174" s="22">
        <v>0</v>
      </c>
      <c r="H174" s="22">
        <f t="shared" ref="H174:H177" si="57">+E174-F174+G174</f>
        <v>169740540</v>
      </c>
      <c r="I174" s="25">
        <v>93000000</v>
      </c>
      <c r="J174" s="20">
        <v>74000000</v>
      </c>
      <c r="K174" s="20">
        <v>34500000</v>
      </c>
      <c r="L174" s="20">
        <v>34500000</v>
      </c>
      <c r="M174" s="50">
        <f t="shared" si="43"/>
        <v>0.43595949441423953</v>
      </c>
      <c r="N174" s="1036"/>
    </row>
    <row r="175" spans="1:14" s="19" customFormat="1" ht="36.75" hidden="1" customHeight="1" outlineLevel="2" x14ac:dyDescent="0.2">
      <c r="A175" s="922" t="s">
        <v>779</v>
      </c>
      <c r="B175" s="29" t="s">
        <v>360</v>
      </c>
      <c r="C175" s="236">
        <v>10</v>
      </c>
      <c r="D175" s="42" t="s">
        <v>335</v>
      </c>
      <c r="E175" s="22">
        <v>175000000</v>
      </c>
      <c r="F175" s="20">
        <v>0</v>
      </c>
      <c r="G175" s="22">
        <v>0</v>
      </c>
      <c r="H175" s="22">
        <f t="shared" si="57"/>
        <v>175000000</v>
      </c>
      <c r="I175" s="25">
        <v>175000000</v>
      </c>
      <c r="J175" s="20">
        <v>175000000</v>
      </c>
      <c r="K175" s="20">
        <v>36405533</v>
      </c>
      <c r="L175" s="20">
        <v>36405533</v>
      </c>
      <c r="M175" s="50">
        <f t="shared" si="43"/>
        <v>1</v>
      </c>
      <c r="N175" s="1036"/>
    </row>
    <row r="176" spans="1:14" s="19" customFormat="1" ht="33.75" hidden="1" customHeight="1" outlineLevel="2" x14ac:dyDescent="0.2">
      <c r="A176" s="922" t="s">
        <v>780</v>
      </c>
      <c r="B176" s="29" t="s">
        <v>361</v>
      </c>
      <c r="C176" s="236">
        <v>10</v>
      </c>
      <c r="D176" s="42" t="s">
        <v>336</v>
      </c>
      <c r="E176" s="22">
        <v>5000000</v>
      </c>
      <c r="F176" s="20">
        <v>0</v>
      </c>
      <c r="G176" s="22">
        <v>0</v>
      </c>
      <c r="H176" s="22">
        <f t="shared" si="57"/>
        <v>5000000</v>
      </c>
      <c r="I176" s="25">
        <v>5000000</v>
      </c>
      <c r="J176" s="20">
        <v>5000000</v>
      </c>
      <c r="K176" s="20">
        <v>4162559</v>
      </c>
      <c r="L176" s="20">
        <v>4162559</v>
      </c>
      <c r="M176" s="50">
        <f t="shared" si="43"/>
        <v>1</v>
      </c>
      <c r="N176" s="1036"/>
    </row>
    <row r="177" spans="1:14" s="19" customFormat="1" ht="36" hidden="1" outlineLevel="2" x14ac:dyDescent="0.2">
      <c r="A177" s="922" t="s">
        <v>781</v>
      </c>
      <c r="B177" s="29" t="s">
        <v>362</v>
      </c>
      <c r="C177" s="236">
        <v>10</v>
      </c>
      <c r="D177" s="42" t="s">
        <v>87</v>
      </c>
      <c r="E177" s="22">
        <v>25000000</v>
      </c>
      <c r="F177" s="20">
        <v>0</v>
      </c>
      <c r="G177" s="22">
        <v>0</v>
      </c>
      <c r="H177" s="22">
        <f t="shared" si="57"/>
        <v>25000000</v>
      </c>
      <c r="I177" s="25">
        <v>25000000</v>
      </c>
      <c r="J177" s="20">
        <v>24423449</v>
      </c>
      <c r="K177" s="20">
        <v>22090030</v>
      </c>
      <c r="L177" s="20">
        <v>21990030</v>
      </c>
      <c r="M177" s="50">
        <f t="shared" si="43"/>
        <v>0.97693795999999999</v>
      </c>
      <c r="N177" s="1036"/>
    </row>
    <row r="178" spans="1:14" s="19" customFormat="1" ht="23.25" hidden="1" customHeight="1" outlineLevel="1" x14ac:dyDescent="0.2">
      <c r="A178" s="921"/>
      <c r="B178" s="221" t="s">
        <v>363</v>
      </c>
      <c r="C178" s="245">
        <v>10</v>
      </c>
      <c r="D178" s="708" t="s">
        <v>334</v>
      </c>
      <c r="E178" s="94">
        <f t="shared" ref="E178:H178" si="58">+SUM(E179:E184)</f>
        <v>1540700000</v>
      </c>
      <c r="F178" s="94">
        <v>399660000</v>
      </c>
      <c r="G178" s="94">
        <v>84219460</v>
      </c>
      <c r="H178" s="94">
        <f t="shared" si="58"/>
        <v>1225259460</v>
      </c>
      <c r="I178" s="94">
        <v>1225259460</v>
      </c>
      <c r="J178" s="94">
        <v>1185805722</v>
      </c>
      <c r="K178" s="94">
        <v>558208630</v>
      </c>
      <c r="L178" s="94">
        <v>545839088</v>
      </c>
      <c r="M178" s="163">
        <f t="shared" si="43"/>
        <v>0.96779968709647834</v>
      </c>
      <c r="N178" s="1036"/>
    </row>
    <row r="179" spans="1:14" s="19" customFormat="1" ht="54" hidden="1" outlineLevel="2" x14ac:dyDescent="0.2">
      <c r="A179" s="922" t="s">
        <v>782</v>
      </c>
      <c r="B179" s="29" t="s">
        <v>364</v>
      </c>
      <c r="C179" s="236">
        <v>10</v>
      </c>
      <c r="D179" s="42" t="s">
        <v>340</v>
      </c>
      <c r="E179" s="22">
        <v>172000000</v>
      </c>
      <c r="F179" s="20">
        <v>36660000</v>
      </c>
      <c r="G179" s="22">
        <v>0</v>
      </c>
      <c r="H179" s="22">
        <f t="shared" ref="H179" si="59">+E179-F179+G179</f>
        <v>135340000</v>
      </c>
      <c r="I179" s="25">
        <v>135340000</v>
      </c>
      <c r="J179" s="20">
        <v>135340000</v>
      </c>
      <c r="K179" s="20">
        <v>99940000</v>
      </c>
      <c r="L179" s="20">
        <v>99940000</v>
      </c>
      <c r="M179" s="50">
        <f t="shared" si="43"/>
        <v>1</v>
      </c>
      <c r="N179" s="1036"/>
    </row>
    <row r="180" spans="1:14" s="19" customFormat="1" ht="36.75" hidden="1" customHeight="1" outlineLevel="2" x14ac:dyDescent="0.2">
      <c r="A180" s="922" t="s">
        <v>783</v>
      </c>
      <c r="B180" s="29" t="s">
        <v>365</v>
      </c>
      <c r="C180" s="236">
        <v>10</v>
      </c>
      <c r="D180" s="42" t="s">
        <v>335</v>
      </c>
      <c r="E180" s="22">
        <v>633400000</v>
      </c>
      <c r="F180" s="20">
        <v>0</v>
      </c>
      <c r="G180" s="22">
        <v>0</v>
      </c>
      <c r="H180" s="22">
        <f t="shared" ref="H180:H184" si="60">+E180-F180+G180</f>
        <v>633400000</v>
      </c>
      <c r="I180" s="25">
        <v>633400000</v>
      </c>
      <c r="J180" s="20">
        <v>633400000</v>
      </c>
      <c r="K180" s="20">
        <v>236859405</v>
      </c>
      <c r="L180" s="20">
        <v>236859405</v>
      </c>
      <c r="M180" s="50">
        <f t="shared" si="43"/>
        <v>1</v>
      </c>
      <c r="N180" s="1036"/>
    </row>
    <row r="181" spans="1:14" s="19" customFormat="1" ht="30" hidden="1" customHeight="1" outlineLevel="2" x14ac:dyDescent="0.2">
      <c r="A181" s="922" t="s">
        <v>784</v>
      </c>
      <c r="B181" s="29" t="s">
        <v>366</v>
      </c>
      <c r="C181" s="236">
        <v>10</v>
      </c>
      <c r="D181" s="42" t="s">
        <v>336</v>
      </c>
      <c r="E181" s="22">
        <v>120000000</v>
      </c>
      <c r="F181" s="20">
        <v>0</v>
      </c>
      <c r="G181" s="22">
        <v>40000000</v>
      </c>
      <c r="H181" s="22">
        <f t="shared" si="60"/>
        <v>160000000</v>
      </c>
      <c r="I181" s="25">
        <v>160000000</v>
      </c>
      <c r="J181" s="20">
        <v>150000000</v>
      </c>
      <c r="K181" s="20">
        <v>103348286</v>
      </c>
      <c r="L181" s="20">
        <v>93240544</v>
      </c>
      <c r="M181" s="50">
        <f t="shared" si="43"/>
        <v>0.9375</v>
      </c>
      <c r="N181" s="1036"/>
    </row>
    <row r="182" spans="1:14" s="19" customFormat="1" ht="36" hidden="1" outlineLevel="2" x14ac:dyDescent="0.2">
      <c r="A182" s="922" t="s">
        <v>785</v>
      </c>
      <c r="B182" s="29" t="s">
        <v>367</v>
      </c>
      <c r="C182" s="236">
        <v>10</v>
      </c>
      <c r="D182" s="42" t="s">
        <v>87</v>
      </c>
      <c r="E182" s="22">
        <v>140000000</v>
      </c>
      <c r="F182" s="20">
        <v>0</v>
      </c>
      <c r="G182" s="22">
        <v>36660000</v>
      </c>
      <c r="H182" s="22">
        <f t="shared" si="60"/>
        <v>176660000</v>
      </c>
      <c r="I182" s="25">
        <v>176660000</v>
      </c>
      <c r="J182" s="20">
        <v>169471712</v>
      </c>
      <c r="K182" s="20">
        <v>114201479</v>
      </c>
      <c r="L182" s="20">
        <v>111939679</v>
      </c>
      <c r="M182" s="50">
        <f t="shared" si="43"/>
        <v>0.9593100418883731</v>
      </c>
      <c r="N182" s="1036"/>
    </row>
    <row r="183" spans="1:14" s="19" customFormat="1" ht="54.75" hidden="1" customHeight="1" outlineLevel="2" x14ac:dyDescent="0.2">
      <c r="A183" s="922" t="s">
        <v>786</v>
      </c>
      <c r="B183" s="29" t="s">
        <v>368</v>
      </c>
      <c r="C183" s="236">
        <v>10</v>
      </c>
      <c r="D183" s="42" t="s">
        <v>337</v>
      </c>
      <c r="E183" s="22">
        <v>70000000</v>
      </c>
      <c r="F183" s="20">
        <v>0</v>
      </c>
      <c r="G183" s="22">
        <v>0</v>
      </c>
      <c r="H183" s="22">
        <f t="shared" si="60"/>
        <v>70000000</v>
      </c>
      <c r="I183" s="25">
        <v>70000000</v>
      </c>
      <c r="J183" s="20">
        <v>70000000</v>
      </c>
      <c r="K183" s="20">
        <v>0</v>
      </c>
      <c r="L183" s="20">
        <v>0</v>
      </c>
      <c r="M183" s="50">
        <f t="shared" si="43"/>
        <v>1</v>
      </c>
      <c r="N183" s="1036"/>
    </row>
    <row r="184" spans="1:14" s="19" customFormat="1" ht="26.25" hidden="1" customHeight="1" outlineLevel="2" x14ac:dyDescent="0.2">
      <c r="A184" s="931" t="s">
        <v>787</v>
      </c>
      <c r="B184" s="29" t="s">
        <v>369</v>
      </c>
      <c r="C184" s="236">
        <v>10</v>
      </c>
      <c r="D184" s="42" t="s">
        <v>338</v>
      </c>
      <c r="E184" s="22">
        <v>405300000</v>
      </c>
      <c r="F184" s="20">
        <v>363000000</v>
      </c>
      <c r="G184" s="22">
        <v>7559460</v>
      </c>
      <c r="H184" s="22">
        <f t="shared" si="60"/>
        <v>49859460</v>
      </c>
      <c r="I184" s="25">
        <v>49859460</v>
      </c>
      <c r="J184" s="20">
        <v>27594010</v>
      </c>
      <c r="K184" s="20">
        <v>3859460</v>
      </c>
      <c r="L184" s="20">
        <v>3859460</v>
      </c>
      <c r="M184" s="50">
        <f t="shared" si="43"/>
        <v>0.55343579733916093</v>
      </c>
      <c r="N184" s="1036"/>
    </row>
    <row r="185" spans="1:14" s="1036" customFormat="1" ht="66.75" customHeight="1" collapsed="1" x14ac:dyDescent="0.2">
      <c r="A185" s="1054"/>
      <c r="B185" s="158" t="s">
        <v>370</v>
      </c>
      <c r="C185" s="250" t="s">
        <v>68</v>
      </c>
      <c r="D185" s="1035" t="s">
        <v>328</v>
      </c>
      <c r="E185" s="159">
        <f>+E186</f>
        <v>3500000000</v>
      </c>
      <c r="F185" s="159">
        <v>1742152000</v>
      </c>
      <c r="G185" s="159">
        <v>742152000</v>
      </c>
      <c r="H185" s="159">
        <f t="shared" ref="H185" si="61">+H186</f>
        <v>2500000000</v>
      </c>
      <c r="I185" s="159">
        <v>2350501149</v>
      </c>
      <c r="J185" s="159">
        <v>2032623391</v>
      </c>
      <c r="K185" s="159">
        <v>1115050023</v>
      </c>
      <c r="L185" s="159">
        <v>1100431586</v>
      </c>
      <c r="M185" s="164">
        <f t="shared" si="43"/>
        <v>0.81304935639999998</v>
      </c>
    </row>
    <row r="186" spans="1:14" s="1036" customFormat="1" ht="21" hidden="1" customHeight="1" outlineLevel="2" x14ac:dyDescent="0.2">
      <c r="A186" s="1056"/>
      <c r="B186" s="221" t="s">
        <v>371</v>
      </c>
      <c r="C186" s="247">
        <v>10</v>
      </c>
      <c r="D186" s="223" t="s">
        <v>334</v>
      </c>
      <c r="E186" s="93">
        <f t="shared" ref="E186" si="62">+SUM(E187:E195)</f>
        <v>3500000000</v>
      </c>
      <c r="F186" s="93">
        <v>1742152000</v>
      </c>
      <c r="G186" s="93">
        <v>742152000</v>
      </c>
      <c r="H186" s="93">
        <f t="shared" ref="H186" si="63">+SUM(H187:H195)</f>
        <v>2500000000</v>
      </c>
      <c r="I186" s="93">
        <v>2350501149</v>
      </c>
      <c r="J186" s="93">
        <v>2032623391</v>
      </c>
      <c r="K186" s="93">
        <v>1115050023</v>
      </c>
      <c r="L186" s="93">
        <v>1100431586</v>
      </c>
      <c r="M186" s="165">
        <f t="shared" si="43"/>
        <v>0.81304935639999998</v>
      </c>
    </row>
    <row r="187" spans="1:14" s="1036" customFormat="1" ht="54" hidden="1" outlineLevel="2" x14ac:dyDescent="0.2">
      <c r="A187" s="922" t="s">
        <v>788</v>
      </c>
      <c r="B187" s="29" t="s">
        <v>372</v>
      </c>
      <c r="C187" s="241">
        <v>10</v>
      </c>
      <c r="D187" s="68" t="s">
        <v>340</v>
      </c>
      <c r="E187" s="22">
        <v>1252152000</v>
      </c>
      <c r="F187" s="20">
        <v>382152000</v>
      </c>
      <c r="G187" s="22">
        <v>0</v>
      </c>
      <c r="H187" s="22">
        <f t="shared" ref="H187:H195" si="64">+E187-F187+G187</f>
        <v>870000000</v>
      </c>
      <c r="I187" s="25">
        <v>770501149</v>
      </c>
      <c r="J187" s="20">
        <v>739367817</v>
      </c>
      <c r="K187" s="20">
        <v>463044189</v>
      </c>
      <c r="L187" s="20">
        <v>463044189</v>
      </c>
      <c r="M187" s="50">
        <f t="shared" si="43"/>
        <v>0.84984806551724135</v>
      </c>
    </row>
    <row r="188" spans="1:14" s="1036" customFormat="1" ht="36.75" hidden="1" customHeight="1" outlineLevel="2" x14ac:dyDescent="0.2">
      <c r="A188" s="922" t="s">
        <v>789</v>
      </c>
      <c r="B188" s="29" t="s">
        <v>373</v>
      </c>
      <c r="C188" s="241">
        <v>10</v>
      </c>
      <c r="D188" s="68" t="s">
        <v>335</v>
      </c>
      <c r="E188" s="22">
        <v>420000000</v>
      </c>
      <c r="F188" s="20">
        <v>130000000</v>
      </c>
      <c r="G188" s="22">
        <v>130000000</v>
      </c>
      <c r="H188" s="22">
        <f t="shared" si="64"/>
        <v>420000000</v>
      </c>
      <c r="I188" s="25">
        <v>420000000</v>
      </c>
      <c r="J188" s="20">
        <v>420000000</v>
      </c>
      <c r="K188" s="20">
        <v>151184414</v>
      </c>
      <c r="L188" s="20">
        <v>151184414</v>
      </c>
      <c r="M188" s="50">
        <f t="shared" si="43"/>
        <v>1</v>
      </c>
    </row>
    <row r="189" spans="1:14" s="1036" customFormat="1" ht="18.75" hidden="1" customHeight="1" outlineLevel="2" x14ac:dyDescent="0.2">
      <c r="A189" s="1020" t="s">
        <v>981</v>
      </c>
      <c r="B189" s="29" t="s">
        <v>974</v>
      </c>
      <c r="C189" s="241">
        <v>10</v>
      </c>
      <c r="D189" s="68" t="s">
        <v>883</v>
      </c>
      <c r="E189" s="22">
        <v>0</v>
      </c>
      <c r="F189" s="20">
        <v>0</v>
      </c>
      <c r="G189" s="22">
        <v>80000000</v>
      </c>
      <c r="H189" s="22">
        <f t="shared" si="64"/>
        <v>80000000</v>
      </c>
      <c r="I189" s="25">
        <v>80000000</v>
      </c>
      <c r="J189" s="20">
        <v>0</v>
      </c>
      <c r="K189" s="20">
        <v>0</v>
      </c>
      <c r="L189" s="20">
        <v>0</v>
      </c>
      <c r="M189" s="50">
        <f t="shared" si="43"/>
        <v>0</v>
      </c>
    </row>
    <row r="190" spans="1:14" s="1036" customFormat="1" ht="18.75" hidden="1" customHeight="1" outlineLevel="2" x14ac:dyDescent="0.2">
      <c r="A190" s="1020" t="s">
        <v>982</v>
      </c>
      <c r="B190" s="29" t="s">
        <v>975</v>
      </c>
      <c r="C190" s="241">
        <v>10</v>
      </c>
      <c r="D190" s="68" t="s">
        <v>977</v>
      </c>
      <c r="E190" s="22">
        <v>0</v>
      </c>
      <c r="F190" s="20">
        <v>0</v>
      </c>
      <c r="G190" s="22">
        <v>80000000</v>
      </c>
      <c r="H190" s="22">
        <f t="shared" si="64"/>
        <v>80000000</v>
      </c>
      <c r="I190" s="25">
        <v>80000000</v>
      </c>
      <c r="J190" s="20">
        <v>0</v>
      </c>
      <c r="K190" s="20">
        <v>0</v>
      </c>
      <c r="L190" s="20">
        <v>0</v>
      </c>
      <c r="M190" s="50">
        <f t="shared" si="43"/>
        <v>0</v>
      </c>
    </row>
    <row r="191" spans="1:14" s="1036" customFormat="1" ht="18.75" hidden="1" customHeight="1" outlineLevel="2" x14ac:dyDescent="0.2">
      <c r="A191" s="1020" t="s">
        <v>983</v>
      </c>
      <c r="B191" s="29" t="s">
        <v>976</v>
      </c>
      <c r="C191" s="241">
        <v>10</v>
      </c>
      <c r="D191" s="68" t="s">
        <v>660</v>
      </c>
      <c r="E191" s="22">
        <v>0</v>
      </c>
      <c r="F191" s="20">
        <v>0</v>
      </c>
      <c r="G191" s="22">
        <v>100000000</v>
      </c>
      <c r="H191" s="22">
        <f t="shared" si="64"/>
        <v>100000000</v>
      </c>
      <c r="I191" s="25">
        <v>100000000</v>
      </c>
      <c r="J191" s="20">
        <v>0</v>
      </c>
      <c r="K191" s="20">
        <v>0</v>
      </c>
      <c r="L191" s="20">
        <v>0</v>
      </c>
      <c r="M191" s="50">
        <f t="shared" si="43"/>
        <v>0</v>
      </c>
    </row>
    <row r="192" spans="1:14" s="1036" customFormat="1" hidden="1" outlineLevel="2" x14ac:dyDescent="0.2">
      <c r="A192" s="922" t="s">
        <v>790</v>
      </c>
      <c r="B192" s="29" t="s">
        <v>374</v>
      </c>
      <c r="C192" s="241">
        <v>10</v>
      </c>
      <c r="D192" s="68" t="s">
        <v>336</v>
      </c>
      <c r="E192" s="22">
        <v>250000000</v>
      </c>
      <c r="F192" s="20">
        <v>0</v>
      </c>
      <c r="G192" s="22">
        <v>50000000</v>
      </c>
      <c r="H192" s="22">
        <f t="shared" si="64"/>
        <v>300000000</v>
      </c>
      <c r="I192" s="25">
        <v>250000000</v>
      </c>
      <c r="J192" s="20">
        <v>250000000</v>
      </c>
      <c r="K192" s="20">
        <v>181276458</v>
      </c>
      <c r="L192" s="20">
        <v>176466409</v>
      </c>
      <c r="M192" s="50">
        <f t="shared" si="43"/>
        <v>0.83333333333333337</v>
      </c>
    </row>
    <row r="193" spans="1:14" s="1036" customFormat="1" ht="21" hidden="1" customHeight="1" outlineLevel="2" x14ac:dyDescent="0.2">
      <c r="A193" s="922" t="s">
        <v>791</v>
      </c>
      <c r="B193" s="29" t="s">
        <v>375</v>
      </c>
      <c r="C193" s="241">
        <v>10</v>
      </c>
      <c r="D193" s="68" t="s">
        <v>87</v>
      </c>
      <c r="E193" s="22">
        <v>400000000</v>
      </c>
      <c r="F193" s="20">
        <v>0</v>
      </c>
      <c r="G193" s="22">
        <v>50000000</v>
      </c>
      <c r="H193" s="22">
        <f t="shared" si="64"/>
        <v>450000000</v>
      </c>
      <c r="I193" s="25">
        <v>450000000</v>
      </c>
      <c r="J193" s="20">
        <v>423255574</v>
      </c>
      <c r="K193" s="20">
        <v>319544962</v>
      </c>
      <c r="L193" s="20">
        <v>309736574</v>
      </c>
      <c r="M193" s="50">
        <f t="shared" si="43"/>
        <v>0.94056794222222218</v>
      </c>
    </row>
    <row r="194" spans="1:14" s="1036" customFormat="1" ht="34.5" hidden="1" customHeight="1" outlineLevel="2" x14ac:dyDescent="0.2">
      <c r="A194" s="922" t="s">
        <v>792</v>
      </c>
      <c r="B194" s="29" t="s">
        <v>376</v>
      </c>
      <c r="C194" s="241">
        <v>10</v>
      </c>
      <c r="D194" s="68" t="s">
        <v>337</v>
      </c>
      <c r="E194" s="22">
        <v>100000000</v>
      </c>
      <c r="F194" s="20">
        <v>0</v>
      </c>
      <c r="G194" s="22">
        <v>100000000</v>
      </c>
      <c r="H194" s="22">
        <f t="shared" si="64"/>
        <v>200000000</v>
      </c>
      <c r="I194" s="25">
        <v>200000000</v>
      </c>
      <c r="J194" s="20">
        <v>200000000</v>
      </c>
      <c r="K194" s="20">
        <v>0</v>
      </c>
      <c r="L194" s="20">
        <v>0</v>
      </c>
      <c r="M194" s="50">
        <f t="shared" si="43"/>
        <v>1</v>
      </c>
    </row>
    <row r="195" spans="1:14" s="1036" customFormat="1" ht="18.75" hidden="1" customHeight="1" outlineLevel="2" x14ac:dyDescent="0.2">
      <c r="A195" s="1050" t="s">
        <v>793</v>
      </c>
      <c r="B195" s="74" t="s">
        <v>377</v>
      </c>
      <c r="C195" s="1051">
        <v>10</v>
      </c>
      <c r="D195" s="1052" t="s">
        <v>338</v>
      </c>
      <c r="E195" s="79">
        <v>1077848000</v>
      </c>
      <c r="F195" s="20">
        <v>1230000000</v>
      </c>
      <c r="G195" s="22">
        <v>152152000</v>
      </c>
      <c r="H195" s="22">
        <f t="shared" si="64"/>
        <v>0</v>
      </c>
      <c r="I195" s="683">
        <v>0</v>
      </c>
      <c r="J195" s="26">
        <v>0</v>
      </c>
      <c r="K195" s="26">
        <v>0</v>
      </c>
      <c r="L195" s="26">
        <v>0</v>
      </c>
      <c r="M195" s="1031">
        <f t="shared" si="43"/>
        <v>0</v>
      </c>
    </row>
    <row r="196" spans="1:14" s="1036" customFormat="1" ht="69" customHeight="1" collapsed="1" x14ac:dyDescent="0.2">
      <c r="A196" s="921"/>
      <c r="B196" s="158" t="s">
        <v>378</v>
      </c>
      <c r="C196" s="250" t="s">
        <v>68</v>
      </c>
      <c r="D196" s="1035" t="s">
        <v>327</v>
      </c>
      <c r="E196" s="159">
        <f>+E197</f>
        <v>900000000</v>
      </c>
      <c r="F196" s="159">
        <v>550123518</v>
      </c>
      <c r="G196" s="159">
        <v>250123518</v>
      </c>
      <c r="H196" s="159">
        <f t="shared" ref="H196" si="65">+H197</f>
        <v>600000000</v>
      </c>
      <c r="I196" s="159">
        <v>600000000</v>
      </c>
      <c r="J196" s="159">
        <v>549686944</v>
      </c>
      <c r="K196" s="159">
        <v>283849446</v>
      </c>
      <c r="L196" s="159">
        <v>274516663</v>
      </c>
      <c r="M196" s="164">
        <f t="shared" si="43"/>
        <v>0.9161449066666667</v>
      </c>
    </row>
    <row r="197" spans="1:14" s="1036" customFormat="1" ht="21" hidden="1" customHeight="1" outlineLevel="1" x14ac:dyDescent="0.2">
      <c r="A197" s="921"/>
      <c r="B197" s="691" t="s">
        <v>406</v>
      </c>
      <c r="C197" s="247">
        <v>10</v>
      </c>
      <c r="D197" s="223" t="s">
        <v>334</v>
      </c>
      <c r="E197" s="93">
        <f>+SUM(E198:E203)</f>
        <v>900000000</v>
      </c>
      <c r="F197" s="93">
        <v>550123518</v>
      </c>
      <c r="G197" s="93">
        <v>250123518</v>
      </c>
      <c r="H197" s="93">
        <f t="shared" ref="H197" si="66">+SUM(H198:H203)</f>
        <v>600000000</v>
      </c>
      <c r="I197" s="705">
        <v>600000000</v>
      </c>
      <c r="J197" s="93">
        <v>549686944</v>
      </c>
      <c r="K197" s="93">
        <v>283849446</v>
      </c>
      <c r="L197" s="93">
        <v>274516663</v>
      </c>
      <c r="M197" s="166">
        <f t="shared" si="43"/>
        <v>0.9161449066666667</v>
      </c>
      <c r="N197" s="18"/>
    </row>
    <row r="198" spans="1:14" s="19" customFormat="1" ht="54" hidden="1" outlineLevel="2" x14ac:dyDescent="0.2">
      <c r="A198" s="922" t="s">
        <v>794</v>
      </c>
      <c r="B198" s="29" t="s">
        <v>379</v>
      </c>
      <c r="C198" s="236">
        <v>10</v>
      </c>
      <c r="D198" s="42" t="s">
        <v>340</v>
      </c>
      <c r="E198" s="22">
        <v>330783684</v>
      </c>
      <c r="F198" s="20">
        <v>96719399</v>
      </c>
      <c r="G198" s="22">
        <v>55130614</v>
      </c>
      <c r="H198" s="22">
        <f t="shared" ref="H198:H203" si="67">+E198-F198+G198</f>
        <v>289194899</v>
      </c>
      <c r="I198" s="704">
        <v>289194899</v>
      </c>
      <c r="J198" s="20">
        <v>279447199</v>
      </c>
      <c r="K198" s="20">
        <v>147776159</v>
      </c>
      <c r="L198" s="20">
        <v>147776159</v>
      </c>
      <c r="M198" s="50">
        <f t="shared" si="43"/>
        <v>0.96629366550479856</v>
      </c>
    </row>
    <row r="199" spans="1:14" s="19" customFormat="1" ht="31.5" hidden="1" customHeight="1" outlineLevel="2" x14ac:dyDescent="0.2">
      <c r="A199" s="922" t="s">
        <v>795</v>
      </c>
      <c r="B199" s="29" t="s">
        <v>380</v>
      </c>
      <c r="C199" s="236">
        <v>10</v>
      </c>
      <c r="D199" s="42" t="s">
        <v>335</v>
      </c>
      <c r="E199" s="22">
        <v>27565000</v>
      </c>
      <c r="F199" s="20">
        <v>47109101</v>
      </c>
      <c r="G199" s="22">
        <v>79544101</v>
      </c>
      <c r="H199" s="22">
        <f t="shared" si="67"/>
        <v>60000000</v>
      </c>
      <c r="I199" s="25">
        <v>60000000</v>
      </c>
      <c r="J199" s="20">
        <v>60000000</v>
      </c>
      <c r="K199" s="20">
        <v>0</v>
      </c>
      <c r="L199" s="20">
        <v>0</v>
      </c>
      <c r="M199" s="50">
        <f t="shared" si="43"/>
        <v>1</v>
      </c>
    </row>
    <row r="200" spans="1:14" s="19" customFormat="1" hidden="1" outlineLevel="2" x14ac:dyDescent="0.2">
      <c r="A200" s="922" t="s">
        <v>796</v>
      </c>
      <c r="B200" s="29" t="s">
        <v>381</v>
      </c>
      <c r="C200" s="236">
        <v>10</v>
      </c>
      <c r="D200" s="42" t="s">
        <v>336</v>
      </c>
      <c r="E200" s="22">
        <v>66355614</v>
      </c>
      <c r="F200" s="20">
        <v>21355614</v>
      </c>
      <c r="G200" s="22">
        <v>18800000</v>
      </c>
      <c r="H200" s="22">
        <f t="shared" si="67"/>
        <v>63800000</v>
      </c>
      <c r="I200" s="25">
        <v>63800000</v>
      </c>
      <c r="J200" s="20">
        <v>63800000</v>
      </c>
      <c r="K200" s="20">
        <v>44908194</v>
      </c>
      <c r="L200" s="20">
        <v>39776023</v>
      </c>
      <c r="M200" s="50">
        <f t="shared" si="43"/>
        <v>1</v>
      </c>
    </row>
    <row r="201" spans="1:14" s="19" customFormat="1" ht="24" hidden="1" customHeight="1" outlineLevel="2" x14ac:dyDescent="0.2">
      <c r="A201" s="922" t="s">
        <v>797</v>
      </c>
      <c r="B201" s="29" t="s">
        <v>382</v>
      </c>
      <c r="C201" s="236">
        <v>10</v>
      </c>
      <c r="D201" s="42" t="s">
        <v>87</v>
      </c>
      <c r="E201" s="22">
        <v>134721000</v>
      </c>
      <c r="F201" s="20">
        <v>24364702</v>
      </c>
      <c r="G201" s="22">
        <v>56648803</v>
      </c>
      <c r="H201" s="22">
        <f t="shared" si="67"/>
        <v>167005101</v>
      </c>
      <c r="I201" s="25">
        <v>167005101</v>
      </c>
      <c r="J201" s="20">
        <v>126439745</v>
      </c>
      <c r="K201" s="20">
        <v>91165093</v>
      </c>
      <c r="L201" s="20">
        <v>86964481</v>
      </c>
      <c r="M201" s="50">
        <f t="shared" si="43"/>
        <v>0.75710109597191289</v>
      </c>
    </row>
    <row r="202" spans="1:14" s="19" customFormat="1" ht="54.75" hidden="1" customHeight="1" outlineLevel="2" x14ac:dyDescent="0.2">
      <c r="A202" s="930" t="s">
        <v>798</v>
      </c>
      <c r="B202" s="29" t="s">
        <v>645</v>
      </c>
      <c r="C202" s="236">
        <v>10</v>
      </c>
      <c r="D202" s="68" t="s">
        <v>337</v>
      </c>
      <c r="E202" s="22"/>
      <c r="F202" s="20">
        <v>20000000</v>
      </c>
      <c r="G202" s="22">
        <v>40000000</v>
      </c>
      <c r="H202" s="22">
        <f t="shared" si="67"/>
        <v>20000000</v>
      </c>
      <c r="I202" s="25">
        <v>20000000</v>
      </c>
      <c r="J202" s="20">
        <v>20000000</v>
      </c>
      <c r="K202" s="20">
        <v>0</v>
      </c>
      <c r="L202" s="20">
        <v>0</v>
      </c>
      <c r="M202" s="50">
        <f t="shared" si="43"/>
        <v>1</v>
      </c>
    </row>
    <row r="203" spans="1:14" s="19" customFormat="1" ht="18.75" hidden="1" customHeight="1" outlineLevel="2" x14ac:dyDescent="0.2">
      <c r="A203" s="930" t="s">
        <v>799</v>
      </c>
      <c r="B203" s="29" t="s">
        <v>383</v>
      </c>
      <c r="C203" s="236">
        <v>10</v>
      </c>
      <c r="D203" s="42" t="s">
        <v>338</v>
      </c>
      <c r="E203" s="22">
        <v>340574702</v>
      </c>
      <c r="F203" s="20">
        <v>340574702</v>
      </c>
      <c r="G203" s="22">
        <v>0</v>
      </c>
      <c r="H203" s="22">
        <f t="shared" si="67"/>
        <v>0</v>
      </c>
      <c r="I203" s="25">
        <v>0</v>
      </c>
      <c r="J203" s="20">
        <v>0</v>
      </c>
      <c r="K203" s="20">
        <v>0</v>
      </c>
      <c r="L203" s="20">
        <v>0</v>
      </c>
      <c r="M203" s="50">
        <f t="shared" si="43"/>
        <v>0</v>
      </c>
    </row>
    <row r="204" spans="1:14" s="1036" customFormat="1" ht="84" customHeight="1" collapsed="1" x14ac:dyDescent="0.2">
      <c r="A204" s="921"/>
      <c r="B204" s="158" t="s">
        <v>384</v>
      </c>
      <c r="C204" s="250" t="s">
        <v>68</v>
      </c>
      <c r="D204" s="1035" t="s">
        <v>341</v>
      </c>
      <c r="E204" s="159">
        <f>+E205</f>
        <v>1200000000</v>
      </c>
      <c r="F204" s="160">
        <v>497180000</v>
      </c>
      <c r="G204" s="159">
        <v>197180000</v>
      </c>
      <c r="H204" s="159">
        <f>+H205</f>
        <v>900000000</v>
      </c>
      <c r="I204" s="159">
        <v>900000000</v>
      </c>
      <c r="J204" s="159">
        <v>872934303</v>
      </c>
      <c r="K204" s="159">
        <v>577890926</v>
      </c>
      <c r="L204" s="159">
        <v>571020052</v>
      </c>
      <c r="M204" s="161">
        <f t="shared" ref="M204:M267" si="68">IFERROR(J204/H204,0%)</f>
        <v>0.96992700333333337</v>
      </c>
      <c r="N204" s="18"/>
    </row>
    <row r="205" spans="1:14" s="1036" customFormat="1" ht="37.5" hidden="1" customHeight="1" outlineLevel="1" x14ac:dyDescent="0.2">
      <c r="A205" s="921"/>
      <c r="B205" s="691" t="s">
        <v>658</v>
      </c>
      <c r="C205" s="247">
        <v>10</v>
      </c>
      <c r="D205" s="223" t="s">
        <v>334</v>
      </c>
      <c r="E205" s="167">
        <f>+SUM(E206:E211)</f>
        <v>1200000000</v>
      </c>
      <c r="F205" s="167">
        <v>497180000</v>
      </c>
      <c r="G205" s="167">
        <v>197180000</v>
      </c>
      <c r="H205" s="167">
        <f t="shared" ref="H205" si="69">+SUM(H206:H211)</f>
        <v>900000000</v>
      </c>
      <c r="I205" s="167">
        <v>900000000</v>
      </c>
      <c r="J205" s="167">
        <v>872934303</v>
      </c>
      <c r="K205" s="167">
        <v>577890926</v>
      </c>
      <c r="L205" s="167">
        <v>571020052</v>
      </c>
      <c r="M205" s="168">
        <f t="shared" si="68"/>
        <v>0.96992700333333337</v>
      </c>
      <c r="N205" s="18"/>
    </row>
    <row r="206" spans="1:14" s="1036" customFormat="1" ht="54" hidden="1" outlineLevel="2" x14ac:dyDescent="0.2">
      <c r="A206" s="922" t="s">
        <v>800</v>
      </c>
      <c r="B206" s="67" t="s">
        <v>407</v>
      </c>
      <c r="C206" s="248">
        <v>10</v>
      </c>
      <c r="D206" s="68" t="s">
        <v>340</v>
      </c>
      <c r="E206" s="22">
        <v>550000000</v>
      </c>
      <c r="F206" s="20">
        <v>176180000</v>
      </c>
      <c r="G206" s="22">
        <v>0</v>
      </c>
      <c r="H206" s="22">
        <f t="shared" ref="H206:H211" si="70">+E206-F206+G206</f>
        <v>373820000</v>
      </c>
      <c r="I206" s="25">
        <v>373820000</v>
      </c>
      <c r="J206" s="20">
        <v>372933333</v>
      </c>
      <c r="K206" s="20">
        <v>264213333</v>
      </c>
      <c r="L206" s="20">
        <v>264213333</v>
      </c>
      <c r="M206" s="50">
        <f t="shared" si="68"/>
        <v>0.99762809105986838</v>
      </c>
      <c r="N206" s="18"/>
    </row>
    <row r="207" spans="1:14" s="1036" customFormat="1" ht="36.75" hidden="1" customHeight="1" outlineLevel="2" x14ac:dyDescent="0.2">
      <c r="A207" s="922" t="s">
        <v>801</v>
      </c>
      <c r="B207" s="575" t="s">
        <v>400</v>
      </c>
      <c r="C207" s="248">
        <v>10</v>
      </c>
      <c r="D207" s="68" t="s">
        <v>335</v>
      </c>
      <c r="E207" s="22">
        <v>120000000</v>
      </c>
      <c r="F207" s="20">
        <v>0</v>
      </c>
      <c r="G207" s="22">
        <v>34000000</v>
      </c>
      <c r="H207" s="22">
        <f t="shared" si="70"/>
        <v>154000000</v>
      </c>
      <c r="I207" s="25">
        <v>154000000</v>
      </c>
      <c r="J207" s="20">
        <v>154000000</v>
      </c>
      <c r="K207" s="20">
        <v>58091264</v>
      </c>
      <c r="L207" s="20">
        <v>58091264</v>
      </c>
      <c r="M207" s="50">
        <f t="shared" si="68"/>
        <v>1</v>
      </c>
      <c r="N207" s="18"/>
    </row>
    <row r="208" spans="1:14" s="1036" customFormat="1" ht="18.75" hidden="1" customHeight="1" outlineLevel="2" x14ac:dyDescent="0.2">
      <c r="A208" s="922" t="s">
        <v>802</v>
      </c>
      <c r="B208" s="67" t="s">
        <v>401</v>
      </c>
      <c r="C208" s="236">
        <v>10</v>
      </c>
      <c r="D208" s="68" t="s">
        <v>336</v>
      </c>
      <c r="E208" s="22">
        <v>55000000</v>
      </c>
      <c r="F208" s="20">
        <v>0</v>
      </c>
      <c r="G208" s="22">
        <v>20000000</v>
      </c>
      <c r="H208" s="22">
        <f t="shared" si="70"/>
        <v>75000000</v>
      </c>
      <c r="I208" s="25">
        <v>75000000</v>
      </c>
      <c r="J208" s="20">
        <v>75000000</v>
      </c>
      <c r="K208" s="20">
        <v>54976892</v>
      </c>
      <c r="L208" s="20">
        <v>54976892</v>
      </c>
      <c r="M208" s="50">
        <f t="shared" si="68"/>
        <v>1</v>
      </c>
      <c r="N208" s="18"/>
    </row>
    <row r="209" spans="1:14" s="1036" customFormat="1" ht="24.75" hidden="1" customHeight="1" outlineLevel="2" x14ac:dyDescent="0.2">
      <c r="A209" s="922" t="s">
        <v>803</v>
      </c>
      <c r="B209" s="29" t="s">
        <v>402</v>
      </c>
      <c r="C209" s="236">
        <v>10</v>
      </c>
      <c r="D209" s="42" t="s">
        <v>87</v>
      </c>
      <c r="E209" s="22">
        <v>154000000</v>
      </c>
      <c r="F209" s="20">
        <v>0</v>
      </c>
      <c r="G209" s="22">
        <v>143180000</v>
      </c>
      <c r="H209" s="22">
        <f t="shared" si="70"/>
        <v>297180000</v>
      </c>
      <c r="I209" s="25">
        <v>297180000</v>
      </c>
      <c r="J209" s="20">
        <v>271000970</v>
      </c>
      <c r="K209" s="20">
        <v>200609437</v>
      </c>
      <c r="L209" s="20">
        <v>193738563</v>
      </c>
      <c r="M209" s="50">
        <f t="shared" si="68"/>
        <v>0.91190850662897904</v>
      </c>
      <c r="N209" s="18"/>
    </row>
    <row r="210" spans="1:14" s="1036" customFormat="1" ht="34.5" hidden="1" customHeight="1" outlineLevel="2" x14ac:dyDescent="0.2">
      <c r="A210" s="922" t="s">
        <v>804</v>
      </c>
      <c r="B210" s="575" t="s">
        <v>403</v>
      </c>
      <c r="C210" s="248">
        <v>10</v>
      </c>
      <c r="D210" s="68" t="s">
        <v>337</v>
      </c>
      <c r="E210" s="22">
        <v>21000000</v>
      </c>
      <c r="F210" s="20">
        <v>21000000</v>
      </c>
      <c r="G210" s="22">
        <v>0</v>
      </c>
      <c r="H210" s="22">
        <f t="shared" si="70"/>
        <v>0</v>
      </c>
      <c r="I210" s="25">
        <v>0</v>
      </c>
      <c r="J210" s="20">
        <v>0</v>
      </c>
      <c r="K210" s="20">
        <v>0</v>
      </c>
      <c r="L210" s="20">
        <v>0</v>
      </c>
      <c r="M210" s="50">
        <f t="shared" si="68"/>
        <v>0</v>
      </c>
      <c r="N210" s="18"/>
    </row>
    <row r="211" spans="1:14" s="1036" customFormat="1" ht="18.75" hidden="1" customHeight="1" outlineLevel="2" x14ac:dyDescent="0.2">
      <c r="A211" s="934" t="s">
        <v>805</v>
      </c>
      <c r="B211" s="575" t="s">
        <v>399</v>
      </c>
      <c r="C211" s="248">
        <v>10</v>
      </c>
      <c r="D211" s="68" t="s">
        <v>338</v>
      </c>
      <c r="E211" s="22">
        <v>300000000</v>
      </c>
      <c r="F211" s="20">
        <v>300000000</v>
      </c>
      <c r="G211" s="22">
        <v>0</v>
      </c>
      <c r="H211" s="22">
        <f t="shared" si="70"/>
        <v>0</v>
      </c>
      <c r="I211" s="25">
        <v>0</v>
      </c>
      <c r="J211" s="20">
        <v>0</v>
      </c>
      <c r="K211" s="20">
        <v>0</v>
      </c>
      <c r="L211" s="20">
        <v>0</v>
      </c>
      <c r="M211" s="50">
        <f t="shared" si="68"/>
        <v>0</v>
      </c>
      <c r="N211" s="18"/>
    </row>
    <row r="212" spans="1:14" s="1036" customFormat="1" ht="84.75" customHeight="1" collapsed="1" x14ac:dyDescent="0.2">
      <c r="A212" s="921"/>
      <c r="B212" s="158" t="s">
        <v>398</v>
      </c>
      <c r="C212" s="250">
        <v>10</v>
      </c>
      <c r="D212" s="1035" t="s">
        <v>342</v>
      </c>
      <c r="E212" s="159">
        <f>+E213+E214</f>
        <v>4000000000</v>
      </c>
      <c r="F212" s="159">
        <v>1146759725</v>
      </c>
      <c r="G212" s="159">
        <v>1146759725</v>
      </c>
      <c r="H212" s="159">
        <f t="shared" ref="H212" si="71">+H213+H214</f>
        <v>4000000000</v>
      </c>
      <c r="I212" s="159">
        <v>3930240275</v>
      </c>
      <c r="J212" s="159">
        <v>3195858526</v>
      </c>
      <c r="K212" s="159">
        <v>2047964509</v>
      </c>
      <c r="L212" s="159">
        <v>1983834686</v>
      </c>
      <c r="M212" s="164">
        <f t="shared" si="68"/>
        <v>0.79896463149999997</v>
      </c>
      <c r="N212" s="18"/>
    </row>
    <row r="213" spans="1:14" s="56" customFormat="1" ht="30" hidden="1" customHeight="1" outlineLevel="1" x14ac:dyDescent="0.2">
      <c r="A213" s="932"/>
      <c r="B213" s="222" t="s">
        <v>398</v>
      </c>
      <c r="C213" s="246"/>
      <c r="D213" s="709" t="s">
        <v>413</v>
      </c>
      <c r="E213" s="100">
        <v>1100000000</v>
      </c>
      <c r="F213" s="95">
        <v>1100000000</v>
      </c>
      <c r="G213" s="100">
        <v>0</v>
      </c>
      <c r="H213" s="100">
        <f t="shared" ref="H213:H220" si="72">+E213-F213+G213</f>
        <v>0</v>
      </c>
      <c r="I213" s="102">
        <v>0</v>
      </c>
      <c r="J213" s="95">
        <v>0</v>
      </c>
      <c r="K213" s="101">
        <v>0</v>
      </c>
      <c r="L213" s="101">
        <v>0</v>
      </c>
      <c r="M213" s="700">
        <f t="shared" si="68"/>
        <v>0</v>
      </c>
    </row>
    <row r="214" spans="1:14" s="107" customFormat="1" ht="29.25" hidden="1" customHeight="1" outlineLevel="1" x14ac:dyDescent="0.2">
      <c r="A214" s="933"/>
      <c r="B214" s="221" t="s">
        <v>408</v>
      </c>
      <c r="C214" s="245">
        <v>10</v>
      </c>
      <c r="D214" s="708" t="s">
        <v>410</v>
      </c>
      <c r="E214" s="94">
        <f>+SUM(E215:E220)</f>
        <v>2900000000</v>
      </c>
      <c r="F214" s="94">
        <v>46759725</v>
      </c>
      <c r="G214" s="94">
        <v>1146759725</v>
      </c>
      <c r="H214" s="94">
        <f t="shared" ref="H214" si="73">+SUM(H215:H220)</f>
        <v>4000000000</v>
      </c>
      <c r="I214" s="97">
        <v>3930240275</v>
      </c>
      <c r="J214" s="97">
        <v>3195858526</v>
      </c>
      <c r="K214" s="97">
        <v>2047964509</v>
      </c>
      <c r="L214" s="97">
        <v>1983834686</v>
      </c>
      <c r="M214" s="701">
        <f t="shared" si="68"/>
        <v>0.79896463149999997</v>
      </c>
    </row>
    <row r="215" spans="1:14" s="1036" customFormat="1" ht="54" hidden="1" outlineLevel="2" x14ac:dyDescent="0.2">
      <c r="A215" s="922" t="s">
        <v>806</v>
      </c>
      <c r="B215" s="29" t="s">
        <v>385</v>
      </c>
      <c r="C215" s="236">
        <v>10</v>
      </c>
      <c r="D215" s="42" t="s">
        <v>340</v>
      </c>
      <c r="E215" s="37">
        <v>868452358</v>
      </c>
      <c r="F215" s="20">
        <v>22959725</v>
      </c>
      <c r="G215" s="22">
        <v>258500000</v>
      </c>
      <c r="H215" s="22">
        <f t="shared" si="72"/>
        <v>1103992633</v>
      </c>
      <c r="I215" s="25">
        <v>1103992633</v>
      </c>
      <c r="J215" s="20">
        <v>811529500</v>
      </c>
      <c r="K215" s="20">
        <v>556286000</v>
      </c>
      <c r="L215" s="20">
        <v>556286000</v>
      </c>
      <c r="M215" s="50">
        <f t="shared" si="68"/>
        <v>0.7350859740746114</v>
      </c>
      <c r="N215" s="18"/>
    </row>
    <row r="216" spans="1:14" s="1036" customFormat="1" ht="36.75" hidden="1" customHeight="1" outlineLevel="2" x14ac:dyDescent="0.2">
      <c r="A216" s="922" t="s">
        <v>807</v>
      </c>
      <c r="B216" s="67" t="s">
        <v>386</v>
      </c>
      <c r="C216" s="241">
        <v>10</v>
      </c>
      <c r="D216" s="68" t="s">
        <v>335</v>
      </c>
      <c r="E216" s="22">
        <v>370000000</v>
      </c>
      <c r="F216" s="20">
        <v>3800000</v>
      </c>
      <c r="G216" s="22">
        <v>168500000</v>
      </c>
      <c r="H216" s="22">
        <f t="shared" si="72"/>
        <v>534700000</v>
      </c>
      <c r="I216" s="25">
        <v>534700000</v>
      </c>
      <c r="J216" s="20">
        <v>534700000</v>
      </c>
      <c r="K216" s="20">
        <v>81421877</v>
      </c>
      <c r="L216" s="20">
        <v>81421877</v>
      </c>
      <c r="M216" s="50">
        <f t="shared" si="68"/>
        <v>1</v>
      </c>
      <c r="N216" s="18"/>
    </row>
    <row r="217" spans="1:14" s="1036" customFormat="1" hidden="1" outlineLevel="2" x14ac:dyDescent="0.2">
      <c r="A217" s="922" t="s">
        <v>808</v>
      </c>
      <c r="B217" s="67" t="s">
        <v>387</v>
      </c>
      <c r="C217" s="241">
        <v>10</v>
      </c>
      <c r="D217" s="68" t="s">
        <v>336</v>
      </c>
      <c r="E217" s="22">
        <v>390000000</v>
      </c>
      <c r="F217" s="20">
        <v>0</v>
      </c>
      <c r="G217" s="22">
        <v>0</v>
      </c>
      <c r="H217" s="22">
        <f t="shared" si="72"/>
        <v>390000000</v>
      </c>
      <c r="I217" s="25">
        <v>390000000</v>
      </c>
      <c r="J217" s="20">
        <v>390000000</v>
      </c>
      <c r="K217" s="20">
        <v>141081416</v>
      </c>
      <c r="L217" s="20">
        <v>101690434</v>
      </c>
      <c r="M217" s="50">
        <f t="shared" si="68"/>
        <v>1</v>
      </c>
      <c r="N217" s="18"/>
    </row>
    <row r="218" spans="1:14" s="1036" customFormat="1" ht="36" hidden="1" outlineLevel="2" x14ac:dyDescent="0.2">
      <c r="A218" s="922" t="s">
        <v>809</v>
      </c>
      <c r="B218" s="29" t="s">
        <v>388</v>
      </c>
      <c r="C218" s="236">
        <v>10</v>
      </c>
      <c r="D218" s="42" t="s">
        <v>87</v>
      </c>
      <c r="E218" s="22">
        <v>1171547642</v>
      </c>
      <c r="F218" s="20">
        <v>20000000</v>
      </c>
      <c r="G218" s="22">
        <v>483000000</v>
      </c>
      <c r="H218" s="22">
        <f t="shared" si="72"/>
        <v>1634547642</v>
      </c>
      <c r="I218" s="25">
        <v>1571547642</v>
      </c>
      <c r="J218" s="20">
        <v>1459629026</v>
      </c>
      <c r="K218" s="20">
        <v>1269175216</v>
      </c>
      <c r="L218" s="20">
        <v>1244436375</v>
      </c>
      <c r="M218" s="50">
        <f t="shared" si="68"/>
        <v>0.89298652941925083</v>
      </c>
      <c r="N218" s="18"/>
    </row>
    <row r="219" spans="1:14" s="1036" customFormat="1" ht="36.75" hidden="1" customHeight="1" outlineLevel="2" x14ac:dyDescent="0.2">
      <c r="A219" s="922" t="s">
        <v>882</v>
      </c>
      <c r="B219" s="29" t="s">
        <v>881</v>
      </c>
      <c r="C219" s="236">
        <v>10</v>
      </c>
      <c r="D219" s="42" t="s">
        <v>883</v>
      </c>
      <c r="E219" s="22"/>
      <c r="F219" s="20">
        <v>0</v>
      </c>
      <c r="G219" s="22">
        <v>140000000</v>
      </c>
      <c r="H219" s="22">
        <f t="shared" si="72"/>
        <v>140000000</v>
      </c>
      <c r="I219" s="25">
        <v>140000000</v>
      </c>
      <c r="J219" s="20">
        <v>0</v>
      </c>
      <c r="K219" s="20">
        <v>0</v>
      </c>
      <c r="L219" s="20">
        <v>0</v>
      </c>
      <c r="M219" s="50">
        <f t="shared" si="68"/>
        <v>0</v>
      </c>
      <c r="N219" s="18"/>
    </row>
    <row r="220" spans="1:14" s="1036" customFormat="1" ht="18.75" hidden="1" customHeight="1" outlineLevel="2" x14ac:dyDescent="0.2">
      <c r="A220" s="922" t="s">
        <v>810</v>
      </c>
      <c r="B220" s="29" t="s">
        <v>389</v>
      </c>
      <c r="C220" s="236">
        <v>10</v>
      </c>
      <c r="D220" s="42" t="s">
        <v>343</v>
      </c>
      <c r="E220" s="22">
        <v>100000000</v>
      </c>
      <c r="F220" s="20">
        <v>0</v>
      </c>
      <c r="G220" s="22">
        <v>96759725</v>
      </c>
      <c r="H220" s="22">
        <f t="shared" si="72"/>
        <v>196759725</v>
      </c>
      <c r="I220" s="25">
        <v>190000000</v>
      </c>
      <c r="J220" s="20">
        <v>0</v>
      </c>
      <c r="K220" s="20">
        <v>0</v>
      </c>
      <c r="L220" s="20">
        <v>0</v>
      </c>
      <c r="M220" s="50">
        <f t="shared" si="68"/>
        <v>0</v>
      </c>
      <c r="N220" s="18"/>
    </row>
    <row r="221" spans="1:14" s="1036" customFormat="1" ht="87" customHeight="1" collapsed="1" x14ac:dyDescent="0.2">
      <c r="A221" s="1038"/>
      <c r="B221" s="158" t="s">
        <v>390</v>
      </c>
      <c r="C221" s="250" t="s">
        <v>68</v>
      </c>
      <c r="D221" s="1035" t="s">
        <v>344</v>
      </c>
      <c r="E221" s="159">
        <f>+E223+E222</f>
        <v>5000000000</v>
      </c>
      <c r="F221" s="159">
        <v>1490000000</v>
      </c>
      <c r="G221" s="159">
        <v>1190000000</v>
      </c>
      <c r="H221" s="159">
        <f>+H223+H222</f>
        <v>4700000000</v>
      </c>
      <c r="I221" s="160">
        <v>4088112331</v>
      </c>
      <c r="J221" s="160">
        <v>3901920475</v>
      </c>
      <c r="K221" s="160">
        <v>2197675339</v>
      </c>
      <c r="L221" s="160">
        <v>2172132039</v>
      </c>
      <c r="M221" s="161">
        <f t="shared" si="68"/>
        <v>0.83019584574468086</v>
      </c>
    </row>
    <row r="222" spans="1:14" s="56" customFormat="1" ht="30" hidden="1" customHeight="1" outlineLevel="1" x14ac:dyDescent="0.2">
      <c r="A222" s="932"/>
      <c r="B222" s="222" t="s">
        <v>390</v>
      </c>
      <c r="C222" s="246">
        <v>10</v>
      </c>
      <c r="D222" s="709" t="s">
        <v>413</v>
      </c>
      <c r="E222" s="100">
        <v>0</v>
      </c>
      <c r="F222" s="100">
        <v>0</v>
      </c>
      <c r="G222" s="100">
        <v>0</v>
      </c>
      <c r="H222" s="100">
        <v>0</v>
      </c>
      <c r="I222" s="102">
        <v>0</v>
      </c>
      <c r="J222" s="102">
        <v>0</v>
      </c>
      <c r="K222" s="102">
        <v>0</v>
      </c>
      <c r="L222" s="102">
        <v>0</v>
      </c>
      <c r="M222" s="700">
        <f t="shared" si="68"/>
        <v>0</v>
      </c>
    </row>
    <row r="223" spans="1:14" s="107" customFormat="1" ht="39.75" hidden="1" customHeight="1" outlineLevel="2" x14ac:dyDescent="0.2">
      <c r="A223" s="933"/>
      <c r="B223" s="221" t="s">
        <v>411</v>
      </c>
      <c r="C223" s="245">
        <v>10</v>
      </c>
      <c r="D223" s="708" t="s">
        <v>409</v>
      </c>
      <c r="E223" s="94">
        <f>+SUM(E224:E229)</f>
        <v>5000000000</v>
      </c>
      <c r="F223" s="94">
        <v>1490000000</v>
      </c>
      <c r="G223" s="94">
        <v>1190000000</v>
      </c>
      <c r="H223" s="94">
        <f>+SUM(H224:H229)</f>
        <v>4700000000</v>
      </c>
      <c r="I223" s="255">
        <v>4088112331</v>
      </c>
      <c r="J223" s="94">
        <v>3901920475</v>
      </c>
      <c r="K223" s="255">
        <v>2197675339</v>
      </c>
      <c r="L223" s="255">
        <v>2172132039</v>
      </c>
      <c r="M223" s="701">
        <f t="shared" si="68"/>
        <v>0.83019584574468086</v>
      </c>
    </row>
    <row r="224" spans="1:14" s="227" customFormat="1" ht="33.75" hidden="1" customHeight="1" outlineLevel="3" x14ac:dyDescent="0.25">
      <c r="A224" s="935" t="s">
        <v>811</v>
      </c>
      <c r="B224" s="29" t="s">
        <v>391</v>
      </c>
      <c r="C224" s="236">
        <v>10</v>
      </c>
      <c r="D224" s="42" t="s">
        <v>340</v>
      </c>
      <c r="E224" s="228">
        <v>2400000000</v>
      </c>
      <c r="F224" s="20">
        <v>180000000</v>
      </c>
      <c r="G224" s="22">
        <v>173000000</v>
      </c>
      <c r="H224" s="22">
        <f t="shared" ref="H224:H229" si="74">+E224-F224+G224</f>
        <v>2393000000</v>
      </c>
      <c r="I224" s="226">
        <v>2046112331</v>
      </c>
      <c r="J224" s="228">
        <v>2024145663</v>
      </c>
      <c r="K224" s="224">
        <v>1464108318</v>
      </c>
      <c r="L224" s="224">
        <v>1464108318</v>
      </c>
      <c r="M224" s="702">
        <f t="shared" si="68"/>
        <v>0.8458611211867948</v>
      </c>
    </row>
    <row r="225" spans="1:14" s="227" customFormat="1" ht="22.5" hidden="1" customHeight="1" outlineLevel="3" x14ac:dyDescent="0.25">
      <c r="A225" s="935" t="s">
        <v>812</v>
      </c>
      <c r="B225" s="29" t="s">
        <v>392</v>
      </c>
      <c r="C225" s="236">
        <v>10</v>
      </c>
      <c r="D225" s="42" t="s">
        <v>335</v>
      </c>
      <c r="E225" s="228">
        <v>375000000</v>
      </c>
      <c r="F225" s="20">
        <v>0</v>
      </c>
      <c r="G225" s="22">
        <v>466000000</v>
      </c>
      <c r="H225" s="22">
        <f t="shared" si="74"/>
        <v>841000000</v>
      </c>
      <c r="I225" s="226">
        <v>841000000</v>
      </c>
      <c r="J225" s="228">
        <v>841000000</v>
      </c>
      <c r="K225" s="224">
        <v>144117565</v>
      </c>
      <c r="L225" s="224">
        <v>144117565</v>
      </c>
      <c r="M225" s="702">
        <f t="shared" si="68"/>
        <v>1</v>
      </c>
    </row>
    <row r="226" spans="1:14" s="227" customFormat="1" ht="22.5" hidden="1" customHeight="1" outlineLevel="3" x14ac:dyDescent="0.25">
      <c r="A226" s="935" t="s">
        <v>813</v>
      </c>
      <c r="B226" s="29" t="s">
        <v>393</v>
      </c>
      <c r="C226" s="236">
        <v>10</v>
      </c>
      <c r="D226" s="42" t="s">
        <v>336</v>
      </c>
      <c r="E226" s="228">
        <v>150000000</v>
      </c>
      <c r="F226" s="20">
        <v>0</v>
      </c>
      <c r="G226" s="22">
        <v>358000000</v>
      </c>
      <c r="H226" s="22">
        <f t="shared" si="74"/>
        <v>508000000</v>
      </c>
      <c r="I226" s="226">
        <v>508000000</v>
      </c>
      <c r="J226" s="228">
        <v>450200000</v>
      </c>
      <c r="K226" s="224">
        <v>149414558</v>
      </c>
      <c r="L226" s="224">
        <v>136495932</v>
      </c>
      <c r="M226" s="702">
        <f t="shared" si="68"/>
        <v>0.88622047244094493</v>
      </c>
    </row>
    <row r="227" spans="1:14" s="227" customFormat="1" ht="22.5" hidden="1" customHeight="1" outlineLevel="3" x14ac:dyDescent="0.25">
      <c r="A227" s="935" t="s">
        <v>814</v>
      </c>
      <c r="B227" s="29" t="s">
        <v>394</v>
      </c>
      <c r="C227" s="236">
        <v>10</v>
      </c>
      <c r="D227" s="42" t="s">
        <v>87</v>
      </c>
      <c r="E227" s="228">
        <v>500000000</v>
      </c>
      <c r="F227" s="20">
        <v>0</v>
      </c>
      <c r="G227" s="22">
        <v>193000000</v>
      </c>
      <c r="H227" s="22">
        <f t="shared" si="74"/>
        <v>693000000</v>
      </c>
      <c r="I227" s="226">
        <v>693000000</v>
      </c>
      <c r="J227" s="228">
        <v>586574812</v>
      </c>
      <c r="K227" s="224">
        <v>440034898</v>
      </c>
      <c r="L227" s="224">
        <v>427410224</v>
      </c>
      <c r="M227" s="702">
        <f t="shared" si="68"/>
        <v>0.84642830014430015</v>
      </c>
    </row>
    <row r="228" spans="1:14" s="227" customFormat="1" ht="22.5" hidden="1" customHeight="1" outlineLevel="3" x14ac:dyDescent="0.25">
      <c r="A228" s="935" t="s">
        <v>815</v>
      </c>
      <c r="B228" s="29" t="s">
        <v>395</v>
      </c>
      <c r="C228" s="236">
        <v>10</v>
      </c>
      <c r="D228" s="42" t="s">
        <v>337</v>
      </c>
      <c r="E228" s="228">
        <v>75000000</v>
      </c>
      <c r="F228" s="20">
        <v>0</v>
      </c>
      <c r="G228" s="22">
        <v>0</v>
      </c>
      <c r="H228" s="22">
        <f t="shared" si="74"/>
        <v>75000000</v>
      </c>
      <c r="I228" s="226">
        <v>0</v>
      </c>
      <c r="J228" s="228">
        <v>0</v>
      </c>
      <c r="K228" s="224">
        <v>0</v>
      </c>
      <c r="L228" s="224">
        <v>0</v>
      </c>
      <c r="M228" s="702">
        <f t="shared" si="68"/>
        <v>0</v>
      </c>
    </row>
    <row r="229" spans="1:14" s="227" customFormat="1" ht="22.5" hidden="1" customHeight="1" outlineLevel="3" x14ac:dyDescent="0.25">
      <c r="A229" s="936" t="s">
        <v>816</v>
      </c>
      <c r="B229" s="29" t="s">
        <v>396</v>
      </c>
      <c r="C229" s="236">
        <v>10</v>
      </c>
      <c r="D229" s="42" t="s">
        <v>338</v>
      </c>
      <c r="E229" s="228">
        <v>1500000000</v>
      </c>
      <c r="F229" s="20">
        <v>1310000000</v>
      </c>
      <c r="G229" s="22">
        <v>0</v>
      </c>
      <c r="H229" s="22">
        <f t="shared" si="74"/>
        <v>190000000</v>
      </c>
      <c r="I229" s="226">
        <v>0</v>
      </c>
      <c r="J229" s="226">
        <v>0</v>
      </c>
      <c r="K229" s="224">
        <v>0</v>
      </c>
      <c r="L229" s="224">
        <v>0</v>
      </c>
      <c r="M229" s="702">
        <f t="shared" si="68"/>
        <v>0</v>
      </c>
      <c r="N229" s="484"/>
    </row>
    <row r="230" spans="1:14" s="1036" customFormat="1" ht="57" customHeight="1" collapsed="1" x14ac:dyDescent="0.2">
      <c r="A230" s="921"/>
      <c r="B230" s="158" t="s">
        <v>903</v>
      </c>
      <c r="C230" s="250"/>
      <c r="D230" s="1035" t="s">
        <v>892</v>
      </c>
      <c r="E230" s="159">
        <f>+SUM(E231:E234)</f>
        <v>0</v>
      </c>
      <c r="F230" s="159">
        <v>400000000</v>
      </c>
      <c r="G230" s="159">
        <v>800000000</v>
      </c>
      <c r="H230" s="159">
        <f t="shared" ref="H230" si="75">+SUM(H231:H234)</f>
        <v>400000000</v>
      </c>
      <c r="I230" s="159">
        <v>398697451</v>
      </c>
      <c r="J230" s="159">
        <v>38008600</v>
      </c>
      <c r="K230" s="159">
        <v>0</v>
      </c>
      <c r="L230" s="159">
        <v>0</v>
      </c>
      <c r="M230" s="164">
        <f t="shared" si="68"/>
        <v>9.5021499999999995E-2</v>
      </c>
      <c r="N230" s="18"/>
    </row>
    <row r="231" spans="1:14" s="227" customFormat="1" ht="22.5" hidden="1" customHeight="1" outlineLevel="3" x14ac:dyDescent="0.25">
      <c r="A231" s="936" t="s">
        <v>913</v>
      </c>
      <c r="B231" s="29" t="s">
        <v>905</v>
      </c>
      <c r="C231" s="236">
        <v>10</v>
      </c>
      <c r="D231" s="42" t="s">
        <v>904</v>
      </c>
      <c r="E231" s="228"/>
      <c r="F231" s="20">
        <v>361979000</v>
      </c>
      <c r="G231" s="20">
        <v>361979000</v>
      </c>
      <c r="H231" s="22">
        <f t="shared" ref="H231:H234" si="76">+E231-F231+G231</f>
        <v>0</v>
      </c>
      <c r="I231" s="226">
        <v>0</v>
      </c>
      <c r="J231" s="225">
        <v>0</v>
      </c>
      <c r="K231" s="225">
        <v>0</v>
      </c>
      <c r="L231" s="225">
        <v>0</v>
      </c>
      <c r="M231" s="702">
        <f t="shared" si="68"/>
        <v>0</v>
      </c>
      <c r="N231" s="484"/>
    </row>
    <row r="232" spans="1:14" s="227" customFormat="1" ht="22.5" hidden="1" customHeight="1" outlineLevel="3" x14ac:dyDescent="0.25">
      <c r="A232" s="936" t="s">
        <v>912</v>
      </c>
      <c r="B232" s="29" t="s">
        <v>906</v>
      </c>
      <c r="C232" s="236">
        <v>10</v>
      </c>
      <c r="D232" s="42" t="s">
        <v>356</v>
      </c>
      <c r="E232" s="228"/>
      <c r="F232" s="20">
        <v>38021000</v>
      </c>
      <c r="G232" s="20">
        <v>38021000</v>
      </c>
      <c r="H232" s="22">
        <f t="shared" si="76"/>
        <v>0</v>
      </c>
      <c r="I232" s="226">
        <v>0</v>
      </c>
      <c r="J232" s="225">
        <v>0</v>
      </c>
      <c r="K232" s="225">
        <v>0</v>
      </c>
      <c r="L232" s="225">
        <v>0</v>
      </c>
      <c r="M232" s="702">
        <f t="shared" si="68"/>
        <v>0</v>
      </c>
      <c r="N232" s="484"/>
    </row>
    <row r="233" spans="1:14" s="227" customFormat="1" ht="22.5" hidden="1" customHeight="1" outlineLevel="3" x14ac:dyDescent="0.25">
      <c r="A233" s="1028" t="s">
        <v>960</v>
      </c>
      <c r="B233" s="74" t="s">
        <v>958</v>
      </c>
      <c r="C233" s="17">
        <v>10</v>
      </c>
      <c r="D233" s="73" t="s">
        <v>904</v>
      </c>
      <c r="E233" s="1024"/>
      <c r="F233" s="20">
        <v>0</v>
      </c>
      <c r="G233" s="22">
        <v>361979000</v>
      </c>
      <c r="H233" s="22">
        <f t="shared" si="76"/>
        <v>361979000</v>
      </c>
      <c r="I233" s="1029">
        <v>360676951</v>
      </c>
      <c r="J233" s="1029">
        <v>0</v>
      </c>
      <c r="K233" s="1029">
        <v>0</v>
      </c>
      <c r="L233" s="1029">
        <v>0</v>
      </c>
      <c r="M233" s="1027">
        <f t="shared" si="68"/>
        <v>0</v>
      </c>
    </row>
    <row r="234" spans="1:14" s="227" customFormat="1" ht="22.5" hidden="1" customHeight="1" outlineLevel="3" x14ac:dyDescent="0.25">
      <c r="A234" s="1028" t="s">
        <v>961</v>
      </c>
      <c r="B234" s="74" t="s">
        <v>959</v>
      </c>
      <c r="C234" s="17">
        <v>10</v>
      </c>
      <c r="D234" s="73" t="s">
        <v>356</v>
      </c>
      <c r="E234" s="1024"/>
      <c r="F234" s="20">
        <v>0</v>
      </c>
      <c r="G234" s="22">
        <v>38021000</v>
      </c>
      <c r="H234" s="22">
        <f t="shared" si="76"/>
        <v>38021000</v>
      </c>
      <c r="I234" s="1029">
        <v>38020500</v>
      </c>
      <c r="J234" s="1029">
        <v>38008600</v>
      </c>
      <c r="K234" s="1029">
        <v>0</v>
      </c>
      <c r="L234" s="1029">
        <v>0</v>
      </c>
      <c r="M234" s="1027">
        <f t="shared" si="68"/>
        <v>0.99967386444333395</v>
      </c>
    </row>
    <row r="235" spans="1:14" s="1036" customFormat="1" ht="72.75" customHeight="1" collapsed="1" x14ac:dyDescent="0.2">
      <c r="A235" s="921"/>
      <c r="B235" s="158" t="s">
        <v>939</v>
      </c>
      <c r="C235" s="250" t="s">
        <v>68</v>
      </c>
      <c r="D235" s="1035" t="s">
        <v>935</v>
      </c>
      <c r="E235" s="159">
        <f>+E237+E236</f>
        <v>0</v>
      </c>
      <c r="F235" s="159">
        <v>42300000</v>
      </c>
      <c r="G235" s="159">
        <v>342300000</v>
      </c>
      <c r="H235" s="159">
        <f t="shared" ref="H235" si="77">+H237+H236</f>
        <v>300000000</v>
      </c>
      <c r="I235" s="160">
        <v>295733333</v>
      </c>
      <c r="J235" s="940">
        <v>173339994</v>
      </c>
      <c r="K235" s="940">
        <v>5445000</v>
      </c>
      <c r="L235" s="940">
        <v>4402000</v>
      </c>
      <c r="M235" s="161">
        <f t="shared" si="68"/>
        <v>0.57779997999999999</v>
      </c>
      <c r="N235" s="764"/>
    </row>
    <row r="236" spans="1:14" s="56" customFormat="1" ht="30" hidden="1" customHeight="1" outlineLevel="1" x14ac:dyDescent="0.2">
      <c r="A236" s="932"/>
      <c r="B236" s="222" t="s">
        <v>939</v>
      </c>
      <c r="C236" s="246">
        <v>10</v>
      </c>
      <c r="D236" s="709" t="s">
        <v>413</v>
      </c>
      <c r="E236" s="100">
        <v>0</v>
      </c>
      <c r="F236" s="95">
        <v>0</v>
      </c>
      <c r="G236" s="100">
        <v>0</v>
      </c>
      <c r="H236" s="100">
        <v>0</v>
      </c>
      <c r="I236" s="102">
        <v>0</v>
      </c>
      <c r="J236" s="102">
        <v>0</v>
      </c>
      <c r="K236" s="102">
        <v>0</v>
      </c>
      <c r="L236" s="102">
        <v>0</v>
      </c>
      <c r="M236" s="700">
        <f t="shared" si="68"/>
        <v>0</v>
      </c>
    </row>
    <row r="237" spans="1:14" s="107" customFormat="1" ht="39.75" hidden="1" customHeight="1" outlineLevel="2" x14ac:dyDescent="0.2">
      <c r="A237" s="933"/>
      <c r="B237" s="221" t="s">
        <v>940</v>
      </c>
      <c r="C237" s="245">
        <v>10</v>
      </c>
      <c r="D237" s="708" t="s">
        <v>409</v>
      </c>
      <c r="E237" s="94">
        <f t="shared" ref="E237:H237" si="78">+SUM(E238:E242)</f>
        <v>0</v>
      </c>
      <c r="F237" s="94">
        <v>42300000</v>
      </c>
      <c r="G237" s="94">
        <v>342300000</v>
      </c>
      <c r="H237" s="94">
        <f t="shared" si="78"/>
        <v>300000000</v>
      </c>
      <c r="I237" s="255">
        <v>295733333</v>
      </c>
      <c r="J237" s="94">
        <v>173339994</v>
      </c>
      <c r="K237" s="255">
        <v>5445000</v>
      </c>
      <c r="L237" s="255">
        <v>4402000</v>
      </c>
      <c r="M237" s="701">
        <f t="shared" si="68"/>
        <v>0.57779997999999999</v>
      </c>
    </row>
    <row r="238" spans="1:14" s="227" customFormat="1" ht="33.75" hidden="1" customHeight="1" outlineLevel="3" x14ac:dyDescent="0.25">
      <c r="A238" s="74" t="s">
        <v>946</v>
      </c>
      <c r="B238" s="74" t="s">
        <v>941</v>
      </c>
      <c r="C238" s="17">
        <v>10</v>
      </c>
      <c r="D238" s="73" t="s">
        <v>340</v>
      </c>
      <c r="E238" s="1024"/>
      <c r="F238" s="20">
        <v>0</v>
      </c>
      <c r="G238" s="20">
        <v>88800000</v>
      </c>
      <c r="H238" s="22">
        <f t="shared" ref="H238:H242" si="79">+E238-F238+G238</f>
        <v>88800000</v>
      </c>
      <c r="I238" s="1029">
        <v>84533333</v>
      </c>
      <c r="J238" s="1029">
        <v>0</v>
      </c>
      <c r="K238" s="1029">
        <v>0</v>
      </c>
      <c r="L238" s="1029">
        <v>0</v>
      </c>
      <c r="M238" s="1027">
        <f t="shared" si="68"/>
        <v>0</v>
      </c>
    </row>
    <row r="239" spans="1:14" s="227" customFormat="1" ht="22.5" hidden="1" customHeight="1" outlineLevel="3" x14ac:dyDescent="0.25">
      <c r="A239" s="74" t="s">
        <v>947</v>
      </c>
      <c r="B239" s="74" t="s">
        <v>942</v>
      </c>
      <c r="C239" s="17">
        <v>10</v>
      </c>
      <c r="D239" s="73" t="s">
        <v>335</v>
      </c>
      <c r="E239" s="1024"/>
      <c r="F239" s="20">
        <v>0</v>
      </c>
      <c r="G239" s="20">
        <v>86000000</v>
      </c>
      <c r="H239" s="22">
        <f t="shared" si="79"/>
        <v>86000000</v>
      </c>
      <c r="I239" s="1030">
        <v>86000000</v>
      </c>
      <c r="J239" s="1029">
        <v>86000000</v>
      </c>
      <c r="K239" s="1029">
        <v>0</v>
      </c>
      <c r="L239" s="1029">
        <v>0</v>
      </c>
      <c r="M239" s="1027">
        <f t="shared" si="68"/>
        <v>1</v>
      </c>
    </row>
    <row r="240" spans="1:14" s="227" customFormat="1" ht="22.5" hidden="1" customHeight="1" outlineLevel="3" x14ac:dyDescent="0.25">
      <c r="A240" s="74" t="s">
        <v>948</v>
      </c>
      <c r="B240" s="74" t="s">
        <v>943</v>
      </c>
      <c r="C240" s="17">
        <v>10</v>
      </c>
      <c r="D240" s="73" t="s">
        <v>336</v>
      </c>
      <c r="E240" s="1024"/>
      <c r="F240" s="20">
        <v>0</v>
      </c>
      <c r="G240" s="20">
        <v>68860000</v>
      </c>
      <c r="H240" s="22">
        <f t="shared" si="79"/>
        <v>68860000</v>
      </c>
      <c r="I240" s="1030">
        <v>68860000</v>
      </c>
      <c r="J240" s="1029">
        <v>68860000</v>
      </c>
      <c r="K240" s="1029">
        <v>0</v>
      </c>
      <c r="L240" s="1029">
        <v>0</v>
      </c>
      <c r="M240" s="1027">
        <f t="shared" si="68"/>
        <v>1</v>
      </c>
    </row>
    <row r="241" spans="1:14" s="227" customFormat="1" ht="22.5" hidden="1" customHeight="1" outlineLevel="3" x14ac:dyDescent="0.25">
      <c r="A241" s="74" t="s">
        <v>949</v>
      </c>
      <c r="B241" s="74" t="s">
        <v>944</v>
      </c>
      <c r="C241" s="17">
        <v>10</v>
      </c>
      <c r="D241" s="73" t="s">
        <v>87</v>
      </c>
      <c r="E241" s="1024"/>
      <c r="F241" s="20">
        <v>0</v>
      </c>
      <c r="G241" s="20">
        <v>56340000</v>
      </c>
      <c r="H241" s="22">
        <f t="shared" si="79"/>
        <v>56340000</v>
      </c>
      <c r="I241" s="1030">
        <v>56340000</v>
      </c>
      <c r="J241" s="1029">
        <v>18479994</v>
      </c>
      <c r="K241" s="1029">
        <v>5445000</v>
      </c>
      <c r="L241" s="1029">
        <v>4402000</v>
      </c>
      <c r="M241" s="1027">
        <f t="shared" si="68"/>
        <v>0.32800841320553781</v>
      </c>
    </row>
    <row r="242" spans="1:14" s="227" customFormat="1" ht="27" hidden="1" customHeight="1" outlineLevel="3" x14ac:dyDescent="0.25">
      <c r="A242" s="74" t="s">
        <v>950</v>
      </c>
      <c r="B242" s="74" t="s">
        <v>945</v>
      </c>
      <c r="C242" s="17">
        <v>10</v>
      </c>
      <c r="D242" s="73" t="s">
        <v>337</v>
      </c>
      <c r="E242" s="1024"/>
      <c r="F242" s="20">
        <v>42300000</v>
      </c>
      <c r="G242" s="20">
        <v>42300000</v>
      </c>
      <c r="H242" s="22">
        <f t="shared" si="79"/>
        <v>0</v>
      </c>
      <c r="I242" s="1025">
        <v>0</v>
      </c>
      <c r="J242" s="1029">
        <v>0</v>
      </c>
      <c r="K242" s="1029">
        <v>0</v>
      </c>
      <c r="L242" s="1029">
        <v>0</v>
      </c>
      <c r="M242" s="1027">
        <f t="shared" si="68"/>
        <v>0</v>
      </c>
    </row>
    <row r="243" spans="1:14" s="1036" customFormat="1" ht="64.5" customHeight="1" collapsed="1" x14ac:dyDescent="0.2">
      <c r="A243" s="921"/>
      <c r="B243" s="158" t="s">
        <v>884</v>
      </c>
      <c r="C243" s="250" t="s">
        <v>68</v>
      </c>
      <c r="D243" s="1035" t="s">
        <v>885</v>
      </c>
      <c r="E243" s="159">
        <f>+SUM(E244:E248)</f>
        <v>0</v>
      </c>
      <c r="F243" s="159">
        <v>0</v>
      </c>
      <c r="G243" s="159">
        <v>300000000</v>
      </c>
      <c r="H243" s="159">
        <f t="shared" ref="H243" si="80">+SUM(H244:H248)</f>
        <v>300000000</v>
      </c>
      <c r="I243" s="160">
        <v>300000000</v>
      </c>
      <c r="J243" s="940">
        <v>265847553</v>
      </c>
      <c r="K243" s="940">
        <v>69532252</v>
      </c>
      <c r="L243" s="940">
        <v>61348245</v>
      </c>
      <c r="M243" s="161">
        <f t="shared" si="68"/>
        <v>0.88615851000000001</v>
      </c>
      <c r="N243" s="18"/>
    </row>
    <row r="244" spans="1:14" s="56" customFormat="1" ht="48.75" hidden="1" customHeight="1" outlineLevel="1" x14ac:dyDescent="0.25">
      <c r="A244" s="932" t="s">
        <v>927</v>
      </c>
      <c r="B244" s="29" t="s">
        <v>921</v>
      </c>
      <c r="C244" s="236">
        <v>10</v>
      </c>
      <c r="D244" s="42" t="s">
        <v>340</v>
      </c>
      <c r="E244" s="706"/>
      <c r="F244" s="20">
        <v>0</v>
      </c>
      <c r="G244" s="20">
        <v>45000000</v>
      </c>
      <c r="H244" s="22">
        <f t="shared" ref="H244" si="81">+E244-F244+G244</f>
        <v>45000000</v>
      </c>
      <c r="I244" s="226">
        <v>45000000</v>
      </c>
      <c r="J244" s="226">
        <v>45000000</v>
      </c>
      <c r="K244" s="224">
        <v>15000000</v>
      </c>
      <c r="L244" s="224">
        <v>15000000</v>
      </c>
      <c r="M244" s="702">
        <f t="shared" si="68"/>
        <v>1</v>
      </c>
      <c r="N244" s="618"/>
    </row>
    <row r="245" spans="1:14" s="56" customFormat="1" ht="30" hidden="1" customHeight="1" outlineLevel="1" x14ac:dyDescent="0.25">
      <c r="A245" s="932" t="s">
        <v>928</v>
      </c>
      <c r="B245" s="29" t="s">
        <v>922</v>
      </c>
      <c r="C245" s="236">
        <v>10</v>
      </c>
      <c r="D245" s="42" t="s">
        <v>349</v>
      </c>
      <c r="E245" s="706"/>
      <c r="F245" s="20">
        <v>0</v>
      </c>
      <c r="G245" s="20">
        <v>101000000</v>
      </c>
      <c r="H245" s="22">
        <f t="shared" ref="H245:H248" si="82">+E245-F245+G245</f>
        <v>101000000</v>
      </c>
      <c r="I245" s="226">
        <v>101000000</v>
      </c>
      <c r="J245" s="226">
        <v>101000000</v>
      </c>
      <c r="K245" s="224">
        <v>0</v>
      </c>
      <c r="L245" s="224">
        <v>0</v>
      </c>
      <c r="M245" s="702">
        <f t="shared" si="68"/>
        <v>1</v>
      </c>
      <c r="N245" s="618"/>
    </row>
    <row r="246" spans="1:14" s="56" customFormat="1" ht="30" hidden="1" customHeight="1" outlineLevel="1" x14ac:dyDescent="0.25">
      <c r="A246" s="932" t="s">
        <v>929</v>
      </c>
      <c r="B246" s="29" t="s">
        <v>923</v>
      </c>
      <c r="C246" s="236">
        <v>10</v>
      </c>
      <c r="D246" s="42" t="s">
        <v>351</v>
      </c>
      <c r="E246" s="706"/>
      <c r="F246" s="20">
        <v>0</v>
      </c>
      <c r="G246" s="20">
        <v>49000000</v>
      </c>
      <c r="H246" s="22">
        <f t="shared" si="82"/>
        <v>49000000</v>
      </c>
      <c r="I246" s="226">
        <v>49000000</v>
      </c>
      <c r="J246" s="226">
        <v>49000000</v>
      </c>
      <c r="K246" s="224">
        <v>9188566</v>
      </c>
      <c r="L246" s="224">
        <v>3868607</v>
      </c>
      <c r="M246" s="702">
        <f t="shared" si="68"/>
        <v>1</v>
      </c>
      <c r="N246" s="618"/>
    </row>
    <row r="247" spans="1:14" s="56" customFormat="1" ht="30" hidden="1" customHeight="1" outlineLevel="1" x14ac:dyDescent="0.25">
      <c r="A247" s="932" t="s">
        <v>930</v>
      </c>
      <c r="B247" s="29" t="s">
        <v>924</v>
      </c>
      <c r="C247" s="236">
        <v>10</v>
      </c>
      <c r="D247" s="42" t="s">
        <v>353</v>
      </c>
      <c r="E247" s="706"/>
      <c r="F247" s="20">
        <v>0</v>
      </c>
      <c r="G247" s="20">
        <v>95000000</v>
      </c>
      <c r="H247" s="22">
        <f t="shared" si="82"/>
        <v>95000000</v>
      </c>
      <c r="I247" s="226">
        <v>95000000</v>
      </c>
      <c r="J247" s="226">
        <v>60847553</v>
      </c>
      <c r="K247" s="224">
        <v>45343686</v>
      </c>
      <c r="L247" s="224">
        <v>42479638</v>
      </c>
      <c r="M247" s="702">
        <f t="shared" si="68"/>
        <v>0.64050055789473681</v>
      </c>
      <c r="N247" s="618"/>
    </row>
    <row r="248" spans="1:14" s="56" customFormat="1" ht="54.75" hidden="1" customHeight="1" outlineLevel="1" x14ac:dyDescent="0.25">
      <c r="A248" s="932" t="s">
        <v>931</v>
      </c>
      <c r="B248" s="29" t="s">
        <v>925</v>
      </c>
      <c r="C248" s="236">
        <v>10</v>
      </c>
      <c r="D248" s="42" t="s">
        <v>337</v>
      </c>
      <c r="E248" s="706"/>
      <c r="F248" s="20">
        <v>0</v>
      </c>
      <c r="G248" s="20">
        <v>10000000</v>
      </c>
      <c r="H248" s="22">
        <f t="shared" si="82"/>
        <v>10000000</v>
      </c>
      <c r="I248" s="226">
        <v>10000000</v>
      </c>
      <c r="J248" s="226">
        <v>10000000</v>
      </c>
      <c r="K248" s="224">
        <v>0</v>
      </c>
      <c r="L248" s="224">
        <v>0</v>
      </c>
      <c r="M248" s="702">
        <f t="shared" si="68"/>
        <v>1</v>
      </c>
      <c r="N248" s="618"/>
    </row>
    <row r="249" spans="1:14" s="1036" customFormat="1" ht="49.5" customHeight="1" collapsed="1" x14ac:dyDescent="0.2">
      <c r="A249" s="921"/>
      <c r="B249" s="158" t="s">
        <v>951</v>
      </c>
      <c r="C249" s="250" t="s">
        <v>68</v>
      </c>
      <c r="D249" s="1035" t="s">
        <v>936</v>
      </c>
      <c r="E249" s="159">
        <f t="shared" ref="E249:H249" si="83">+SUM(E250:E251)</f>
        <v>0</v>
      </c>
      <c r="F249" s="159">
        <v>0</v>
      </c>
      <c r="G249" s="159">
        <v>350000000</v>
      </c>
      <c r="H249" s="159">
        <f t="shared" si="83"/>
        <v>350000000</v>
      </c>
      <c r="I249" s="160">
        <v>0</v>
      </c>
      <c r="J249" s="160">
        <v>0</v>
      </c>
      <c r="K249" s="160">
        <v>0</v>
      </c>
      <c r="L249" s="160">
        <v>0</v>
      </c>
      <c r="M249" s="161">
        <f t="shared" si="68"/>
        <v>0</v>
      </c>
      <c r="N249" s="764"/>
    </row>
    <row r="250" spans="1:14" s="56" customFormat="1" ht="48.75" hidden="1" customHeight="1" outlineLevel="1" x14ac:dyDescent="0.25">
      <c r="A250" s="74" t="s">
        <v>954</v>
      </c>
      <c r="B250" s="74" t="s">
        <v>952</v>
      </c>
      <c r="C250" s="17">
        <v>10</v>
      </c>
      <c r="D250" s="73" t="s">
        <v>340</v>
      </c>
      <c r="E250" s="1023"/>
      <c r="F250" s="20">
        <v>0</v>
      </c>
      <c r="G250" s="20">
        <v>341000000</v>
      </c>
      <c r="H250" s="22">
        <f t="shared" ref="H250:H251" si="84">+E250-F250+G250</f>
        <v>341000000</v>
      </c>
      <c r="I250" s="1025">
        <v>0</v>
      </c>
      <c r="J250" s="1025">
        <v>0</v>
      </c>
      <c r="K250" s="1026">
        <v>0</v>
      </c>
      <c r="L250" s="1026">
        <v>0</v>
      </c>
      <c r="M250" s="1027">
        <f t="shared" si="68"/>
        <v>0</v>
      </c>
    </row>
    <row r="251" spans="1:14" s="56" customFormat="1" ht="30" hidden="1" customHeight="1" outlineLevel="1" x14ac:dyDescent="0.25">
      <c r="A251" s="74" t="s">
        <v>955</v>
      </c>
      <c r="B251" s="74" t="s">
        <v>953</v>
      </c>
      <c r="C251" s="17">
        <v>10</v>
      </c>
      <c r="D251" s="73" t="s">
        <v>349</v>
      </c>
      <c r="E251" s="1023"/>
      <c r="F251" s="20">
        <v>0</v>
      </c>
      <c r="G251" s="20">
        <v>9000000</v>
      </c>
      <c r="H251" s="22">
        <f t="shared" si="84"/>
        <v>9000000</v>
      </c>
      <c r="I251" s="1025">
        <v>0</v>
      </c>
      <c r="J251" s="1025">
        <v>0</v>
      </c>
      <c r="K251" s="1026">
        <v>0</v>
      </c>
      <c r="L251" s="1026">
        <v>0</v>
      </c>
      <c r="M251" s="1027">
        <f t="shared" si="68"/>
        <v>0</v>
      </c>
    </row>
    <row r="252" spans="1:14" s="19" customFormat="1" ht="78" customHeight="1" collapsed="1" x14ac:dyDescent="0.25">
      <c r="A252" s="921"/>
      <c r="B252" s="158" t="s">
        <v>397</v>
      </c>
      <c r="C252" s="250">
        <v>10</v>
      </c>
      <c r="D252" s="1035" t="s">
        <v>188</v>
      </c>
      <c r="E252" s="159">
        <f>+SUM(E253:E254)</f>
        <v>19896500000</v>
      </c>
      <c r="F252" s="159">
        <v>14896500000</v>
      </c>
      <c r="G252" s="159">
        <v>0</v>
      </c>
      <c r="H252" s="159">
        <f t="shared" ref="H252" si="85">+SUM(H253:H254)</f>
        <v>5000000000</v>
      </c>
      <c r="I252" s="159">
        <v>5000000000</v>
      </c>
      <c r="J252" s="159">
        <v>5000000000</v>
      </c>
      <c r="K252" s="159">
        <v>1104599320.6900001</v>
      </c>
      <c r="L252" s="290">
        <v>1104599320.6900001</v>
      </c>
      <c r="M252" s="164">
        <f t="shared" si="68"/>
        <v>1</v>
      </c>
    </row>
    <row r="253" spans="1:14" s="1036" customFormat="1" ht="38.25" hidden="1" customHeight="1" outlineLevel="1" x14ac:dyDescent="0.2">
      <c r="A253" s="922" t="s">
        <v>817</v>
      </c>
      <c r="B253" s="29" t="s">
        <v>397</v>
      </c>
      <c r="C253" s="236">
        <v>10</v>
      </c>
      <c r="D253" s="42" t="s">
        <v>188</v>
      </c>
      <c r="E253" s="22">
        <v>10875414179</v>
      </c>
      <c r="F253" s="20">
        <v>10875414179</v>
      </c>
      <c r="G253" s="20">
        <v>0</v>
      </c>
      <c r="H253" s="22">
        <f t="shared" ref="H253:H254" si="86">+E253-F253+G253</f>
        <v>0</v>
      </c>
      <c r="I253" s="25">
        <v>0</v>
      </c>
      <c r="J253" s="20">
        <v>0</v>
      </c>
      <c r="K253" s="20">
        <v>0</v>
      </c>
      <c r="L253" s="20">
        <v>0</v>
      </c>
      <c r="M253" s="50">
        <f t="shared" si="68"/>
        <v>0</v>
      </c>
      <c r="N253" s="18"/>
    </row>
    <row r="254" spans="1:14" s="1036" customFormat="1" ht="38.25" hidden="1" customHeight="1" outlineLevel="1" x14ac:dyDescent="0.2">
      <c r="A254" s="922" t="s">
        <v>818</v>
      </c>
      <c r="B254" s="29" t="s">
        <v>397</v>
      </c>
      <c r="C254" s="236">
        <v>13</v>
      </c>
      <c r="D254" s="42" t="s">
        <v>188</v>
      </c>
      <c r="E254" s="22">
        <v>9021085821</v>
      </c>
      <c r="F254" s="20">
        <v>4021085821</v>
      </c>
      <c r="G254" s="20">
        <v>0</v>
      </c>
      <c r="H254" s="22">
        <f t="shared" si="86"/>
        <v>5000000000</v>
      </c>
      <c r="I254" s="25">
        <v>5000000000</v>
      </c>
      <c r="J254" s="20">
        <v>5000000000</v>
      </c>
      <c r="K254" s="20">
        <v>1104599320.6900001</v>
      </c>
      <c r="L254" s="20">
        <v>1104599320.6900001</v>
      </c>
      <c r="M254" s="50">
        <f t="shared" si="68"/>
        <v>1</v>
      </c>
      <c r="N254" s="18"/>
    </row>
    <row r="255" spans="1:14" s="1036" customFormat="1" ht="36.75" customHeight="1" collapsed="1" x14ac:dyDescent="0.2">
      <c r="A255" s="1038" t="s">
        <v>926</v>
      </c>
      <c r="B255" s="158" t="s">
        <v>675</v>
      </c>
      <c r="C255" s="250" t="s">
        <v>68</v>
      </c>
      <c r="D255" s="1035" t="s">
        <v>655</v>
      </c>
      <c r="E255" s="159">
        <f>+SUM(E257:E259)</f>
        <v>0</v>
      </c>
      <c r="F255" s="159">
        <v>0</v>
      </c>
      <c r="G255" s="159">
        <v>7720420000</v>
      </c>
      <c r="H255" s="159">
        <f>+SUM(H257:H259)</f>
        <v>7720420000</v>
      </c>
      <c r="I255" s="159">
        <v>4895812245</v>
      </c>
      <c r="J255" s="159">
        <v>3227834850.7199998</v>
      </c>
      <c r="K255" s="159">
        <v>804485000</v>
      </c>
      <c r="L255" s="159">
        <v>704485000</v>
      </c>
      <c r="M255" s="164">
        <f t="shared" si="68"/>
        <v>0.41809057677173</v>
      </c>
    </row>
    <row r="256" spans="1:14" s="56" customFormat="1" ht="30" hidden="1" customHeight="1" outlineLevel="1" x14ac:dyDescent="0.2">
      <c r="A256" s="932"/>
      <c r="B256" s="765" t="s">
        <v>675</v>
      </c>
      <c r="C256" s="246">
        <v>10</v>
      </c>
      <c r="D256" s="709" t="s">
        <v>413</v>
      </c>
      <c r="E256" s="100">
        <v>0</v>
      </c>
      <c r="F256" s="95"/>
      <c r="G256" s="100">
        <v>0</v>
      </c>
      <c r="H256" s="100">
        <v>0</v>
      </c>
      <c r="I256" s="102">
        <v>0</v>
      </c>
      <c r="J256" s="102">
        <v>0</v>
      </c>
      <c r="K256" s="102">
        <v>0</v>
      </c>
      <c r="L256" s="102">
        <v>0</v>
      </c>
      <c r="M256" s="700">
        <f t="shared" si="68"/>
        <v>0</v>
      </c>
    </row>
    <row r="257" spans="1:14" s="1036" customFormat="1" ht="36.75" hidden="1" customHeight="1" outlineLevel="1" x14ac:dyDescent="0.25">
      <c r="A257" s="74" t="s">
        <v>957</v>
      </c>
      <c r="B257" s="74" t="s">
        <v>956</v>
      </c>
      <c r="C257" s="17">
        <v>10</v>
      </c>
      <c r="D257" s="73" t="s">
        <v>901</v>
      </c>
      <c r="E257" s="79"/>
      <c r="F257" s="20">
        <v>0</v>
      </c>
      <c r="G257" s="20">
        <v>323920000</v>
      </c>
      <c r="H257" s="22">
        <f t="shared" ref="H257:H259" si="87">+E257-F257+G257</f>
        <v>323920000</v>
      </c>
      <c r="I257" s="683">
        <v>323920000</v>
      </c>
      <c r="J257" s="1025">
        <v>323920000</v>
      </c>
      <c r="K257" s="79"/>
      <c r="L257" s="1026">
        <v>0</v>
      </c>
      <c r="M257" s="1031">
        <f t="shared" si="68"/>
        <v>1</v>
      </c>
      <c r="N257" s="18"/>
    </row>
    <row r="258" spans="1:14" s="1036" customFormat="1" ht="36.75" hidden="1" customHeight="1" outlineLevel="1" x14ac:dyDescent="0.25">
      <c r="A258" s="74" t="s">
        <v>911</v>
      </c>
      <c r="B258" s="74" t="s">
        <v>899</v>
      </c>
      <c r="C258" s="17">
        <v>10</v>
      </c>
      <c r="D258" s="73" t="s">
        <v>356</v>
      </c>
      <c r="E258" s="79"/>
      <c r="F258" s="20">
        <v>0</v>
      </c>
      <c r="G258" s="20">
        <v>4885992000</v>
      </c>
      <c r="H258" s="22">
        <f t="shared" si="87"/>
        <v>4885992000</v>
      </c>
      <c r="I258" s="683">
        <v>3686842245</v>
      </c>
      <c r="J258" s="1025">
        <v>2018864850.7199998</v>
      </c>
      <c r="K258" s="79">
        <v>200000000</v>
      </c>
      <c r="L258" s="1026">
        <v>100000000</v>
      </c>
      <c r="M258" s="1031">
        <f t="shared" si="68"/>
        <v>0.41319446505847734</v>
      </c>
      <c r="N258" s="18"/>
    </row>
    <row r="259" spans="1:14" s="1036" customFormat="1" ht="36.75" hidden="1" customHeight="1" outlineLevel="1" x14ac:dyDescent="0.25">
      <c r="A259" s="74" t="s">
        <v>910</v>
      </c>
      <c r="B259" s="74" t="s">
        <v>900</v>
      </c>
      <c r="C259" s="17">
        <v>10</v>
      </c>
      <c r="D259" s="73" t="s">
        <v>901</v>
      </c>
      <c r="E259" s="79"/>
      <c r="F259" s="20">
        <v>0</v>
      </c>
      <c r="G259" s="20">
        <v>2510508000</v>
      </c>
      <c r="H259" s="22">
        <f t="shared" si="87"/>
        <v>2510508000</v>
      </c>
      <c r="I259" s="683">
        <v>885050000</v>
      </c>
      <c r="J259" s="1025">
        <v>885050000</v>
      </c>
      <c r="K259" s="79">
        <v>604485000</v>
      </c>
      <c r="L259" s="1026">
        <v>604485000</v>
      </c>
      <c r="M259" s="1031">
        <f t="shared" si="68"/>
        <v>0.35253821138988606</v>
      </c>
      <c r="N259" s="18"/>
    </row>
    <row r="260" spans="1:14" s="1036" customFormat="1" ht="82.5" customHeight="1" collapsed="1" x14ac:dyDescent="0.2">
      <c r="A260" s="921"/>
      <c r="B260" s="158" t="s">
        <v>907</v>
      </c>
      <c r="C260" s="250">
        <v>10</v>
      </c>
      <c r="D260" s="1035" t="s">
        <v>897</v>
      </c>
      <c r="E260" s="159">
        <f>+SUM(E261)</f>
        <v>0</v>
      </c>
      <c r="F260" s="159">
        <v>0</v>
      </c>
      <c r="G260" s="159">
        <v>500000000</v>
      </c>
      <c r="H260" s="159">
        <f t="shared" ref="H260" si="88">+SUM(H261)</f>
        <v>500000000</v>
      </c>
      <c r="I260" s="160">
        <v>500000000</v>
      </c>
      <c r="J260" s="160">
        <v>0</v>
      </c>
      <c r="K260" s="160">
        <v>0</v>
      </c>
      <c r="L260" s="160">
        <v>0</v>
      </c>
      <c r="M260" s="159">
        <f t="shared" si="68"/>
        <v>0</v>
      </c>
      <c r="N260" s="18"/>
    </row>
    <row r="261" spans="1:14" s="1036" customFormat="1" ht="36.75" hidden="1" customHeight="1" outlineLevel="1" x14ac:dyDescent="0.25">
      <c r="A261" s="1032" t="s">
        <v>909</v>
      </c>
      <c r="B261" s="29" t="s">
        <v>908</v>
      </c>
      <c r="C261" s="236">
        <v>10</v>
      </c>
      <c r="D261" s="42" t="s">
        <v>356</v>
      </c>
      <c r="E261" s="22"/>
      <c r="F261" s="20">
        <v>0</v>
      </c>
      <c r="G261" s="20">
        <v>500000000</v>
      </c>
      <c r="H261" s="22">
        <f t="shared" ref="H261" si="89">+E261-F261+G261</f>
        <v>500000000</v>
      </c>
      <c r="I261" s="25">
        <v>500000000</v>
      </c>
      <c r="J261" s="226">
        <v>0</v>
      </c>
      <c r="K261" s="224">
        <v>0</v>
      </c>
      <c r="L261" s="224">
        <v>0</v>
      </c>
      <c r="M261" s="50">
        <f t="shared" si="68"/>
        <v>0</v>
      </c>
      <c r="N261" s="326"/>
    </row>
    <row r="262" spans="1:14" s="1036" customFormat="1" ht="84.75" customHeight="1" collapsed="1" x14ac:dyDescent="0.2">
      <c r="A262" s="921"/>
      <c r="B262" s="158" t="s">
        <v>676</v>
      </c>
      <c r="C262" s="250" t="s">
        <v>68</v>
      </c>
      <c r="D262" s="1035" t="s">
        <v>656</v>
      </c>
      <c r="E262" s="159">
        <f>+E263</f>
        <v>0</v>
      </c>
      <c r="F262" s="159">
        <v>130000000</v>
      </c>
      <c r="G262" s="159">
        <v>980000000</v>
      </c>
      <c r="H262" s="159">
        <f t="shared" ref="H262" si="90">+H263</f>
        <v>850000000</v>
      </c>
      <c r="I262" s="160">
        <v>850000000</v>
      </c>
      <c r="J262" s="160">
        <v>100000000</v>
      </c>
      <c r="K262" s="160">
        <v>31980000</v>
      </c>
      <c r="L262" s="160">
        <v>31980000</v>
      </c>
      <c r="M262" s="161">
        <f t="shared" si="68"/>
        <v>0.11764705882352941</v>
      </c>
      <c r="N262" s="18"/>
    </row>
    <row r="263" spans="1:14" s="107" customFormat="1" ht="31.5" hidden="1" customHeight="1" outlineLevel="1" x14ac:dyDescent="0.2">
      <c r="A263" s="933"/>
      <c r="B263" s="221" t="s">
        <v>677</v>
      </c>
      <c r="C263" s="245">
        <v>10</v>
      </c>
      <c r="D263" s="708" t="s">
        <v>409</v>
      </c>
      <c r="E263" s="94">
        <f>+SUM(E264:E268)</f>
        <v>0</v>
      </c>
      <c r="F263" s="94">
        <v>130000000</v>
      </c>
      <c r="G263" s="94">
        <v>980000000</v>
      </c>
      <c r="H263" s="94">
        <f t="shared" ref="H263" si="91">+SUM(H264:H268)</f>
        <v>850000000</v>
      </c>
      <c r="I263" s="97">
        <v>850000000</v>
      </c>
      <c r="J263" s="97">
        <v>100000000</v>
      </c>
      <c r="K263" s="97">
        <v>31980000</v>
      </c>
      <c r="L263" s="97">
        <v>31980000</v>
      </c>
      <c r="M263" s="701">
        <f t="shared" si="68"/>
        <v>0.11764705882352941</v>
      </c>
    </row>
    <row r="264" spans="1:14" s="19" customFormat="1" ht="54" hidden="1" outlineLevel="2" x14ac:dyDescent="0.2">
      <c r="A264" s="937" t="s">
        <v>819</v>
      </c>
      <c r="B264" s="29" t="s">
        <v>678</v>
      </c>
      <c r="C264" s="236">
        <v>10</v>
      </c>
      <c r="D264" s="42" t="s">
        <v>340</v>
      </c>
      <c r="E264" s="22">
        <v>0</v>
      </c>
      <c r="F264" s="20">
        <v>0</v>
      </c>
      <c r="G264" s="20">
        <v>120000000</v>
      </c>
      <c r="H264" s="22">
        <f t="shared" ref="H264:H268" si="92">+E264-F264+G264</f>
        <v>120000000</v>
      </c>
      <c r="I264" s="25">
        <v>120000000</v>
      </c>
      <c r="J264" s="20">
        <v>100000000</v>
      </c>
      <c r="K264" s="20">
        <v>31980000</v>
      </c>
      <c r="L264" s="20">
        <v>31980000</v>
      </c>
      <c r="M264" s="50">
        <f t="shared" si="68"/>
        <v>0.83333333333333337</v>
      </c>
    </row>
    <row r="265" spans="1:14" s="19" customFormat="1" ht="26.25" hidden="1" customHeight="1" outlineLevel="2" x14ac:dyDescent="0.2">
      <c r="A265" s="937" t="s">
        <v>820</v>
      </c>
      <c r="B265" s="29" t="s">
        <v>679</v>
      </c>
      <c r="C265" s="236">
        <v>10</v>
      </c>
      <c r="D265" s="42" t="s">
        <v>336</v>
      </c>
      <c r="E265" s="22">
        <v>0</v>
      </c>
      <c r="F265" s="20">
        <v>81500000</v>
      </c>
      <c r="G265" s="20">
        <v>126500000</v>
      </c>
      <c r="H265" s="22">
        <f t="shared" si="92"/>
        <v>45000000</v>
      </c>
      <c r="I265" s="25">
        <v>45000000</v>
      </c>
      <c r="J265" s="20">
        <v>0</v>
      </c>
      <c r="K265" s="20">
        <v>0</v>
      </c>
      <c r="L265" s="20">
        <v>0</v>
      </c>
      <c r="M265" s="50">
        <f t="shared" si="68"/>
        <v>0</v>
      </c>
    </row>
    <row r="266" spans="1:14" s="19" customFormat="1" ht="54.75" hidden="1" customHeight="1" outlineLevel="2" x14ac:dyDescent="0.2">
      <c r="A266" s="937" t="s">
        <v>821</v>
      </c>
      <c r="B266" s="29" t="s">
        <v>680</v>
      </c>
      <c r="C266" s="236">
        <v>10</v>
      </c>
      <c r="D266" s="42" t="s">
        <v>87</v>
      </c>
      <c r="E266" s="22">
        <v>0</v>
      </c>
      <c r="F266" s="20">
        <v>48500000</v>
      </c>
      <c r="G266" s="20">
        <v>103500000</v>
      </c>
      <c r="H266" s="22">
        <f t="shared" si="92"/>
        <v>55000000</v>
      </c>
      <c r="I266" s="25">
        <v>55000000</v>
      </c>
      <c r="J266" s="20">
        <v>0</v>
      </c>
      <c r="K266" s="20">
        <v>0</v>
      </c>
      <c r="L266" s="20">
        <v>0</v>
      </c>
      <c r="M266" s="50">
        <f t="shared" si="68"/>
        <v>0</v>
      </c>
    </row>
    <row r="267" spans="1:14" s="19" customFormat="1" ht="35.25" hidden="1" customHeight="1" outlineLevel="2" x14ac:dyDescent="0.2">
      <c r="A267" s="937" t="s">
        <v>914</v>
      </c>
      <c r="B267" s="29" t="s">
        <v>874</v>
      </c>
      <c r="C267" s="236">
        <v>10</v>
      </c>
      <c r="D267" s="42" t="s">
        <v>875</v>
      </c>
      <c r="E267" s="22"/>
      <c r="F267" s="20">
        <v>0</v>
      </c>
      <c r="G267" s="20">
        <v>130000000</v>
      </c>
      <c r="H267" s="22">
        <f t="shared" si="92"/>
        <v>130000000</v>
      </c>
      <c r="I267" s="25">
        <v>130000000</v>
      </c>
      <c r="J267" s="20">
        <v>0</v>
      </c>
      <c r="K267" s="20">
        <v>0</v>
      </c>
      <c r="L267" s="20">
        <v>0</v>
      </c>
      <c r="M267" s="50">
        <f t="shared" si="68"/>
        <v>0</v>
      </c>
    </row>
    <row r="268" spans="1:14" s="19" customFormat="1" ht="35.25" hidden="1" customHeight="1" outlineLevel="2" x14ac:dyDescent="0.2">
      <c r="A268" s="937" t="s">
        <v>915</v>
      </c>
      <c r="B268" s="29" t="s">
        <v>902</v>
      </c>
      <c r="C268" s="236">
        <v>10</v>
      </c>
      <c r="D268" s="42" t="s">
        <v>875</v>
      </c>
      <c r="E268" s="22"/>
      <c r="F268" s="20">
        <v>0</v>
      </c>
      <c r="G268" s="20">
        <v>500000000</v>
      </c>
      <c r="H268" s="22">
        <f t="shared" si="92"/>
        <v>500000000</v>
      </c>
      <c r="I268" s="25">
        <v>500000000</v>
      </c>
      <c r="J268" s="20">
        <v>0</v>
      </c>
      <c r="K268" s="20">
        <v>0</v>
      </c>
      <c r="L268" s="20">
        <v>0</v>
      </c>
      <c r="M268" s="50">
        <f t="shared" ref="M268:M278" si="93">IFERROR(J268/H268,0%)</f>
        <v>0</v>
      </c>
    </row>
    <row r="269" spans="1:14" s="1036" customFormat="1" ht="69.75" customHeight="1" collapsed="1" x14ac:dyDescent="0.2">
      <c r="A269" s="921"/>
      <c r="B269" s="158" t="s">
        <v>681</v>
      </c>
      <c r="C269" s="250" t="s">
        <v>68</v>
      </c>
      <c r="D269" s="1035" t="s">
        <v>657</v>
      </c>
      <c r="E269" s="159">
        <f>+E270</f>
        <v>0</v>
      </c>
      <c r="F269" s="159">
        <v>0</v>
      </c>
      <c r="G269" s="159">
        <v>300000000</v>
      </c>
      <c r="H269" s="159">
        <f t="shared" ref="H269:H270" si="94">+H270</f>
        <v>300000000</v>
      </c>
      <c r="I269" s="159">
        <v>300000000</v>
      </c>
      <c r="J269" s="159">
        <v>0</v>
      </c>
      <c r="K269" s="159">
        <v>0</v>
      </c>
      <c r="L269" s="159">
        <v>0</v>
      </c>
      <c r="M269" s="161">
        <f t="shared" si="93"/>
        <v>0</v>
      </c>
      <c r="N269" s="18"/>
    </row>
    <row r="270" spans="1:14" s="107" customFormat="1" ht="41.25" hidden="1" customHeight="1" outlineLevel="1" x14ac:dyDescent="0.2">
      <c r="A270" s="933"/>
      <c r="B270" s="221" t="s">
        <v>682</v>
      </c>
      <c r="C270" s="245">
        <v>10</v>
      </c>
      <c r="D270" s="708" t="s">
        <v>409</v>
      </c>
      <c r="E270" s="94">
        <f>+E271</f>
        <v>0</v>
      </c>
      <c r="F270" s="94">
        <v>0</v>
      </c>
      <c r="G270" s="94">
        <v>300000000</v>
      </c>
      <c r="H270" s="94">
        <f t="shared" si="94"/>
        <v>300000000</v>
      </c>
      <c r="I270" s="255">
        <v>300000000</v>
      </c>
      <c r="J270" s="255">
        <v>0</v>
      </c>
      <c r="K270" s="255">
        <v>0</v>
      </c>
      <c r="L270" s="255">
        <v>0</v>
      </c>
      <c r="M270" s="701">
        <f t="shared" si="93"/>
        <v>0</v>
      </c>
    </row>
    <row r="271" spans="1:14" s="19" customFormat="1" ht="48.75" hidden="1" customHeight="1" outlineLevel="2" x14ac:dyDescent="0.2">
      <c r="A271" s="937" t="s">
        <v>822</v>
      </c>
      <c r="B271" s="29" t="s">
        <v>683</v>
      </c>
      <c r="C271" s="236">
        <v>10</v>
      </c>
      <c r="D271" s="42" t="s">
        <v>340</v>
      </c>
      <c r="E271" s="22">
        <v>0</v>
      </c>
      <c r="F271" s="20">
        <v>0</v>
      </c>
      <c r="G271" s="20">
        <v>300000000</v>
      </c>
      <c r="H271" s="22">
        <f t="shared" ref="H271" si="95">+E271-F271+G271</f>
        <v>300000000</v>
      </c>
      <c r="I271" s="25">
        <v>300000000</v>
      </c>
      <c r="J271" s="20">
        <v>0</v>
      </c>
      <c r="K271" s="20">
        <v>0</v>
      </c>
      <c r="L271" s="20">
        <v>0</v>
      </c>
      <c r="M271" s="50">
        <f t="shared" si="93"/>
        <v>0</v>
      </c>
    </row>
    <row r="272" spans="1:14" s="1036" customFormat="1" ht="52.5" customHeight="1" collapsed="1" x14ac:dyDescent="0.2">
      <c r="A272" s="921"/>
      <c r="B272" s="158" t="s">
        <v>684</v>
      </c>
      <c r="C272" s="250" t="s">
        <v>68</v>
      </c>
      <c r="D272" s="1035" t="s">
        <v>659</v>
      </c>
      <c r="E272" s="159">
        <f>+E273</f>
        <v>0</v>
      </c>
      <c r="F272" s="159">
        <v>64168000</v>
      </c>
      <c r="G272" s="159">
        <v>364168000</v>
      </c>
      <c r="H272" s="159">
        <f t="shared" ref="H272" si="96">+H273</f>
        <v>300000000</v>
      </c>
      <c r="I272" s="159">
        <v>183000000</v>
      </c>
      <c r="J272" s="159">
        <v>65153541</v>
      </c>
      <c r="K272" s="159">
        <v>30401784</v>
      </c>
      <c r="L272" s="159">
        <v>23623977</v>
      </c>
      <c r="M272" s="161">
        <f t="shared" si="93"/>
        <v>0.21717847000000001</v>
      </c>
      <c r="N272" s="18"/>
    </row>
    <row r="273" spans="1:13" s="107" customFormat="1" ht="36" hidden="1" customHeight="1" outlineLevel="1" x14ac:dyDescent="0.2">
      <c r="A273" s="933"/>
      <c r="B273" s="221" t="s">
        <v>685</v>
      </c>
      <c r="C273" s="245">
        <v>10</v>
      </c>
      <c r="D273" s="708" t="s">
        <v>409</v>
      </c>
      <c r="E273" s="94">
        <f>+SUM(E274:E279)</f>
        <v>0</v>
      </c>
      <c r="F273" s="94">
        <v>64168000</v>
      </c>
      <c r="G273" s="94">
        <v>364168000</v>
      </c>
      <c r="H273" s="94">
        <f t="shared" ref="H273" si="97">+SUM(H274:H279)</f>
        <v>300000000</v>
      </c>
      <c r="I273" s="255">
        <v>183000000</v>
      </c>
      <c r="J273" s="255">
        <v>65153541</v>
      </c>
      <c r="K273" s="255">
        <v>30401784</v>
      </c>
      <c r="L273" s="255">
        <v>23623977</v>
      </c>
      <c r="M273" s="701">
        <f t="shared" si="93"/>
        <v>0.21717847000000001</v>
      </c>
    </row>
    <row r="274" spans="1:13" s="19" customFormat="1" ht="54" hidden="1" outlineLevel="2" x14ac:dyDescent="0.2">
      <c r="A274" s="937" t="s">
        <v>823</v>
      </c>
      <c r="B274" s="29" t="s">
        <v>686</v>
      </c>
      <c r="C274" s="236">
        <v>10</v>
      </c>
      <c r="D274" s="42" t="s">
        <v>340</v>
      </c>
      <c r="E274" s="22">
        <v>0</v>
      </c>
      <c r="F274" s="20">
        <v>16668000</v>
      </c>
      <c r="G274" s="20">
        <v>54000000</v>
      </c>
      <c r="H274" s="22">
        <f t="shared" ref="H274:H278" si="98">+E274-F274+G274</f>
        <v>37332000</v>
      </c>
      <c r="I274" s="25">
        <v>37332000</v>
      </c>
      <c r="J274" s="27">
        <v>37332000</v>
      </c>
      <c r="K274" s="27">
        <v>12755100</v>
      </c>
      <c r="L274" s="20">
        <v>12755100</v>
      </c>
      <c r="M274" s="50">
        <f t="shared" si="93"/>
        <v>1</v>
      </c>
    </row>
    <row r="275" spans="1:13" s="19" customFormat="1" ht="32.25" hidden="1" customHeight="1" outlineLevel="2" x14ac:dyDescent="0.2">
      <c r="A275" s="937" t="s">
        <v>824</v>
      </c>
      <c r="B275" s="29" t="s">
        <v>687</v>
      </c>
      <c r="C275" s="236">
        <v>10</v>
      </c>
      <c r="D275" s="42" t="s">
        <v>336</v>
      </c>
      <c r="E275" s="22">
        <v>0</v>
      </c>
      <c r="F275" s="20">
        <v>0</v>
      </c>
      <c r="G275" s="20">
        <v>30750000</v>
      </c>
      <c r="H275" s="22">
        <f t="shared" si="98"/>
        <v>30750000</v>
      </c>
      <c r="I275" s="25">
        <v>30750000</v>
      </c>
      <c r="J275" s="27">
        <v>16000000</v>
      </c>
      <c r="K275" s="27">
        <v>10925141</v>
      </c>
      <c r="L275" s="20">
        <v>4147334</v>
      </c>
      <c r="M275" s="50">
        <f t="shared" si="93"/>
        <v>0.52032520325203258</v>
      </c>
    </row>
    <row r="276" spans="1:13" s="19" customFormat="1" ht="40.5" hidden="1" customHeight="1" outlineLevel="2" x14ac:dyDescent="0.2">
      <c r="A276" s="937" t="s">
        <v>825</v>
      </c>
      <c r="B276" s="29" t="s">
        <v>688</v>
      </c>
      <c r="C276" s="236">
        <v>10</v>
      </c>
      <c r="D276" s="42" t="s">
        <v>87</v>
      </c>
      <c r="E276" s="22">
        <v>0</v>
      </c>
      <c r="F276" s="20">
        <v>4000000</v>
      </c>
      <c r="G276" s="20">
        <v>29418000</v>
      </c>
      <c r="H276" s="22">
        <f t="shared" si="98"/>
        <v>25418000</v>
      </c>
      <c r="I276" s="24">
        <v>25418000</v>
      </c>
      <c r="J276" s="27">
        <v>11821541</v>
      </c>
      <c r="K276" s="20">
        <v>6721543</v>
      </c>
      <c r="L276" s="20">
        <v>6721543</v>
      </c>
      <c r="M276" s="50">
        <f t="shared" si="93"/>
        <v>0.46508541191281771</v>
      </c>
    </row>
    <row r="277" spans="1:13" s="19" customFormat="1" ht="39.75" hidden="1" customHeight="1" outlineLevel="2" x14ac:dyDescent="0.2">
      <c r="A277" s="937" t="s">
        <v>826</v>
      </c>
      <c r="B277" s="29" t="s">
        <v>689</v>
      </c>
      <c r="C277" s="236">
        <v>10</v>
      </c>
      <c r="D277" s="42" t="s">
        <v>660</v>
      </c>
      <c r="E277" s="22">
        <v>0</v>
      </c>
      <c r="F277" s="20">
        <v>20000000</v>
      </c>
      <c r="G277" s="20">
        <v>180000000</v>
      </c>
      <c r="H277" s="22">
        <f t="shared" si="98"/>
        <v>160000000</v>
      </c>
      <c r="I277" s="25">
        <v>43000000</v>
      </c>
      <c r="J277" s="20">
        <v>0</v>
      </c>
      <c r="K277" s="20">
        <v>0</v>
      </c>
      <c r="L277" s="20">
        <v>0</v>
      </c>
      <c r="M277" s="50">
        <f t="shared" si="93"/>
        <v>0</v>
      </c>
    </row>
    <row r="278" spans="1:13" s="19" customFormat="1" ht="33.75" hidden="1" customHeight="1" outlineLevel="2" thickBot="1" x14ac:dyDescent="0.3">
      <c r="A278" s="937" t="s">
        <v>827</v>
      </c>
      <c r="B278" s="32" t="s">
        <v>690</v>
      </c>
      <c r="C278" s="242">
        <v>10</v>
      </c>
      <c r="D278" s="710" t="s">
        <v>338</v>
      </c>
      <c r="E278" s="36">
        <v>0</v>
      </c>
      <c r="F278" s="20">
        <v>23500000</v>
      </c>
      <c r="G278" s="20">
        <v>70000000</v>
      </c>
      <c r="H278" s="22">
        <f t="shared" si="98"/>
        <v>46500000</v>
      </c>
      <c r="I278" s="253">
        <v>46500000</v>
      </c>
      <c r="J278" s="35">
        <v>0</v>
      </c>
      <c r="K278" s="35">
        <v>0</v>
      </c>
      <c r="L278" s="703">
        <v>0</v>
      </c>
      <c r="M278" s="695">
        <f t="shared" si="93"/>
        <v>0</v>
      </c>
    </row>
    <row r="279" spans="1:13" s="19" customFormat="1" ht="17.25" customHeight="1" x14ac:dyDescent="0.2">
      <c r="A279" s="938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</row>
    <row r="280" spans="1:13" s="57" customFormat="1" ht="18" customHeight="1" thickBot="1" x14ac:dyDescent="0.25">
      <c r="A280" s="939"/>
      <c r="B280" s="663"/>
      <c r="C280" s="663"/>
      <c r="D280" s="663"/>
      <c r="E280" s="663"/>
      <c r="F280" s="907"/>
      <c r="G280" s="907"/>
      <c r="H280" s="907"/>
      <c r="I280" s="663"/>
      <c r="J280" s="663"/>
      <c r="K280" s="663"/>
      <c r="L280" s="663"/>
      <c r="M280" s="663"/>
    </row>
    <row r="281" spans="1:13" s="1068" customFormat="1" ht="30" customHeight="1" thickBot="1" x14ac:dyDescent="0.25">
      <c r="A281" s="1062"/>
      <c r="B281" s="1063"/>
      <c r="C281" s="1064"/>
      <c r="D281" s="1065" t="s">
        <v>3</v>
      </c>
      <c r="E281" s="1066">
        <f t="shared" ref="E281:H281" si="99">+E155+E11</f>
        <v>470024036667</v>
      </c>
      <c r="F281" s="1066">
        <v>37552283255</v>
      </c>
      <c r="G281" s="1066">
        <v>72726609077</v>
      </c>
      <c r="H281" s="1066">
        <f t="shared" si="99"/>
        <v>505198362489</v>
      </c>
      <c r="I281" s="1067">
        <v>450254270966.77002</v>
      </c>
      <c r="J281" s="1067">
        <v>399402598533.56995</v>
      </c>
      <c r="K281" s="1067">
        <v>337655163820.95001</v>
      </c>
      <c r="L281" s="1067">
        <v>336990386128.95001</v>
      </c>
      <c r="M281" s="907"/>
    </row>
    <row r="282" spans="1:13" x14ac:dyDescent="0.25">
      <c r="G282" s="1057"/>
      <c r="M282" s="907"/>
    </row>
    <row r="283" spans="1:13" hidden="1" x14ac:dyDescent="0.25">
      <c r="F283" s="1058">
        <v>37552283255</v>
      </c>
      <c r="G283" s="1058">
        <v>72726609077</v>
      </c>
      <c r="I283" s="1069">
        <f>+'SIIF 2017'!AR23</f>
        <v>450254270966.77002</v>
      </c>
      <c r="J283" s="1069">
        <f>+'SIIF 2017'!AU23</f>
        <v>399402598533.56995</v>
      </c>
      <c r="K283" s="1069">
        <f>+'SIIF 2017'!AW23</f>
        <v>337655163820.95001</v>
      </c>
      <c r="L283" s="1069">
        <f>+'SIIF 2017'!AY23</f>
        <v>336990386128.95001</v>
      </c>
    </row>
    <row r="284" spans="1:13" x14ac:dyDescent="0.25">
      <c r="G284" s="1059"/>
    </row>
    <row r="288" spans="1:13" x14ac:dyDescent="0.25">
      <c r="F288" s="1058"/>
      <c r="G288" s="1058"/>
    </row>
  </sheetData>
  <autoFilter ref="A10:M281"/>
  <mergeCells count="7">
    <mergeCell ref="E8:E9"/>
    <mergeCell ref="K8:K9"/>
    <mergeCell ref="L8:L9"/>
    <mergeCell ref="J8:J9"/>
    <mergeCell ref="I8:I9"/>
    <mergeCell ref="F8:G9"/>
    <mergeCell ref="H8:H9"/>
  </mergeCells>
  <conditionalFormatting sqref="I45">
    <cfRule type="iconSet" priority="104">
      <iconSet reverse="1">
        <cfvo type="percent" val="0"/>
        <cfvo type="formula" val="#REF!*0.8"/>
        <cfvo type="formula" val="#REF!*0.9"/>
      </iconSet>
    </cfRule>
  </conditionalFormatting>
  <conditionalFormatting sqref="I54">
    <cfRule type="iconSet" priority="100">
      <iconSet reverse="1">
        <cfvo type="percent" val="0"/>
        <cfvo type="formula" val="#REF!*0.8"/>
        <cfvo type="formula" val="#REF!*0.9"/>
      </iconSet>
    </cfRule>
  </conditionalFormatting>
  <conditionalFormatting sqref="I127 I114:I116 I108:I112 I105:I106 I71:I72 I65 I59:I60 I55:I57 I74 I90 I121 I118:I119 I100:I101 I76 I78 I80 I82 I84:I85 I87 I92:I94 I96:I98 I123 I125 I129 I131 I133 I103 I67:I69">
    <cfRule type="iconSet" priority="198">
      <iconSet reverse="1">
        <cfvo type="percent" val="0"/>
        <cfvo type="formula" val="#REF!*0.8"/>
        <cfvo type="formula" val="#REF!*0.9"/>
      </iconSet>
    </cfRule>
  </conditionalFormatting>
  <conditionalFormatting sqref="I136">
    <cfRule type="iconSet" priority="85">
      <iconSet reverse="1">
        <cfvo type="percent" val="0"/>
        <cfvo type="formula" val="#REF!*0.8"/>
        <cfvo type="formula" val="#REF!*0.9"/>
      </iconSet>
    </cfRule>
  </conditionalFormatting>
  <conditionalFormatting sqref="I138 I140:I141">
    <cfRule type="iconSet" priority="84">
      <iconSet reverse="1">
        <cfvo type="percent" val="0"/>
        <cfvo type="formula" val="#REF!*0.8"/>
        <cfvo type="formula" val="#REF!*0.9"/>
      </iconSet>
    </cfRule>
  </conditionalFormatting>
  <conditionalFormatting sqref="I63">
    <cfRule type="iconSet" priority="81">
      <iconSet reverse="1">
        <cfvo type="percent" val="0"/>
        <cfvo type="formula" val="#REF!*0.8"/>
        <cfvo type="formula" val="#REF!*0.9"/>
      </iconSet>
    </cfRule>
  </conditionalFormatting>
  <conditionalFormatting sqref="I64 I66">
    <cfRule type="iconSet" priority="80">
      <iconSet reverse="1">
        <cfvo type="percent" val="0"/>
        <cfvo type="formula" val="#REF!*0.8"/>
        <cfvo type="formula" val="#REF!*0.9"/>
      </iconSet>
    </cfRule>
  </conditionalFormatting>
  <conditionalFormatting sqref="C76 C78 C80 C82 C84:C85 C87 C92:C94 C96:C101 C123 C129 C131 C133 C135:C138 C67:C74 C89:C90 C125:C127 C103:C121 C32:C65 C1:C30 C140:C141 C146:C188 C223:C229 C268:C278 C231:C232 C261:C266 C244:C248 C258:C259 C252:C255 C192:C221 C143 C281:C1048576">
    <cfRule type="cellIs" dxfId="36" priority="79" operator="equal">
      <formula>13</formula>
    </cfRule>
  </conditionalFormatting>
  <conditionalFormatting sqref="C66">
    <cfRule type="cellIs" dxfId="35" priority="77" operator="equal">
      <formula>13</formula>
    </cfRule>
  </conditionalFormatting>
  <conditionalFormatting sqref="I75">
    <cfRule type="iconSet" priority="76">
      <iconSet reverse="1">
        <cfvo type="percent" val="0"/>
        <cfvo type="formula" val="#REF!*0.8"/>
        <cfvo type="formula" val="#REF!*0.9"/>
      </iconSet>
    </cfRule>
  </conditionalFormatting>
  <conditionalFormatting sqref="C75">
    <cfRule type="cellIs" dxfId="34" priority="75" operator="equal">
      <formula>13</formula>
    </cfRule>
  </conditionalFormatting>
  <conditionalFormatting sqref="I77">
    <cfRule type="iconSet" priority="74">
      <iconSet reverse="1">
        <cfvo type="percent" val="0"/>
        <cfvo type="formula" val="#REF!*0.8"/>
        <cfvo type="formula" val="#REF!*0.9"/>
      </iconSet>
    </cfRule>
  </conditionalFormatting>
  <conditionalFormatting sqref="C77">
    <cfRule type="cellIs" dxfId="33" priority="73" operator="equal">
      <formula>13</formula>
    </cfRule>
  </conditionalFormatting>
  <conditionalFormatting sqref="I79">
    <cfRule type="iconSet" priority="72">
      <iconSet reverse="1">
        <cfvo type="percent" val="0"/>
        <cfvo type="formula" val="#REF!*0.8"/>
        <cfvo type="formula" val="#REF!*0.9"/>
      </iconSet>
    </cfRule>
  </conditionalFormatting>
  <conditionalFormatting sqref="C79">
    <cfRule type="cellIs" dxfId="32" priority="71" operator="equal">
      <formula>13</formula>
    </cfRule>
  </conditionalFormatting>
  <conditionalFormatting sqref="I81">
    <cfRule type="iconSet" priority="70">
      <iconSet reverse="1">
        <cfvo type="percent" val="0"/>
        <cfvo type="formula" val="#REF!*0.8"/>
        <cfvo type="formula" val="#REF!*0.9"/>
      </iconSet>
    </cfRule>
  </conditionalFormatting>
  <conditionalFormatting sqref="C81">
    <cfRule type="cellIs" dxfId="31" priority="69" operator="equal">
      <formula>13</formula>
    </cfRule>
  </conditionalFormatting>
  <conditionalFormatting sqref="I83">
    <cfRule type="iconSet" priority="68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30" priority="67" operator="equal">
      <formula>13</formula>
    </cfRule>
  </conditionalFormatting>
  <conditionalFormatting sqref="I86">
    <cfRule type="iconSet" priority="66">
      <iconSet reverse="1">
        <cfvo type="percent" val="0"/>
        <cfvo type="formula" val="#REF!*0.8"/>
        <cfvo type="formula" val="#REF!*0.9"/>
      </iconSet>
    </cfRule>
  </conditionalFormatting>
  <conditionalFormatting sqref="C86">
    <cfRule type="cellIs" dxfId="29" priority="65" operator="equal">
      <formula>13</formula>
    </cfRule>
  </conditionalFormatting>
  <conditionalFormatting sqref="I88">
    <cfRule type="iconSet" priority="64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28" priority="63" operator="equal">
      <formula>13</formula>
    </cfRule>
  </conditionalFormatting>
  <conditionalFormatting sqref="I91">
    <cfRule type="iconSet" priority="62">
      <iconSet reverse="1">
        <cfvo type="percent" val="0"/>
        <cfvo type="formula" val="#REF!*0.8"/>
        <cfvo type="formula" val="#REF!*0.9"/>
      </iconSet>
    </cfRule>
  </conditionalFormatting>
  <conditionalFormatting sqref="C91">
    <cfRule type="cellIs" dxfId="27" priority="61" operator="equal">
      <formula>13</formula>
    </cfRule>
  </conditionalFormatting>
  <conditionalFormatting sqref="I95">
    <cfRule type="iconSet" priority="60">
      <iconSet reverse="1">
        <cfvo type="percent" val="0"/>
        <cfvo type="formula" val="#REF!*0.8"/>
        <cfvo type="formula" val="#REF!*0.9"/>
      </iconSet>
    </cfRule>
  </conditionalFormatting>
  <conditionalFormatting sqref="C95">
    <cfRule type="cellIs" dxfId="26" priority="59" operator="equal">
      <formula>13</formula>
    </cfRule>
  </conditionalFormatting>
  <conditionalFormatting sqref="I122">
    <cfRule type="iconSet" priority="58">
      <iconSet reverse="1">
        <cfvo type="percent" val="0"/>
        <cfvo type="formula" val="#REF!*0.8"/>
        <cfvo type="formula" val="#REF!*0.9"/>
      </iconSet>
    </cfRule>
  </conditionalFormatting>
  <conditionalFormatting sqref="C122">
    <cfRule type="cellIs" dxfId="25" priority="57" operator="equal">
      <formula>13</formula>
    </cfRule>
  </conditionalFormatting>
  <conditionalFormatting sqref="I124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C124">
    <cfRule type="cellIs" dxfId="24" priority="55" operator="equal">
      <formula>13</formula>
    </cfRule>
  </conditionalFormatting>
  <conditionalFormatting sqref="I128">
    <cfRule type="iconSet" priority="54">
      <iconSet reverse="1">
        <cfvo type="percent" val="0"/>
        <cfvo type="formula" val="#REF!*0.8"/>
        <cfvo type="formula" val="#REF!*0.9"/>
      </iconSet>
    </cfRule>
  </conditionalFormatting>
  <conditionalFormatting sqref="C128">
    <cfRule type="cellIs" dxfId="23" priority="53" operator="equal">
      <formula>13</formula>
    </cfRule>
  </conditionalFormatting>
  <conditionalFormatting sqref="I130">
    <cfRule type="iconSet" priority="52">
      <iconSet reverse="1">
        <cfvo type="percent" val="0"/>
        <cfvo type="formula" val="#REF!*0.8"/>
        <cfvo type="formula" val="#REF!*0.9"/>
      </iconSet>
    </cfRule>
  </conditionalFormatting>
  <conditionalFormatting sqref="C130">
    <cfRule type="cellIs" dxfId="22" priority="51" operator="equal">
      <formula>13</formula>
    </cfRule>
  </conditionalFormatting>
  <conditionalFormatting sqref="I132">
    <cfRule type="iconSet" priority="50">
      <iconSet reverse="1">
        <cfvo type="percent" val="0"/>
        <cfvo type="formula" val="#REF!*0.8"/>
        <cfvo type="formula" val="#REF!*0.9"/>
      </iconSet>
    </cfRule>
  </conditionalFormatting>
  <conditionalFormatting sqref="C132">
    <cfRule type="cellIs" dxfId="21" priority="49" operator="equal">
      <formula>13</formula>
    </cfRule>
  </conditionalFormatting>
  <conditionalFormatting sqref="I134">
    <cfRule type="iconSet" priority="48">
      <iconSet reverse="1">
        <cfvo type="percent" val="0"/>
        <cfvo type="formula" val="#REF!*0.8"/>
        <cfvo type="formula" val="#REF!*0.9"/>
      </iconSet>
    </cfRule>
  </conditionalFormatting>
  <conditionalFormatting sqref="C134">
    <cfRule type="cellIs" dxfId="20" priority="47" operator="equal">
      <formula>13</formula>
    </cfRule>
  </conditionalFormatting>
  <conditionalFormatting sqref="C139">
    <cfRule type="cellIs" dxfId="19" priority="45" operator="equal">
      <formula>13</formula>
    </cfRule>
  </conditionalFormatting>
  <conditionalFormatting sqref="I102">
    <cfRule type="iconSet" priority="44">
      <iconSet reverse="1">
        <cfvo type="percent" val="0"/>
        <cfvo type="formula" val="#REF!*0.8"/>
        <cfvo type="formula" val="#REF!*0.9"/>
      </iconSet>
    </cfRule>
  </conditionalFormatting>
  <conditionalFormatting sqref="C102">
    <cfRule type="cellIs" dxfId="18" priority="43" operator="equal">
      <formula>13</formula>
    </cfRule>
  </conditionalFormatting>
  <conditionalFormatting sqref="C31">
    <cfRule type="cellIs" dxfId="17" priority="42" operator="equal">
      <formula>13</formula>
    </cfRule>
  </conditionalFormatting>
  <conditionalFormatting sqref="C243">
    <cfRule type="cellIs" dxfId="16" priority="33" operator="equal">
      <formula>13</formula>
    </cfRule>
  </conditionalFormatting>
  <conditionalFormatting sqref="C144:C145">
    <cfRule type="cellIs" dxfId="15" priority="30" operator="equal">
      <formula>13</formula>
    </cfRule>
  </conditionalFormatting>
  <conditionalFormatting sqref="C222">
    <cfRule type="cellIs" dxfId="14" priority="29" operator="equal">
      <formula>13</formula>
    </cfRule>
  </conditionalFormatting>
  <conditionalFormatting sqref="C267">
    <cfRule type="cellIs" dxfId="13" priority="28" operator="equal">
      <formula>13</formula>
    </cfRule>
  </conditionalFormatting>
  <conditionalFormatting sqref="C230">
    <cfRule type="cellIs" dxfId="12" priority="25" operator="equal">
      <formula>13</formula>
    </cfRule>
  </conditionalFormatting>
  <conditionalFormatting sqref="C260">
    <cfRule type="cellIs" dxfId="11" priority="24" operator="equal">
      <formula>13</formula>
    </cfRule>
  </conditionalFormatting>
  <conditionalFormatting sqref="C256">
    <cfRule type="cellIs" dxfId="10" priority="22" operator="equal">
      <formula>13</formula>
    </cfRule>
  </conditionalFormatting>
  <conditionalFormatting sqref="B256">
    <cfRule type="cellIs" dxfId="9" priority="21" operator="equal">
      <formula>13</formula>
    </cfRule>
  </conditionalFormatting>
  <conditionalFormatting sqref="C235 C238:C242">
    <cfRule type="cellIs" dxfId="8" priority="20" operator="equal">
      <formula>13</formula>
    </cfRule>
  </conditionalFormatting>
  <conditionalFormatting sqref="C249">
    <cfRule type="cellIs" dxfId="7" priority="17" operator="equal">
      <formula>13</formula>
    </cfRule>
  </conditionalFormatting>
  <conditionalFormatting sqref="C257">
    <cfRule type="cellIs" dxfId="6" priority="16" operator="equal">
      <formula>13</formula>
    </cfRule>
  </conditionalFormatting>
  <conditionalFormatting sqref="C250:C251">
    <cfRule type="cellIs" dxfId="5" priority="18" operator="equal">
      <formula>13</formula>
    </cfRule>
  </conditionalFormatting>
  <conditionalFormatting sqref="C233:C234">
    <cfRule type="cellIs" dxfId="4" priority="15" operator="equal">
      <formula>13</formula>
    </cfRule>
  </conditionalFormatting>
  <conditionalFormatting sqref="C189:C191">
    <cfRule type="cellIs" dxfId="3" priority="13" operator="equal">
      <formula>13</formula>
    </cfRule>
  </conditionalFormatting>
  <conditionalFormatting sqref="I139">
    <cfRule type="iconSet" priority="11">
      <iconSet reverse="1">
        <cfvo type="percent" val="0"/>
        <cfvo type="formula" val="#REF!*0.8"/>
        <cfvo type="formula" val="#REF!*0.9"/>
      </iconSet>
    </cfRule>
  </conditionalFormatting>
  <conditionalFormatting sqref="C236">
    <cfRule type="cellIs" dxfId="2" priority="10" operator="equal">
      <formula>13</formula>
    </cfRule>
  </conditionalFormatting>
  <conditionalFormatting sqref="C237">
    <cfRule type="cellIs" dxfId="1" priority="9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21" fitToWidth="5" fitToHeight="5" orientation="landscape" horizontalDpi="300" verticalDpi="300" r:id="rId1"/>
  <rowBreaks count="1" manualBreakCount="1">
    <brk id="203" min="1" max="9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256" customWidth="1"/>
    <col min="2" max="5" width="2.7109375" style="256" customWidth="1"/>
    <col min="6" max="6" width="2.85546875" style="256" customWidth="1"/>
    <col min="7" max="9" width="2.7109375" style="256" customWidth="1"/>
    <col min="10" max="10" width="2.42578125" style="256" customWidth="1"/>
    <col min="11" max="11" width="0.28515625" style="256" customWidth="1"/>
    <col min="12" max="12" width="1" style="256" customWidth="1"/>
    <col min="13" max="13" width="1.5703125" style="256" customWidth="1"/>
    <col min="14" max="26" width="2.7109375" style="256" customWidth="1"/>
    <col min="27" max="27" width="2.42578125" style="256" customWidth="1"/>
    <col min="28" max="28" width="0.28515625" style="256" customWidth="1"/>
    <col min="29" max="29" width="1.85546875" style="256" customWidth="1"/>
    <col min="30" max="30" width="0.85546875" style="256" customWidth="1"/>
    <col min="31" max="34" width="2.7109375" style="256" customWidth="1"/>
    <col min="35" max="35" width="3.28515625" style="256" customWidth="1"/>
    <col min="36" max="36" width="3.140625" style="256" customWidth="1"/>
    <col min="37" max="38" width="2.7109375" style="256" customWidth="1"/>
    <col min="39" max="40" width="0.85546875" style="256" customWidth="1"/>
    <col min="41" max="41" width="1" style="256" customWidth="1"/>
    <col min="42" max="42" width="17.5703125" style="256" hidden="1" customWidth="1"/>
    <col min="43" max="43" width="15.28515625" style="340" hidden="1" customWidth="1"/>
    <col min="44" max="44" width="16.5703125" style="256" hidden="1" customWidth="1"/>
    <col min="45" max="45" width="15.85546875" style="256" hidden="1" customWidth="1"/>
    <col min="46" max="46" width="16.5703125" style="340" hidden="1" customWidth="1"/>
    <col min="47" max="47" width="17.140625" style="256" hidden="1" customWidth="1"/>
    <col min="48" max="48" width="17" style="340" bestFit="1" customWidth="1"/>
    <col min="49" max="49" width="17.140625" style="256" bestFit="1" customWidth="1"/>
    <col min="50" max="50" width="17" style="340" bestFit="1" customWidth="1"/>
    <col min="51" max="51" width="13.5703125" style="256" customWidth="1"/>
    <col min="52" max="52" width="16.5703125" style="256" bestFit="1" customWidth="1"/>
    <col min="53" max="54" width="13.5703125" style="256" customWidth="1"/>
    <col min="55" max="55" width="0.5703125" style="256" customWidth="1"/>
    <col min="56" max="16384" width="11.42578125" style="256"/>
  </cols>
  <sheetData>
    <row r="1" spans="1:54" ht="4.3499999999999996" customHeight="1" x14ac:dyDescent="0.25"/>
    <row r="2" spans="1:54" ht="4.3499999999999996" customHeight="1" x14ac:dyDescent="0.25">
      <c r="A2" s="1145"/>
      <c r="B2" s="1145"/>
      <c r="C2" s="1145"/>
      <c r="D2" s="1145"/>
      <c r="E2" s="1145"/>
      <c r="F2" s="1145"/>
      <c r="G2" s="1145"/>
      <c r="H2" s="1145"/>
      <c r="I2" s="1145"/>
      <c r="J2" s="1145"/>
    </row>
    <row r="3" spans="1:54" ht="14.1" customHeight="1" x14ac:dyDescent="0.25">
      <c r="A3" s="1145"/>
      <c r="B3" s="1145"/>
      <c r="C3" s="1145"/>
      <c r="D3" s="1145"/>
      <c r="E3" s="1145"/>
      <c r="F3" s="1145"/>
      <c r="G3" s="1145"/>
      <c r="H3" s="1145"/>
      <c r="I3" s="1145"/>
      <c r="J3" s="1145"/>
      <c r="M3" s="1387" t="s">
        <v>422</v>
      </c>
      <c r="N3" s="1145"/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D3" s="1147" t="s">
        <v>246</v>
      </c>
      <c r="AE3" s="1145"/>
      <c r="AF3" s="1145"/>
      <c r="AG3" s="1145"/>
      <c r="AH3" s="1145"/>
      <c r="AI3" s="1145"/>
      <c r="AJ3" s="1145"/>
      <c r="AK3" s="1145"/>
      <c r="AL3" s="1145"/>
      <c r="AM3" s="1145"/>
      <c r="AO3" s="1148" t="s">
        <v>424</v>
      </c>
      <c r="AP3" s="1145"/>
      <c r="AQ3" s="1145"/>
      <c r="AR3" s="1145"/>
      <c r="AS3" s="1145"/>
    </row>
    <row r="4" spans="1:54" ht="7.15" customHeight="1" x14ac:dyDescent="0.25">
      <c r="A4" s="1145"/>
      <c r="B4" s="1145"/>
      <c r="C4" s="1145"/>
      <c r="D4" s="1145"/>
      <c r="E4" s="1145"/>
      <c r="F4" s="1145"/>
      <c r="G4" s="1145"/>
      <c r="H4" s="1145"/>
      <c r="I4" s="1145"/>
      <c r="J4" s="1145"/>
      <c r="M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</row>
    <row r="5" spans="1:54" ht="28.35" customHeight="1" x14ac:dyDescent="0.25">
      <c r="A5" s="1145"/>
      <c r="B5" s="1145"/>
      <c r="C5" s="1145"/>
      <c r="D5" s="1145"/>
      <c r="E5" s="1145"/>
      <c r="F5" s="1145"/>
      <c r="G5" s="1145"/>
      <c r="H5" s="1145"/>
      <c r="I5" s="1145"/>
      <c r="J5" s="1145"/>
      <c r="M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D5" s="1149" t="s">
        <v>247</v>
      </c>
      <c r="AE5" s="1145"/>
      <c r="AF5" s="1145"/>
      <c r="AG5" s="1145"/>
      <c r="AH5" s="1145"/>
      <c r="AI5" s="1145"/>
      <c r="AJ5" s="1145"/>
      <c r="AK5" s="1145"/>
      <c r="AL5" s="1145"/>
      <c r="AM5" s="1145"/>
      <c r="AO5" s="1150" t="s">
        <v>248</v>
      </c>
      <c r="AP5" s="1145"/>
      <c r="AQ5" s="1145"/>
      <c r="AR5" s="1145"/>
      <c r="AS5" s="1145"/>
    </row>
    <row r="6" spans="1:54" ht="2.85" customHeight="1" x14ac:dyDescent="0.25">
      <c r="A6" s="1145"/>
      <c r="B6" s="1145"/>
      <c r="C6" s="1145"/>
      <c r="D6" s="1145"/>
      <c r="E6" s="1145"/>
      <c r="F6" s="1145"/>
      <c r="G6" s="1145"/>
      <c r="H6" s="1145"/>
      <c r="I6" s="1145"/>
      <c r="J6" s="1145"/>
      <c r="AD6" s="1145"/>
      <c r="AE6" s="1145"/>
      <c r="AF6" s="1145"/>
      <c r="AG6" s="1145"/>
      <c r="AH6" s="1145"/>
      <c r="AI6" s="1145"/>
      <c r="AJ6" s="1145"/>
      <c r="AK6" s="1145"/>
      <c r="AL6" s="1145"/>
      <c r="AM6" s="1145"/>
      <c r="AO6" s="1145"/>
      <c r="AP6" s="1145"/>
      <c r="AQ6" s="1145"/>
      <c r="AR6" s="1145"/>
      <c r="AS6" s="1145"/>
    </row>
    <row r="7" spans="1:54" x14ac:dyDescent="0.25"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O7" s="1145"/>
      <c r="AP7" s="1145"/>
      <c r="AQ7" s="1145"/>
      <c r="AR7" s="1145"/>
      <c r="AS7" s="1145"/>
    </row>
    <row r="8" spans="1:54" ht="7.15" customHeight="1" x14ac:dyDescent="0.25"/>
    <row r="9" spans="1:54" ht="14.1" customHeight="1" x14ac:dyDescent="0.25">
      <c r="AD9" s="1149" t="s">
        <v>249</v>
      </c>
      <c r="AE9" s="1145"/>
      <c r="AF9" s="1145"/>
      <c r="AG9" s="1145"/>
      <c r="AH9" s="1145"/>
      <c r="AI9" s="1145"/>
      <c r="AJ9" s="1145"/>
      <c r="AK9" s="1145"/>
      <c r="AL9" s="1145"/>
      <c r="AM9" s="1145"/>
      <c r="AO9" s="1150" t="s">
        <v>863</v>
      </c>
      <c r="AP9" s="1145"/>
      <c r="AQ9" s="1145"/>
      <c r="AR9" s="1145"/>
      <c r="AS9" s="1145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155" t="s">
        <v>250</v>
      </c>
      <c r="B14" s="1137"/>
      <c r="C14" s="1137"/>
      <c r="D14" s="1137"/>
      <c r="E14" s="1138"/>
      <c r="F14" s="1156" t="s">
        <v>423</v>
      </c>
      <c r="G14" s="1137"/>
      <c r="H14" s="1138"/>
      <c r="I14" s="1155" t="s">
        <v>251</v>
      </c>
      <c r="J14" s="1137"/>
      <c r="K14" s="1137"/>
      <c r="L14" s="1137"/>
      <c r="M14" s="1137"/>
      <c r="N14" s="1137"/>
      <c r="O14" s="1137"/>
      <c r="P14" s="1138"/>
      <c r="Q14" s="1157" t="s">
        <v>252</v>
      </c>
      <c r="R14" s="1137"/>
      <c r="S14" s="1137"/>
      <c r="T14" s="1137"/>
      <c r="U14" s="1137"/>
      <c r="V14" s="1137"/>
      <c r="W14" s="1138"/>
      <c r="X14" s="1155" t="s">
        <v>253</v>
      </c>
      <c r="Y14" s="1137"/>
      <c r="Z14" s="1137"/>
      <c r="AA14" s="1137"/>
      <c r="AB14" s="1137"/>
      <c r="AC14" s="1137"/>
      <c r="AD14" s="1138"/>
      <c r="AE14" s="1157" t="s">
        <v>862</v>
      </c>
      <c r="AF14" s="1137"/>
      <c r="AG14" s="1137"/>
      <c r="AH14" s="1137"/>
      <c r="AI14" s="1137"/>
      <c r="AJ14" s="1138"/>
      <c r="AK14" s="260" t="s">
        <v>244</v>
      </c>
      <c r="AL14" s="260" t="s">
        <v>244</v>
      </c>
      <c r="AM14" s="1080" t="s">
        <v>244</v>
      </c>
      <c r="AN14" s="1145"/>
      <c r="AO14" s="1145"/>
      <c r="AP14" s="260" t="s">
        <v>244</v>
      </c>
      <c r="AQ14" s="341" t="s">
        <v>244</v>
      </c>
      <c r="AR14" s="260" t="s">
        <v>244</v>
      </c>
      <c r="AS14" s="260" t="s">
        <v>244</v>
      </c>
      <c r="AT14" s="341" t="s">
        <v>244</v>
      </c>
      <c r="AU14" s="260" t="s">
        <v>244</v>
      </c>
      <c r="AV14" s="341" t="s">
        <v>244</v>
      </c>
      <c r="AW14" s="260" t="s">
        <v>244</v>
      </c>
      <c r="AX14" s="341" t="s">
        <v>244</v>
      </c>
      <c r="AY14" s="260" t="s">
        <v>244</v>
      </c>
      <c r="AZ14" s="260" t="s">
        <v>244</v>
      </c>
      <c r="BA14" s="260" t="s">
        <v>244</v>
      </c>
      <c r="BB14" s="260" t="s">
        <v>244</v>
      </c>
    </row>
    <row r="15" spans="1:54" x14ac:dyDescent="0.25">
      <c r="A15" s="1151" t="s">
        <v>254</v>
      </c>
      <c r="B15" s="1137"/>
      <c r="C15" s="1137"/>
      <c r="D15" s="1137"/>
      <c r="E15" s="1137"/>
      <c r="F15" s="1138"/>
      <c r="G15" s="1152" t="s">
        <v>248</v>
      </c>
      <c r="H15" s="1137"/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8"/>
      <c r="AH15" s="259" t="s">
        <v>244</v>
      </c>
      <c r="AI15" s="259" t="s">
        <v>244</v>
      </c>
      <c r="AJ15" s="259" t="s">
        <v>244</v>
      </c>
      <c r="AK15" s="259" t="s">
        <v>244</v>
      </c>
      <c r="AL15" s="259" t="s">
        <v>244</v>
      </c>
      <c r="AM15" s="1153" t="s">
        <v>244</v>
      </c>
      <c r="AN15" s="1154"/>
      <c r="AO15" s="1154"/>
      <c r="AP15" s="260" t="s">
        <v>244</v>
      </c>
      <c r="AQ15" s="341" t="s">
        <v>244</v>
      </c>
      <c r="AR15" s="260" t="s">
        <v>244</v>
      </c>
      <c r="AS15" s="260" t="s">
        <v>244</v>
      </c>
      <c r="AT15" s="341" t="s">
        <v>244</v>
      </c>
      <c r="AU15" s="260" t="s">
        <v>244</v>
      </c>
      <c r="AV15" s="341" t="s">
        <v>244</v>
      </c>
      <c r="AW15" s="260" t="s">
        <v>244</v>
      </c>
      <c r="AX15" s="341" t="s">
        <v>244</v>
      </c>
      <c r="AY15" s="260" t="s">
        <v>244</v>
      </c>
      <c r="AZ15" s="260" t="s">
        <v>244</v>
      </c>
      <c r="BA15" s="260" t="s">
        <v>244</v>
      </c>
      <c r="BB15" s="260" t="s">
        <v>244</v>
      </c>
    </row>
    <row r="16" spans="1:54" x14ac:dyDescent="0.25">
      <c r="A16" s="1151" t="s">
        <v>671</v>
      </c>
      <c r="B16" s="1137"/>
      <c r="C16" s="1137"/>
      <c r="D16" s="1137"/>
      <c r="E16" s="1137"/>
      <c r="F16" s="1137"/>
      <c r="G16" s="1138"/>
      <c r="H16" s="1152" t="s">
        <v>672</v>
      </c>
      <c r="I16" s="1137"/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8"/>
      <c r="AP16" s="260" t="s">
        <v>244</v>
      </c>
      <c r="AQ16" s="356"/>
      <c r="AR16" s="260" t="s">
        <v>244</v>
      </c>
      <c r="AS16" s="260" t="s">
        <v>244</v>
      </c>
      <c r="AT16" s="341" t="s">
        <v>244</v>
      </c>
      <c r="AU16" s="260" t="s">
        <v>244</v>
      </c>
      <c r="AV16" s="341" t="s">
        <v>244</v>
      </c>
      <c r="AW16" s="260" t="s">
        <v>244</v>
      </c>
      <c r="AX16" s="341" t="s">
        <v>244</v>
      </c>
      <c r="AY16" s="260" t="s">
        <v>244</v>
      </c>
      <c r="AZ16" s="260" t="s">
        <v>244</v>
      </c>
      <c r="BA16" s="260" t="s">
        <v>244</v>
      </c>
      <c r="BB16" s="260" t="s">
        <v>244</v>
      </c>
    </row>
    <row r="17" spans="1:54" x14ac:dyDescent="0.25">
      <c r="A17" s="316"/>
      <c r="B17" s="314"/>
      <c r="C17" s="314"/>
      <c r="D17" s="314"/>
      <c r="E17" s="314"/>
      <c r="F17" s="314"/>
      <c r="G17" s="313"/>
      <c r="H17" s="315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  <c r="AA17" s="314"/>
      <c r="AB17" s="314"/>
      <c r="AC17" s="314"/>
      <c r="AD17" s="314"/>
      <c r="AE17" s="314"/>
      <c r="AF17" s="314"/>
      <c r="AG17" s="314"/>
      <c r="AH17" s="314"/>
      <c r="AI17" s="314"/>
      <c r="AJ17" s="314"/>
      <c r="AK17" s="314"/>
      <c r="AL17" s="314"/>
      <c r="AM17" s="314"/>
      <c r="AN17" s="314"/>
      <c r="AO17" s="313"/>
      <c r="AP17" s="260"/>
      <c r="AQ17" s="341"/>
      <c r="AR17" s="260"/>
      <c r="AS17" s="260"/>
      <c r="AT17" s="341"/>
      <c r="AU17" s="260"/>
      <c r="AV17" s="356"/>
      <c r="AW17" s="260"/>
      <c r="AX17" s="356">
        <f>+AX18-AX19</f>
        <v>-1224602253</v>
      </c>
      <c r="AY17" s="260"/>
      <c r="AZ17" s="260"/>
      <c r="BA17" s="260"/>
      <c r="BB17" s="260"/>
    </row>
    <row r="18" spans="1:54" x14ac:dyDescent="0.25">
      <c r="A18" s="304"/>
      <c r="B18" s="268"/>
      <c r="C18" s="268"/>
      <c r="D18" s="268"/>
      <c r="E18" s="268"/>
      <c r="F18" s="268"/>
      <c r="G18" s="268"/>
      <c r="H18" s="303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0"/>
      <c r="AQ18" s="341"/>
      <c r="AR18" s="260"/>
      <c r="AS18" s="260"/>
      <c r="AT18" s="341"/>
      <c r="AU18" s="260"/>
      <c r="AV18" s="341"/>
      <c r="AW18" s="260"/>
      <c r="AX18" s="341">
        <v>15916955519</v>
      </c>
      <c r="AY18" s="260"/>
      <c r="AZ18" s="260"/>
      <c r="BA18" s="260"/>
      <c r="BB18" s="260"/>
    </row>
    <row r="19" spans="1:54" x14ac:dyDescent="0.25">
      <c r="A19" s="304"/>
      <c r="B19" s="268"/>
      <c r="C19" s="268"/>
      <c r="D19" s="268"/>
      <c r="E19" s="268"/>
      <c r="F19" s="268"/>
      <c r="G19" s="268"/>
      <c r="H19" s="303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317" t="s">
        <v>861</v>
      </c>
      <c r="AH19" s="317"/>
      <c r="AI19" s="317"/>
      <c r="AJ19" s="317"/>
      <c r="AK19" s="317"/>
      <c r="AL19" s="317"/>
      <c r="AM19" s="317"/>
      <c r="AN19" s="317"/>
      <c r="AO19" s="317"/>
      <c r="AP19" s="318">
        <f t="shared" ref="AP19:BB19" si="0">+AP36</f>
        <v>153005016667</v>
      </c>
      <c r="AQ19" s="343">
        <f t="shared" si="0"/>
        <v>70900000</v>
      </c>
      <c r="AR19" s="318">
        <f t="shared" si="0"/>
        <v>2000097571</v>
      </c>
      <c r="AS19" s="318">
        <f t="shared" si="0"/>
        <v>9382000000</v>
      </c>
      <c r="AT19" s="343">
        <f t="shared" si="0"/>
        <v>16948512286</v>
      </c>
      <c r="AU19" s="318">
        <f t="shared" si="0"/>
        <v>-16877612286</v>
      </c>
      <c r="AV19" s="343">
        <f t="shared" si="0"/>
        <v>17128622012</v>
      </c>
      <c r="AW19" s="318">
        <f t="shared" si="0"/>
        <v>-180109726</v>
      </c>
      <c r="AX19" s="343">
        <f t="shared" si="0"/>
        <v>17141557772</v>
      </c>
      <c r="AY19" s="318">
        <f t="shared" si="0"/>
        <v>-12935760</v>
      </c>
      <c r="AZ19" s="318">
        <f t="shared" si="0"/>
        <v>17141557772</v>
      </c>
      <c r="BA19" s="318">
        <f t="shared" si="0"/>
        <v>0</v>
      </c>
      <c r="BB19" s="318">
        <f t="shared" si="0"/>
        <v>28223488</v>
      </c>
    </row>
    <row r="20" spans="1:54" x14ac:dyDescent="0.25">
      <c r="A20" s="304"/>
      <c r="B20" s="268"/>
      <c r="C20" s="268"/>
      <c r="D20" s="268"/>
      <c r="E20" s="268"/>
      <c r="F20" s="268"/>
      <c r="G20" s="268"/>
      <c r="H20" s="303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317" t="s">
        <v>860</v>
      </c>
      <c r="AH20" s="317"/>
      <c r="AI20" s="317"/>
      <c r="AJ20" s="317"/>
      <c r="AK20" s="317"/>
      <c r="AL20" s="317"/>
      <c r="AM20" s="317"/>
      <c r="AN20" s="317"/>
      <c r="AO20" s="271"/>
      <c r="AP20" s="318">
        <f t="shared" ref="AP20:BB20" si="1">+AP74+AP75</f>
        <v>18606500000</v>
      </c>
      <c r="AQ20" s="343">
        <f t="shared" si="1"/>
        <v>810239196.5</v>
      </c>
      <c r="AR20" s="318">
        <f t="shared" si="1"/>
        <v>7378436115.9400005</v>
      </c>
      <c r="AS20" s="318">
        <f t="shared" si="1"/>
        <v>-145000000</v>
      </c>
      <c r="AT20" s="343">
        <f t="shared" si="1"/>
        <v>121737851</v>
      </c>
      <c r="AU20" s="318">
        <f t="shared" si="1"/>
        <v>688501345.5</v>
      </c>
      <c r="AV20" s="343">
        <f t="shared" si="1"/>
        <v>1050483871.61</v>
      </c>
      <c r="AW20" s="318">
        <f t="shared" si="1"/>
        <v>-928746020.61000001</v>
      </c>
      <c r="AX20" s="343">
        <f t="shared" si="1"/>
        <v>1029897867.61</v>
      </c>
      <c r="AY20" s="318">
        <f t="shared" si="1"/>
        <v>20586004</v>
      </c>
      <c r="AZ20" s="318">
        <f t="shared" si="1"/>
        <v>1029897867.61</v>
      </c>
      <c r="BA20" s="318">
        <f t="shared" si="1"/>
        <v>0</v>
      </c>
      <c r="BB20" s="318">
        <f t="shared" si="1"/>
        <v>391766</v>
      </c>
    </row>
    <row r="21" spans="1:54" x14ac:dyDescent="0.25">
      <c r="A21" s="304"/>
      <c r="B21" s="268"/>
      <c r="C21" s="268"/>
      <c r="D21" s="268"/>
      <c r="E21" s="268"/>
      <c r="F21" s="268"/>
      <c r="G21" s="268"/>
      <c r="H21" s="303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317" t="s">
        <v>859</v>
      </c>
      <c r="AH21" s="317"/>
      <c r="AI21" s="317"/>
      <c r="AJ21" s="317"/>
      <c r="AK21" s="317"/>
      <c r="AL21" s="317"/>
      <c r="AM21" s="317"/>
      <c r="AN21" s="317"/>
      <c r="AO21" s="271"/>
      <c r="AP21" s="318">
        <f t="shared" ref="AP21:BB21" si="2">+AP173+AP174+AP175</f>
        <v>279357100000</v>
      </c>
      <c r="AQ21" s="343">
        <f t="shared" si="2"/>
        <v>792816011</v>
      </c>
      <c r="AR21" s="318">
        <f t="shared" si="2"/>
        <v>59809481250</v>
      </c>
      <c r="AS21" s="318">
        <f t="shared" si="2"/>
        <v>-420000000</v>
      </c>
      <c r="AT21" s="343">
        <f t="shared" si="2"/>
        <v>3004886623</v>
      </c>
      <c r="AU21" s="318">
        <f t="shared" si="2"/>
        <v>-2212070612</v>
      </c>
      <c r="AV21" s="343">
        <f t="shared" si="2"/>
        <v>17227001542</v>
      </c>
      <c r="AW21" s="318">
        <f t="shared" si="2"/>
        <v>-14222114919</v>
      </c>
      <c r="AX21" s="343">
        <f t="shared" si="2"/>
        <v>16549311024</v>
      </c>
      <c r="AY21" s="318">
        <f t="shared" si="2"/>
        <v>677690518</v>
      </c>
      <c r="AZ21" s="318">
        <f t="shared" si="2"/>
        <v>16549311024</v>
      </c>
      <c r="BA21" s="318">
        <f t="shared" si="2"/>
        <v>0</v>
      </c>
      <c r="BB21" s="318">
        <f t="shared" si="2"/>
        <v>181183</v>
      </c>
    </row>
    <row r="22" spans="1:54" s="257" customFormat="1" x14ac:dyDescent="0.25">
      <c r="A22" s="312"/>
      <c r="B22" s="310"/>
      <c r="C22" s="310"/>
      <c r="D22" s="310"/>
      <c r="E22" s="310"/>
      <c r="F22" s="310"/>
      <c r="G22" s="310"/>
      <c r="H22" s="311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9" t="s">
        <v>858</v>
      </c>
      <c r="AH22" s="319"/>
      <c r="AI22" s="319"/>
      <c r="AJ22" s="319"/>
      <c r="AK22" s="319"/>
      <c r="AL22" s="319"/>
      <c r="AM22" s="319"/>
      <c r="AN22" s="319"/>
      <c r="AO22" s="320"/>
      <c r="AP22" s="321">
        <f t="shared" ref="AP22:BB22" si="3">+AP19+AP20+AP21</f>
        <v>450968616667</v>
      </c>
      <c r="AQ22" s="344">
        <f t="shared" si="3"/>
        <v>1673955207.5</v>
      </c>
      <c r="AR22" s="321">
        <f t="shared" si="3"/>
        <v>69188014936.940002</v>
      </c>
      <c r="AS22" s="321">
        <f t="shared" si="3"/>
        <v>8817000000</v>
      </c>
      <c r="AT22" s="344">
        <f t="shared" si="3"/>
        <v>20075136760</v>
      </c>
      <c r="AU22" s="321">
        <f t="shared" si="3"/>
        <v>-18401181552.5</v>
      </c>
      <c r="AV22" s="344">
        <f t="shared" si="3"/>
        <v>35406107425.610001</v>
      </c>
      <c r="AW22" s="321">
        <f t="shared" si="3"/>
        <v>-15330970665.610001</v>
      </c>
      <c r="AX22" s="344">
        <f t="shared" si="3"/>
        <v>34720766663.610001</v>
      </c>
      <c r="AY22" s="321">
        <f t="shared" si="3"/>
        <v>685340762</v>
      </c>
      <c r="AZ22" s="321">
        <f t="shared" si="3"/>
        <v>34720766663.610001</v>
      </c>
      <c r="BA22" s="321">
        <f t="shared" si="3"/>
        <v>0</v>
      </c>
      <c r="BB22" s="321">
        <f t="shared" si="3"/>
        <v>28796437</v>
      </c>
    </row>
    <row r="23" spans="1:54" s="257" customFormat="1" x14ac:dyDescent="0.25">
      <c r="A23" s="312"/>
      <c r="B23" s="310"/>
      <c r="C23" s="310"/>
      <c r="D23" s="310"/>
      <c r="E23" s="310"/>
      <c r="F23" s="310"/>
      <c r="G23" s="310"/>
      <c r="H23" s="311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9" t="s">
        <v>241</v>
      </c>
      <c r="AH23" s="319"/>
      <c r="AI23" s="319"/>
      <c r="AJ23" s="319"/>
      <c r="AK23" s="319"/>
      <c r="AL23" s="319"/>
      <c r="AM23" s="319"/>
      <c r="AN23" s="319"/>
      <c r="AO23" s="320"/>
      <c r="AP23" s="321">
        <f t="shared" ref="AP23:BB23" si="4">+AP195+AP196+AP197</f>
        <v>41059665822</v>
      </c>
      <c r="AQ23" s="344">
        <f t="shared" si="4"/>
        <v>445600000</v>
      </c>
      <c r="AR23" s="321">
        <f t="shared" si="4"/>
        <v>15137540898</v>
      </c>
      <c r="AS23" s="321">
        <f t="shared" si="4"/>
        <v>-6323920000</v>
      </c>
      <c r="AT23" s="344">
        <f t="shared" si="4"/>
        <v>956226889</v>
      </c>
      <c r="AU23" s="321">
        <f t="shared" si="4"/>
        <v>-510626889</v>
      </c>
      <c r="AV23" s="344">
        <f t="shared" si="4"/>
        <v>794877489.63999999</v>
      </c>
      <c r="AW23" s="321">
        <f t="shared" si="4"/>
        <v>161349399.36000001</v>
      </c>
      <c r="AX23" s="344">
        <f t="shared" si="4"/>
        <v>827841628.63999999</v>
      </c>
      <c r="AY23" s="321">
        <f t="shared" si="4"/>
        <v>-32964139</v>
      </c>
      <c r="AZ23" s="321">
        <f t="shared" si="4"/>
        <v>827841628.63999999</v>
      </c>
      <c r="BA23" s="321">
        <f t="shared" si="4"/>
        <v>0</v>
      </c>
      <c r="BB23" s="321">
        <f t="shared" si="4"/>
        <v>0</v>
      </c>
    </row>
    <row r="24" spans="1:54" x14ac:dyDescent="0.25">
      <c r="A24" s="304"/>
      <c r="B24" s="268"/>
      <c r="C24" s="268"/>
      <c r="D24" s="268"/>
      <c r="E24" s="268"/>
      <c r="F24" s="268"/>
      <c r="G24" s="268"/>
      <c r="H24" s="303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317"/>
      <c r="AH24" s="317"/>
      <c r="AI24" s="317"/>
      <c r="AJ24" s="317"/>
      <c r="AK24" s="317"/>
      <c r="AL24" s="317"/>
      <c r="AM24" s="317"/>
      <c r="AN24" s="317"/>
      <c r="AO24" s="271"/>
      <c r="AP24" s="322"/>
      <c r="AQ24" s="345"/>
      <c r="AR24" s="322"/>
      <c r="AS24" s="322"/>
      <c r="AT24" s="345"/>
      <c r="AU24" s="322"/>
      <c r="AV24" s="345"/>
      <c r="AW24" s="322"/>
      <c r="AX24" s="345"/>
      <c r="AY24" s="322"/>
      <c r="AZ24" s="322"/>
      <c r="BA24" s="322"/>
      <c r="BB24" s="322"/>
    </row>
    <row r="25" spans="1:54" s="306" customFormat="1" x14ac:dyDescent="0.25">
      <c r="A25" s="309"/>
      <c r="B25" s="307"/>
      <c r="C25" s="307"/>
      <c r="D25" s="307"/>
      <c r="E25" s="307"/>
      <c r="F25" s="307"/>
      <c r="G25" s="307"/>
      <c r="H25" s="308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23" t="s">
        <v>857</v>
      </c>
      <c r="AH25" s="323"/>
      <c r="AI25" s="323"/>
      <c r="AJ25" s="323"/>
      <c r="AK25" s="323"/>
      <c r="AL25" s="323"/>
      <c r="AM25" s="323"/>
      <c r="AN25" s="323"/>
      <c r="AO25" s="324"/>
      <c r="AP25" s="325">
        <f t="shared" ref="AP25:BB25" si="5">+AP22+AP23</f>
        <v>492028282489</v>
      </c>
      <c r="AQ25" s="346">
        <f t="shared" si="5"/>
        <v>2119555207.5</v>
      </c>
      <c r="AR25" s="325">
        <f t="shared" si="5"/>
        <v>84325555834.940002</v>
      </c>
      <c r="AS25" s="325">
        <f t="shared" si="5"/>
        <v>2493080000</v>
      </c>
      <c r="AT25" s="346">
        <f t="shared" si="5"/>
        <v>21031363649</v>
      </c>
      <c r="AU25" s="325">
        <f t="shared" si="5"/>
        <v>-18911808441.5</v>
      </c>
      <c r="AV25" s="346">
        <f t="shared" si="5"/>
        <v>36200984915.25</v>
      </c>
      <c r="AW25" s="325">
        <f t="shared" si="5"/>
        <v>-15169621266.25</v>
      </c>
      <c r="AX25" s="346">
        <f t="shared" si="5"/>
        <v>35548608292.25</v>
      </c>
      <c r="AY25" s="325">
        <f t="shared" si="5"/>
        <v>652376623</v>
      </c>
      <c r="AZ25" s="325">
        <f t="shared" si="5"/>
        <v>35548608292.25</v>
      </c>
      <c r="BA25" s="325">
        <f t="shared" si="5"/>
        <v>0</v>
      </c>
      <c r="BB25" s="325">
        <f t="shared" si="5"/>
        <v>28796437</v>
      </c>
    </row>
    <row r="26" spans="1:54" x14ac:dyDescent="0.25">
      <c r="A26" s="304"/>
      <c r="B26" s="268"/>
      <c r="C26" s="268"/>
      <c r="D26" s="268"/>
      <c r="E26" s="268"/>
      <c r="F26" s="268"/>
      <c r="G26" s="268"/>
      <c r="H26" s="303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305"/>
      <c r="AH26" s="305"/>
      <c r="AI26" s="305"/>
      <c r="AJ26" s="305"/>
      <c r="AK26" s="305"/>
      <c r="AL26" s="305"/>
      <c r="AM26" s="305"/>
      <c r="AN26" s="305"/>
      <c r="AO26" s="268"/>
      <c r="AP26" s="260"/>
      <c r="AQ26" s="341"/>
      <c r="AR26" s="260"/>
      <c r="AS26" s="260"/>
      <c r="AT26" s="341"/>
      <c r="AU26" s="260"/>
      <c r="AV26" s="341"/>
      <c r="AW26" s="260"/>
      <c r="AX26" s="341"/>
      <c r="AY26" s="260"/>
      <c r="AZ26" s="260"/>
      <c r="BA26" s="260"/>
      <c r="BB26" s="260"/>
    </row>
    <row r="27" spans="1:54" x14ac:dyDescent="0.25">
      <c r="A27" s="304"/>
      <c r="B27" s="268"/>
      <c r="C27" s="268"/>
      <c r="D27" s="268"/>
      <c r="E27" s="268"/>
      <c r="F27" s="268"/>
      <c r="G27" s="268"/>
      <c r="H27" s="303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305"/>
      <c r="AH27" s="305"/>
      <c r="AI27" s="305"/>
      <c r="AJ27" s="305"/>
      <c r="AK27" s="305"/>
      <c r="AL27" s="305"/>
      <c r="AM27" s="305"/>
      <c r="AN27" s="305"/>
      <c r="AO27" s="268"/>
      <c r="AP27" s="260"/>
      <c r="AQ27" s="341"/>
      <c r="AR27" s="260"/>
      <c r="AS27" s="260"/>
      <c r="AT27" s="341"/>
      <c r="AU27" s="260"/>
      <c r="AV27" s="341"/>
      <c r="AW27" s="260"/>
      <c r="AX27" s="341"/>
      <c r="AY27" s="260"/>
      <c r="AZ27" s="260"/>
      <c r="BA27" s="260"/>
      <c r="BB27" s="260"/>
    </row>
    <row r="28" spans="1:54" x14ac:dyDescent="0.25">
      <c r="A28" s="304"/>
      <c r="B28" s="268"/>
      <c r="C28" s="268"/>
      <c r="D28" s="268"/>
      <c r="E28" s="268"/>
      <c r="F28" s="268"/>
      <c r="G28" s="268"/>
      <c r="H28" s="303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305"/>
      <c r="AH28" s="305"/>
      <c r="AI28" s="305"/>
      <c r="AJ28" s="305"/>
      <c r="AK28" s="305"/>
      <c r="AL28" s="305"/>
      <c r="AM28" s="305"/>
      <c r="AN28" s="305"/>
      <c r="AO28" s="268"/>
      <c r="AP28" s="260"/>
      <c r="AQ28" s="341"/>
      <c r="AR28" s="260"/>
      <c r="AS28" s="260"/>
      <c r="AT28" s="341"/>
      <c r="AU28" s="260"/>
      <c r="AV28" s="341"/>
      <c r="AW28" s="260"/>
      <c r="AX28" s="341"/>
      <c r="AY28" s="260"/>
      <c r="AZ28" s="260"/>
      <c r="BA28" s="260"/>
      <c r="BB28" s="260"/>
    </row>
    <row r="29" spans="1:54" x14ac:dyDescent="0.25">
      <c r="A29" s="304"/>
      <c r="B29" s="268"/>
      <c r="C29" s="268"/>
      <c r="D29" s="268"/>
      <c r="E29" s="268"/>
      <c r="F29" s="268"/>
      <c r="G29" s="268"/>
      <c r="H29" s="303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0"/>
      <c r="AQ29" s="341"/>
      <c r="AR29" s="260"/>
      <c r="AS29" s="260"/>
      <c r="AT29" s="341"/>
      <c r="AU29" s="260"/>
      <c r="AV29" s="341"/>
      <c r="AW29" s="260"/>
      <c r="AX29" s="341"/>
      <c r="AY29" s="260"/>
      <c r="AZ29" s="260"/>
      <c r="BA29" s="260"/>
      <c r="BB29" s="260"/>
    </row>
    <row r="30" spans="1:54" x14ac:dyDescent="0.25">
      <c r="A30" s="304"/>
      <c r="B30" s="268"/>
      <c r="C30" s="268"/>
      <c r="D30" s="268"/>
      <c r="E30" s="268"/>
      <c r="F30" s="268"/>
      <c r="G30" s="268"/>
      <c r="H30" s="303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0"/>
      <c r="AQ30" s="341"/>
      <c r="AR30" s="260"/>
      <c r="AS30" s="260"/>
      <c r="AT30" s="341"/>
      <c r="AU30" s="260"/>
      <c r="AV30" s="341"/>
      <c r="AW30" s="260"/>
      <c r="AX30" s="341"/>
      <c r="AY30" s="260"/>
      <c r="AZ30" s="260"/>
      <c r="BA30" s="260"/>
      <c r="BB30" s="260"/>
    </row>
    <row r="31" spans="1:54" ht="36" x14ac:dyDescent="0.25">
      <c r="A31" s="1424" t="s">
        <v>255</v>
      </c>
      <c r="B31" s="1425"/>
      <c r="C31" s="1426" t="s">
        <v>256</v>
      </c>
      <c r="D31" s="1425"/>
      <c r="E31" s="1424" t="s">
        <v>257</v>
      </c>
      <c r="F31" s="1425"/>
      <c r="G31" s="1424" t="s">
        <v>258</v>
      </c>
      <c r="H31" s="1425"/>
      <c r="I31" s="1424" t="s">
        <v>259</v>
      </c>
      <c r="J31" s="1154"/>
      <c r="K31" s="1425"/>
      <c r="L31" s="1424" t="s">
        <v>260</v>
      </c>
      <c r="M31" s="1154"/>
      <c r="N31" s="1425"/>
      <c r="O31" s="1424" t="s">
        <v>261</v>
      </c>
      <c r="P31" s="1425"/>
      <c r="Q31" s="1424" t="s">
        <v>262</v>
      </c>
      <c r="R31" s="1425"/>
      <c r="S31" s="1424" t="s">
        <v>263</v>
      </c>
      <c r="T31" s="1154"/>
      <c r="U31" s="1154"/>
      <c r="V31" s="1154"/>
      <c r="W31" s="1154"/>
      <c r="X31" s="1154"/>
      <c r="Y31" s="1154"/>
      <c r="Z31" s="1425"/>
      <c r="AA31" s="1424" t="s">
        <v>264</v>
      </c>
      <c r="AB31" s="1154"/>
      <c r="AC31" s="1154"/>
      <c r="AD31" s="1154"/>
      <c r="AE31" s="1425"/>
      <c r="AF31" s="1424" t="s">
        <v>265</v>
      </c>
      <c r="AG31" s="1154"/>
      <c r="AH31" s="1425"/>
      <c r="AI31" s="302" t="s">
        <v>266</v>
      </c>
      <c r="AJ31" s="1424" t="s">
        <v>267</v>
      </c>
      <c r="AK31" s="1154"/>
      <c r="AL31" s="1154"/>
      <c r="AM31" s="1154"/>
      <c r="AN31" s="1154"/>
      <c r="AO31" s="1425"/>
      <c r="AP31" s="302" t="s">
        <v>268</v>
      </c>
      <c r="AQ31" s="347" t="s">
        <v>269</v>
      </c>
      <c r="AR31" s="302" t="s">
        <v>270</v>
      </c>
      <c r="AS31" s="302" t="s">
        <v>271</v>
      </c>
      <c r="AT31" s="347" t="s">
        <v>272</v>
      </c>
      <c r="AU31" s="302" t="s">
        <v>273</v>
      </c>
      <c r="AV31" s="347" t="s">
        <v>274</v>
      </c>
      <c r="AW31" s="302" t="s">
        <v>275</v>
      </c>
      <c r="AX31" s="347" t="s">
        <v>276</v>
      </c>
      <c r="AY31" s="302" t="s">
        <v>277</v>
      </c>
      <c r="AZ31" s="302" t="s">
        <v>278</v>
      </c>
      <c r="BA31" s="302" t="s">
        <v>279</v>
      </c>
      <c r="BB31" s="302" t="s">
        <v>280</v>
      </c>
    </row>
    <row r="32" spans="1:54" hidden="1" x14ac:dyDescent="0.25">
      <c r="A32" s="1389" t="s">
        <v>17</v>
      </c>
      <c r="B32" s="1145"/>
      <c r="C32" s="1389"/>
      <c r="D32" s="1145"/>
      <c r="E32" s="1389"/>
      <c r="F32" s="1145"/>
      <c r="G32" s="1389"/>
      <c r="H32" s="1145"/>
      <c r="I32" s="1389"/>
      <c r="J32" s="1145"/>
      <c r="K32" s="1145"/>
      <c r="L32" s="1389"/>
      <c r="M32" s="1145"/>
      <c r="N32" s="1145"/>
      <c r="O32" s="1389"/>
      <c r="P32" s="1145"/>
      <c r="Q32" s="1389"/>
      <c r="R32" s="1145"/>
      <c r="S32" s="1388" t="s">
        <v>10</v>
      </c>
      <c r="T32" s="1145"/>
      <c r="U32" s="1145"/>
      <c r="V32" s="1145"/>
      <c r="W32" s="1145"/>
      <c r="X32" s="1145"/>
      <c r="Y32" s="1145"/>
      <c r="Z32" s="1145"/>
      <c r="AA32" s="1389" t="s">
        <v>281</v>
      </c>
      <c r="AB32" s="1145"/>
      <c r="AC32" s="1145"/>
      <c r="AD32" s="1145"/>
      <c r="AE32" s="1145"/>
      <c r="AF32" s="1389" t="s">
        <v>282</v>
      </c>
      <c r="AG32" s="1145"/>
      <c r="AH32" s="1145"/>
      <c r="AI32" s="297" t="s">
        <v>68</v>
      </c>
      <c r="AJ32" s="1390" t="s">
        <v>283</v>
      </c>
      <c r="AK32" s="1145"/>
      <c r="AL32" s="1145"/>
      <c r="AM32" s="1145"/>
      <c r="AN32" s="1145"/>
      <c r="AO32" s="1145"/>
      <c r="AP32" s="296">
        <v>379914630846</v>
      </c>
      <c r="AQ32" s="348">
        <v>740603347.5</v>
      </c>
      <c r="AR32" s="296">
        <v>15170683714.940001</v>
      </c>
      <c r="AS32" s="296">
        <v>8817000000</v>
      </c>
      <c r="AT32" s="348">
        <v>19279292464</v>
      </c>
      <c r="AU32" s="296">
        <v>-18538689116.5</v>
      </c>
      <c r="AV32" s="348">
        <v>34319361957.610001</v>
      </c>
      <c r="AW32" s="296">
        <v>-15040069493.610001</v>
      </c>
      <c r="AX32" s="348">
        <v>33942996107.610001</v>
      </c>
      <c r="AY32" s="296">
        <v>376365850</v>
      </c>
      <c r="AZ32" s="296">
        <v>33942996107.610001</v>
      </c>
      <c r="BA32" s="295">
        <v>0</v>
      </c>
      <c r="BB32" s="296">
        <v>28796437</v>
      </c>
    </row>
    <row r="33" spans="1:54" hidden="1" x14ac:dyDescent="0.25">
      <c r="A33" s="1389" t="s">
        <v>17</v>
      </c>
      <c r="B33" s="1145"/>
      <c r="C33" s="1389"/>
      <c r="D33" s="1145"/>
      <c r="E33" s="1389"/>
      <c r="F33" s="1145"/>
      <c r="G33" s="1389"/>
      <c r="H33" s="1145"/>
      <c r="I33" s="1389"/>
      <c r="J33" s="1145"/>
      <c r="K33" s="1145"/>
      <c r="L33" s="1389"/>
      <c r="M33" s="1145"/>
      <c r="N33" s="1145"/>
      <c r="O33" s="1389"/>
      <c r="P33" s="1145"/>
      <c r="Q33" s="1389"/>
      <c r="R33" s="1145"/>
      <c r="S33" s="1388" t="s">
        <v>10</v>
      </c>
      <c r="T33" s="1145"/>
      <c r="U33" s="1145"/>
      <c r="V33" s="1145"/>
      <c r="W33" s="1145"/>
      <c r="X33" s="1145"/>
      <c r="Y33" s="1145"/>
      <c r="Z33" s="1145"/>
      <c r="AA33" s="1389" t="s">
        <v>281</v>
      </c>
      <c r="AB33" s="1145"/>
      <c r="AC33" s="1145"/>
      <c r="AD33" s="1145"/>
      <c r="AE33" s="1145"/>
      <c r="AF33" s="1389" t="s">
        <v>282</v>
      </c>
      <c r="AG33" s="1145"/>
      <c r="AH33" s="1145"/>
      <c r="AI33" s="297" t="s">
        <v>311</v>
      </c>
      <c r="AJ33" s="1390" t="s">
        <v>329</v>
      </c>
      <c r="AK33" s="1145"/>
      <c r="AL33" s="1145"/>
      <c r="AM33" s="1145"/>
      <c r="AN33" s="1145"/>
      <c r="AO33" s="1145"/>
      <c r="AP33" s="296">
        <v>4021085821</v>
      </c>
      <c r="AQ33" s="348">
        <v>550000000</v>
      </c>
      <c r="AR33" s="296">
        <v>3471085821</v>
      </c>
      <c r="AS33" s="295">
        <v>0</v>
      </c>
      <c r="AT33" s="349">
        <v>0</v>
      </c>
      <c r="AU33" s="296">
        <v>550000000</v>
      </c>
      <c r="AV33" s="349">
        <v>0</v>
      </c>
      <c r="AW33" s="295">
        <v>0</v>
      </c>
      <c r="AX33" s="349">
        <v>0</v>
      </c>
      <c r="AY33" s="295">
        <v>0</v>
      </c>
      <c r="AZ33" s="295">
        <v>0</v>
      </c>
      <c r="BA33" s="295">
        <v>0</v>
      </c>
      <c r="BB33" s="295">
        <v>0</v>
      </c>
    </row>
    <row r="34" spans="1:54" hidden="1" x14ac:dyDescent="0.25">
      <c r="A34" s="1389" t="s">
        <v>17</v>
      </c>
      <c r="B34" s="1145"/>
      <c r="C34" s="1389"/>
      <c r="D34" s="1145"/>
      <c r="E34" s="1389"/>
      <c r="F34" s="1145"/>
      <c r="G34" s="1389"/>
      <c r="H34" s="1145"/>
      <c r="I34" s="1389"/>
      <c r="J34" s="1145"/>
      <c r="K34" s="1145"/>
      <c r="L34" s="1389"/>
      <c r="M34" s="1145"/>
      <c r="N34" s="1145"/>
      <c r="O34" s="1389"/>
      <c r="P34" s="1145"/>
      <c r="Q34" s="1389"/>
      <c r="R34" s="1145"/>
      <c r="S34" s="1388" t="s">
        <v>10</v>
      </c>
      <c r="T34" s="1145"/>
      <c r="U34" s="1145"/>
      <c r="V34" s="1145"/>
      <c r="W34" s="1145"/>
      <c r="X34" s="1145"/>
      <c r="Y34" s="1145"/>
      <c r="Z34" s="1145"/>
      <c r="AA34" s="1389" t="s">
        <v>281</v>
      </c>
      <c r="AB34" s="1145"/>
      <c r="AC34" s="1145"/>
      <c r="AD34" s="1145"/>
      <c r="AE34" s="1145"/>
      <c r="AF34" s="1389" t="s">
        <v>284</v>
      </c>
      <c r="AG34" s="1145"/>
      <c r="AH34" s="1145"/>
      <c r="AI34" s="297" t="s">
        <v>83</v>
      </c>
      <c r="AJ34" s="1390" t="s">
        <v>285</v>
      </c>
      <c r="AK34" s="1145"/>
      <c r="AL34" s="1145"/>
      <c r="AM34" s="1145"/>
      <c r="AN34" s="1145"/>
      <c r="AO34" s="1145"/>
      <c r="AP34" s="296">
        <v>519000000</v>
      </c>
      <c r="AQ34" s="349">
        <v>0</v>
      </c>
      <c r="AR34" s="296">
        <v>519000000</v>
      </c>
      <c r="AS34" s="295">
        <v>0</v>
      </c>
      <c r="AT34" s="349">
        <v>0</v>
      </c>
      <c r="AU34" s="295">
        <v>0</v>
      </c>
      <c r="AV34" s="349">
        <v>0</v>
      </c>
      <c r="AW34" s="295">
        <v>0</v>
      </c>
      <c r="AX34" s="349">
        <v>0</v>
      </c>
      <c r="AY34" s="295">
        <v>0</v>
      </c>
      <c r="AZ34" s="295">
        <v>0</v>
      </c>
      <c r="BA34" s="295">
        <v>0</v>
      </c>
      <c r="BB34" s="295">
        <v>0</v>
      </c>
    </row>
    <row r="35" spans="1:54" hidden="1" x14ac:dyDescent="0.25">
      <c r="A35" s="1389" t="s">
        <v>17</v>
      </c>
      <c r="B35" s="1145"/>
      <c r="C35" s="1389"/>
      <c r="D35" s="1145"/>
      <c r="E35" s="1389"/>
      <c r="F35" s="1145"/>
      <c r="G35" s="1389"/>
      <c r="H35" s="1145"/>
      <c r="I35" s="1389"/>
      <c r="J35" s="1145"/>
      <c r="K35" s="1145"/>
      <c r="L35" s="1389"/>
      <c r="M35" s="1145"/>
      <c r="N35" s="1145"/>
      <c r="O35" s="1389"/>
      <c r="P35" s="1145"/>
      <c r="Q35" s="1389"/>
      <c r="R35" s="1145"/>
      <c r="S35" s="1388" t="s">
        <v>10</v>
      </c>
      <c r="T35" s="1145"/>
      <c r="U35" s="1145"/>
      <c r="V35" s="1145"/>
      <c r="W35" s="1145"/>
      <c r="X35" s="1145"/>
      <c r="Y35" s="1145"/>
      <c r="Z35" s="1145"/>
      <c r="AA35" s="1389" t="s">
        <v>281</v>
      </c>
      <c r="AB35" s="1145"/>
      <c r="AC35" s="1145"/>
      <c r="AD35" s="1145"/>
      <c r="AE35" s="1145"/>
      <c r="AF35" s="1389" t="s">
        <v>284</v>
      </c>
      <c r="AG35" s="1145"/>
      <c r="AH35" s="1145"/>
      <c r="AI35" s="297" t="s">
        <v>26</v>
      </c>
      <c r="AJ35" s="1390" t="s">
        <v>286</v>
      </c>
      <c r="AK35" s="1145"/>
      <c r="AL35" s="1145"/>
      <c r="AM35" s="1145"/>
      <c r="AN35" s="1145"/>
      <c r="AO35" s="1145"/>
      <c r="AP35" s="296">
        <v>66513900000</v>
      </c>
      <c r="AQ35" s="348">
        <v>383351860</v>
      </c>
      <c r="AR35" s="296">
        <v>50027245401</v>
      </c>
      <c r="AS35" s="295">
        <v>0</v>
      </c>
      <c r="AT35" s="348">
        <v>795844296</v>
      </c>
      <c r="AU35" s="296">
        <v>-412492436</v>
      </c>
      <c r="AV35" s="348">
        <v>1086745468</v>
      </c>
      <c r="AW35" s="296">
        <v>-290901172</v>
      </c>
      <c r="AX35" s="348">
        <v>777770556</v>
      </c>
      <c r="AY35" s="296">
        <v>308974912</v>
      </c>
      <c r="AZ35" s="296">
        <v>777770556</v>
      </c>
      <c r="BA35" s="295">
        <v>0</v>
      </c>
      <c r="BB35" s="295">
        <v>0</v>
      </c>
    </row>
    <row r="36" spans="1:54" s="298" customFormat="1" hidden="1" x14ac:dyDescent="0.25">
      <c r="A36" s="1237" t="s">
        <v>17</v>
      </c>
      <c r="B36" s="1236"/>
      <c r="C36" s="1237" t="s">
        <v>287</v>
      </c>
      <c r="D36" s="1236"/>
      <c r="E36" s="1237"/>
      <c r="F36" s="1236"/>
      <c r="G36" s="1237"/>
      <c r="H36" s="1236"/>
      <c r="I36" s="1237"/>
      <c r="J36" s="1236"/>
      <c r="K36" s="1236"/>
      <c r="L36" s="1237"/>
      <c r="M36" s="1236"/>
      <c r="N36" s="1236"/>
      <c r="O36" s="1237"/>
      <c r="P36" s="1236"/>
      <c r="Q36" s="1237"/>
      <c r="R36" s="1236"/>
      <c r="S36" s="1235" t="s">
        <v>9</v>
      </c>
      <c r="T36" s="1236"/>
      <c r="U36" s="1236"/>
      <c r="V36" s="1236"/>
      <c r="W36" s="1236"/>
      <c r="X36" s="1236"/>
      <c r="Y36" s="1236"/>
      <c r="Z36" s="1236"/>
      <c r="AA36" s="1237" t="s">
        <v>281</v>
      </c>
      <c r="AB36" s="1236"/>
      <c r="AC36" s="1236"/>
      <c r="AD36" s="1236"/>
      <c r="AE36" s="1236"/>
      <c r="AF36" s="1237" t="s">
        <v>282</v>
      </c>
      <c r="AG36" s="1236"/>
      <c r="AH36" s="1236"/>
      <c r="AI36" s="301" t="s">
        <v>68</v>
      </c>
      <c r="AJ36" s="1238" t="s">
        <v>283</v>
      </c>
      <c r="AK36" s="1236"/>
      <c r="AL36" s="1236"/>
      <c r="AM36" s="1236"/>
      <c r="AN36" s="1236"/>
      <c r="AO36" s="1236"/>
      <c r="AP36" s="300">
        <v>153005016667</v>
      </c>
      <c r="AQ36" s="350">
        <v>70900000</v>
      </c>
      <c r="AR36" s="300">
        <v>2000097571</v>
      </c>
      <c r="AS36" s="300">
        <v>9382000000</v>
      </c>
      <c r="AT36" s="350">
        <v>16948512286</v>
      </c>
      <c r="AU36" s="300">
        <v>-16877612286</v>
      </c>
      <c r="AV36" s="350">
        <v>17128622012</v>
      </c>
      <c r="AW36" s="300">
        <v>-180109726</v>
      </c>
      <c r="AX36" s="350">
        <v>17141557772</v>
      </c>
      <c r="AY36" s="300">
        <v>-12935760</v>
      </c>
      <c r="AZ36" s="300">
        <v>17141557772</v>
      </c>
      <c r="BA36" s="299">
        <v>0</v>
      </c>
      <c r="BB36" s="300">
        <v>28223488</v>
      </c>
    </row>
    <row r="37" spans="1:54" hidden="1" x14ac:dyDescent="0.25">
      <c r="A37" s="1389" t="s">
        <v>17</v>
      </c>
      <c r="B37" s="1145"/>
      <c r="C37" s="1389" t="s">
        <v>287</v>
      </c>
      <c r="D37" s="1145"/>
      <c r="E37" s="1389" t="s">
        <v>288</v>
      </c>
      <c r="F37" s="1145"/>
      <c r="G37" s="1389"/>
      <c r="H37" s="1145"/>
      <c r="I37" s="1389"/>
      <c r="J37" s="1145"/>
      <c r="K37" s="1145"/>
      <c r="L37" s="1389"/>
      <c r="M37" s="1145"/>
      <c r="N37" s="1145"/>
      <c r="O37" s="1389"/>
      <c r="P37" s="1145"/>
      <c r="Q37" s="1389"/>
      <c r="R37" s="1145"/>
      <c r="S37" s="1388" t="s">
        <v>9</v>
      </c>
      <c r="T37" s="1145"/>
      <c r="U37" s="1145"/>
      <c r="V37" s="1145"/>
      <c r="W37" s="1145"/>
      <c r="X37" s="1145"/>
      <c r="Y37" s="1145"/>
      <c r="Z37" s="1145"/>
      <c r="AA37" s="1389" t="s">
        <v>281</v>
      </c>
      <c r="AB37" s="1145"/>
      <c r="AC37" s="1145"/>
      <c r="AD37" s="1145"/>
      <c r="AE37" s="1145"/>
      <c r="AF37" s="1389" t="s">
        <v>282</v>
      </c>
      <c r="AG37" s="1145"/>
      <c r="AH37" s="1145"/>
      <c r="AI37" s="297" t="s">
        <v>68</v>
      </c>
      <c r="AJ37" s="1390" t="s">
        <v>283</v>
      </c>
      <c r="AK37" s="1145"/>
      <c r="AL37" s="1145"/>
      <c r="AM37" s="1145"/>
      <c r="AN37" s="1145"/>
      <c r="AO37" s="1145"/>
      <c r="AP37" s="296">
        <v>153005016667</v>
      </c>
      <c r="AQ37" s="348">
        <v>70900000</v>
      </c>
      <c r="AR37" s="296">
        <v>2000097571</v>
      </c>
      <c r="AS37" s="296">
        <v>9382000000</v>
      </c>
      <c r="AT37" s="348">
        <v>16948512286</v>
      </c>
      <c r="AU37" s="296">
        <v>-16877612286</v>
      </c>
      <c r="AV37" s="348">
        <v>17128622012</v>
      </c>
      <c r="AW37" s="296">
        <v>-180109726</v>
      </c>
      <c r="AX37" s="348">
        <v>17141557772</v>
      </c>
      <c r="AY37" s="296">
        <v>-12935760</v>
      </c>
      <c r="AZ37" s="296">
        <v>17141557772</v>
      </c>
      <c r="BA37" s="295">
        <v>0</v>
      </c>
      <c r="BB37" s="296">
        <v>28223488</v>
      </c>
    </row>
    <row r="38" spans="1:54" hidden="1" x14ac:dyDescent="0.25">
      <c r="A38" s="1389" t="s">
        <v>17</v>
      </c>
      <c r="B38" s="1145"/>
      <c r="C38" s="1389" t="s">
        <v>287</v>
      </c>
      <c r="D38" s="1145"/>
      <c r="E38" s="1389" t="s">
        <v>288</v>
      </c>
      <c r="F38" s="1145"/>
      <c r="G38" s="1389" t="s">
        <v>287</v>
      </c>
      <c r="H38" s="1145"/>
      <c r="I38" s="1389"/>
      <c r="J38" s="1145"/>
      <c r="K38" s="1145"/>
      <c r="L38" s="1389"/>
      <c r="M38" s="1145"/>
      <c r="N38" s="1145"/>
      <c r="O38" s="1389"/>
      <c r="P38" s="1145"/>
      <c r="Q38" s="1389"/>
      <c r="R38" s="1145"/>
      <c r="S38" s="1388" t="s">
        <v>289</v>
      </c>
      <c r="T38" s="1145"/>
      <c r="U38" s="1145"/>
      <c r="V38" s="1145"/>
      <c r="W38" s="1145"/>
      <c r="X38" s="1145"/>
      <c r="Y38" s="1145"/>
      <c r="Z38" s="1145"/>
      <c r="AA38" s="1389" t="s">
        <v>281</v>
      </c>
      <c r="AB38" s="1145"/>
      <c r="AC38" s="1145"/>
      <c r="AD38" s="1145"/>
      <c r="AE38" s="1145"/>
      <c r="AF38" s="1389" t="s">
        <v>282</v>
      </c>
      <c r="AG38" s="1145"/>
      <c r="AH38" s="1145"/>
      <c r="AI38" s="297" t="s">
        <v>68</v>
      </c>
      <c r="AJ38" s="1390" t="s">
        <v>283</v>
      </c>
      <c r="AK38" s="1145"/>
      <c r="AL38" s="1145"/>
      <c r="AM38" s="1145"/>
      <c r="AN38" s="1145"/>
      <c r="AO38" s="1145"/>
      <c r="AP38" s="296">
        <v>115327000000</v>
      </c>
      <c r="AQ38" s="349">
        <v>0</v>
      </c>
      <c r="AR38" s="296">
        <v>2000000000</v>
      </c>
      <c r="AS38" s="296">
        <v>9382000000</v>
      </c>
      <c r="AT38" s="348">
        <v>13210043731</v>
      </c>
      <c r="AU38" s="296">
        <v>-13210043731</v>
      </c>
      <c r="AV38" s="348">
        <v>13210043731</v>
      </c>
      <c r="AW38" s="295">
        <v>0</v>
      </c>
      <c r="AX38" s="348">
        <v>13210043731</v>
      </c>
      <c r="AY38" s="295">
        <v>0</v>
      </c>
      <c r="AZ38" s="296">
        <v>13210043731</v>
      </c>
      <c r="BA38" s="295">
        <v>0</v>
      </c>
      <c r="BB38" s="296">
        <v>23826682</v>
      </c>
    </row>
    <row r="39" spans="1:54" hidden="1" x14ac:dyDescent="0.25">
      <c r="A39" s="1389" t="s">
        <v>17</v>
      </c>
      <c r="B39" s="1145"/>
      <c r="C39" s="1389" t="s">
        <v>287</v>
      </c>
      <c r="D39" s="1145"/>
      <c r="E39" s="1389" t="s">
        <v>288</v>
      </c>
      <c r="F39" s="1145"/>
      <c r="G39" s="1389" t="s">
        <v>287</v>
      </c>
      <c r="H39" s="1145"/>
      <c r="I39" s="1389" t="s">
        <v>287</v>
      </c>
      <c r="J39" s="1145"/>
      <c r="K39" s="1145"/>
      <c r="L39" s="1389"/>
      <c r="M39" s="1145"/>
      <c r="N39" s="1145"/>
      <c r="O39" s="1389"/>
      <c r="P39" s="1145"/>
      <c r="Q39" s="1389"/>
      <c r="R39" s="1145"/>
      <c r="S39" s="1388" t="s">
        <v>194</v>
      </c>
      <c r="T39" s="1145"/>
      <c r="U39" s="1145"/>
      <c r="V39" s="1145"/>
      <c r="W39" s="1145"/>
      <c r="X39" s="1145"/>
      <c r="Y39" s="1145"/>
      <c r="Z39" s="1145"/>
      <c r="AA39" s="1389" t="s">
        <v>281</v>
      </c>
      <c r="AB39" s="1145"/>
      <c r="AC39" s="1145"/>
      <c r="AD39" s="1145"/>
      <c r="AE39" s="1145"/>
      <c r="AF39" s="1389" t="s">
        <v>282</v>
      </c>
      <c r="AG39" s="1145"/>
      <c r="AH39" s="1145"/>
      <c r="AI39" s="297" t="s">
        <v>68</v>
      </c>
      <c r="AJ39" s="1390" t="s">
        <v>283</v>
      </c>
      <c r="AK39" s="1145"/>
      <c r="AL39" s="1145"/>
      <c r="AM39" s="1145"/>
      <c r="AN39" s="1145"/>
      <c r="AO39" s="1145"/>
      <c r="AP39" s="296">
        <v>89215000000</v>
      </c>
      <c r="AQ39" s="349">
        <v>0</v>
      </c>
      <c r="AR39" s="296">
        <v>2000000000</v>
      </c>
      <c r="AS39" s="295">
        <v>0</v>
      </c>
      <c r="AT39" s="348">
        <v>7894906531</v>
      </c>
      <c r="AU39" s="296">
        <v>-7894906531</v>
      </c>
      <c r="AV39" s="348">
        <v>7894906531</v>
      </c>
      <c r="AW39" s="295">
        <v>0</v>
      </c>
      <c r="AX39" s="348">
        <v>7894906531</v>
      </c>
      <c r="AY39" s="295">
        <v>0</v>
      </c>
      <c r="AZ39" s="296">
        <v>7894906531</v>
      </c>
      <c r="BA39" s="295">
        <v>0</v>
      </c>
      <c r="BB39" s="296">
        <v>23826682</v>
      </c>
    </row>
    <row r="40" spans="1:54" hidden="1" x14ac:dyDescent="0.25">
      <c r="A40" s="1392" t="s">
        <v>17</v>
      </c>
      <c r="B40" s="1145"/>
      <c r="C40" s="1392" t="s">
        <v>287</v>
      </c>
      <c r="D40" s="1145"/>
      <c r="E40" s="1392" t="s">
        <v>288</v>
      </c>
      <c r="F40" s="1145"/>
      <c r="G40" s="1392" t="s">
        <v>287</v>
      </c>
      <c r="H40" s="1145"/>
      <c r="I40" s="1392" t="s">
        <v>287</v>
      </c>
      <c r="J40" s="1145"/>
      <c r="K40" s="1145"/>
      <c r="L40" s="1392" t="s">
        <v>287</v>
      </c>
      <c r="M40" s="1145"/>
      <c r="N40" s="1145"/>
      <c r="O40" s="1392"/>
      <c r="P40" s="1145"/>
      <c r="Q40" s="1392"/>
      <c r="R40" s="1145"/>
      <c r="S40" s="1391" t="s">
        <v>18</v>
      </c>
      <c r="T40" s="1145"/>
      <c r="U40" s="1145"/>
      <c r="V40" s="1145"/>
      <c r="W40" s="1145"/>
      <c r="X40" s="1145"/>
      <c r="Y40" s="1145"/>
      <c r="Z40" s="1145"/>
      <c r="AA40" s="1392" t="s">
        <v>281</v>
      </c>
      <c r="AB40" s="1145"/>
      <c r="AC40" s="1145"/>
      <c r="AD40" s="1145"/>
      <c r="AE40" s="1145"/>
      <c r="AF40" s="1392" t="s">
        <v>282</v>
      </c>
      <c r="AG40" s="1145"/>
      <c r="AH40" s="1145"/>
      <c r="AI40" s="294" t="s">
        <v>68</v>
      </c>
      <c r="AJ40" s="1393" t="s">
        <v>283</v>
      </c>
      <c r="AK40" s="1145"/>
      <c r="AL40" s="1145"/>
      <c r="AM40" s="1145"/>
      <c r="AN40" s="1145"/>
      <c r="AO40" s="1145"/>
      <c r="AP40" s="293">
        <v>83015000000</v>
      </c>
      <c r="AQ40" s="352">
        <v>0</v>
      </c>
      <c r="AR40" s="293">
        <v>1800000000</v>
      </c>
      <c r="AS40" s="292">
        <v>0</v>
      </c>
      <c r="AT40" s="351">
        <v>7381992106</v>
      </c>
      <c r="AU40" s="293">
        <v>-7381992106</v>
      </c>
      <c r="AV40" s="351">
        <v>7381992106</v>
      </c>
      <c r="AW40" s="292">
        <v>0</v>
      </c>
      <c r="AX40" s="351">
        <v>7381992106</v>
      </c>
      <c r="AY40" s="292">
        <v>0</v>
      </c>
      <c r="AZ40" s="293">
        <v>7381992106</v>
      </c>
      <c r="BA40" s="292">
        <v>0</v>
      </c>
      <c r="BB40" s="292">
        <v>0</v>
      </c>
    </row>
    <row r="41" spans="1:54" hidden="1" x14ac:dyDescent="0.25">
      <c r="A41" s="1392" t="s">
        <v>17</v>
      </c>
      <c r="B41" s="1145"/>
      <c r="C41" s="1392" t="s">
        <v>287</v>
      </c>
      <c r="D41" s="1145"/>
      <c r="E41" s="1392" t="s">
        <v>288</v>
      </c>
      <c r="F41" s="1145"/>
      <c r="G41" s="1392" t="s">
        <v>287</v>
      </c>
      <c r="H41" s="1145"/>
      <c r="I41" s="1392" t="s">
        <v>287</v>
      </c>
      <c r="J41" s="1145"/>
      <c r="K41" s="1145"/>
      <c r="L41" s="1392" t="s">
        <v>290</v>
      </c>
      <c r="M41" s="1145"/>
      <c r="N41" s="1145"/>
      <c r="O41" s="1392"/>
      <c r="P41" s="1145"/>
      <c r="Q41" s="1392"/>
      <c r="R41" s="1145"/>
      <c r="S41" s="1391" t="s">
        <v>19</v>
      </c>
      <c r="T41" s="1145"/>
      <c r="U41" s="1145"/>
      <c r="V41" s="1145"/>
      <c r="W41" s="1145"/>
      <c r="X41" s="1145"/>
      <c r="Y41" s="1145"/>
      <c r="Z41" s="1145"/>
      <c r="AA41" s="1392" t="s">
        <v>281</v>
      </c>
      <c r="AB41" s="1145"/>
      <c r="AC41" s="1145"/>
      <c r="AD41" s="1145"/>
      <c r="AE41" s="1145"/>
      <c r="AF41" s="1392" t="s">
        <v>282</v>
      </c>
      <c r="AG41" s="1145"/>
      <c r="AH41" s="1145"/>
      <c r="AI41" s="294" t="s">
        <v>68</v>
      </c>
      <c r="AJ41" s="1393" t="s">
        <v>283</v>
      </c>
      <c r="AK41" s="1145"/>
      <c r="AL41" s="1145"/>
      <c r="AM41" s="1145"/>
      <c r="AN41" s="1145"/>
      <c r="AO41" s="1145"/>
      <c r="AP41" s="293">
        <v>5180000000</v>
      </c>
      <c r="AQ41" s="352">
        <v>0</v>
      </c>
      <c r="AR41" s="293">
        <v>180000000</v>
      </c>
      <c r="AS41" s="292">
        <v>0</v>
      </c>
      <c r="AT41" s="351">
        <v>402414802</v>
      </c>
      <c r="AU41" s="293">
        <v>-402414802</v>
      </c>
      <c r="AV41" s="351">
        <v>402414802</v>
      </c>
      <c r="AW41" s="292">
        <v>0</v>
      </c>
      <c r="AX41" s="351">
        <v>402414802</v>
      </c>
      <c r="AY41" s="292">
        <v>0</v>
      </c>
      <c r="AZ41" s="293">
        <v>402414802</v>
      </c>
      <c r="BA41" s="292">
        <v>0</v>
      </c>
      <c r="BB41" s="292">
        <v>0</v>
      </c>
    </row>
    <row r="42" spans="1:54" hidden="1" x14ac:dyDescent="0.25">
      <c r="A42" s="1392" t="s">
        <v>17</v>
      </c>
      <c r="B42" s="1145"/>
      <c r="C42" s="1392" t="s">
        <v>287</v>
      </c>
      <c r="D42" s="1145"/>
      <c r="E42" s="1392" t="s">
        <v>288</v>
      </c>
      <c r="F42" s="1145"/>
      <c r="G42" s="1392" t="s">
        <v>287</v>
      </c>
      <c r="H42" s="1145"/>
      <c r="I42" s="1392" t="s">
        <v>287</v>
      </c>
      <c r="J42" s="1145"/>
      <c r="K42" s="1145"/>
      <c r="L42" s="1392" t="s">
        <v>291</v>
      </c>
      <c r="M42" s="1145"/>
      <c r="N42" s="1145"/>
      <c r="O42" s="1392"/>
      <c r="P42" s="1145"/>
      <c r="Q42" s="1392"/>
      <c r="R42" s="1145"/>
      <c r="S42" s="1391" t="s">
        <v>20</v>
      </c>
      <c r="T42" s="1145"/>
      <c r="U42" s="1145"/>
      <c r="V42" s="1145"/>
      <c r="W42" s="1145"/>
      <c r="X42" s="1145"/>
      <c r="Y42" s="1145"/>
      <c r="Z42" s="1145"/>
      <c r="AA42" s="1392" t="s">
        <v>281</v>
      </c>
      <c r="AB42" s="1145"/>
      <c r="AC42" s="1145"/>
      <c r="AD42" s="1145"/>
      <c r="AE42" s="1145"/>
      <c r="AF42" s="1392" t="s">
        <v>282</v>
      </c>
      <c r="AG42" s="1145"/>
      <c r="AH42" s="1145"/>
      <c r="AI42" s="294" t="s">
        <v>68</v>
      </c>
      <c r="AJ42" s="1393" t="s">
        <v>283</v>
      </c>
      <c r="AK42" s="1145"/>
      <c r="AL42" s="1145"/>
      <c r="AM42" s="1145"/>
      <c r="AN42" s="1145"/>
      <c r="AO42" s="1145"/>
      <c r="AP42" s="293">
        <v>1020000000</v>
      </c>
      <c r="AQ42" s="352">
        <v>0</v>
      </c>
      <c r="AR42" s="293">
        <v>20000000</v>
      </c>
      <c r="AS42" s="292">
        <v>0</v>
      </c>
      <c r="AT42" s="351">
        <v>110499623</v>
      </c>
      <c r="AU42" s="293">
        <v>-110499623</v>
      </c>
      <c r="AV42" s="351">
        <v>110499623</v>
      </c>
      <c r="AW42" s="292">
        <v>0</v>
      </c>
      <c r="AX42" s="351">
        <v>110499623</v>
      </c>
      <c r="AY42" s="292">
        <v>0</v>
      </c>
      <c r="AZ42" s="293">
        <v>110499623</v>
      </c>
      <c r="BA42" s="292">
        <v>0</v>
      </c>
      <c r="BB42" s="293">
        <v>23826682</v>
      </c>
    </row>
    <row r="43" spans="1:54" hidden="1" x14ac:dyDescent="0.25">
      <c r="A43" s="1389" t="s">
        <v>17</v>
      </c>
      <c r="B43" s="1145"/>
      <c r="C43" s="1389" t="s">
        <v>287</v>
      </c>
      <c r="D43" s="1145"/>
      <c r="E43" s="1389" t="s">
        <v>288</v>
      </c>
      <c r="F43" s="1145"/>
      <c r="G43" s="1389" t="s">
        <v>287</v>
      </c>
      <c r="H43" s="1145"/>
      <c r="I43" s="1389" t="s">
        <v>291</v>
      </c>
      <c r="J43" s="1145"/>
      <c r="K43" s="1145"/>
      <c r="L43" s="1389"/>
      <c r="M43" s="1145"/>
      <c r="N43" s="1145"/>
      <c r="O43" s="1389"/>
      <c r="P43" s="1145"/>
      <c r="Q43" s="1389"/>
      <c r="R43" s="1145"/>
      <c r="S43" s="1388" t="s">
        <v>195</v>
      </c>
      <c r="T43" s="1145"/>
      <c r="U43" s="1145"/>
      <c r="V43" s="1145"/>
      <c r="W43" s="1145"/>
      <c r="X43" s="1145"/>
      <c r="Y43" s="1145"/>
      <c r="Z43" s="1145"/>
      <c r="AA43" s="1389" t="s">
        <v>281</v>
      </c>
      <c r="AB43" s="1145"/>
      <c r="AC43" s="1145"/>
      <c r="AD43" s="1145"/>
      <c r="AE43" s="1145"/>
      <c r="AF43" s="1389" t="s">
        <v>282</v>
      </c>
      <c r="AG43" s="1145"/>
      <c r="AH43" s="1145"/>
      <c r="AI43" s="297" t="s">
        <v>68</v>
      </c>
      <c r="AJ43" s="1390" t="s">
        <v>283</v>
      </c>
      <c r="AK43" s="1145"/>
      <c r="AL43" s="1145"/>
      <c r="AM43" s="1145"/>
      <c r="AN43" s="1145"/>
      <c r="AO43" s="1145"/>
      <c r="AP43" s="296">
        <v>1525000000</v>
      </c>
      <c r="AQ43" s="349">
        <v>0</v>
      </c>
      <c r="AR43" s="295">
        <v>0</v>
      </c>
      <c r="AS43" s="295">
        <v>0</v>
      </c>
      <c r="AT43" s="348">
        <v>144455025</v>
      </c>
      <c r="AU43" s="296">
        <v>-144455025</v>
      </c>
      <c r="AV43" s="348">
        <v>144455025</v>
      </c>
      <c r="AW43" s="295">
        <v>0</v>
      </c>
      <c r="AX43" s="348">
        <v>144455025</v>
      </c>
      <c r="AY43" s="295">
        <v>0</v>
      </c>
      <c r="AZ43" s="296">
        <v>144455025</v>
      </c>
      <c r="BA43" s="295">
        <v>0</v>
      </c>
      <c r="BB43" s="295">
        <v>0</v>
      </c>
    </row>
    <row r="44" spans="1:54" hidden="1" x14ac:dyDescent="0.25">
      <c r="A44" s="1392" t="s">
        <v>17</v>
      </c>
      <c r="B44" s="1145"/>
      <c r="C44" s="1392" t="s">
        <v>287</v>
      </c>
      <c r="D44" s="1145"/>
      <c r="E44" s="1392" t="s">
        <v>288</v>
      </c>
      <c r="F44" s="1145"/>
      <c r="G44" s="1392" t="s">
        <v>287</v>
      </c>
      <c r="H44" s="1145"/>
      <c r="I44" s="1392" t="s">
        <v>291</v>
      </c>
      <c r="J44" s="1145"/>
      <c r="K44" s="1145"/>
      <c r="L44" s="1392" t="s">
        <v>290</v>
      </c>
      <c r="M44" s="1145"/>
      <c r="N44" s="1145"/>
      <c r="O44" s="1392"/>
      <c r="P44" s="1145"/>
      <c r="Q44" s="1392"/>
      <c r="R44" s="1145"/>
      <c r="S44" s="1391" t="s">
        <v>21</v>
      </c>
      <c r="T44" s="1145"/>
      <c r="U44" s="1145"/>
      <c r="V44" s="1145"/>
      <c r="W44" s="1145"/>
      <c r="X44" s="1145"/>
      <c r="Y44" s="1145"/>
      <c r="Z44" s="1145"/>
      <c r="AA44" s="1392" t="s">
        <v>281</v>
      </c>
      <c r="AB44" s="1145"/>
      <c r="AC44" s="1145"/>
      <c r="AD44" s="1145"/>
      <c r="AE44" s="1145"/>
      <c r="AF44" s="1392" t="s">
        <v>282</v>
      </c>
      <c r="AG44" s="1145"/>
      <c r="AH44" s="1145"/>
      <c r="AI44" s="294" t="s">
        <v>68</v>
      </c>
      <c r="AJ44" s="1393" t="s">
        <v>283</v>
      </c>
      <c r="AK44" s="1145"/>
      <c r="AL44" s="1145"/>
      <c r="AM44" s="1145"/>
      <c r="AN44" s="1145"/>
      <c r="AO44" s="1145"/>
      <c r="AP44" s="293">
        <v>1525000000</v>
      </c>
      <c r="AQ44" s="352">
        <v>0</v>
      </c>
      <c r="AR44" s="292">
        <v>0</v>
      </c>
      <c r="AS44" s="292">
        <v>0</v>
      </c>
      <c r="AT44" s="351">
        <v>144455025</v>
      </c>
      <c r="AU44" s="293">
        <v>-144455025</v>
      </c>
      <c r="AV44" s="351">
        <v>144455025</v>
      </c>
      <c r="AW44" s="292">
        <v>0</v>
      </c>
      <c r="AX44" s="351">
        <v>144455025</v>
      </c>
      <c r="AY44" s="292">
        <v>0</v>
      </c>
      <c r="AZ44" s="293">
        <v>144455025</v>
      </c>
      <c r="BA44" s="292">
        <v>0</v>
      </c>
      <c r="BB44" s="292">
        <v>0</v>
      </c>
    </row>
    <row r="45" spans="1:54" hidden="1" x14ac:dyDescent="0.25">
      <c r="A45" s="1389" t="s">
        <v>17</v>
      </c>
      <c r="B45" s="1145"/>
      <c r="C45" s="1389" t="s">
        <v>287</v>
      </c>
      <c r="D45" s="1145"/>
      <c r="E45" s="1389" t="s">
        <v>288</v>
      </c>
      <c r="F45" s="1145"/>
      <c r="G45" s="1389" t="s">
        <v>287</v>
      </c>
      <c r="H45" s="1145"/>
      <c r="I45" s="1389" t="s">
        <v>292</v>
      </c>
      <c r="J45" s="1145"/>
      <c r="K45" s="1145"/>
      <c r="L45" s="1389"/>
      <c r="M45" s="1145"/>
      <c r="N45" s="1145"/>
      <c r="O45" s="1389"/>
      <c r="P45" s="1145"/>
      <c r="Q45" s="1389"/>
      <c r="R45" s="1145"/>
      <c r="S45" s="1388" t="s">
        <v>197</v>
      </c>
      <c r="T45" s="1145"/>
      <c r="U45" s="1145"/>
      <c r="V45" s="1145"/>
      <c r="W45" s="1145"/>
      <c r="X45" s="1145"/>
      <c r="Y45" s="1145"/>
      <c r="Z45" s="1145"/>
      <c r="AA45" s="1389" t="s">
        <v>281</v>
      </c>
      <c r="AB45" s="1145"/>
      <c r="AC45" s="1145"/>
      <c r="AD45" s="1145"/>
      <c r="AE45" s="1145"/>
      <c r="AF45" s="1389" t="s">
        <v>282</v>
      </c>
      <c r="AG45" s="1145"/>
      <c r="AH45" s="1145"/>
      <c r="AI45" s="297" t="s">
        <v>68</v>
      </c>
      <c r="AJ45" s="1390" t="s">
        <v>283</v>
      </c>
      <c r="AK45" s="1145"/>
      <c r="AL45" s="1145"/>
      <c r="AM45" s="1145"/>
      <c r="AN45" s="1145"/>
      <c r="AO45" s="1145"/>
      <c r="AP45" s="296">
        <v>24015000000</v>
      </c>
      <c r="AQ45" s="349">
        <v>0</v>
      </c>
      <c r="AR45" s="295">
        <v>0</v>
      </c>
      <c r="AS45" s="295">
        <v>0</v>
      </c>
      <c r="AT45" s="348">
        <v>5122296588</v>
      </c>
      <c r="AU45" s="296">
        <v>-5122296588</v>
      </c>
      <c r="AV45" s="348">
        <v>5122296588</v>
      </c>
      <c r="AW45" s="295">
        <v>0</v>
      </c>
      <c r="AX45" s="348">
        <v>5122296588</v>
      </c>
      <c r="AY45" s="295">
        <v>0</v>
      </c>
      <c r="AZ45" s="296">
        <v>5122296588</v>
      </c>
      <c r="BA45" s="295">
        <v>0</v>
      </c>
      <c r="BB45" s="295">
        <v>0</v>
      </c>
    </row>
    <row r="46" spans="1:54" hidden="1" x14ac:dyDescent="0.25">
      <c r="A46" s="1392" t="s">
        <v>17</v>
      </c>
      <c r="B46" s="1145"/>
      <c r="C46" s="1392" t="s">
        <v>287</v>
      </c>
      <c r="D46" s="1145"/>
      <c r="E46" s="1392" t="s">
        <v>288</v>
      </c>
      <c r="F46" s="1145"/>
      <c r="G46" s="1392" t="s">
        <v>287</v>
      </c>
      <c r="H46" s="1145"/>
      <c r="I46" s="1392" t="s">
        <v>292</v>
      </c>
      <c r="J46" s="1145"/>
      <c r="K46" s="1145"/>
      <c r="L46" s="1392" t="s">
        <v>287</v>
      </c>
      <c r="M46" s="1145"/>
      <c r="N46" s="1145"/>
      <c r="O46" s="1392"/>
      <c r="P46" s="1145"/>
      <c r="Q46" s="1392"/>
      <c r="R46" s="1145"/>
      <c r="S46" s="1391" t="s">
        <v>22</v>
      </c>
      <c r="T46" s="1145"/>
      <c r="U46" s="1145"/>
      <c r="V46" s="1145"/>
      <c r="W46" s="1145"/>
      <c r="X46" s="1145"/>
      <c r="Y46" s="1145"/>
      <c r="Z46" s="1145"/>
      <c r="AA46" s="1392" t="s">
        <v>281</v>
      </c>
      <c r="AB46" s="1145"/>
      <c r="AC46" s="1145"/>
      <c r="AD46" s="1145"/>
      <c r="AE46" s="1145"/>
      <c r="AF46" s="1392" t="s">
        <v>282</v>
      </c>
      <c r="AG46" s="1145"/>
      <c r="AH46" s="1145"/>
      <c r="AI46" s="294" t="s">
        <v>68</v>
      </c>
      <c r="AJ46" s="1393" t="s">
        <v>283</v>
      </c>
      <c r="AK46" s="1145"/>
      <c r="AL46" s="1145"/>
      <c r="AM46" s="1145"/>
      <c r="AN46" s="1145"/>
      <c r="AO46" s="1145"/>
      <c r="AP46" s="293">
        <v>3150962889</v>
      </c>
      <c r="AQ46" s="352">
        <v>0</v>
      </c>
      <c r="AR46" s="292">
        <v>0</v>
      </c>
      <c r="AS46" s="292">
        <v>0</v>
      </c>
      <c r="AT46" s="351">
        <v>295060203</v>
      </c>
      <c r="AU46" s="293">
        <v>-295060203</v>
      </c>
      <c r="AV46" s="351">
        <v>295060203</v>
      </c>
      <c r="AW46" s="292">
        <v>0</v>
      </c>
      <c r="AX46" s="351">
        <v>295060203</v>
      </c>
      <c r="AY46" s="292">
        <v>0</v>
      </c>
      <c r="AZ46" s="293">
        <v>295060203</v>
      </c>
      <c r="BA46" s="292">
        <v>0</v>
      </c>
      <c r="BB46" s="292">
        <v>0</v>
      </c>
    </row>
    <row r="47" spans="1:54" hidden="1" x14ac:dyDescent="0.25">
      <c r="A47" s="1392" t="s">
        <v>17</v>
      </c>
      <c r="B47" s="1145"/>
      <c r="C47" s="1392" t="s">
        <v>287</v>
      </c>
      <c r="D47" s="1145"/>
      <c r="E47" s="1392" t="s">
        <v>288</v>
      </c>
      <c r="F47" s="1145"/>
      <c r="G47" s="1392" t="s">
        <v>287</v>
      </c>
      <c r="H47" s="1145"/>
      <c r="I47" s="1392" t="s">
        <v>292</v>
      </c>
      <c r="J47" s="1145"/>
      <c r="K47" s="1145"/>
      <c r="L47" s="1392" t="s">
        <v>290</v>
      </c>
      <c r="M47" s="1145"/>
      <c r="N47" s="1145"/>
      <c r="O47" s="1392"/>
      <c r="P47" s="1145"/>
      <c r="Q47" s="1392"/>
      <c r="R47" s="1145"/>
      <c r="S47" s="1391" t="s">
        <v>23</v>
      </c>
      <c r="T47" s="1145"/>
      <c r="U47" s="1145"/>
      <c r="V47" s="1145"/>
      <c r="W47" s="1145"/>
      <c r="X47" s="1145"/>
      <c r="Y47" s="1145"/>
      <c r="Z47" s="1145"/>
      <c r="AA47" s="1392" t="s">
        <v>281</v>
      </c>
      <c r="AB47" s="1145"/>
      <c r="AC47" s="1145"/>
      <c r="AD47" s="1145"/>
      <c r="AE47" s="1145"/>
      <c r="AF47" s="1392" t="s">
        <v>282</v>
      </c>
      <c r="AG47" s="1145"/>
      <c r="AH47" s="1145"/>
      <c r="AI47" s="294" t="s">
        <v>68</v>
      </c>
      <c r="AJ47" s="1393" t="s">
        <v>283</v>
      </c>
      <c r="AK47" s="1145"/>
      <c r="AL47" s="1145"/>
      <c r="AM47" s="1145"/>
      <c r="AN47" s="1145"/>
      <c r="AO47" s="1145"/>
      <c r="AP47" s="293">
        <v>2597340556</v>
      </c>
      <c r="AQ47" s="352">
        <v>0</v>
      </c>
      <c r="AR47" s="292">
        <v>0</v>
      </c>
      <c r="AS47" s="292">
        <v>0</v>
      </c>
      <c r="AT47" s="351">
        <v>240582422</v>
      </c>
      <c r="AU47" s="293">
        <v>-240582422</v>
      </c>
      <c r="AV47" s="351">
        <v>240582422</v>
      </c>
      <c r="AW47" s="292">
        <v>0</v>
      </c>
      <c r="AX47" s="351">
        <v>240582422</v>
      </c>
      <c r="AY47" s="292">
        <v>0</v>
      </c>
      <c r="AZ47" s="293">
        <v>240582422</v>
      </c>
      <c r="BA47" s="292">
        <v>0</v>
      </c>
      <c r="BB47" s="292">
        <v>0</v>
      </c>
    </row>
    <row r="48" spans="1:54" hidden="1" x14ac:dyDescent="0.25">
      <c r="A48" s="1392" t="s">
        <v>17</v>
      </c>
      <c r="B48" s="1145"/>
      <c r="C48" s="1392" t="s">
        <v>287</v>
      </c>
      <c r="D48" s="1145"/>
      <c r="E48" s="1392" t="s">
        <v>288</v>
      </c>
      <c r="F48" s="1145"/>
      <c r="G48" s="1392" t="s">
        <v>287</v>
      </c>
      <c r="H48" s="1145"/>
      <c r="I48" s="1392" t="s">
        <v>292</v>
      </c>
      <c r="J48" s="1145"/>
      <c r="K48" s="1145"/>
      <c r="L48" s="1392" t="s">
        <v>293</v>
      </c>
      <c r="M48" s="1145"/>
      <c r="N48" s="1145"/>
      <c r="O48" s="1392"/>
      <c r="P48" s="1145"/>
      <c r="Q48" s="1392"/>
      <c r="R48" s="1145"/>
      <c r="S48" s="1391" t="s">
        <v>24</v>
      </c>
      <c r="T48" s="1145"/>
      <c r="U48" s="1145"/>
      <c r="V48" s="1145"/>
      <c r="W48" s="1145"/>
      <c r="X48" s="1145"/>
      <c r="Y48" s="1145"/>
      <c r="Z48" s="1145"/>
      <c r="AA48" s="1392" t="s">
        <v>281</v>
      </c>
      <c r="AB48" s="1145"/>
      <c r="AC48" s="1145"/>
      <c r="AD48" s="1145"/>
      <c r="AE48" s="1145"/>
      <c r="AF48" s="1392" t="s">
        <v>282</v>
      </c>
      <c r="AG48" s="1145"/>
      <c r="AH48" s="1145"/>
      <c r="AI48" s="294" t="s">
        <v>68</v>
      </c>
      <c r="AJ48" s="1393" t="s">
        <v>283</v>
      </c>
      <c r="AK48" s="1145"/>
      <c r="AL48" s="1145"/>
      <c r="AM48" s="1145"/>
      <c r="AN48" s="1145"/>
      <c r="AO48" s="1145"/>
      <c r="AP48" s="293">
        <v>4253886505</v>
      </c>
      <c r="AQ48" s="352">
        <v>0</v>
      </c>
      <c r="AR48" s="292">
        <v>0</v>
      </c>
      <c r="AS48" s="292">
        <v>0</v>
      </c>
      <c r="AT48" s="351">
        <v>4097223893</v>
      </c>
      <c r="AU48" s="293">
        <v>-4097223893</v>
      </c>
      <c r="AV48" s="351">
        <v>4097223893</v>
      </c>
      <c r="AW48" s="292">
        <v>0</v>
      </c>
      <c r="AX48" s="351">
        <v>4097223893</v>
      </c>
      <c r="AY48" s="292">
        <v>0</v>
      </c>
      <c r="AZ48" s="293">
        <v>4097223893</v>
      </c>
      <c r="BA48" s="292">
        <v>0</v>
      </c>
      <c r="BB48" s="292">
        <v>0</v>
      </c>
    </row>
    <row r="49" spans="1:54" hidden="1" x14ac:dyDescent="0.25">
      <c r="A49" s="1392" t="s">
        <v>17</v>
      </c>
      <c r="B49" s="1145"/>
      <c r="C49" s="1392" t="s">
        <v>287</v>
      </c>
      <c r="D49" s="1145"/>
      <c r="E49" s="1392" t="s">
        <v>288</v>
      </c>
      <c r="F49" s="1145"/>
      <c r="G49" s="1392" t="s">
        <v>287</v>
      </c>
      <c r="H49" s="1145"/>
      <c r="I49" s="1392" t="s">
        <v>292</v>
      </c>
      <c r="J49" s="1145"/>
      <c r="K49" s="1145"/>
      <c r="L49" s="1392" t="s">
        <v>294</v>
      </c>
      <c r="M49" s="1145"/>
      <c r="N49" s="1145"/>
      <c r="O49" s="1392"/>
      <c r="P49" s="1145"/>
      <c r="Q49" s="1392"/>
      <c r="R49" s="1145"/>
      <c r="S49" s="1391" t="s">
        <v>25</v>
      </c>
      <c r="T49" s="1145"/>
      <c r="U49" s="1145"/>
      <c r="V49" s="1145"/>
      <c r="W49" s="1145"/>
      <c r="X49" s="1145"/>
      <c r="Y49" s="1145"/>
      <c r="Z49" s="1145"/>
      <c r="AA49" s="1392" t="s">
        <v>281</v>
      </c>
      <c r="AB49" s="1145"/>
      <c r="AC49" s="1145"/>
      <c r="AD49" s="1145"/>
      <c r="AE49" s="1145"/>
      <c r="AF49" s="1392" t="s">
        <v>282</v>
      </c>
      <c r="AG49" s="1145"/>
      <c r="AH49" s="1145"/>
      <c r="AI49" s="294" t="s">
        <v>68</v>
      </c>
      <c r="AJ49" s="1393" t="s">
        <v>283</v>
      </c>
      <c r="AK49" s="1145"/>
      <c r="AL49" s="1145"/>
      <c r="AM49" s="1145"/>
      <c r="AN49" s="1145"/>
      <c r="AO49" s="1145"/>
      <c r="AP49" s="293">
        <v>4008125026</v>
      </c>
      <c r="AQ49" s="352">
        <v>0</v>
      </c>
      <c r="AR49" s="292">
        <v>0</v>
      </c>
      <c r="AS49" s="292">
        <v>0</v>
      </c>
      <c r="AT49" s="351">
        <v>286310237</v>
      </c>
      <c r="AU49" s="293">
        <v>-286310237</v>
      </c>
      <c r="AV49" s="351">
        <v>286310237</v>
      </c>
      <c r="AW49" s="292">
        <v>0</v>
      </c>
      <c r="AX49" s="351">
        <v>286310237</v>
      </c>
      <c r="AY49" s="292">
        <v>0</v>
      </c>
      <c r="AZ49" s="293">
        <v>286310237</v>
      </c>
      <c r="BA49" s="292">
        <v>0</v>
      </c>
      <c r="BB49" s="292">
        <v>0</v>
      </c>
    </row>
    <row r="50" spans="1:54" hidden="1" x14ac:dyDescent="0.25">
      <c r="A50" s="1392" t="s">
        <v>17</v>
      </c>
      <c r="B50" s="1145"/>
      <c r="C50" s="1392" t="s">
        <v>287</v>
      </c>
      <c r="D50" s="1145"/>
      <c r="E50" s="1392" t="s">
        <v>288</v>
      </c>
      <c r="F50" s="1145"/>
      <c r="G50" s="1392" t="s">
        <v>287</v>
      </c>
      <c r="H50" s="1145"/>
      <c r="I50" s="1392" t="s">
        <v>292</v>
      </c>
      <c r="J50" s="1145"/>
      <c r="K50" s="1145"/>
      <c r="L50" s="1392" t="s">
        <v>26</v>
      </c>
      <c r="M50" s="1145"/>
      <c r="N50" s="1145"/>
      <c r="O50" s="1392"/>
      <c r="P50" s="1145"/>
      <c r="Q50" s="1392"/>
      <c r="R50" s="1145"/>
      <c r="S50" s="1391" t="s">
        <v>27</v>
      </c>
      <c r="T50" s="1145"/>
      <c r="U50" s="1145"/>
      <c r="V50" s="1145"/>
      <c r="W50" s="1145"/>
      <c r="X50" s="1145"/>
      <c r="Y50" s="1145"/>
      <c r="Z50" s="1145"/>
      <c r="AA50" s="1392" t="s">
        <v>281</v>
      </c>
      <c r="AB50" s="1145"/>
      <c r="AC50" s="1145"/>
      <c r="AD50" s="1145"/>
      <c r="AE50" s="1145"/>
      <c r="AF50" s="1392" t="s">
        <v>282</v>
      </c>
      <c r="AG50" s="1145"/>
      <c r="AH50" s="1145"/>
      <c r="AI50" s="294" t="s">
        <v>68</v>
      </c>
      <c r="AJ50" s="1393" t="s">
        <v>283</v>
      </c>
      <c r="AK50" s="1145"/>
      <c r="AL50" s="1145"/>
      <c r="AM50" s="1145"/>
      <c r="AN50" s="1145"/>
      <c r="AO50" s="1145"/>
      <c r="AP50" s="293">
        <v>7990939236</v>
      </c>
      <c r="AQ50" s="352">
        <v>0</v>
      </c>
      <c r="AR50" s="292">
        <v>0</v>
      </c>
      <c r="AS50" s="292">
        <v>0</v>
      </c>
      <c r="AT50" s="351">
        <v>16979341</v>
      </c>
      <c r="AU50" s="293">
        <v>-16979341</v>
      </c>
      <c r="AV50" s="351">
        <v>16979341</v>
      </c>
      <c r="AW50" s="292">
        <v>0</v>
      </c>
      <c r="AX50" s="351">
        <v>16979341</v>
      </c>
      <c r="AY50" s="292">
        <v>0</v>
      </c>
      <c r="AZ50" s="293">
        <v>16979341</v>
      </c>
      <c r="BA50" s="292">
        <v>0</v>
      </c>
      <c r="BB50" s="292">
        <v>0</v>
      </c>
    </row>
    <row r="51" spans="1:54" hidden="1" x14ac:dyDescent="0.25">
      <c r="A51" s="1392" t="s">
        <v>17</v>
      </c>
      <c r="B51" s="1145"/>
      <c r="C51" s="1392" t="s">
        <v>287</v>
      </c>
      <c r="D51" s="1145"/>
      <c r="E51" s="1392" t="s">
        <v>288</v>
      </c>
      <c r="F51" s="1145"/>
      <c r="G51" s="1392" t="s">
        <v>287</v>
      </c>
      <c r="H51" s="1145"/>
      <c r="I51" s="1392" t="s">
        <v>292</v>
      </c>
      <c r="J51" s="1145"/>
      <c r="K51" s="1145"/>
      <c r="L51" s="1392" t="s">
        <v>295</v>
      </c>
      <c r="M51" s="1145"/>
      <c r="N51" s="1145"/>
      <c r="O51" s="1392"/>
      <c r="P51" s="1145"/>
      <c r="Q51" s="1392"/>
      <c r="R51" s="1145"/>
      <c r="S51" s="1391" t="s">
        <v>28</v>
      </c>
      <c r="T51" s="1145"/>
      <c r="U51" s="1145"/>
      <c r="V51" s="1145"/>
      <c r="W51" s="1145"/>
      <c r="X51" s="1145"/>
      <c r="Y51" s="1145"/>
      <c r="Z51" s="1145"/>
      <c r="AA51" s="1392" t="s">
        <v>281</v>
      </c>
      <c r="AB51" s="1145"/>
      <c r="AC51" s="1145"/>
      <c r="AD51" s="1145"/>
      <c r="AE51" s="1145"/>
      <c r="AF51" s="1392" t="s">
        <v>282</v>
      </c>
      <c r="AG51" s="1145"/>
      <c r="AH51" s="1145"/>
      <c r="AI51" s="294" t="s">
        <v>68</v>
      </c>
      <c r="AJ51" s="1393" t="s">
        <v>283</v>
      </c>
      <c r="AK51" s="1145"/>
      <c r="AL51" s="1145"/>
      <c r="AM51" s="1145"/>
      <c r="AN51" s="1145"/>
      <c r="AO51" s="1145"/>
      <c r="AP51" s="293">
        <v>2013745788</v>
      </c>
      <c r="AQ51" s="352">
        <v>0</v>
      </c>
      <c r="AR51" s="292">
        <v>0</v>
      </c>
      <c r="AS51" s="292">
        <v>0</v>
      </c>
      <c r="AT51" s="351">
        <v>186140492</v>
      </c>
      <c r="AU51" s="293">
        <v>-186140492</v>
      </c>
      <c r="AV51" s="351">
        <v>186140492</v>
      </c>
      <c r="AW51" s="292">
        <v>0</v>
      </c>
      <c r="AX51" s="351">
        <v>186140492</v>
      </c>
      <c r="AY51" s="292">
        <v>0</v>
      </c>
      <c r="AZ51" s="293">
        <v>186140492</v>
      </c>
      <c r="BA51" s="292">
        <v>0</v>
      </c>
      <c r="BB51" s="292">
        <v>0</v>
      </c>
    </row>
    <row r="52" spans="1:54" hidden="1" x14ac:dyDescent="0.25">
      <c r="A52" s="1389" t="s">
        <v>17</v>
      </c>
      <c r="B52" s="1145"/>
      <c r="C52" s="1389" t="s">
        <v>287</v>
      </c>
      <c r="D52" s="1145"/>
      <c r="E52" s="1389" t="s">
        <v>288</v>
      </c>
      <c r="F52" s="1145"/>
      <c r="G52" s="1389" t="s">
        <v>287</v>
      </c>
      <c r="H52" s="1145"/>
      <c r="I52" s="1389" t="s">
        <v>296</v>
      </c>
      <c r="J52" s="1145"/>
      <c r="K52" s="1145"/>
      <c r="L52" s="1389"/>
      <c r="M52" s="1145"/>
      <c r="N52" s="1145"/>
      <c r="O52" s="1389"/>
      <c r="P52" s="1145"/>
      <c r="Q52" s="1389"/>
      <c r="R52" s="1145"/>
      <c r="S52" s="1388" t="s">
        <v>198</v>
      </c>
      <c r="T52" s="1145"/>
      <c r="U52" s="1145"/>
      <c r="V52" s="1145"/>
      <c r="W52" s="1145"/>
      <c r="X52" s="1145"/>
      <c r="Y52" s="1145"/>
      <c r="Z52" s="1145"/>
      <c r="AA52" s="1389" t="s">
        <v>281</v>
      </c>
      <c r="AB52" s="1145"/>
      <c r="AC52" s="1145"/>
      <c r="AD52" s="1145"/>
      <c r="AE52" s="1145"/>
      <c r="AF52" s="1389" t="s">
        <v>282</v>
      </c>
      <c r="AG52" s="1145"/>
      <c r="AH52" s="1145"/>
      <c r="AI52" s="297" t="s">
        <v>68</v>
      </c>
      <c r="AJ52" s="1390" t="s">
        <v>283</v>
      </c>
      <c r="AK52" s="1145"/>
      <c r="AL52" s="1145"/>
      <c r="AM52" s="1145"/>
      <c r="AN52" s="1145"/>
      <c r="AO52" s="1145"/>
      <c r="AP52" s="296">
        <v>572000000</v>
      </c>
      <c r="AQ52" s="349">
        <v>0</v>
      </c>
      <c r="AR52" s="295">
        <v>0</v>
      </c>
      <c r="AS52" s="295">
        <v>0</v>
      </c>
      <c r="AT52" s="348">
        <v>48385587</v>
      </c>
      <c r="AU52" s="296">
        <v>-48385587</v>
      </c>
      <c r="AV52" s="348">
        <v>48385587</v>
      </c>
      <c r="AW52" s="295">
        <v>0</v>
      </c>
      <c r="AX52" s="348">
        <v>48385587</v>
      </c>
      <c r="AY52" s="295">
        <v>0</v>
      </c>
      <c r="AZ52" s="296">
        <v>48385587</v>
      </c>
      <c r="BA52" s="295">
        <v>0</v>
      </c>
      <c r="BB52" s="295">
        <v>0</v>
      </c>
    </row>
    <row r="53" spans="1:54" hidden="1" x14ac:dyDescent="0.25">
      <c r="A53" s="1392" t="s">
        <v>17</v>
      </c>
      <c r="B53" s="1145"/>
      <c r="C53" s="1392" t="s">
        <v>287</v>
      </c>
      <c r="D53" s="1145"/>
      <c r="E53" s="1392" t="s">
        <v>288</v>
      </c>
      <c r="F53" s="1145"/>
      <c r="G53" s="1392" t="s">
        <v>287</v>
      </c>
      <c r="H53" s="1145"/>
      <c r="I53" s="1392" t="s">
        <v>296</v>
      </c>
      <c r="J53" s="1145"/>
      <c r="K53" s="1145"/>
      <c r="L53" s="1392" t="s">
        <v>287</v>
      </c>
      <c r="M53" s="1145"/>
      <c r="N53" s="1145"/>
      <c r="O53" s="1392"/>
      <c r="P53" s="1145"/>
      <c r="Q53" s="1392"/>
      <c r="R53" s="1145"/>
      <c r="S53" s="1391" t="s">
        <v>29</v>
      </c>
      <c r="T53" s="1145"/>
      <c r="U53" s="1145"/>
      <c r="V53" s="1145"/>
      <c r="W53" s="1145"/>
      <c r="X53" s="1145"/>
      <c r="Y53" s="1145"/>
      <c r="Z53" s="1145"/>
      <c r="AA53" s="1392" t="s">
        <v>281</v>
      </c>
      <c r="AB53" s="1145"/>
      <c r="AC53" s="1145"/>
      <c r="AD53" s="1145"/>
      <c r="AE53" s="1145"/>
      <c r="AF53" s="1392" t="s">
        <v>282</v>
      </c>
      <c r="AG53" s="1145"/>
      <c r="AH53" s="1145"/>
      <c r="AI53" s="294" t="s">
        <v>68</v>
      </c>
      <c r="AJ53" s="1393" t="s">
        <v>283</v>
      </c>
      <c r="AK53" s="1145"/>
      <c r="AL53" s="1145"/>
      <c r="AM53" s="1145"/>
      <c r="AN53" s="1145"/>
      <c r="AO53" s="1145"/>
      <c r="AP53" s="293">
        <v>300000000</v>
      </c>
      <c r="AQ53" s="352">
        <v>0</v>
      </c>
      <c r="AR53" s="292">
        <v>0</v>
      </c>
      <c r="AS53" s="292">
        <v>0</v>
      </c>
      <c r="AT53" s="351">
        <v>30878738</v>
      </c>
      <c r="AU53" s="293">
        <v>-30878738</v>
      </c>
      <c r="AV53" s="351">
        <v>30878738</v>
      </c>
      <c r="AW53" s="292">
        <v>0</v>
      </c>
      <c r="AX53" s="351">
        <v>30878738</v>
      </c>
      <c r="AY53" s="292">
        <v>0</v>
      </c>
      <c r="AZ53" s="293">
        <v>30878738</v>
      </c>
      <c r="BA53" s="292">
        <v>0</v>
      </c>
      <c r="BB53" s="292">
        <v>0</v>
      </c>
    </row>
    <row r="54" spans="1:54" hidden="1" x14ac:dyDescent="0.25">
      <c r="A54" s="1392" t="s">
        <v>17</v>
      </c>
      <c r="B54" s="1145"/>
      <c r="C54" s="1392" t="s">
        <v>287</v>
      </c>
      <c r="D54" s="1145"/>
      <c r="E54" s="1392" t="s">
        <v>288</v>
      </c>
      <c r="F54" s="1145"/>
      <c r="G54" s="1392" t="s">
        <v>287</v>
      </c>
      <c r="H54" s="1145"/>
      <c r="I54" s="1392" t="s">
        <v>296</v>
      </c>
      <c r="J54" s="1145"/>
      <c r="K54" s="1145"/>
      <c r="L54" s="1392" t="s">
        <v>297</v>
      </c>
      <c r="M54" s="1145"/>
      <c r="N54" s="1145"/>
      <c r="O54" s="1392"/>
      <c r="P54" s="1145"/>
      <c r="Q54" s="1392"/>
      <c r="R54" s="1145"/>
      <c r="S54" s="1391" t="s">
        <v>30</v>
      </c>
      <c r="T54" s="1145"/>
      <c r="U54" s="1145"/>
      <c r="V54" s="1145"/>
      <c r="W54" s="1145"/>
      <c r="X54" s="1145"/>
      <c r="Y54" s="1145"/>
      <c r="Z54" s="1145"/>
      <c r="AA54" s="1392" t="s">
        <v>281</v>
      </c>
      <c r="AB54" s="1145"/>
      <c r="AC54" s="1145"/>
      <c r="AD54" s="1145"/>
      <c r="AE54" s="1145"/>
      <c r="AF54" s="1392" t="s">
        <v>282</v>
      </c>
      <c r="AG54" s="1145"/>
      <c r="AH54" s="1145"/>
      <c r="AI54" s="294" t="s">
        <v>68</v>
      </c>
      <c r="AJ54" s="1393" t="s">
        <v>283</v>
      </c>
      <c r="AK54" s="1145"/>
      <c r="AL54" s="1145"/>
      <c r="AM54" s="1145"/>
      <c r="AN54" s="1145"/>
      <c r="AO54" s="1145"/>
      <c r="AP54" s="293">
        <v>272000000</v>
      </c>
      <c r="AQ54" s="352">
        <v>0</v>
      </c>
      <c r="AR54" s="292">
        <v>0</v>
      </c>
      <c r="AS54" s="292">
        <v>0</v>
      </c>
      <c r="AT54" s="351">
        <v>17506849</v>
      </c>
      <c r="AU54" s="293">
        <v>-17506849</v>
      </c>
      <c r="AV54" s="351">
        <v>17506849</v>
      </c>
      <c r="AW54" s="292">
        <v>0</v>
      </c>
      <c r="AX54" s="351">
        <v>17506849</v>
      </c>
      <c r="AY54" s="292">
        <v>0</v>
      </c>
      <c r="AZ54" s="293">
        <v>17506849</v>
      </c>
      <c r="BA54" s="292">
        <v>0</v>
      </c>
      <c r="BB54" s="292">
        <v>0</v>
      </c>
    </row>
    <row r="55" spans="1:54" hidden="1" x14ac:dyDescent="0.25">
      <c r="A55" s="1392" t="s">
        <v>17</v>
      </c>
      <c r="B55" s="1145"/>
      <c r="C55" s="1392" t="s">
        <v>287</v>
      </c>
      <c r="D55" s="1145"/>
      <c r="E55" s="1392" t="s">
        <v>288</v>
      </c>
      <c r="F55" s="1145"/>
      <c r="G55" s="1392" t="s">
        <v>287</v>
      </c>
      <c r="H55" s="1145"/>
      <c r="I55" s="1392" t="s">
        <v>68</v>
      </c>
      <c r="J55" s="1145"/>
      <c r="K55" s="1145"/>
      <c r="L55" s="1392"/>
      <c r="M55" s="1145"/>
      <c r="N55" s="1145"/>
      <c r="O55" s="1392"/>
      <c r="P55" s="1145"/>
      <c r="Q55" s="1392"/>
      <c r="R55" s="1145"/>
      <c r="S55" s="1391" t="s">
        <v>673</v>
      </c>
      <c r="T55" s="1145"/>
      <c r="U55" s="1145"/>
      <c r="V55" s="1145"/>
      <c r="W55" s="1145"/>
      <c r="X55" s="1145"/>
      <c r="Y55" s="1145"/>
      <c r="Z55" s="1145"/>
      <c r="AA55" s="1392" t="s">
        <v>281</v>
      </c>
      <c r="AB55" s="1145"/>
      <c r="AC55" s="1145"/>
      <c r="AD55" s="1145"/>
      <c r="AE55" s="1145"/>
      <c r="AF55" s="1392" t="s">
        <v>282</v>
      </c>
      <c r="AG55" s="1145"/>
      <c r="AH55" s="1145"/>
      <c r="AI55" s="294" t="s">
        <v>68</v>
      </c>
      <c r="AJ55" s="1393" t="s">
        <v>283</v>
      </c>
      <c r="AK55" s="1145"/>
      <c r="AL55" s="1145"/>
      <c r="AM55" s="1145"/>
      <c r="AN55" s="1145"/>
      <c r="AO55" s="1145"/>
      <c r="AP55" s="292">
        <v>0</v>
      </c>
      <c r="AQ55" s="352">
        <v>0</v>
      </c>
      <c r="AR55" s="292">
        <v>0</v>
      </c>
      <c r="AS55" s="293">
        <v>9382000000</v>
      </c>
      <c r="AT55" s="352">
        <v>0</v>
      </c>
      <c r="AU55" s="292">
        <v>0</v>
      </c>
      <c r="AV55" s="352">
        <v>0</v>
      </c>
      <c r="AW55" s="292">
        <v>0</v>
      </c>
      <c r="AX55" s="352">
        <v>0</v>
      </c>
      <c r="AY55" s="292">
        <v>0</v>
      </c>
      <c r="AZ55" s="292">
        <v>0</v>
      </c>
      <c r="BA55" s="292">
        <v>0</v>
      </c>
      <c r="BB55" s="292">
        <v>0</v>
      </c>
    </row>
    <row r="56" spans="1:54" hidden="1" x14ac:dyDescent="0.25">
      <c r="A56" s="1389" t="s">
        <v>17</v>
      </c>
      <c r="B56" s="1145"/>
      <c r="C56" s="1389" t="s">
        <v>287</v>
      </c>
      <c r="D56" s="1145"/>
      <c r="E56" s="1389" t="s">
        <v>288</v>
      </c>
      <c r="F56" s="1145"/>
      <c r="G56" s="1389" t="s">
        <v>290</v>
      </c>
      <c r="H56" s="1145"/>
      <c r="I56" s="1389"/>
      <c r="J56" s="1145"/>
      <c r="K56" s="1145"/>
      <c r="L56" s="1389"/>
      <c r="M56" s="1145"/>
      <c r="N56" s="1145"/>
      <c r="O56" s="1389"/>
      <c r="P56" s="1145"/>
      <c r="Q56" s="1389"/>
      <c r="R56" s="1145"/>
      <c r="S56" s="1388" t="s">
        <v>201</v>
      </c>
      <c r="T56" s="1145"/>
      <c r="U56" s="1145"/>
      <c r="V56" s="1145"/>
      <c r="W56" s="1145"/>
      <c r="X56" s="1145"/>
      <c r="Y56" s="1145"/>
      <c r="Z56" s="1145"/>
      <c r="AA56" s="1389" t="s">
        <v>281</v>
      </c>
      <c r="AB56" s="1145"/>
      <c r="AC56" s="1145"/>
      <c r="AD56" s="1145"/>
      <c r="AE56" s="1145"/>
      <c r="AF56" s="1389" t="s">
        <v>282</v>
      </c>
      <c r="AG56" s="1145"/>
      <c r="AH56" s="1145"/>
      <c r="AI56" s="297" t="s">
        <v>68</v>
      </c>
      <c r="AJ56" s="1390" t="s">
        <v>283</v>
      </c>
      <c r="AK56" s="1145"/>
      <c r="AL56" s="1145"/>
      <c r="AM56" s="1145"/>
      <c r="AN56" s="1145"/>
      <c r="AO56" s="1145"/>
      <c r="AP56" s="296">
        <v>2620100000</v>
      </c>
      <c r="AQ56" s="348">
        <v>70900000</v>
      </c>
      <c r="AR56" s="296">
        <v>97571</v>
      </c>
      <c r="AS56" s="295">
        <v>0</v>
      </c>
      <c r="AT56" s="348">
        <v>36856155</v>
      </c>
      <c r="AU56" s="296">
        <v>34043845</v>
      </c>
      <c r="AV56" s="348">
        <v>216965881</v>
      </c>
      <c r="AW56" s="296">
        <v>-180109726</v>
      </c>
      <c r="AX56" s="348">
        <v>229901641</v>
      </c>
      <c r="AY56" s="296">
        <v>-12935760</v>
      </c>
      <c r="AZ56" s="296">
        <v>229901641</v>
      </c>
      <c r="BA56" s="295">
        <v>0</v>
      </c>
      <c r="BB56" s="295">
        <v>0</v>
      </c>
    </row>
    <row r="57" spans="1:54" hidden="1" x14ac:dyDescent="0.25">
      <c r="A57" s="1392" t="s">
        <v>17</v>
      </c>
      <c r="B57" s="1145"/>
      <c r="C57" s="1392" t="s">
        <v>287</v>
      </c>
      <c r="D57" s="1145"/>
      <c r="E57" s="1392" t="s">
        <v>288</v>
      </c>
      <c r="F57" s="1145"/>
      <c r="G57" s="1392" t="s">
        <v>290</v>
      </c>
      <c r="H57" s="1145"/>
      <c r="I57" s="1392" t="s">
        <v>298</v>
      </c>
      <c r="J57" s="1145"/>
      <c r="K57" s="1145"/>
      <c r="L57" s="1392"/>
      <c r="M57" s="1145"/>
      <c r="N57" s="1145"/>
      <c r="O57" s="1392"/>
      <c r="P57" s="1145"/>
      <c r="Q57" s="1392"/>
      <c r="R57" s="1145"/>
      <c r="S57" s="1391" t="s">
        <v>31</v>
      </c>
      <c r="T57" s="1145"/>
      <c r="U57" s="1145"/>
      <c r="V57" s="1145"/>
      <c r="W57" s="1145"/>
      <c r="X57" s="1145"/>
      <c r="Y57" s="1145"/>
      <c r="Z57" s="1145"/>
      <c r="AA57" s="1392" t="s">
        <v>281</v>
      </c>
      <c r="AB57" s="1145"/>
      <c r="AC57" s="1145"/>
      <c r="AD57" s="1145"/>
      <c r="AE57" s="1145"/>
      <c r="AF57" s="1392" t="s">
        <v>282</v>
      </c>
      <c r="AG57" s="1145"/>
      <c r="AH57" s="1145"/>
      <c r="AI57" s="294" t="s">
        <v>68</v>
      </c>
      <c r="AJ57" s="1393" t="s">
        <v>283</v>
      </c>
      <c r="AK57" s="1145"/>
      <c r="AL57" s="1145"/>
      <c r="AM57" s="1145"/>
      <c r="AN57" s="1145"/>
      <c r="AO57" s="1145"/>
      <c r="AP57" s="293">
        <v>2620100000</v>
      </c>
      <c r="AQ57" s="351">
        <v>70900000</v>
      </c>
      <c r="AR57" s="293">
        <v>97571</v>
      </c>
      <c r="AS57" s="292">
        <v>0</v>
      </c>
      <c r="AT57" s="351">
        <v>36856155</v>
      </c>
      <c r="AU57" s="293">
        <v>34043845</v>
      </c>
      <c r="AV57" s="351">
        <v>216965881</v>
      </c>
      <c r="AW57" s="293">
        <v>-180109726</v>
      </c>
      <c r="AX57" s="351">
        <v>229901641</v>
      </c>
      <c r="AY57" s="293">
        <v>-12935760</v>
      </c>
      <c r="AZ57" s="293">
        <v>229901641</v>
      </c>
      <c r="BA57" s="292">
        <v>0</v>
      </c>
      <c r="BB57" s="292">
        <v>0</v>
      </c>
    </row>
    <row r="58" spans="1:54" hidden="1" x14ac:dyDescent="0.25">
      <c r="A58" s="1389" t="s">
        <v>17</v>
      </c>
      <c r="B58" s="1145"/>
      <c r="C58" s="1389" t="s">
        <v>287</v>
      </c>
      <c r="D58" s="1145"/>
      <c r="E58" s="1389" t="s">
        <v>288</v>
      </c>
      <c r="F58" s="1145"/>
      <c r="G58" s="1389" t="s">
        <v>292</v>
      </c>
      <c r="H58" s="1145"/>
      <c r="I58" s="1389"/>
      <c r="J58" s="1145"/>
      <c r="K58" s="1145"/>
      <c r="L58" s="1389"/>
      <c r="M58" s="1145"/>
      <c r="N58" s="1145"/>
      <c r="O58" s="1389"/>
      <c r="P58" s="1145"/>
      <c r="Q58" s="1389"/>
      <c r="R58" s="1145"/>
      <c r="S58" s="1388" t="s">
        <v>203</v>
      </c>
      <c r="T58" s="1145"/>
      <c r="U58" s="1145"/>
      <c r="V58" s="1145"/>
      <c r="W58" s="1145"/>
      <c r="X58" s="1145"/>
      <c r="Y58" s="1145"/>
      <c r="Z58" s="1145"/>
      <c r="AA58" s="1389" t="s">
        <v>281</v>
      </c>
      <c r="AB58" s="1145"/>
      <c r="AC58" s="1145"/>
      <c r="AD58" s="1145"/>
      <c r="AE58" s="1145"/>
      <c r="AF58" s="1389" t="s">
        <v>282</v>
      </c>
      <c r="AG58" s="1145"/>
      <c r="AH58" s="1145"/>
      <c r="AI58" s="297" t="s">
        <v>68</v>
      </c>
      <c r="AJ58" s="1390" t="s">
        <v>283</v>
      </c>
      <c r="AK58" s="1145"/>
      <c r="AL58" s="1145"/>
      <c r="AM58" s="1145"/>
      <c r="AN58" s="1145"/>
      <c r="AO58" s="1145"/>
      <c r="AP58" s="296">
        <v>35057916667</v>
      </c>
      <c r="AQ58" s="349">
        <v>0</v>
      </c>
      <c r="AR58" s="295">
        <v>0</v>
      </c>
      <c r="AS58" s="295">
        <v>0</v>
      </c>
      <c r="AT58" s="348">
        <v>3701612400</v>
      </c>
      <c r="AU58" s="296">
        <v>-3701612400</v>
      </c>
      <c r="AV58" s="348">
        <v>3701612400</v>
      </c>
      <c r="AW58" s="295">
        <v>0</v>
      </c>
      <c r="AX58" s="348">
        <v>3701612400</v>
      </c>
      <c r="AY58" s="295">
        <v>0</v>
      </c>
      <c r="AZ58" s="296">
        <v>3701612400</v>
      </c>
      <c r="BA58" s="295">
        <v>0</v>
      </c>
      <c r="BB58" s="296">
        <v>4396806</v>
      </c>
    </row>
    <row r="59" spans="1:54" hidden="1" x14ac:dyDescent="0.25">
      <c r="A59" s="1389" t="s">
        <v>17</v>
      </c>
      <c r="B59" s="1145"/>
      <c r="C59" s="1389" t="s">
        <v>287</v>
      </c>
      <c r="D59" s="1145"/>
      <c r="E59" s="1389" t="s">
        <v>288</v>
      </c>
      <c r="F59" s="1145"/>
      <c r="G59" s="1389" t="s">
        <v>292</v>
      </c>
      <c r="H59" s="1145"/>
      <c r="I59" s="1389" t="s">
        <v>287</v>
      </c>
      <c r="J59" s="1145"/>
      <c r="K59" s="1145"/>
      <c r="L59" s="1389"/>
      <c r="M59" s="1145"/>
      <c r="N59" s="1145"/>
      <c r="O59" s="1389"/>
      <c r="P59" s="1145"/>
      <c r="Q59" s="1389"/>
      <c r="R59" s="1145"/>
      <c r="S59" s="1388" t="s">
        <v>205</v>
      </c>
      <c r="T59" s="1145"/>
      <c r="U59" s="1145"/>
      <c r="V59" s="1145"/>
      <c r="W59" s="1145"/>
      <c r="X59" s="1145"/>
      <c r="Y59" s="1145"/>
      <c r="Z59" s="1145"/>
      <c r="AA59" s="1389" t="s">
        <v>281</v>
      </c>
      <c r="AB59" s="1145"/>
      <c r="AC59" s="1145"/>
      <c r="AD59" s="1145"/>
      <c r="AE59" s="1145"/>
      <c r="AF59" s="1389" t="s">
        <v>282</v>
      </c>
      <c r="AG59" s="1145"/>
      <c r="AH59" s="1145"/>
      <c r="AI59" s="297" t="s">
        <v>68</v>
      </c>
      <c r="AJ59" s="1390" t="s">
        <v>283</v>
      </c>
      <c r="AK59" s="1145"/>
      <c r="AL59" s="1145"/>
      <c r="AM59" s="1145"/>
      <c r="AN59" s="1145"/>
      <c r="AO59" s="1145"/>
      <c r="AP59" s="296">
        <v>17935538469</v>
      </c>
      <c r="AQ59" s="349">
        <v>0</v>
      </c>
      <c r="AR59" s="295">
        <v>0</v>
      </c>
      <c r="AS59" s="295">
        <v>0</v>
      </c>
      <c r="AT59" s="348">
        <v>1822450447</v>
      </c>
      <c r="AU59" s="296">
        <v>-1822450447</v>
      </c>
      <c r="AV59" s="348">
        <v>1822450447</v>
      </c>
      <c r="AW59" s="295">
        <v>0</v>
      </c>
      <c r="AX59" s="348">
        <v>1822450447</v>
      </c>
      <c r="AY59" s="295">
        <v>0</v>
      </c>
      <c r="AZ59" s="296">
        <v>1822450447</v>
      </c>
      <c r="BA59" s="295">
        <v>0</v>
      </c>
      <c r="BB59" s="296">
        <v>3483860</v>
      </c>
    </row>
    <row r="60" spans="1:54" hidden="1" x14ac:dyDescent="0.25">
      <c r="A60" s="1392" t="s">
        <v>17</v>
      </c>
      <c r="B60" s="1145"/>
      <c r="C60" s="1392" t="s">
        <v>287</v>
      </c>
      <c r="D60" s="1145"/>
      <c r="E60" s="1392" t="s">
        <v>288</v>
      </c>
      <c r="F60" s="1145"/>
      <c r="G60" s="1392" t="s">
        <v>292</v>
      </c>
      <c r="H60" s="1145"/>
      <c r="I60" s="1392" t="s">
        <v>287</v>
      </c>
      <c r="J60" s="1145"/>
      <c r="K60" s="1145"/>
      <c r="L60" s="1392" t="s">
        <v>287</v>
      </c>
      <c r="M60" s="1145"/>
      <c r="N60" s="1145"/>
      <c r="O60" s="1392"/>
      <c r="P60" s="1145"/>
      <c r="Q60" s="1392"/>
      <c r="R60" s="1145"/>
      <c r="S60" s="1391" t="s">
        <v>32</v>
      </c>
      <c r="T60" s="1145"/>
      <c r="U60" s="1145"/>
      <c r="V60" s="1145"/>
      <c r="W60" s="1145"/>
      <c r="X60" s="1145"/>
      <c r="Y60" s="1145"/>
      <c r="Z60" s="1145"/>
      <c r="AA60" s="1392" t="s">
        <v>281</v>
      </c>
      <c r="AB60" s="1145"/>
      <c r="AC60" s="1145"/>
      <c r="AD60" s="1145"/>
      <c r="AE60" s="1145"/>
      <c r="AF60" s="1392" t="s">
        <v>282</v>
      </c>
      <c r="AG60" s="1145"/>
      <c r="AH60" s="1145"/>
      <c r="AI60" s="294" t="s">
        <v>68</v>
      </c>
      <c r="AJ60" s="1393" t="s">
        <v>283</v>
      </c>
      <c r="AK60" s="1145"/>
      <c r="AL60" s="1145"/>
      <c r="AM60" s="1145"/>
      <c r="AN60" s="1145"/>
      <c r="AO60" s="1145"/>
      <c r="AP60" s="293">
        <v>3486406531</v>
      </c>
      <c r="AQ60" s="352">
        <v>0</v>
      </c>
      <c r="AR60" s="292">
        <v>0</v>
      </c>
      <c r="AS60" s="292">
        <v>0</v>
      </c>
      <c r="AT60" s="351">
        <v>495935200</v>
      </c>
      <c r="AU60" s="293">
        <v>-495935200</v>
      </c>
      <c r="AV60" s="351">
        <v>495935200</v>
      </c>
      <c r="AW60" s="292">
        <v>0</v>
      </c>
      <c r="AX60" s="351">
        <v>495935200</v>
      </c>
      <c r="AY60" s="292">
        <v>0</v>
      </c>
      <c r="AZ60" s="293">
        <v>495935200</v>
      </c>
      <c r="BA60" s="292">
        <v>0</v>
      </c>
      <c r="BB60" s="292">
        <v>0</v>
      </c>
    </row>
    <row r="61" spans="1:54" hidden="1" x14ac:dyDescent="0.25">
      <c r="A61" s="1392" t="s">
        <v>17</v>
      </c>
      <c r="B61" s="1145"/>
      <c r="C61" s="1392" t="s">
        <v>287</v>
      </c>
      <c r="D61" s="1145"/>
      <c r="E61" s="1392" t="s">
        <v>288</v>
      </c>
      <c r="F61" s="1145"/>
      <c r="G61" s="1392" t="s">
        <v>292</v>
      </c>
      <c r="H61" s="1145"/>
      <c r="I61" s="1392" t="s">
        <v>287</v>
      </c>
      <c r="J61" s="1145"/>
      <c r="K61" s="1145"/>
      <c r="L61" s="1392" t="s">
        <v>290</v>
      </c>
      <c r="M61" s="1145"/>
      <c r="N61" s="1145"/>
      <c r="O61" s="1392"/>
      <c r="P61" s="1145"/>
      <c r="Q61" s="1392"/>
      <c r="R61" s="1145"/>
      <c r="S61" s="1391" t="s">
        <v>33</v>
      </c>
      <c r="T61" s="1145"/>
      <c r="U61" s="1145"/>
      <c r="V61" s="1145"/>
      <c r="W61" s="1145"/>
      <c r="X61" s="1145"/>
      <c r="Y61" s="1145"/>
      <c r="Z61" s="1145"/>
      <c r="AA61" s="1392" t="s">
        <v>281</v>
      </c>
      <c r="AB61" s="1145"/>
      <c r="AC61" s="1145"/>
      <c r="AD61" s="1145"/>
      <c r="AE61" s="1145"/>
      <c r="AF61" s="1392" t="s">
        <v>282</v>
      </c>
      <c r="AG61" s="1145"/>
      <c r="AH61" s="1145"/>
      <c r="AI61" s="294" t="s">
        <v>68</v>
      </c>
      <c r="AJ61" s="1393" t="s">
        <v>283</v>
      </c>
      <c r="AK61" s="1145"/>
      <c r="AL61" s="1145"/>
      <c r="AM61" s="1145"/>
      <c r="AN61" s="1145"/>
      <c r="AO61" s="1145"/>
      <c r="AP61" s="293">
        <v>1530182979</v>
      </c>
      <c r="AQ61" s="352">
        <v>0</v>
      </c>
      <c r="AR61" s="292">
        <v>0</v>
      </c>
      <c r="AS61" s="292">
        <v>0</v>
      </c>
      <c r="AT61" s="351">
        <v>7474347</v>
      </c>
      <c r="AU61" s="293">
        <v>-7474347</v>
      </c>
      <c r="AV61" s="351">
        <v>7474347</v>
      </c>
      <c r="AW61" s="292">
        <v>0</v>
      </c>
      <c r="AX61" s="351">
        <v>7474347</v>
      </c>
      <c r="AY61" s="292">
        <v>0</v>
      </c>
      <c r="AZ61" s="293">
        <v>7474347</v>
      </c>
      <c r="BA61" s="292">
        <v>0</v>
      </c>
      <c r="BB61" s="292">
        <v>0</v>
      </c>
    </row>
    <row r="62" spans="1:54" hidden="1" x14ac:dyDescent="0.25">
      <c r="A62" s="1392" t="s">
        <v>17</v>
      </c>
      <c r="B62" s="1145"/>
      <c r="C62" s="1392" t="s">
        <v>287</v>
      </c>
      <c r="D62" s="1145"/>
      <c r="E62" s="1392" t="s">
        <v>288</v>
      </c>
      <c r="F62" s="1145"/>
      <c r="G62" s="1392" t="s">
        <v>292</v>
      </c>
      <c r="H62" s="1145"/>
      <c r="I62" s="1392" t="s">
        <v>287</v>
      </c>
      <c r="J62" s="1145"/>
      <c r="K62" s="1145"/>
      <c r="L62" s="1392" t="s">
        <v>297</v>
      </c>
      <c r="M62" s="1145"/>
      <c r="N62" s="1145"/>
      <c r="O62" s="1392"/>
      <c r="P62" s="1145"/>
      <c r="Q62" s="1392"/>
      <c r="R62" s="1145"/>
      <c r="S62" s="1391" t="s">
        <v>34</v>
      </c>
      <c r="T62" s="1145"/>
      <c r="U62" s="1145"/>
      <c r="V62" s="1145"/>
      <c r="W62" s="1145"/>
      <c r="X62" s="1145"/>
      <c r="Y62" s="1145"/>
      <c r="Z62" s="1145"/>
      <c r="AA62" s="1392" t="s">
        <v>281</v>
      </c>
      <c r="AB62" s="1145"/>
      <c r="AC62" s="1145"/>
      <c r="AD62" s="1145"/>
      <c r="AE62" s="1145"/>
      <c r="AF62" s="1392" t="s">
        <v>282</v>
      </c>
      <c r="AG62" s="1145"/>
      <c r="AH62" s="1145"/>
      <c r="AI62" s="294" t="s">
        <v>68</v>
      </c>
      <c r="AJ62" s="1393" t="s">
        <v>283</v>
      </c>
      <c r="AK62" s="1145"/>
      <c r="AL62" s="1145"/>
      <c r="AM62" s="1145"/>
      <c r="AN62" s="1145"/>
      <c r="AO62" s="1145"/>
      <c r="AP62" s="293">
        <v>4451871042</v>
      </c>
      <c r="AQ62" s="352">
        <v>0</v>
      </c>
      <c r="AR62" s="292">
        <v>0</v>
      </c>
      <c r="AS62" s="292">
        <v>0</v>
      </c>
      <c r="AT62" s="351">
        <v>453359200</v>
      </c>
      <c r="AU62" s="293">
        <v>-453359200</v>
      </c>
      <c r="AV62" s="351">
        <v>453359200</v>
      </c>
      <c r="AW62" s="292">
        <v>0</v>
      </c>
      <c r="AX62" s="351">
        <v>453359200</v>
      </c>
      <c r="AY62" s="292">
        <v>0</v>
      </c>
      <c r="AZ62" s="293">
        <v>453359200</v>
      </c>
      <c r="BA62" s="292">
        <v>0</v>
      </c>
      <c r="BB62" s="292">
        <v>0</v>
      </c>
    </row>
    <row r="63" spans="1:54" hidden="1" x14ac:dyDescent="0.25">
      <c r="A63" s="1392" t="s">
        <v>17</v>
      </c>
      <c r="B63" s="1145"/>
      <c r="C63" s="1392" t="s">
        <v>287</v>
      </c>
      <c r="D63" s="1145"/>
      <c r="E63" s="1392" t="s">
        <v>288</v>
      </c>
      <c r="F63" s="1145"/>
      <c r="G63" s="1392" t="s">
        <v>292</v>
      </c>
      <c r="H63" s="1145"/>
      <c r="I63" s="1392" t="s">
        <v>287</v>
      </c>
      <c r="J63" s="1145"/>
      <c r="K63" s="1145"/>
      <c r="L63" s="1392" t="s">
        <v>291</v>
      </c>
      <c r="M63" s="1145"/>
      <c r="N63" s="1145"/>
      <c r="O63" s="1392"/>
      <c r="P63" s="1145"/>
      <c r="Q63" s="1392"/>
      <c r="R63" s="1145"/>
      <c r="S63" s="1391" t="s">
        <v>35</v>
      </c>
      <c r="T63" s="1145"/>
      <c r="U63" s="1145"/>
      <c r="V63" s="1145"/>
      <c r="W63" s="1145"/>
      <c r="X63" s="1145"/>
      <c r="Y63" s="1145"/>
      <c r="Z63" s="1145"/>
      <c r="AA63" s="1392" t="s">
        <v>281</v>
      </c>
      <c r="AB63" s="1145"/>
      <c r="AC63" s="1145"/>
      <c r="AD63" s="1145"/>
      <c r="AE63" s="1145"/>
      <c r="AF63" s="1392" t="s">
        <v>282</v>
      </c>
      <c r="AG63" s="1145"/>
      <c r="AH63" s="1145"/>
      <c r="AI63" s="294" t="s">
        <v>68</v>
      </c>
      <c r="AJ63" s="1393" t="s">
        <v>283</v>
      </c>
      <c r="AK63" s="1145"/>
      <c r="AL63" s="1145"/>
      <c r="AM63" s="1145"/>
      <c r="AN63" s="1145"/>
      <c r="AO63" s="1145"/>
      <c r="AP63" s="293">
        <v>7532131228</v>
      </c>
      <c r="AQ63" s="352">
        <v>0</v>
      </c>
      <c r="AR63" s="292">
        <v>0</v>
      </c>
      <c r="AS63" s="292">
        <v>0</v>
      </c>
      <c r="AT63" s="351">
        <v>773076700</v>
      </c>
      <c r="AU63" s="293">
        <v>-773076700</v>
      </c>
      <c r="AV63" s="351">
        <v>773076700</v>
      </c>
      <c r="AW63" s="292">
        <v>0</v>
      </c>
      <c r="AX63" s="351">
        <v>773076700</v>
      </c>
      <c r="AY63" s="292">
        <v>0</v>
      </c>
      <c r="AZ63" s="293">
        <v>773076700</v>
      </c>
      <c r="BA63" s="292">
        <v>0</v>
      </c>
      <c r="BB63" s="293">
        <v>3483860</v>
      </c>
    </row>
    <row r="64" spans="1:54" hidden="1" x14ac:dyDescent="0.25">
      <c r="A64" s="1392" t="s">
        <v>17</v>
      </c>
      <c r="B64" s="1145"/>
      <c r="C64" s="1392" t="s">
        <v>287</v>
      </c>
      <c r="D64" s="1145"/>
      <c r="E64" s="1392" t="s">
        <v>288</v>
      </c>
      <c r="F64" s="1145"/>
      <c r="G64" s="1392" t="s">
        <v>292</v>
      </c>
      <c r="H64" s="1145"/>
      <c r="I64" s="1392" t="s">
        <v>287</v>
      </c>
      <c r="J64" s="1145"/>
      <c r="K64" s="1145"/>
      <c r="L64" s="1392" t="s">
        <v>292</v>
      </c>
      <c r="M64" s="1145"/>
      <c r="N64" s="1145"/>
      <c r="O64" s="1392"/>
      <c r="P64" s="1145"/>
      <c r="Q64" s="1392"/>
      <c r="R64" s="1145"/>
      <c r="S64" s="1391" t="s">
        <v>36</v>
      </c>
      <c r="T64" s="1145"/>
      <c r="U64" s="1145"/>
      <c r="V64" s="1145"/>
      <c r="W64" s="1145"/>
      <c r="X64" s="1145"/>
      <c r="Y64" s="1145"/>
      <c r="Z64" s="1145"/>
      <c r="AA64" s="1392" t="s">
        <v>281</v>
      </c>
      <c r="AB64" s="1145"/>
      <c r="AC64" s="1145"/>
      <c r="AD64" s="1145"/>
      <c r="AE64" s="1145"/>
      <c r="AF64" s="1392" t="s">
        <v>282</v>
      </c>
      <c r="AG64" s="1145"/>
      <c r="AH64" s="1145"/>
      <c r="AI64" s="294" t="s">
        <v>68</v>
      </c>
      <c r="AJ64" s="1393" t="s">
        <v>283</v>
      </c>
      <c r="AK64" s="1145"/>
      <c r="AL64" s="1145"/>
      <c r="AM64" s="1145"/>
      <c r="AN64" s="1145"/>
      <c r="AO64" s="1145"/>
      <c r="AP64" s="293">
        <v>934946689</v>
      </c>
      <c r="AQ64" s="352">
        <v>0</v>
      </c>
      <c r="AR64" s="292">
        <v>0</v>
      </c>
      <c r="AS64" s="292">
        <v>0</v>
      </c>
      <c r="AT64" s="351">
        <v>92605000</v>
      </c>
      <c r="AU64" s="293">
        <v>-92605000</v>
      </c>
      <c r="AV64" s="351">
        <v>92605000</v>
      </c>
      <c r="AW64" s="292">
        <v>0</v>
      </c>
      <c r="AX64" s="351">
        <v>92605000</v>
      </c>
      <c r="AY64" s="292">
        <v>0</v>
      </c>
      <c r="AZ64" s="293">
        <v>92605000</v>
      </c>
      <c r="BA64" s="292">
        <v>0</v>
      </c>
      <c r="BB64" s="292">
        <v>0</v>
      </c>
    </row>
    <row r="65" spans="1:54" hidden="1" x14ac:dyDescent="0.25">
      <c r="A65" s="1389" t="s">
        <v>17</v>
      </c>
      <c r="B65" s="1145"/>
      <c r="C65" s="1389" t="s">
        <v>287</v>
      </c>
      <c r="D65" s="1145"/>
      <c r="E65" s="1389" t="s">
        <v>288</v>
      </c>
      <c r="F65" s="1145"/>
      <c r="G65" s="1389" t="s">
        <v>292</v>
      </c>
      <c r="H65" s="1145"/>
      <c r="I65" s="1389" t="s">
        <v>290</v>
      </c>
      <c r="J65" s="1145"/>
      <c r="K65" s="1145"/>
      <c r="L65" s="1389"/>
      <c r="M65" s="1145"/>
      <c r="N65" s="1145"/>
      <c r="O65" s="1389"/>
      <c r="P65" s="1145"/>
      <c r="Q65" s="1389"/>
      <c r="R65" s="1145"/>
      <c r="S65" s="1388" t="s">
        <v>299</v>
      </c>
      <c r="T65" s="1145"/>
      <c r="U65" s="1145"/>
      <c r="V65" s="1145"/>
      <c r="W65" s="1145"/>
      <c r="X65" s="1145"/>
      <c r="Y65" s="1145"/>
      <c r="Z65" s="1145"/>
      <c r="AA65" s="1389" t="s">
        <v>281</v>
      </c>
      <c r="AB65" s="1145"/>
      <c r="AC65" s="1145"/>
      <c r="AD65" s="1145"/>
      <c r="AE65" s="1145"/>
      <c r="AF65" s="1389" t="s">
        <v>282</v>
      </c>
      <c r="AG65" s="1145"/>
      <c r="AH65" s="1145"/>
      <c r="AI65" s="297" t="s">
        <v>68</v>
      </c>
      <c r="AJ65" s="1390" t="s">
        <v>283</v>
      </c>
      <c r="AK65" s="1145"/>
      <c r="AL65" s="1145"/>
      <c r="AM65" s="1145"/>
      <c r="AN65" s="1145"/>
      <c r="AO65" s="1145"/>
      <c r="AP65" s="296">
        <v>12419953098</v>
      </c>
      <c r="AQ65" s="349">
        <v>0</v>
      </c>
      <c r="AR65" s="295">
        <v>0</v>
      </c>
      <c r="AS65" s="295">
        <v>0</v>
      </c>
      <c r="AT65" s="348">
        <v>1239891053</v>
      </c>
      <c r="AU65" s="296">
        <v>-1239891053</v>
      </c>
      <c r="AV65" s="348">
        <v>1239891053</v>
      </c>
      <c r="AW65" s="295">
        <v>0</v>
      </c>
      <c r="AX65" s="348">
        <v>1239891053</v>
      </c>
      <c r="AY65" s="295">
        <v>0</v>
      </c>
      <c r="AZ65" s="296">
        <v>1239891053</v>
      </c>
      <c r="BA65" s="295">
        <v>0</v>
      </c>
      <c r="BB65" s="296">
        <v>912946</v>
      </c>
    </row>
    <row r="66" spans="1:54" hidden="1" x14ac:dyDescent="0.25">
      <c r="A66" s="1392" t="s">
        <v>17</v>
      </c>
      <c r="B66" s="1145"/>
      <c r="C66" s="1392" t="s">
        <v>287</v>
      </c>
      <c r="D66" s="1145"/>
      <c r="E66" s="1392" t="s">
        <v>288</v>
      </c>
      <c r="F66" s="1145"/>
      <c r="G66" s="1392" t="s">
        <v>292</v>
      </c>
      <c r="H66" s="1145"/>
      <c r="I66" s="1392" t="s">
        <v>290</v>
      </c>
      <c r="J66" s="1145"/>
      <c r="K66" s="1145"/>
      <c r="L66" s="1392" t="s">
        <v>287</v>
      </c>
      <c r="M66" s="1145"/>
      <c r="N66" s="1145"/>
      <c r="O66" s="1392"/>
      <c r="P66" s="1145"/>
      <c r="Q66" s="1392"/>
      <c r="R66" s="1145"/>
      <c r="S66" s="1391" t="s">
        <v>37</v>
      </c>
      <c r="T66" s="1145"/>
      <c r="U66" s="1145"/>
      <c r="V66" s="1145"/>
      <c r="W66" s="1145"/>
      <c r="X66" s="1145"/>
      <c r="Y66" s="1145"/>
      <c r="Z66" s="1145"/>
      <c r="AA66" s="1392" t="s">
        <v>281</v>
      </c>
      <c r="AB66" s="1145"/>
      <c r="AC66" s="1145"/>
      <c r="AD66" s="1145"/>
      <c r="AE66" s="1145"/>
      <c r="AF66" s="1392" t="s">
        <v>282</v>
      </c>
      <c r="AG66" s="1145"/>
      <c r="AH66" s="1145"/>
      <c r="AI66" s="294" t="s">
        <v>68</v>
      </c>
      <c r="AJ66" s="1393" t="s">
        <v>283</v>
      </c>
      <c r="AK66" s="1145"/>
      <c r="AL66" s="1145"/>
      <c r="AM66" s="1145"/>
      <c r="AN66" s="1145"/>
      <c r="AO66" s="1145"/>
      <c r="AP66" s="293">
        <v>119144700</v>
      </c>
      <c r="AQ66" s="352">
        <v>0</v>
      </c>
      <c r="AR66" s="292">
        <v>0</v>
      </c>
      <c r="AS66" s="292">
        <v>0</v>
      </c>
      <c r="AT66" s="351">
        <v>15288800</v>
      </c>
      <c r="AU66" s="293">
        <v>-15288800</v>
      </c>
      <c r="AV66" s="351">
        <v>15288800</v>
      </c>
      <c r="AW66" s="292">
        <v>0</v>
      </c>
      <c r="AX66" s="351">
        <v>15288800</v>
      </c>
      <c r="AY66" s="292">
        <v>0</v>
      </c>
      <c r="AZ66" s="293">
        <v>15288800</v>
      </c>
      <c r="BA66" s="292">
        <v>0</v>
      </c>
      <c r="BB66" s="292">
        <v>0</v>
      </c>
    </row>
    <row r="67" spans="1:54" hidden="1" x14ac:dyDescent="0.25">
      <c r="A67" s="1392" t="s">
        <v>17</v>
      </c>
      <c r="B67" s="1145"/>
      <c r="C67" s="1392" t="s">
        <v>287</v>
      </c>
      <c r="D67" s="1145"/>
      <c r="E67" s="1392" t="s">
        <v>288</v>
      </c>
      <c r="F67" s="1145"/>
      <c r="G67" s="1392" t="s">
        <v>292</v>
      </c>
      <c r="H67" s="1145"/>
      <c r="I67" s="1392" t="s">
        <v>290</v>
      </c>
      <c r="J67" s="1145"/>
      <c r="K67" s="1145"/>
      <c r="L67" s="1392" t="s">
        <v>290</v>
      </c>
      <c r="M67" s="1145"/>
      <c r="N67" s="1145"/>
      <c r="O67" s="1392"/>
      <c r="P67" s="1145"/>
      <c r="Q67" s="1392"/>
      <c r="R67" s="1145"/>
      <c r="S67" s="1391" t="s">
        <v>38</v>
      </c>
      <c r="T67" s="1145"/>
      <c r="U67" s="1145"/>
      <c r="V67" s="1145"/>
      <c r="W67" s="1145"/>
      <c r="X67" s="1145"/>
      <c r="Y67" s="1145"/>
      <c r="Z67" s="1145"/>
      <c r="AA67" s="1392" t="s">
        <v>281</v>
      </c>
      <c r="AB67" s="1145"/>
      <c r="AC67" s="1145"/>
      <c r="AD67" s="1145"/>
      <c r="AE67" s="1145"/>
      <c r="AF67" s="1392" t="s">
        <v>282</v>
      </c>
      <c r="AG67" s="1145"/>
      <c r="AH67" s="1145"/>
      <c r="AI67" s="294" t="s">
        <v>68</v>
      </c>
      <c r="AJ67" s="1393" t="s">
        <v>283</v>
      </c>
      <c r="AK67" s="1145"/>
      <c r="AL67" s="1145"/>
      <c r="AM67" s="1145"/>
      <c r="AN67" s="1145"/>
      <c r="AO67" s="1145"/>
      <c r="AP67" s="293">
        <v>5697403045</v>
      </c>
      <c r="AQ67" s="352">
        <v>0</v>
      </c>
      <c r="AR67" s="292">
        <v>0</v>
      </c>
      <c r="AS67" s="292">
        <v>0</v>
      </c>
      <c r="AT67" s="351">
        <v>569840053</v>
      </c>
      <c r="AU67" s="293">
        <v>-569840053</v>
      </c>
      <c r="AV67" s="351">
        <v>569840053</v>
      </c>
      <c r="AW67" s="292">
        <v>0</v>
      </c>
      <c r="AX67" s="351">
        <v>569840053</v>
      </c>
      <c r="AY67" s="292">
        <v>0</v>
      </c>
      <c r="AZ67" s="293">
        <v>569840053</v>
      </c>
      <c r="BA67" s="292">
        <v>0</v>
      </c>
      <c r="BB67" s="292">
        <v>0</v>
      </c>
    </row>
    <row r="68" spans="1:54" hidden="1" x14ac:dyDescent="0.25">
      <c r="A68" s="1392" t="s">
        <v>17</v>
      </c>
      <c r="B68" s="1145"/>
      <c r="C68" s="1392" t="s">
        <v>287</v>
      </c>
      <c r="D68" s="1145"/>
      <c r="E68" s="1392" t="s">
        <v>288</v>
      </c>
      <c r="F68" s="1145"/>
      <c r="G68" s="1392" t="s">
        <v>292</v>
      </c>
      <c r="H68" s="1145"/>
      <c r="I68" s="1392" t="s">
        <v>290</v>
      </c>
      <c r="J68" s="1145"/>
      <c r="K68" s="1145"/>
      <c r="L68" s="1392" t="s">
        <v>297</v>
      </c>
      <c r="M68" s="1145"/>
      <c r="N68" s="1145"/>
      <c r="O68" s="1392"/>
      <c r="P68" s="1145"/>
      <c r="Q68" s="1392"/>
      <c r="R68" s="1145"/>
      <c r="S68" s="1391" t="s">
        <v>39</v>
      </c>
      <c r="T68" s="1145"/>
      <c r="U68" s="1145"/>
      <c r="V68" s="1145"/>
      <c r="W68" s="1145"/>
      <c r="X68" s="1145"/>
      <c r="Y68" s="1145"/>
      <c r="Z68" s="1145"/>
      <c r="AA68" s="1392" t="s">
        <v>281</v>
      </c>
      <c r="AB68" s="1145"/>
      <c r="AC68" s="1145"/>
      <c r="AD68" s="1145"/>
      <c r="AE68" s="1145"/>
      <c r="AF68" s="1392" t="s">
        <v>282</v>
      </c>
      <c r="AG68" s="1145"/>
      <c r="AH68" s="1145"/>
      <c r="AI68" s="294" t="s">
        <v>68</v>
      </c>
      <c r="AJ68" s="1393" t="s">
        <v>283</v>
      </c>
      <c r="AK68" s="1145"/>
      <c r="AL68" s="1145"/>
      <c r="AM68" s="1145"/>
      <c r="AN68" s="1145"/>
      <c r="AO68" s="1145"/>
      <c r="AP68" s="293">
        <v>6528258063</v>
      </c>
      <c r="AQ68" s="352">
        <v>0</v>
      </c>
      <c r="AR68" s="292">
        <v>0</v>
      </c>
      <c r="AS68" s="292">
        <v>0</v>
      </c>
      <c r="AT68" s="351">
        <v>647493600</v>
      </c>
      <c r="AU68" s="293">
        <v>-647493600</v>
      </c>
      <c r="AV68" s="351">
        <v>647493600</v>
      </c>
      <c r="AW68" s="292">
        <v>0</v>
      </c>
      <c r="AX68" s="351">
        <v>647493600</v>
      </c>
      <c r="AY68" s="292">
        <v>0</v>
      </c>
      <c r="AZ68" s="293">
        <v>647493600</v>
      </c>
      <c r="BA68" s="292">
        <v>0</v>
      </c>
      <c r="BB68" s="293">
        <v>912946</v>
      </c>
    </row>
    <row r="69" spans="1:54" hidden="1" x14ac:dyDescent="0.25">
      <c r="A69" s="1392" t="s">
        <v>17</v>
      </c>
      <c r="B69" s="1145"/>
      <c r="C69" s="1392" t="s">
        <v>287</v>
      </c>
      <c r="D69" s="1145"/>
      <c r="E69" s="1392" t="s">
        <v>288</v>
      </c>
      <c r="F69" s="1145"/>
      <c r="G69" s="1392" t="s">
        <v>292</v>
      </c>
      <c r="H69" s="1145"/>
      <c r="I69" s="1392" t="s">
        <v>290</v>
      </c>
      <c r="J69" s="1145"/>
      <c r="K69" s="1145"/>
      <c r="L69" s="1392" t="s">
        <v>300</v>
      </c>
      <c r="M69" s="1145"/>
      <c r="N69" s="1145"/>
      <c r="O69" s="1392"/>
      <c r="P69" s="1145"/>
      <c r="Q69" s="1392"/>
      <c r="R69" s="1145"/>
      <c r="S69" s="1391" t="s">
        <v>40</v>
      </c>
      <c r="T69" s="1145"/>
      <c r="U69" s="1145"/>
      <c r="V69" s="1145"/>
      <c r="W69" s="1145"/>
      <c r="X69" s="1145"/>
      <c r="Y69" s="1145"/>
      <c r="Z69" s="1145"/>
      <c r="AA69" s="1392" t="s">
        <v>281</v>
      </c>
      <c r="AB69" s="1145"/>
      <c r="AC69" s="1145"/>
      <c r="AD69" s="1145"/>
      <c r="AE69" s="1145"/>
      <c r="AF69" s="1392" t="s">
        <v>282</v>
      </c>
      <c r="AG69" s="1145"/>
      <c r="AH69" s="1145"/>
      <c r="AI69" s="294" t="s">
        <v>68</v>
      </c>
      <c r="AJ69" s="1393" t="s">
        <v>283</v>
      </c>
      <c r="AK69" s="1145"/>
      <c r="AL69" s="1145"/>
      <c r="AM69" s="1145"/>
      <c r="AN69" s="1145"/>
      <c r="AO69" s="1145"/>
      <c r="AP69" s="293">
        <v>75147290</v>
      </c>
      <c r="AQ69" s="352">
        <v>0</v>
      </c>
      <c r="AR69" s="292">
        <v>0</v>
      </c>
      <c r="AS69" s="292">
        <v>0</v>
      </c>
      <c r="AT69" s="351">
        <v>7268600</v>
      </c>
      <c r="AU69" s="293">
        <v>-7268600</v>
      </c>
      <c r="AV69" s="351">
        <v>7268600</v>
      </c>
      <c r="AW69" s="292">
        <v>0</v>
      </c>
      <c r="AX69" s="351">
        <v>7268600</v>
      </c>
      <c r="AY69" s="292">
        <v>0</v>
      </c>
      <c r="AZ69" s="293">
        <v>7268600</v>
      </c>
      <c r="BA69" s="292">
        <v>0</v>
      </c>
      <c r="BB69" s="292">
        <v>0</v>
      </c>
    </row>
    <row r="70" spans="1:54" hidden="1" x14ac:dyDescent="0.25">
      <c r="A70" s="1392" t="s">
        <v>17</v>
      </c>
      <c r="B70" s="1145"/>
      <c r="C70" s="1392" t="s">
        <v>287</v>
      </c>
      <c r="D70" s="1145"/>
      <c r="E70" s="1392" t="s">
        <v>288</v>
      </c>
      <c r="F70" s="1145"/>
      <c r="G70" s="1392" t="s">
        <v>292</v>
      </c>
      <c r="H70" s="1145"/>
      <c r="I70" s="1392" t="s">
        <v>300</v>
      </c>
      <c r="J70" s="1145"/>
      <c r="K70" s="1145"/>
      <c r="L70" s="1392"/>
      <c r="M70" s="1145"/>
      <c r="N70" s="1145"/>
      <c r="O70" s="1392"/>
      <c r="P70" s="1145"/>
      <c r="Q70" s="1392"/>
      <c r="R70" s="1145"/>
      <c r="S70" s="1391" t="s">
        <v>41</v>
      </c>
      <c r="T70" s="1145"/>
      <c r="U70" s="1145"/>
      <c r="V70" s="1145"/>
      <c r="W70" s="1145"/>
      <c r="X70" s="1145"/>
      <c r="Y70" s="1145"/>
      <c r="Z70" s="1145"/>
      <c r="AA70" s="1392" t="s">
        <v>281</v>
      </c>
      <c r="AB70" s="1145"/>
      <c r="AC70" s="1145"/>
      <c r="AD70" s="1145"/>
      <c r="AE70" s="1145"/>
      <c r="AF70" s="1392" t="s">
        <v>282</v>
      </c>
      <c r="AG70" s="1145"/>
      <c r="AH70" s="1145"/>
      <c r="AI70" s="294" t="s">
        <v>68</v>
      </c>
      <c r="AJ70" s="1393" t="s">
        <v>283</v>
      </c>
      <c r="AK70" s="1145"/>
      <c r="AL70" s="1145"/>
      <c r="AM70" s="1145"/>
      <c r="AN70" s="1145"/>
      <c r="AO70" s="1145"/>
      <c r="AP70" s="293">
        <v>2721591300</v>
      </c>
      <c r="AQ70" s="352">
        <v>0</v>
      </c>
      <c r="AR70" s="292">
        <v>0</v>
      </c>
      <c r="AS70" s="292">
        <v>0</v>
      </c>
      <c r="AT70" s="351">
        <v>383438000</v>
      </c>
      <c r="AU70" s="293">
        <v>-383438000</v>
      </c>
      <c r="AV70" s="351">
        <v>383438000</v>
      </c>
      <c r="AW70" s="292">
        <v>0</v>
      </c>
      <c r="AX70" s="351">
        <v>383438000</v>
      </c>
      <c r="AY70" s="292">
        <v>0</v>
      </c>
      <c r="AZ70" s="293">
        <v>383438000</v>
      </c>
      <c r="BA70" s="292">
        <v>0</v>
      </c>
      <c r="BB70" s="292">
        <v>0</v>
      </c>
    </row>
    <row r="71" spans="1:54" hidden="1" x14ac:dyDescent="0.25">
      <c r="A71" s="1392" t="s">
        <v>17</v>
      </c>
      <c r="B71" s="1145"/>
      <c r="C71" s="1392" t="s">
        <v>287</v>
      </c>
      <c r="D71" s="1145"/>
      <c r="E71" s="1392" t="s">
        <v>288</v>
      </c>
      <c r="F71" s="1145"/>
      <c r="G71" s="1392" t="s">
        <v>292</v>
      </c>
      <c r="H71" s="1145"/>
      <c r="I71" s="1392" t="s">
        <v>301</v>
      </c>
      <c r="J71" s="1145"/>
      <c r="K71" s="1145"/>
      <c r="L71" s="1392"/>
      <c r="M71" s="1145"/>
      <c r="N71" s="1145"/>
      <c r="O71" s="1392"/>
      <c r="P71" s="1145"/>
      <c r="Q71" s="1392"/>
      <c r="R71" s="1145"/>
      <c r="S71" s="1391" t="s">
        <v>42</v>
      </c>
      <c r="T71" s="1145"/>
      <c r="U71" s="1145"/>
      <c r="V71" s="1145"/>
      <c r="W71" s="1145"/>
      <c r="X71" s="1145"/>
      <c r="Y71" s="1145"/>
      <c r="Z71" s="1145"/>
      <c r="AA71" s="1392" t="s">
        <v>281</v>
      </c>
      <c r="AB71" s="1145"/>
      <c r="AC71" s="1145"/>
      <c r="AD71" s="1145"/>
      <c r="AE71" s="1145"/>
      <c r="AF71" s="1392" t="s">
        <v>282</v>
      </c>
      <c r="AG71" s="1145"/>
      <c r="AH71" s="1145"/>
      <c r="AI71" s="294" t="s">
        <v>68</v>
      </c>
      <c r="AJ71" s="1393" t="s">
        <v>283</v>
      </c>
      <c r="AK71" s="1145"/>
      <c r="AL71" s="1145"/>
      <c r="AM71" s="1145"/>
      <c r="AN71" s="1145"/>
      <c r="AO71" s="1145"/>
      <c r="AP71" s="293">
        <v>520219400</v>
      </c>
      <c r="AQ71" s="352">
        <v>0</v>
      </c>
      <c r="AR71" s="292">
        <v>0</v>
      </c>
      <c r="AS71" s="292">
        <v>0</v>
      </c>
      <c r="AT71" s="351">
        <v>63977800</v>
      </c>
      <c r="AU71" s="293">
        <v>-63977800</v>
      </c>
      <c r="AV71" s="351">
        <v>63977800</v>
      </c>
      <c r="AW71" s="292">
        <v>0</v>
      </c>
      <c r="AX71" s="351">
        <v>63977800</v>
      </c>
      <c r="AY71" s="292">
        <v>0</v>
      </c>
      <c r="AZ71" s="293">
        <v>63977800</v>
      </c>
      <c r="BA71" s="292">
        <v>0</v>
      </c>
      <c r="BB71" s="292">
        <v>0</v>
      </c>
    </row>
    <row r="72" spans="1:54" hidden="1" x14ac:dyDescent="0.25">
      <c r="A72" s="1392" t="s">
        <v>17</v>
      </c>
      <c r="B72" s="1145"/>
      <c r="C72" s="1392" t="s">
        <v>287</v>
      </c>
      <c r="D72" s="1145"/>
      <c r="E72" s="1392" t="s">
        <v>288</v>
      </c>
      <c r="F72" s="1145"/>
      <c r="G72" s="1392" t="s">
        <v>292</v>
      </c>
      <c r="H72" s="1145"/>
      <c r="I72" s="1392" t="s">
        <v>302</v>
      </c>
      <c r="J72" s="1145"/>
      <c r="K72" s="1145"/>
      <c r="L72" s="1392"/>
      <c r="M72" s="1145"/>
      <c r="N72" s="1145"/>
      <c r="O72" s="1392"/>
      <c r="P72" s="1145"/>
      <c r="Q72" s="1392"/>
      <c r="R72" s="1145"/>
      <c r="S72" s="1391" t="s">
        <v>43</v>
      </c>
      <c r="T72" s="1145"/>
      <c r="U72" s="1145"/>
      <c r="V72" s="1145"/>
      <c r="W72" s="1145"/>
      <c r="X72" s="1145"/>
      <c r="Y72" s="1145"/>
      <c r="Z72" s="1145"/>
      <c r="AA72" s="1392" t="s">
        <v>281</v>
      </c>
      <c r="AB72" s="1145"/>
      <c r="AC72" s="1145"/>
      <c r="AD72" s="1145"/>
      <c r="AE72" s="1145"/>
      <c r="AF72" s="1392" t="s">
        <v>282</v>
      </c>
      <c r="AG72" s="1145"/>
      <c r="AH72" s="1145"/>
      <c r="AI72" s="294" t="s">
        <v>68</v>
      </c>
      <c r="AJ72" s="1393" t="s">
        <v>283</v>
      </c>
      <c r="AK72" s="1145"/>
      <c r="AL72" s="1145"/>
      <c r="AM72" s="1145"/>
      <c r="AN72" s="1145"/>
      <c r="AO72" s="1145"/>
      <c r="AP72" s="293">
        <v>520219400</v>
      </c>
      <c r="AQ72" s="352">
        <v>0</v>
      </c>
      <c r="AR72" s="292">
        <v>0</v>
      </c>
      <c r="AS72" s="292">
        <v>0</v>
      </c>
      <c r="AT72" s="351">
        <v>63977800</v>
      </c>
      <c r="AU72" s="293">
        <v>-63977800</v>
      </c>
      <c r="AV72" s="351">
        <v>63977800</v>
      </c>
      <c r="AW72" s="292">
        <v>0</v>
      </c>
      <c r="AX72" s="351">
        <v>63977800</v>
      </c>
      <c r="AY72" s="292">
        <v>0</v>
      </c>
      <c r="AZ72" s="293">
        <v>63977800</v>
      </c>
      <c r="BA72" s="292">
        <v>0</v>
      </c>
      <c r="BB72" s="292">
        <v>0</v>
      </c>
    </row>
    <row r="73" spans="1:54" hidden="1" x14ac:dyDescent="0.25">
      <c r="A73" s="1392" t="s">
        <v>17</v>
      </c>
      <c r="B73" s="1145"/>
      <c r="C73" s="1392" t="s">
        <v>287</v>
      </c>
      <c r="D73" s="1145"/>
      <c r="E73" s="1392" t="s">
        <v>288</v>
      </c>
      <c r="F73" s="1145"/>
      <c r="G73" s="1392" t="s">
        <v>292</v>
      </c>
      <c r="H73" s="1145"/>
      <c r="I73" s="1392" t="s">
        <v>296</v>
      </c>
      <c r="J73" s="1145"/>
      <c r="K73" s="1145"/>
      <c r="L73" s="1392"/>
      <c r="M73" s="1145"/>
      <c r="N73" s="1145"/>
      <c r="O73" s="1392"/>
      <c r="P73" s="1145"/>
      <c r="Q73" s="1392"/>
      <c r="R73" s="1145"/>
      <c r="S73" s="1391" t="s">
        <v>44</v>
      </c>
      <c r="T73" s="1145"/>
      <c r="U73" s="1145"/>
      <c r="V73" s="1145"/>
      <c r="W73" s="1145"/>
      <c r="X73" s="1145"/>
      <c r="Y73" s="1145"/>
      <c r="Z73" s="1145"/>
      <c r="AA73" s="1392" t="s">
        <v>281</v>
      </c>
      <c r="AB73" s="1145"/>
      <c r="AC73" s="1145"/>
      <c r="AD73" s="1145"/>
      <c r="AE73" s="1145"/>
      <c r="AF73" s="1392" t="s">
        <v>282</v>
      </c>
      <c r="AG73" s="1145"/>
      <c r="AH73" s="1145"/>
      <c r="AI73" s="294" t="s">
        <v>68</v>
      </c>
      <c r="AJ73" s="1393" t="s">
        <v>283</v>
      </c>
      <c r="AK73" s="1145"/>
      <c r="AL73" s="1145"/>
      <c r="AM73" s="1145"/>
      <c r="AN73" s="1145"/>
      <c r="AO73" s="1145"/>
      <c r="AP73" s="293">
        <v>940395000</v>
      </c>
      <c r="AQ73" s="352">
        <v>0</v>
      </c>
      <c r="AR73" s="292">
        <v>0</v>
      </c>
      <c r="AS73" s="292">
        <v>0</v>
      </c>
      <c r="AT73" s="351">
        <v>127877300</v>
      </c>
      <c r="AU73" s="293">
        <v>-127877300</v>
      </c>
      <c r="AV73" s="351">
        <v>127877300</v>
      </c>
      <c r="AW73" s="292">
        <v>0</v>
      </c>
      <c r="AX73" s="351">
        <v>127877300</v>
      </c>
      <c r="AY73" s="292">
        <v>0</v>
      </c>
      <c r="AZ73" s="293">
        <v>127877300</v>
      </c>
      <c r="BA73" s="292">
        <v>0</v>
      </c>
      <c r="BB73" s="292">
        <v>0</v>
      </c>
    </row>
    <row r="74" spans="1:54" s="257" customFormat="1" hidden="1" x14ac:dyDescent="0.25">
      <c r="A74" s="1172" t="s">
        <v>17</v>
      </c>
      <c r="B74" s="1173"/>
      <c r="C74" s="1172" t="s">
        <v>290</v>
      </c>
      <c r="D74" s="1173"/>
      <c r="E74" s="1172"/>
      <c r="F74" s="1173"/>
      <c r="G74" s="1172"/>
      <c r="H74" s="1173"/>
      <c r="I74" s="1172"/>
      <c r="J74" s="1173"/>
      <c r="K74" s="1173"/>
      <c r="L74" s="1172"/>
      <c r="M74" s="1173"/>
      <c r="N74" s="1173"/>
      <c r="O74" s="1172"/>
      <c r="P74" s="1173"/>
      <c r="Q74" s="1172"/>
      <c r="R74" s="1173"/>
      <c r="S74" s="1427" t="s">
        <v>11</v>
      </c>
      <c r="T74" s="1173"/>
      <c r="U74" s="1173"/>
      <c r="V74" s="1173"/>
      <c r="W74" s="1173"/>
      <c r="X74" s="1173"/>
      <c r="Y74" s="1173"/>
      <c r="Z74" s="1173"/>
      <c r="AA74" s="1172" t="s">
        <v>281</v>
      </c>
      <c r="AB74" s="1173"/>
      <c r="AC74" s="1173"/>
      <c r="AD74" s="1173"/>
      <c r="AE74" s="1173"/>
      <c r="AF74" s="1172" t="s">
        <v>282</v>
      </c>
      <c r="AG74" s="1173"/>
      <c r="AH74" s="1173"/>
      <c r="AI74" s="210" t="s">
        <v>68</v>
      </c>
      <c r="AJ74" s="1174" t="s">
        <v>283</v>
      </c>
      <c r="AK74" s="1173"/>
      <c r="AL74" s="1173"/>
      <c r="AM74" s="1173"/>
      <c r="AN74" s="1173"/>
      <c r="AO74" s="1173"/>
      <c r="AP74" s="209">
        <v>14585414179</v>
      </c>
      <c r="AQ74" s="353">
        <v>260239196.5</v>
      </c>
      <c r="AR74" s="209">
        <v>3907350294.9400001</v>
      </c>
      <c r="AS74" s="209">
        <v>-145000000</v>
      </c>
      <c r="AT74" s="353">
        <v>121737851</v>
      </c>
      <c r="AU74" s="209">
        <v>138501345.5</v>
      </c>
      <c r="AV74" s="353">
        <v>1050483871.61</v>
      </c>
      <c r="AW74" s="209">
        <v>-928746020.61000001</v>
      </c>
      <c r="AX74" s="353">
        <v>1029897867.61</v>
      </c>
      <c r="AY74" s="209">
        <v>20586004</v>
      </c>
      <c r="AZ74" s="209">
        <v>1029897867.61</v>
      </c>
      <c r="BA74" s="211">
        <v>0</v>
      </c>
      <c r="BB74" s="209">
        <v>391766</v>
      </c>
    </row>
    <row r="75" spans="1:54" s="257" customFormat="1" hidden="1" x14ac:dyDescent="0.25">
      <c r="A75" s="1172" t="s">
        <v>17</v>
      </c>
      <c r="B75" s="1173"/>
      <c r="C75" s="1172" t="s">
        <v>290</v>
      </c>
      <c r="D75" s="1173"/>
      <c r="E75" s="1172"/>
      <c r="F75" s="1173"/>
      <c r="G75" s="1172"/>
      <c r="H75" s="1173"/>
      <c r="I75" s="1172"/>
      <c r="J75" s="1173"/>
      <c r="K75" s="1173"/>
      <c r="L75" s="1172"/>
      <c r="M75" s="1173"/>
      <c r="N75" s="1173"/>
      <c r="O75" s="1172"/>
      <c r="P75" s="1173"/>
      <c r="Q75" s="1172"/>
      <c r="R75" s="1173"/>
      <c r="S75" s="1427" t="s">
        <v>11</v>
      </c>
      <c r="T75" s="1173"/>
      <c r="U75" s="1173"/>
      <c r="V75" s="1173"/>
      <c r="W75" s="1173"/>
      <c r="X75" s="1173"/>
      <c r="Y75" s="1173"/>
      <c r="Z75" s="1173"/>
      <c r="AA75" s="1172" t="s">
        <v>281</v>
      </c>
      <c r="AB75" s="1173"/>
      <c r="AC75" s="1173"/>
      <c r="AD75" s="1173"/>
      <c r="AE75" s="1173"/>
      <c r="AF75" s="1172" t="s">
        <v>282</v>
      </c>
      <c r="AG75" s="1173"/>
      <c r="AH75" s="1173"/>
      <c r="AI75" s="210" t="s">
        <v>311</v>
      </c>
      <c r="AJ75" s="1174" t="s">
        <v>329</v>
      </c>
      <c r="AK75" s="1173"/>
      <c r="AL75" s="1173"/>
      <c r="AM75" s="1173"/>
      <c r="AN75" s="1173"/>
      <c r="AO75" s="1173"/>
      <c r="AP75" s="209">
        <v>4021085821</v>
      </c>
      <c r="AQ75" s="353">
        <v>550000000</v>
      </c>
      <c r="AR75" s="209">
        <v>3471085821</v>
      </c>
      <c r="AS75" s="211">
        <v>0</v>
      </c>
      <c r="AT75" s="354">
        <v>0</v>
      </c>
      <c r="AU75" s="209">
        <v>550000000</v>
      </c>
      <c r="AV75" s="354">
        <v>0</v>
      </c>
      <c r="AW75" s="211">
        <v>0</v>
      </c>
      <c r="AX75" s="354">
        <v>0</v>
      </c>
      <c r="AY75" s="211">
        <v>0</v>
      </c>
      <c r="AZ75" s="211">
        <v>0</v>
      </c>
      <c r="BA75" s="211">
        <v>0</v>
      </c>
      <c r="BB75" s="211">
        <v>0</v>
      </c>
    </row>
    <row r="76" spans="1:54" hidden="1" x14ac:dyDescent="0.25">
      <c r="A76" s="1389" t="s">
        <v>17</v>
      </c>
      <c r="B76" s="1145"/>
      <c r="C76" s="1389" t="s">
        <v>290</v>
      </c>
      <c r="D76" s="1145"/>
      <c r="E76" s="1389" t="s">
        <v>288</v>
      </c>
      <c r="F76" s="1145"/>
      <c r="G76" s="1389"/>
      <c r="H76" s="1145"/>
      <c r="I76" s="1389"/>
      <c r="J76" s="1145"/>
      <c r="K76" s="1145"/>
      <c r="L76" s="1389"/>
      <c r="M76" s="1145"/>
      <c r="N76" s="1145"/>
      <c r="O76" s="1389"/>
      <c r="P76" s="1145"/>
      <c r="Q76" s="1389"/>
      <c r="R76" s="1145"/>
      <c r="S76" s="1388" t="s">
        <v>11</v>
      </c>
      <c r="T76" s="1145"/>
      <c r="U76" s="1145"/>
      <c r="V76" s="1145"/>
      <c r="W76" s="1145"/>
      <c r="X76" s="1145"/>
      <c r="Y76" s="1145"/>
      <c r="Z76" s="1145"/>
      <c r="AA76" s="1389" t="s">
        <v>281</v>
      </c>
      <c r="AB76" s="1145"/>
      <c r="AC76" s="1145"/>
      <c r="AD76" s="1145"/>
      <c r="AE76" s="1145"/>
      <c r="AF76" s="1389" t="s">
        <v>282</v>
      </c>
      <c r="AG76" s="1145"/>
      <c r="AH76" s="1145"/>
      <c r="AI76" s="297" t="s">
        <v>68</v>
      </c>
      <c r="AJ76" s="1390" t="s">
        <v>283</v>
      </c>
      <c r="AK76" s="1145"/>
      <c r="AL76" s="1145"/>
      <c r="AM76" s="1145"/>
      <c r="AN76" s="1145"/>
      <c r="AO76" s="1145"/>
      <c r="AP76" s="296">
        <v>14585414179</v>
      </c>
      <c r="AQ76" s="348">
        <v>260239196.5</v>
      </c>
      <c r="AR76" s="296">
        <v>3907350294.9400001</v>
      </c>
      <c r="AS76" s="296">
        <v>-145000000</v>
      </c>
      <c r="AT76" s="348">
        <v>121737851</v>
      </c>
      <c r="AU76" s="296">
        <v>138501345.5</v>
      </c>
      <c r="AV76" s="348">
        <v>1050483871.61</v>
      </c>
      <c r="AW76" s="296">
        <v>-928746020.61000001</v>
      </c>
      <c r="AX76" s="348">
        <v>1029897867.61</v>
      </c>
      <c r="AY76" s="296">
        <v>20586004</v>
      </c>
      <c r="AZ76" s="296">
        <v>1029897867.61</v>
      </c>
      <c r="BA76" s="295">
        <v>0</v>
      </c>
      <c r="BB76" s="296">
        <v>391766</v>
      </c>
    </row>
    <row r="77" spans="1:54" hidden="1" x14ac:dyDescent="0.25">
      <c r="A77" s="1389" t="s">
        <v>17</v>
      </c>
      <c r="B77" s="1145"/>
      <c r="C77" s="1389" t="s">
        <v>290</v>
      </c>
      <c r="D77" s="1145"/>
      <c r="E77" s="1389" t="s">
        <v>288</v>
      </c>
      <c r="F77" s="1145"/>
      <c r="G77" s="1389"/>
      <c r="H77" s="1145"/>
      <c r="I77" s="1389"/>
      <c r="J77" s="1145"/>
      <c r="K77" s="1145"/>
      <c r="L77" s="1389"/>
      <c r="M77" s="1145"/>
      <c r="N77" s="1145"/>
      <c r="O77" s="1389"/>
      <c r="P77" s="1145"/>
      <c r="Q77" s="1389"/>
      <c r="R77" s="1145"/>
      <c r="S77" s="1388" t="s">
        <v>11</v>
      </c>
      <c r="T77" s="1145"/>
      <c r="U77" s="1145"/>
      <c r="V77" s="1145"/>
      <c r="W77" s="1145"/>
      <c r="X77" s="1145"/>
      <c r="Y77" s="1145"/>
      <c r="Z77" s="1145"/>
      <c r="AA77" s="1389" t="s">
        <v>281</v>
      </c>
      <c r="AB77" s="1145"/>
      <c r="AC77" s="1145"/>
      <c r="AD77" s="1145"/>
      <c r="AE77" s="1145"/>
      <c r="AF77" s="1389" t="s">
        <v>282</v>
      </c>
      <c r="AG77" s="1145"/>
      <c r="AH77" s="1145"/>
      <c r="AI77" s="297" t="s">
        <v>311</v>
      </c>
      <c r="AJ77" s="1390" t="s">
        <v>329</v>
      </c>
      <c r="AK77" s="1145"/>
      <c r="AL77" s="1145"/>
      <c r="AM77" s="1145"/>
      <c r="AN77" s="1145"/>
      <c r="AO77" s="1145"/>
      <c r="AP77" s="296">
        <v>4021085821</v>
      </c>
      <c r="AQ77" s="348">
        <v>550000000</v>
      </c>
      <c r="AR77" s="296">
        <v>3471085821</v>
      </c>
      <c r="AS77" s="295">
        <v>0</v>
      </c>
      <c r="AT77" s="349">
        <v>0</v>
      </c>
      <c r="AU77" s="296">
        <v>550000000</v>
      </c>
      <c r="AV77" s="349">
        <v>0</v>
      </c>
      <c r="AW77" s="295">
        <v>0</v>
      </c>
      <c r="AX77" s="349">
        <v>0</v>
      </c>
      <c r="AY77" s="295">
        <v>0</v>
      </c>
      <c r="AZ77" s="295">
        <v>0</v>
      </c>
      <c r="BA77" s="295">
        <v>0</v>
      </c>
      <c r="BB77" s="295">
        <v>0</v>
      </c>
    </row>
    <row r="78" spans="1:54" hidden="1" x14ac:dyDescent="0.25">
      <c r="A78" s="1389" t="s">
        <v>17</v>
      </c>
      <c r="B78" s="1145"/>
      <c r="C78" s="1389" t="s">
        <v>290</v>
      </c>
      <c r="D78" s="1145"/>
      <c r="E78" s="1389" t="s">
        <v>288</v>
      </c>
      <c r="F78" s="1145"/>
      <c r="G78" s="1389" t="s">
        <v>297</v>
      </c>
      <c r="H78" s="1145"/>
      <c r="I78" s="1389"/>
      <c r="J78" s="1145"/>
      <c r="K78" s="1145"/>
      <c r="L78" s="1389"/>
      <c r="M78" s="1145"/>
      <c r="N78" s="1145"/>
      <c r="O78" s="1389"/>
      <c r="P78" s="1145"/>
      <c r="Q78" s="1389"/>
      <c r="R78" s="1145"/>
      <c r="S78" s="1388" t="s">
        <v>209</v>
      </c>
      <c r="T78" s="1145"/>
      <c r="U78" s="1145"/>
      <c r="V78" s="1145"/>
      <c r="W78" s="1145"/>
      <c r="X78" s="1145"/>
      <c r="Y78" s="1145"/>
      <c r="Z78" s="1145"/>
      <c r="AA78" s="1389" t="s">
        <v>281</v>
      </c>
      <c r="AB78" s="1145"/>
      <c r="AC78" s="1145"/>
      <c r="AD78" s="1145"/>
      <c r="AE78" s="1145"/>
      <c r="AF78" s="1389" t="s">
        <v>282</v>
      </c>
      <c r="AG78" s="1145"/>
      <c r="AH78" s="1145"/>
      <c r="AI78" s="297" t="s">
        <v>68</v>
      </c>
      <c r="AJ78" s="1390" t="s">
        <v>283</v>
      </c>
      <c r="AK78" s="1145"/>
      <c r="AL78" s="1145"/>
      <c r="AM78" s="1145"/>
      <c r="AN78" s="1145"/>
      <c r="AO78" s="1145"/>
      <c r="AP78" s="296">
        <v>343000000</v>
      </c>
      <c r="AQ78" s="349">
        <v>0</v>
      </c>
      <c r="AR78" s="296">
        <v>29338437</v>
      </c>
      <c r="AS78" s="295">
        <v>0</v>
      </c>
      <c r="AT78" s="349">
        <v>0</v>
      </c>
      <c r="AU78" s="295">
        <v>0</v>
      </c>
      <c r="AV78" s="349">
        <v>0</v>
      </c>
      <c r="AW78" s="295">
        <v>0</v>
      </c>
      <c r="AX78" s="349">
        <v>0</v>
      </c>
      <c r="AY78" s="295">
        <v>0</v>
      </c>
      <c r="AZ78" s="295">
        <v>0</v>
      </c>
      <c r="BA78" s="295">
        <v>0</v>
      </c>
      <c r="BB78" s="295">
        <v>0</v>
      </c>
    </row>
    <row r="79" spans="1:54" hidden="1" x14ac:dyDescent="0.25">
      <c r="A79" s="1389" t="s">
        <v>17</v>
      </c>
      <c r="B79" s="1145"/>
      <c r="C79" s="1389" t="s">
        <v>290</v>
      </c>
      <c r="D79" s="1145"/>
      <c r="E79" s="1389" t="s">
        <v>288</v>
      </c>
      <c r="F79" s="1145"/>
      <c r="G79" s="1389" t="s">
        <v>297</v>
      </c>
      <c r="H79" s="1145"/>
      <c r="I79" s="1389" t="s">
        <v>303</v>
      </c>
      <c r="J79" s="1145"/>
      <c r="K79" s="1145"/>
      <c r="L79" s="1389"/>
      <c r="M79" s="1145"/>
      <c r="N79" s="1145"/>
      <c r="O79" s="1389"/>
      <c r="P79" s="1145"/>
      <c r="Q79" s="1389"/>
      <c r="R79" s="1145"/>
      <c r="S79" s="1388" t="s">
        <v>216</v>
      </c>
      <c r="T79" s="1145"/>
      <c r="U79" s="1145"/>
      <c r="V79" s="1145"/>
      <c r="W79" s="1145"/>
      <c r="X79" s="1145"/>
      <c r="Y79" s="1145"/>
      <c r="Z79" s="1145"/>
      <c r="AA79" s="1389" t="s">
        <v>281</v>
      </c>
      <c r="AB79" s="1145"/>
      <c r="AC79" s="1145"/>
      <c r="AD79" s="1145"/>
      <c r="AE79" s="1145"/>
      <c r="AF79" s="1389" t="s">
        <v>282</v>
      </c>
      <c r="AG79" s="1145"/>
      <c r="AH79" s="1145"/>
      <c r="AI79" s="297" t="s">
        <v>68</v>
      </c>
      <c r="AJ79" s="1390" t="s">
        <v>283</v>
      </c>
      <c r="AK79" s="1145"/>
      <c r="AL79" s="1145"/>
      <c r="AM79" s="1145"/>
      <c r="AN79" s="1145"/>
      <c r="AO79" s="1145"/>
      <c r="AP79" s="296">
        <v>341000000</v>
      </c>
      <c r="AQ79" s="349">
        <v>0</v>
      </c>
      <c r="AR79" s="296">
        <v>27338437</v>
      </c>
      <c r="AS79" s="295">
        <v>0</v>
      </c>
      <c r="AT79" s="349">
        <v>0</v>
      </c>
      <c r="AU79" s="295">
        <v>0</v>
      </c>
      <c r="AV79" s="349">
        <v>0</v>
      </c>
      <c r="AW79" s="295">
        <v>0</v>
      </c>
      <c r="AX79" s="349">
        <v>0</v>
      </c>
      <c r="AY79" s="295">
        <v>0</v>
      </c>
      <c r="AZ79" s="295">
        <v>0</v>
      </c>
      <c r="BA79" s="295">
        <v>0</v>
      </c>
      <c r="BB79" s="295">
        <v>0</v>
      </c>
    </row>
    <row r="80" spans="1:54" hidden="1" x14ac:dyDescent="0.25">
      <c r="A80" s="1392" t="s">
        <v>17</v>
      </c>
      <c r="B80" s="1145"/>
      <c r="C80" s="1392" t="s">
        <v>290</v>
      </c>
      <c r="D80" s="1145"/>
      <c r="E80" s="1392" t="s">
        <v>288</v>
      </c>
      <c r="F80" s="1145"/>
      <c r="G80" s="1392" t="s">
        <v>297</v>
      </c>
      <c r="H80" s="1145"/>
      <c r="I80" s="1392" t="s">
        <v>303</v>
      </c>
      <c r="J80" s="1145"/>
      <c r="K80" s="1145"/>
      <c r="L80" s="1392" t="s">
        <v>290</v>
      </c>
      <c r="M80" s="1145"/>
      <c r="N80" s="1145"/>
      <c r="O80" s="1392"/>
      <c r="P80" s="1145"/>
      <c r="Q80" s="1392"/>
      <c r="R80" s="1145"/>
      <c r="S80" s="1391" t="s">
        <v>45</v>
      </c>
      <c r="T80" s="1145"/>
      <c r="U80" s="1145"/>
      <c r="V80" s="1145"/>
      <c r="W80" s="1145"/>
      <c r="X80" s="1145"/>
      <c r="Y80" s="1145"/>
      <c r="Z80" s="1145"/>
      <c r="AA80" s="1392" t="s">
        <v>281</v>
      </c>
      <c r="AB80" s="1145"/>
      <c r="AC80" s="1145"/>
      <c r="AD80" s="1145"/>
      <c r="AE80" s="1145"/>
      <c r="AF80" s="1392" t="s">
        <v>282</v>
      </c>
      <c r="AG80" s="1145"/>
      <c r="AH80" s="1145"/>
      <c r="AI80" s="294" t="s">
        <v>68</v>
      </c>
      <c r="AJ80" s="1393" t="s">
        <v>283</v>
      </c>
      <c r="AK80" s="1145"/>
      <c r="AL80" s="1145"/>
      <c r="AM80" s="1145"/>
      <c r="AN80" s="1145"/>
      <c r="AO80" s="1145"/>
      <c r="AP80" s="293">
        <v>6376304</v>
      </c>
      <c r="AQ80" s="352">
        <v>0</v>
      </c>
      <c r="AR80" s="293">
        <v>158429</v>
      </c>
      <c r="AS80" s="292">
        <v>0</v>
      </c>
      <c r="AT80" s="352">
        <v>0</v>
      </c>
      <c r="AU80" s="292">
        <v>0</v>
      </c>
      <c r="AV80" s="352">
        <v>0</v>
      </c>
      <c r="AW80" s="292">
        <v>0</v>
      </c>
      <c r="AX80" s="352">
        <v>0</v>
      </c>
      <c r="AY80" s="292">
        <v>0</v>
      </c>
      <c r="AZ80" s="292">
        <v>0</v>
      </c>
      <c r="BA80" s="292">
        <v>0</v>
      </c>
      <c r="BB80" s="292">
        <v>0</v>
      </c>
    </row>
    <row r="81" spans="1:54" hidden="1" x14ac:dyDescent="0.25">
      <c r="A81" s="1392" t="s">
        <v>17</v>
      </c>
      <c r="B81" s="1145"/>
      <c r="C81" s="1392" t="s">
        <v>290</v>
      </c>
      <c r="D81" s="1145"/>
      <c r="E81" s="1392" t="s">
        <v>288</v>
      </c>
      <c r="F81" s="1145"/>
      <c r="G81" s="1392" t="s">
        <v>297</v>
      </c>
      <c r="H81" s="1145"/>
      <c r="I81" s="1392" t="s">
        <v>303</v>
      </c>
      <c r="J81" s="1145"/>
      <c r="K81" s="1145"/>
      <c r="L81" s="1392" t="s">
        <v>297</v>
      </c>
      <c r="M81" s="1145"/>
      <c r="N81" s="1145"/>
      <c r="O81" s="1392"/>
      <c r="P81" s="1145"/>
      <c r="Q81" s="1392"/>
      <c r="R81" s="1145"/>
      <c r="S81" s="1391" t="s">
        <v>46</v>
      </c>
      <c r="T81" s="1145"/>
      <c r="U81" s="1145"/>
      <c r="V81" s="1145"/>
      <c r="W81" s="1145"/>
      <c r="X81" s="1145"/>
      <c r="Y81" s="1145"/>
      <c r="Z81" s="1145"/>
      <c r="AA81" s="1392" t="s">
        <v>281</v>
      </c>
      <c r="AB81" s="1145"/>
      <c r="AC81" s="1145"/>
      <c r="AD81" s="1145"/>
      <c r="AE81" s="1145"/>
      <c r="AF81" s="1392" t="s">
        <v>282</v>
      </c>
      <c r="AG81" s="1145"/>
      <c r="AH81" s="1145"/>
      <c r="AI81" s="294" t="s">
        <v>68</v>
      </c>
      <c r="AJ81" s="1393" t="s">
        <v>283</v>
      </c>
      <c r="AK81" s="1145"/>
      <c r="AL81" s="1145"/>
      <c r="AM81" s="1145"/>
      <c r="AN81" s="1145"/>
      <c r="AO81" s="1145"/>
      <c r="AP81" s="293">
        <v>324023696</v>
      </c>
      <c r="AQ81" s="352">
        <v>0</v>
      </c>
      <c r="AR81" s="293">
        <v>16580008</v>
      </c>
      <c r="AS81" s="292">
        <v>0</v>
      </c>
      <c r="AT81" s="352">
        <v>0</v>
      </c>
      <c r="AU81" s="292">
        <v>0</v>
      </c>
      <c r="AV81" s="352">
        <v>0</v>
      </c>
      <c r="AW81" s="292">
        <v>0</v>
      </c>
      <c r="AX81" s="352">
        <v>0</v>
      </c>
      <c r="AY81" s="292">
        <v>0</v>
      </c>
      <c r="AZ81" s="292">
        <v>0</v>
      </c>
      <c r="BA81" s="292">
        <v>0</v>
      </c>
      <c r="BB81" s="292">
        <v>0</v>
      </c>
    </row>
    <row r="82" spans="1:54" hidden="1" x14ac:dyDescent="0.25">
      <c r="A82" s="1392" t="s">
        <v>17</v>
      </c>
      <c r="B82" s="1145"/>
      <c r="C82" s="1392" t="s">
        <v>290</v>
      </c>
      <c r="D82" s="1145"/>
      <c r="E82" s="1392" t="s">
        <v>288</v>
      </c>
      <c r="F82" s="1145"/>
      <c r="G82" s="1392" t="s">
        <v>297</v>
      </c>
      <c r="H82" s="1145"/>
      <c r="I82" s="1392" t="s">
        <v>303</v>
      </c>
      <c r="J82" s="1145"/>
      <c r="K82" s="1145"/>
      <c r="L82" s="1392" t="s">
        <v>26</v>
      </c>
      <c r="M82" s="1145"/>
      <c r="N82" s="1145"/>
      <c r="O82" s="1392"/>
      <c r="P82" s="1145"/>
      <c r="Q82" s="1392"/>
      <c r="R82" s="1145"/>
      <c r="S82" s="1391" t="s">
        <v>47</v>
      </c>
      <c r="T82" s="1145"/>
      <c r="U82" s="1145"/>
      <c r="V82" s="1145"/>
      <c r="W82" s="1145"/>
      <c r="X82" s="1145"/>
      <c r="Y82" s="1145"/>
      <c r="Z82" s="1145"/>
      <c r="AA82" s="1392" t="s">
        <v>281</v>
      </c>
      <c r="AB82" s="1145"/>
      <c r="AC82" s="1145"/>
      <c r="AD82" s="1145"/>
      <c r="AE82" s="1145"/>
      <c r="AF82" s="1392" t="s">
        <v>282</v>
      </c>
      <c r="AG82" s="1145"/>
      <c r="AH82" s="1145"/>
      <c r="AI82" s="294" t="s">
        <v>68</v>
      </c>
      <c r="AJ82" s="1393" t="s">
        <v>283</v>
      </c>
      <c r="AK82" s="1145"/>
      <c r="AL82" s="1145"/>
      <c r="AM82" s="1145"/>
      <c r="AN82" s="1145"/>
      <c r="AO82" s="1145"/>
      <c r="AP82" s="293">
        <v>10000000</v>
      </c>
      <c r="AQ82" s="352">
        <v>0</v>
      </c>
      <c r="AR82" s="293">
        <v>10000000</v>
      </c>
      <c r="AS82" s="292">
        <v>0</v>
      </c>
      <c r="AT82" s="352">
        <v>0</v>
      </c>
      <c r="AU82" s="292">
        <v>0</v>
      </c>
      <c r="AV82" s="352">
        <v>0</v>
      </c>
      <c r="AW82" s="292">
        <v>0</v>
      </c>
      <c r="AX82" s="352">
        <v>0</v>
      </c>
      <c r="AY82" s="292">
        <v>0</v>
      </c>
      <c r="AZ82" s="292">
        <v>0</v>
      </c>
      <c r="BA82" s="292">
        <v>0</v>
      </c>
      <c r="BB82" s="292">
        <v>0</v>
      </c>
    </row>
    <row r="83" spans="1:54" hidden="1" x14ac:dyDescent="0.25">
      <c r="A83" s="1392" t="s">
        <v>17</v>
      </c>
      <c r="B83" s="1145"/>
      <c r="C83" s="1392" t="s">
        <v>290</v>
      </c>
      <c r="D83" s="1145"/>
      <c r="E83" s="1392" t="s">
        <v>288</v>
      </c>
      <c r="F83" s="1145"/>
      <c r="G83" s="1392" t="s">
        <v>297</v>
      </c>
      <c r="H83" s="1145"/>
      <c r="I83" s="1392" t="s">
        <v>303</v>
      </c>
      <c r="J83" s="1145"/>
      <c r="K83" s="1145"/>
      <c r="L83" s="1392" t="s">
        <v>304</v>
      </c>
      <c r="M83" s="1145"/>
      <c r="N83" s="1145"/>
      <c r="O83" s="1392"/>
      <c r="P83" s="1145"/>
      <c r="Q83" s="1392"/>
      <c r="R83" s="1145"/>
      <c r="S83" s="1391" t="s">
        <v>48</v>
      </c>
      <c r="T83" s="1145"/>
      <c r="U83" s="1145"/>
      <c r="V83" s="1145"/>
      <c r="W83" s="1145"/>
      <c r="X83" s="1145"/>
      <c r="Y83" s="1145"/>
      <c r="Z83" s="1145"/>
      <c r="AA83" s="1392" t="s">
        <v>281</v>
      </c>
      <c r="AB83" s="1145"/>
      <c r="AC83" s="1145"/>
      <c r="AD83" s="1145"/>
      <c r="AE83" s="1145"/>
      <c r="AF83" s="1392" t="s">
        <v>282</v>
      </c>
      <c r="AG83" s="1145"/>
      <c r="AH83" s="1145"/>
      <c r="AI83" s="294" t="s">
        <v>68</v>
      </c>
      <c r="AJ83" s="1393" t="s">
        <v>283</v>
      </c>
      <c r="AK83" s="1145"/>
      <c r="AL83" s="1145"/>
      <c r="AM83" s="1145"/>
      <c r="AN83" s="1145"/>
      <c r="AO83" s="1145"/>
      <c r="AP83" s="293">
        <v>600000</v>
      </c>
      <c r="AQ83" s="352">
        <v>0</v>
      </c>
      <c r="AR83" s="293">
        <v>600000</v>
      </c>
      <c r="AS83" s="292">
        <v>0</v>
      </c>
      <c r="AT83" s="352">
        <v>0</v>
      </c>
      <c r="AU83" s="292">
        <v>0</v>
      </c>
      <c r="AV83" s="352">
        <v>0</v>
      </c>
      <c r="AW83" s="292">
        <v>0</v>
      </c>
      <c r="AX83" s="352">
        <v>0</v>
      </c>
      <c r="AY83" s="292">
        <v>0</v>
      </c>
      <c r="AZ83" s="292">
        <v>0</v>
      </c>
      <c r="BA83" s="292">
        <v>0</v>
      </c>
      <c r="BB83" s="292">
        <v>0</v>
      </c>
    </row>
    <row r="84" spans="1:54" hidden="1" x14ac:dyDescent="0.25">
      <c r="A84" s="1389" t="s">
        <v>17</v>
      </c>
      <c r="B84" s="1145"/>
      <c r="C84" s="1389" t="s">
        <v>290</v>
      </c>
      <c r="D84" s="1145"/>
      <c r="E84" s="1389" t="s">
        <v>288</v>
      </c>
      <c r="F84" s="1145"/>
      <c r="G84" s="1389" t="s">
        <v>297</v>
      </c>
      <c r="H84" s="1145"/>
      <c r="I84" s="1389" t="s">
        <v>305</v>
      </c>
      <c r="J84" s="1145"/>
      <c r="K84" s="1145"/>
      <c r="L84" s="1389"/>
      <c r="M84" s="1145"/>
      <c r="N84" s="1145"/>
      <c r="O84" s="1389"/>
      <c r="P84" s="1145"/>
      <c r="Q84" s="1389"/>
      <c r="R84" s="1145"/>
      <c r="S84" s="1388" t="s">
        <v>212</v>
      </c>
      <c r="T84" s="1145"/>
      <c r="U84" s="1145"/>
      <c r="V84" s="1145"/>
      <c r="W84" s="1145"/>
      <c r="X84" s="1145"/>
      <c r="Y84" s="1145"/>
      <c r="Z84" s="1145"/>
      <c r="AA84" s="1389" t="s">
        <v>281</v>
      </c>
      <c r="AB84" s="1145"/>
      <c r="AC84" s="1145"/>
      <c r="AD84" s="1145"/>
      <c r="AE84" s="1145"/>
      <c r="AF84" s="1389" t="s">
        <v>282</v>
      </c>
      <c r="AG84" s="1145"/>
      <c r="AH84" s="1145"/>
      <c r="AI84" s="297" t="s">
        <v>68</v>
      </c>
      <c r="AJ84" s="1390" t="s">
        <v>283</v>
      </c>
      <c r="AK84" s="1145"/>
      <c r="AL84" s="1145"/>
      <c r="AM84" s="1145"/>
      <c r="AN84" s="1145"/>
      <c r="AO84" s="1145"/>
      <c r="AP84" s="296">
        <v>2000000</v>
      </c>
      <c r="AQ84" s="349">
        <v>0</v>
      </c>
      <c r="AR84" s="296">
        <v>2000000</v>
      </c>
      <c r="AS84" s="295">
        <v>0</v>
      </c>
      <c r="AT84" s="349">
        <v>0</v>
      </c>
      <c r="AU84" s="295">
        <v>0</v>
      </c>
      <c r="AV84" s="349">
        <v>0</v>
      </c>
      <c r="AW84" s="295">
        <v>0</v>
      </c>
      <c r="AX84" s="349">
        <v>0</v>
      </c>
      <c r="AY84" s="295">
        <v>0</v>
      </c>
      <c r="AZ84" s="295">
        <v>0</v>
      </c>
      <c r="BA84" s="295">
        <v>0</v>
      </c>
      <c r="BB84" s="295">
        <v>0</v>
      </c>
    </row>
    <row r="85" spans="1:54" hidden="1" x14ac:dyDescent="0.25">
      <c r="A85" s="1392" t="s">
        <v>17</v>
      </c>
      <c r="B85" s="1145"/>
      <c r="C85" s="1392" t="s">
        <v>290</v>
      </c>
      <c r="D85" s="1145"/>
      <c r="E85" s="1392" t="s">
        <v>288</v>
      </c>
      <c r="F85" s="1145"/>
      <c r="G85" s="1392" t="s">
        <v>297</v>
      </c>
      <c r="H85" s="1145"/>
      <c r="I85" s="1392" t="s">
        <v>305</v>
      </c>
      <c r="J85" s="1145"/>
      <c r="K85" s="1145"/>
      <c r="L85" s="1392" t="s">
        <v>287</v>
      </c>
      <c r="M85" s="1145"/>
      <c r="N85" s="1145"/>
      <c r="O85" s="1392"/>
      <c r="P85" s="1145"/>
      <c r="Q85" s="1392"/>
      <c r="R85" s="1145"/>
      <c r="S85" s="1391" t="s">
        <v>49</v>
      </c>
      <c r="T85" s="1145"/>
      <c r="U85" s="1145"/>
      <c r="V85" s="1145"/>
      <c r="W85" s="1145"/>
      <c r="X85" s="1145"/>
      <c r="Y85" s="1145"/>
      <c r="Z85" s="1145"/>
      <c r="AA85" s="1392" t="s">
        <v>281</v>
      </c>
      <c r="AB85" s="1145"/>
      <c r="AC85" s="1145"/>
      <c r="AD85" s="1145"/>
      <c r="AE85" s="1145"/>
      <c r="AF85" s="1392" t="s">
        <v>282</v>
      </c>
      <c r="AG85" s="1145"/>
      <c r="AH85" s="1145"/>
      <c r="AI85" s="294" t="s">
        <v>68</v>
      </c>
      <c r="AJ85" s="1393" t="s">
        <v>283</v>
      </c>
      <c r="AK85" s="1145"/>
      <c r="AL85" s="1145"/>
      <c r="AM85" s="1145"/>
      <c r="AN85" s="1145"/>
      <c r="AO85" s="1145"/>
      <c r="AP85" s="293">
        <v>1000000</v>
      </c>
      <c r="AQ85" s="352">
        <v>0</v>
      </c>
      <c r="AR85" s="293">
        <v>1000000</v>
      </c>
      <c r="AS85" s="292">
        <v>0</v>
      </c>
      <c r="AT85" s="352">
        <v>0</v>
      </c>
      <c r="AU85" s="292">
        <v>0</v>
      </c>
      <c r="AV85" s="352">
        <v>0</v>
      </c>
      <c r="AW85" s="292">
        <v>0</v>
      </c>
      <c r="AX85" s="352">
        <v>0</v>
      </c>
      <c r="AY85" s="292">
        <v>0</v>
      </c>
      <c r="AZ85" s="292">
        <v>0</v>
      </c>
      <c r="BA85" s="292">
        <v>0</v>
      </c>
      <c r="BB85" s="292">
        <v>0</v>
      </c>
    </row>
    <row r="86" spans="1:54" hidden="1" x14ac:dyDescent="0.25">
      <c r="A86" s="1392" t="s">
        <v>17</v>
      </c>
      <c r="B86" s="1145"/>
      <c r="C86" s="1392" t="s">
        <v>290</v>
      </c>
      <c r="D86" s="1145"/>
      <c r="E86" s="1392" t="s">
        <v>288</v>
      </c>
      <c r="F86" s="1145"/>
      <c r="G86" s="1392" t="s">
        <v>297</v>
      </c>
      <c r="H86" s="1145"/>
      <c r="I86" s="1392" t="s">
        <v>305</v>
      </c>
      <c r="J86" s="1145"/>
      <c r="K86" s="1145"/>
      <c r="L86" s="1392" t="s">
        <v>290</v>
      </c>
      <c r="M86" s="1145"/>
      <c r="N86" s="1145"/>
      <c r="O86" s="1392"/>
      <c r="P86" s="1145"/>
      <c r="Q86" s="1392"/>
      <c r="R86" s="1145"/>
      <c r="S86" s="1391" t="s">
        <v>50</v>
      </c>
      <c r="T86" s="1145"/>
      <c r="U86" s="1145"/>
      <c r="V86" s="1145"/>
      <c r="W86" s="1145"/>
      <c r="X86" s="1145"/>
      <c r="Y86" s="1145"/>
      <c r="Z86" s="1145"/>
      <c r="AA86" s="1392" t="s">
        <v>281</v>
      </c>
      <c r="AB86" s="1145"/>
      <c r="AC86" s="1145"/>
      <c r="AD86" s="1145"/>
      <c r="AE86" s="1145"/>
      <c r="AF86" s="1392" t="s">
        <v>282</v>
      </c>
      <c r="AG86" s="1145"/>
      <c r="AH86" s="1145"/>
      <c r="AI86" s="294" t="s">
        <v>68</v>
      </c>
      <c r="AJ86" s="1393" t="s">
        <v>283</v>
      </c>
      <c r="AK86" s="1145"/>
      <c r="AL86" s="1145"/>
      <c r="AM86" s="1145"/>
      <c r="AN86" s="1145"/>
      <c r="AO86" s="1145"/>
      <c r="AP86" s="293">
        <v>1000000</v>
      </c>
      <c r="AQ86" s="352">
        <v>0</v>
      </c>
      <c r="AR86" s="293">
        <v>1000000</v>
      </c>
      <c r="AS86" s="292">
        <v>0</v>
      </c>
      <c r="AT86" s="352">
        <v>0</v>
      </c>
      <c r="AU86" s="292">
        <v>0</v>
      </c>
      <c r="AV86" s="352">
        <v>0</v>
      </c>
      <c r="AW86" s="292">
        <v>0</v>
      </c>
      <c r="AX86" s="352">
        <v>0</v>
      </c>
      <c r="AY86" s="292">
        <v>0</v>
      </c>
      <c r="AZ86" s="292">
        <v>0</v>
      </c>
      <c r="BA86" s="292">
        <v>0</v>
      </c>
      <c r="BB86" s="292">
        <v>0</v>
      </c>
    </row>
    <row r="87" spans="1:54" hidden="1" x14ac:dyDescent="0.25">
      <c r="A87" s="1392" t="s">
        <v>17</v>
      </c>
      <c r="B87" s="1145"/>
      <c r="C87" s="1392" t="s">
        <v>290</v>
      </c>
      <c r="D87" s="1145"/>
      <c r="E87" s="1392" t="s">
        <v>288</v>
      </c>
      <c r="F87" s="1145"/>
      <c r="G87" s="1392" t="s">
        <v>291</v>
      </c>
      <c r="H87" s="1145"/>
      <c r="I87" s="1392"/>
      <c r="J87" s="1145"/>
      <c r="K87" s="1145"/>
      <c r="L87" s="1392"/>
      <c r="M87" s="1145"/>
      <c r="N87" s="1145"/>
      <c r="O87" s="1392"/>
      <c r="P87" s="1145"/>
      <c r="Q87" s="1392"/>
      <c r="R87" s="1145"/>
      <c r="S87" s="1391" t="s">
        <v>214</v>
      </c>
      <c r="T87" s="1145"/>
      <c r="U87" s="1145"/>
      <c r="V87" s="1145"/>
      <c r="W87" s="1145"/>
      <c r="X87" s="1145"/>
      <c r="Y87" s="1145"/>
      <c r="Z87" s="1145"/>
      <c r="AA87" s="1392" t="s">
        <v>281</v>
      </c>
      <c r="AB87" s="1145"/>
      <c r="AC87" s="1145"/>
      <c r="AD87" s="1145"/>
      <c r="AE87" s="1145"/>
      <c r="AF87" s="1392" t="s">
        <v>282</v>
      </c>
      <c r="AG87" s="1145"/>
      <c r="AH87" s="1145"/>
      <c r="AI87" s="294" t="s">
        <v>68</v>
      </c>
      <c r="AJ87" s="1393" t="s">
        <v>283</v>
      </c>
      <c r="AK87" s="1145"/>
      <c r="AL87" s="1145"/>
      <c r="AM87" s="1145"/>
      <c r="AN87" s="1145"/>
      <c r="AO87" s="1145"/>
      <c r="AP87" s="293">
        <v>14242414179</v>
      </c>
      <c r="AQ87" s="351">
        <v>260239196.5</v>
      </c>
      <c r="AR87" s="293">
        <v>3878011857.9400001</v>
      </c>
      <c r="AS87" s="293">
        <v>-145000000</v>
      </c>
      <c r="AT87" s="351">
        <v>121737851</v>
      </c>
      <c r="AU87" s="293">
        <v>138501345.5</v>
      </c>
      <c r="AV87" s="351">
        <v>1050483871.61</v>
      </c>
      <c r="AW87" s="293">
        <v>-928746020.61000001</v>
      </c>
      <c r="AX87" s="351">
        <v>1029897867.61</v>
      </c>
      <c r="AY87" s="293">
        <v>20586004</v>
      </c>
      <c r="AZ87" s="293">
        <v>1029897867.61</v>
      </c>
      <c r="BA87" s="292">
        <v>0</v>
      </c>
      <c r="BB87" s="293">
        <v>391766</v>
      </c>
    </row>
    <row r="88" spans="1:54" hidden="1" x14ac:dyDescent="0.25">
      <c r="A88" s="1389" t="s">
        <v>17</v>
      </c>
      <c r="B88" s="1145"/>
      <c r="C88" s="1389" t="s">
        <v>290</v>
      </c>
      <c r="D88" s="1145"/>
      <c r="E88" s="1389" t="s">
        <v>288</v>
      </c>
      <c r="F88" s="1145"/>
      <c r="G88" s="1389" t="s">
        <v>291</v>
      </c>
      <c r="H88" s="1145"/>
      <c r="I88" s="1389"/>
      <c r="J88" s="1145"/>
      <c r="K88" s="1145"/>
      <c r="L88" s="1389"/>
      <c r="M88" s="1145"/>
      <c r="N88" s="1145"/>
      <c r="O88" s="1389"/>
      <c r="P88" s="1145"/>
      <c r="Q88" s="1389"/>
      <c r="R88" s="1145"/>
      <c r="S88" s="1388" t="s">
        <v>214</v>
      </c>
      <c r="T88" s="1145"/>
      <c r="U88" s="1145"/>
      <c r="V88" s="1145"/>
      <c r="W88" s="1145"/>
      <c r="X88" s="1145"/>
      <c r="Y88" s="1145"/>
      <c r="Z88" s="1145"/>
      <c r="AA88" s="1389" t="s">
        <v>281</v>
      </c>
      <c r="AB88" s="1145"/>
      <c r="AC88" s="1145"/>
      <c r="AD88" s="1145"/>
      <c r="AE88" s="1145"/>
      <c r="AF88" s="1389" t="s">
        <v>282</v>
      </c>
      <c r="AG88" s="1145"/>
      <c r="AH88" s="1145"/>
      <c r="AI88" s="297" t="s">
        <v>311</v>
      </c>
      <c r="AJ88" s="1390" t="s">
        <v>329</v>
      </c>
      <c r="AK88" s="1145"/>
      <c r="AL88" s="1145"/>
      <c r="AM88" s="1145"/>
      <c r="AN88" s="1145"/>
      <c r="AO88" s="1145"/>
      <c r="AP88" s="296">
        <v>4021085821</v>
      </c>
      <c r="AQ88" s="348">
        <v>550000000</v>
      </c>
      <c r="AR88" s="296">
        <v>3471085821</v>
      </c>
      <c r="AS88" s="295">
        <v>0</v>
      </c>
      <c r="AT88" s="349">
        <v>0</v>
      </c>
      <c r="AU88" s="296">
        <v>550000000</v>
      </c>
      <c r="AV88" s="349">
        <v>0</v>
      </c>
      <c r="AW88" s="295">
        <v>0</v>
      </c>
      <c r="AX88" s="349">
        <v>0</v>
      </c>
      <c r="AY88" s="295">
        <v>0</v>
      </c>
      <c r="AZ88" s="295">
        <v>0</v>
      </c>
      <c r="BA88" s="295">
        <v>0</v>
      </c>
      <c r="BB88" s="295">
        <v>0</v>
      </c>
    </row>
    <row r="89" spans="1:54" hidden="1" x14ac:dyDescent="0.25">
      <c r="A89" s="1389" t="s">
        <v>17</v>
      </c>
      <c r="B89" s="1145"/>
      <c r="C89" s="1389" t="s">
        <v>290</v>
      </c>
      <c r="D89" s="1145"/>
      <c r="E89" s="1389" t="s">
        <v>288</v>
      </c>
      <c r="F89" s="1145"/>
      <c r="G89" s="1389" t="s">
        <v>291</v>
      </c>
      <c r="H89" s="1145"/>
      <c r="I89" s="1389" t="s">
        <v>287</v>
      </c>
      <c r="J89" s="1145"/>
      <c r="K89" s="1145"/>
      <c r="L89" s="1389"/>
      <c r="M89" s="1145"/>
      <c r="N89" s="1145"/>
      <c r="O89" s="1389"/>
      <c r="P89" s="1145"/>
      <c r="Q89" s="1389"/>
      <c r="R89" s="1145"/>
      <c r="S89" s="1388" t="s">
        <v>217</v>
      </c>
      <c r="T89" s="1145"/>
      <c r="U89" s="1145"/>
      <c r="V89" s="1145"/>
      <c r="W89" s="1145"/>
      <c r="X89" s="1145"/>
      <c r="Y89" s="1145"/>
      <c r="Z89" s="1145"/>
      <c r="AA89" s="1389" t="s">
        <v>281</v>
      </c>
      <c r="AB89" s="1145"/>
      <c r="AC89" s="1145"/>
      <c r="AD89" s="1145"/>
      <c r="AE89" s="1145"/>
      <c r="AF89" s="1389" t="s">
        <v>282</v>
      </c>
      <c r="AG89" s="1145"/>
      <c r="AH89" s="1145"/>
      <c r="AI89" s="297" t="s">
        <v>68</v>
      </c>
      <c r="AJ89" s="1390" t="s">
        <v>283</v>
      </c>
      <c r="AK89" s="1145"/>
      <c r="AL89" s="1145"/>
      <c r="AM89" s="1145"/>
      <c r="AN89" s="1145"/>
      <c r="AO89" s="1145"/>
      <c r="AP89" s="296">
        <v>307000000</v>
      </c>
      <c r="AQ89" s="349">
        <v>0</v>
      </c>
      <c r="AR89" s="296">
        <v>75357390.849999994</v>
      </c>
      <c r="AS89" s="295">
        <v>0</v>
      </c>
      <c r="AT89" s="349">
        <v>0</v>
      </c>
      <c r="AU89" s="295">
        <v>0</v>
      </c>
      <c r="AV89" s="348">
        <v>201345982.44</v>
      </c>
      <c r="AW89" s="296">
        <v>-201345982.44</v>
      </c>
      <c r="AX89" s="348">
        <v>201345982.44</v>
      </c>
      <c r="AY89" s="295">
        <v>0</v>
      </c>
      <c r="AZ89" s="296">
        <v>201345982.44</v>
      </c>
      <c r="BA89" s="295">
        <v>0</v>
      </c>
      <c r="BB89" s="295">
        <v>0</v>
      </c>
    </row>
    <row r="90" spans="1:54" hidden="1" x14ac:dyDescent="0.25">
      <c r="A90" s="1389" t="s">
        <v>17</v>
      </c>
      <c r="B90" s="1145"/>
      <c r="C90" s="1389" t="s">
        <v>290</v>
      </c>
      <c r="D90" s="1145"/>
      <c r="E90" s="1389" t="s">
        <v>288</v>
      </c>
      <c r="F90" s="1145"/>
      <c r="G90" s="1389" t="s">
        <v>291</v>
      </c>
      <c r="H90" s="1145"/>
      <c r="I90" s="1389" t="s">
        <v>287</v>
      </c>
      <c r="J90" s="1145"/>
      <c r="K90" s="1145"/>
      <c r="L90" s="1389"/>
      <c r="M90" s="1145"/>
      <c r="N90" s="1145"/>
      <c r="O90" s="1389"/>
      <c r="P90" s="1145"/>
      <c r="Q90" s="1389"/>
      <c r="R90" s="1145"/>
      <c r="S90" s="1388" t="s">
        <v>217</v>
      </c>
      <c r="T90" s="1145"/>
      <c r="U90" s="1145"/>
      <c r="V90" s="1145"/>
      <c r="W90" s="1145"/>
      <c r="X90" s="1145"/>
      <c r="Y90" s="1145"/>
      <c r="Z90" s="1145"/>
      <c r="AA90" s="1389" t="s">
        <v>281</v>
      </c>
      <c r="AB90" s="1145"/>
      <c r="AC90" s="1145"/>
      <c r="AD90" s="1145"/>
      <c r="AE90" s="1145"/>
      <c r="AF90" s="1389" t="s">
        <v>282</v>
      </c>
      <c r="AG90" s="1145"/>
      <c r="AH90" s="1145"/>
      <c r="AI90" s="297" t="s">
        <v>311</v>
      </c>
      <c r="AJ90" s="1390" t="s">
        <v>329</v>
      </c>
      <c r="AK90" s="1145"/>
      <c r="AL90" s="1145"/>
      <c r="AM90" s="1145"/>
      <c r="AN90" s="1145"/>
      <c r="AO90" s="1145"/>
      <c r="AP90" s="296">
        <v>986000000</v>
      </c>
      <c r="AQ90" s="349">
        <v>0</v>
      </c>
      <c r="AR90" s="296">
        <v>986000000</v>
      </c>
      <c r="AS90" s="295">
        <v>0</v>
      </c>
      <c r="AT90" s="349">
        <v>0</v>
      </c>
      <c r="AU90" s="295">
        <v>0</v>
      </c>
      <c r="AV90" s="349">
        <v>0</v>
      </c>
      <c r="AW90" s="295">
        <v>0</v>
      </c>
      <c r="AX90" s="349">
        <v>0</v>
      </c>
      <c r="AY90" s="295">
        <v>0</v>
      </c>
      <c r="AZ90" s="295">
        <v>0</v>
      </c>
      <c r="BA90" s="295">
        <v>0</v>
      </c>
      <c r="BB90" s="295">
        <v>0</v>
      </c>
    </row>
    <row r="91" spans="1:54" hidden="1" x14ac:dyDescent="0.25">
      <c r="A91" s="1392" t="s">
        <v>17</v>
      </c>
      <c r="B91" s="1145"/>
      <c r="C91" s="1392" t="s">
        <v>290</v>
      </c>
      <c r="D91" s="1145"/>
      <c r="E91" s="1392" t="s">
        <v>288</v>
      </c>
      <c r="F91" s="1145"/>
      <c r="G91" s="1392" t="s">
        <v>291</v>
      </c>
      <c r="H91" s="1145"/>
      <c r="I91" s="1392" t="s">
        <v>287</v>
      </c>
      <c r="J91" s="1145"/>
      <c r="K91" s="1145"/>
      <c r="L91" s="1392" t="s">
        <v>297</v>
      </c>
      <c r="M91" s="1145"/>
      <c r="N91" s="1145"/>
      <c r="O91" s="1392"/>
      <c r="P91" s="1145"/>
      <c r="Q91" s="1392"/>
      <c r="R91" s="1145"/>
      <c r="S91" s="1391" t="s">
        <v>663</v>
      </c>
      <c r="T91" s="1145"/>
      <c r="U91" s="1145"/>
      <c r="V91" s="1145"/>
      <c r="W91" s="1145"/>
      <c r="X91" s="1145"/>
      <c r="Y91" s="1145"/>
      <c r="Z91" s="1145"/>
      <c r="AA91" s="1392" t="s">
        <v>281</v>
      </c>
      <c r="AB91" s="1145"/>
      <c r="AC91" s="1145"/>
      <c r="AD91" s="1145"/>
      <c r="AE91" s="1145"/>
      <c r="AF91" s="1392" t="s">
        <v>282</v>
      </c>
      <c r="AG91" s="1145"/>
      <c r="AH91" s="1145"/>
      <c r="AI91" s="294" t="s">
        <v>311</v>
      </c>
      <c r="AJ91" s="1393" t="s">
        <v>329</v>
      </c>
      <c r="AK91" s="1145"/>
      <c r="AL91" s="1145"/>
      <c r="AM91" s="1145"/>
      <c r="AN91" s="1145"/>
      <c r="AO91" s="1145"/>
      <c r="AP91" s="293">
        <v>6000000</v>
      </c>
      <c r="AQ91" s="352">
        <v>0</v>
      </c>
      <c r="AR91" s="293">
        <v>6000000</v>
      </c>
      <c r="AS91" s="292">
        <v>0</v>
      </c>
      <c r="AT91" s="352">
        <v>0</v>
      </c>
      <c r="AU91" s="292">
        <v>0</v>
      </c>
      <c r="AV91" s="352">
        <v>0</v>
      </c>
      <c r="AW91" s="292">
        <v>0</v>
      </c>
      <c r="AX91" s="352">
        <v>0</v>
      </c>
      <c r="AY91" s="292">
        <v>0</v>
      </c>
      <c r="AZ91" s="292">
        <v>0</v>
      </c>
      <c r="BA91" s="292">
        <v>0</v>
      </c>
      <c r="BB91" s="292">
        <v>0</v>
      </c>
    </row>
    <row r="92" spans="1:54" hidden="1" x14ac:dyDescent="0.25">
      <c r="A92" s="1392" t="s">
        <v>17</v>
      </c>
      <c r="B92" s="1145"/>
      <c r="C92" s="1392" t="s">
        <v>290</v>
      </c>
      <c r="D92" s="1145"/>
      <c r="E92" s="1392" t="s">
        <v>288</v>
      </c>
      <c r="F92" s="1145"/>
      <c r="G92" s="1392" t="s">
        <v>291</v>
      </c>
      <c r="H92" s="1145"/>
      <c r="I92" s="1392" t="s">
        <v>287</v>
      </c>
      <c r="J92" s="1145"/>
      <c r="K92" s="1145"/>
      <c r="L92" s="1392" t="s">
        <v>300</v>
      </c>
      <c r="M92" s="1145"/>
      <c r="N92" s="1145"/>
      <c r="O92" s="1392"/>
      <c r="P92" s="1145"/>
      <c r="Q92" s="1392"/>
      <c r="R92" s="1145"/>
      <c r="S92" s="1391" t="s">
        <v>51</v>
      </c>
      <c r="T92" s="1145"/>
      <c r="U92" s="1145"/>
      <c r="V92" s="1145"/>
      <c r="W92" s="1145"/>
      <c r="X92" s="1145"/>
      <c r="Y92" s="1145"/>
      <c r="Z92" s="1145"/>
      <c r="AA92" s="1392" t="s">
        <v>281</v>
      </c>
      <c r="AB92" s="1145"/>
      <c r="AC92" s="1145"/>
      <c r="AD92" s="1145"/>
      <c r="AE92" s="1145"/>
      <c r="AF92" s="1392" t="s">
        <v>282</v>
      </c>
      <c r="AG92" s="1145"/>
      <c r="AH92" s="1145"/>
      <c r="AI92" s="294" t="s">
        <v>68</v>
      </c>
      <c r="AJ92" s="1393" t="s">
        <v>283</v>
      </c>
      <c r="AK92" s="1145"/>
      <c r="AL92" s="1145"/>
      <c r="AM92" s="1145"/>
      <c r="AN92" s="1145"/>
      <c r="AO92" s="1145"/>
      <c r="AP92" s="293">
        <v>75000000</v>
      </c>
      <c r="AQ92" s="352">
        <v>0</v>
      </c>
      <c r="AR92" s="293">
        <v>74600000</v>
      </c>
      <c r="AS92" s="292">
        <v>0</v>
      </c>
      <c r="AT92" s="352">
        <v>0</v>
      </c>
      <c r="AU92" s="292">
        <v>0</v>
      </c>
      <c r="AV92" s="352">
        <v>0</v>
      </c>
      <c r="AW92" s="292">
        <v>0</v>
      </c>
      <c r="AX92" s="352">
        <v>0</v>
      </c>
      <c r="AY92" s="292">
        <v>0</v>
      </c>
      <c r="AZ92" s="292">
        <v>0</v>
      </c>
      <c r="BA92" s="292">
        <v>0</v>
      </c>
      <c r="BB92" s="292">
        <v>0</v>
      </c>
    </row>
    <row r="93" spans="1:54" hidden="1" x14ac:dyDescent="0.25">
      <c r="A93" s="1392" t="s">
        <v>17</v>
      </c>
      <c r="B93" s="1145"/>
      <c r="C93" s="1392" t="s">
        <v>290</v>
      </c>
      <c r="D93" s="1145"/>
      <c r="E93" s="1392" t="s">
        <v>288</v>
      </c>
      <c r="F93" s="1145"/>
      <c r="G93" s="1392" t="s">
        <v>291</v>
      </c>
      <c r="H93" s="1145"/>
      <c r="I93" s="1392" t="s">
        <v>287</v>
      </c>
      <c r="J93" s="1145"/>
      <c r="K93" s="1145"/>
      <c r="L93" s="1392" t="s">
        <v>300</v>
      </c>
      <c r="M93" s="1145"/>
      <c r="N93" s="1145"/>
      <c r="O93" s="1392"/>
      <c r="P93" s="1145"/>
      <c r="Q93" s="1392"/>
      <c r="R93" s="1145"/>
      <c r="S93" s="1391" t="s">
        <v>51</v>
      </c>
      <c r="T93" s="1145"/>
      <c r="U93" s="1145"/>
      <c r="V93" s="1145"/>
      <c r="W93" s="1145"/>
      <c r="X93" s="1145"/>
      <c r="Y93" s="1145"/>
      <c r="Z93" s="1145"/>
      <c r="AA93" s="1392" t="s">
        <v>281</v>
      </c>
      <c r="AB93" s="1145"/>
      <c r="AC93" s="1145"/>
      <c r="AD93" s="1145"/>
      <c r="AE93" s="1145"/>
      <c r="AF93" s="1392" t="s">
        <v>282</v>
      </c>
      <c r="AG93" s="1145"/>
      <c r="AH93" s="1145"/>
      <c r="AI93" s="294" t="s">
        <v>311</v>
      </c>
      <c r="AJ93" s="1393" t="s">
        <v>329</v>
      </c>
      <c r="AK93" s="1145"/>
      <c r="AL93" s="1145"/>
      <c r="AM93" s="1145"/>
      <c r="AN93" s="1145"/>
      <c r="AO93" s="1145"/>
      <c r="AP93" s="293">
        <v>500000000</v>
      </c>
      <c r="AQ93" s="352">
        <v>0</v>
      </c>
      <c r="AR93" s="293">
        <v>500000000</v>
      </c>
      <c r="AS93" s="292">
        <v>0</v>
      </c>
      <c r="AT93" s="352">
        <v>0</v>
      </c>
      <c r="AU93" s="292">
        <v>0</v>
      </c>
      <c r="AV93" s="352">
        <v>0</v>
      </c>
      <c r="AW93" s="292">
        <v>0</v>
      </c>
      <c r="AX93" s="352">
        <v>0</v>
      </c>
      <c r="AY93" s="292">
        <v>0</v>
      </c>
      <c r="AZ93" s="292">
        <v>0</v>
      </c>
      <c r="BA93" s="292">
        <v>0</v>
      </c>
      <c r="BB93" s="292">
        <v>0</v>
      </c>
    </row>
    <row r="94" spans="1:54" hidden="1" x14ac:dyDescent="0.25">
      <c r="A94" s="1392" t="s">
        <v>17</v>
      </c>
      <c r="B94" s="1145"/>
      <c r="C94" s="1392" t="s">
        <v>290</v>
      </c>
      <c r="D94" s="1145"/>
      <c r="E94" s="1392" t="s">
        <v>288</v>
      </c>
      <c r="F94" s="1145"/>
      <c r="G94" s="1392" t="s">
        <v>291</v>
      </c>
      <c r="H94" s="1145"/>
      <c r="I94" s="1392" t="s">
        <v>287</v>
      </c>
      <c r="J94" s="1145"/>
      <c r="K94" s="1145"/>
      <c r="L94" s="1392" t="s">
        <v>302</v>
      </c>
      <c r="M94" s="1145"/>
      <c r="N94" s="1145"/>
      <c r="O94" s="1392"/>
      <c r="P94" s="1145"/>
      <c r="Q94" s="1392"/>
      <c r="R94" s="1145"/>
      <c r="S94" s="1391" t="s">
        <v>52</v>
      </c>
      <c r="T94" s="1145"/>
      <c r="U94" s="1145"/>
      <c r="V94" s="1145"/>
      <c r="W94" s="1145"/>
      <c r="X94" s="1145"/>
      <c r="Y94" s="1145"/>
      <c r="Z94" s="1145"/>
      <c r="AA94" s="1392" t="s">
        <v>281</v>
      </c>
      <c r="AB94" s="1145"/>
      <c r="AC94" s="1145"/>
      <c r="AD94" s="1145"/>
      <c r="AE94" s="1145"/>
      <c r="AF94" s="1392" t="s">
        <v>282</v>
      </c>
      <c r="AG94" s="1145"/>
      <c r="AH94" s="1145"/>
      <c r="AI94" s="294" t="s">
        <v>68</v>
      </c>
      <c r="AJ94" s="1393" t="s">
        <v>283</v>
      </c>
      <c r="AK94" s="1145"/>
      <c r="AL94" s="1145"/>
      <c r="AM94" s="1145"/>
      <c r="AN94" s="1145"/>
      <c r="AO94" s="1145"/>
      <c r="AP94" s="293">
        <v>232000000</v>
      </c>
      <c r="AQ94" s="352">
        <v>0</v>
      </c>
      <c r="AR94" s="293">
        <v>757390.85</v>
      </c>
      <c r="AS94" s="292">
        <v>0</v>
      </c>
      <c r="AT94" s="352">
        <v>0</v>
      </c>
      <c r="AU94" s="292">
        <v>0</v>
      </c>
      <c r="AV94" s="351">
        <v>201345982.44</v>
      </c>
      <c r="AW94" s="293">
        <v>-201345982.44</v>
      </c>
      <c r="AX94" s="351">
        <v>201345982.44</v>
      </c>
      <c r="AY94" s="292">
        <v>0</v>
      </c>
      <c r="AZ94" s="293">
        <v>201345982.44</v>
      </c>
      <c r="BA94" s="292">
        <v>0</v>
      </c>
      <c r="BB94" s="292">
        <v>0</v>
      </c>
    </row>
    <row r="95" spans="1:54" hidden="1" x14ac:dyDescent="0.25">
      <c r="A95" s="1392" t="s">
        <v>17</v>
      </c>
      <c r="B95" s="1145"/>
      <c r="C95" s="1392" t="s">
        <v>290</v>
      </c>
      <c r="D95" s="1145"/>
      <c r="E95" s="1392" t="s">
        <v>288</v>
      </c>
      <c r="F95" s="1145"/>
      <c r="G95" s="1392" t="s">
        <v>291</v>
      </c>
      <c r="H95" s="1145"/>
      <c r="I95" s="1392" t="s">
        <v>287</v>
      </c>
      <c r="J95" s="1145"/>
      <c r="K95" s="1145"/>
      <c r="L95" s="1392" t="s">
        <v>302</v>
      </c>
      <c r="M95" s="1145"/>
      <c r="N95" s="1145"/>
      <c r="O95" s="1392"/>
      <c r="P95" s="1145"/>
      <c r="Q95" s="1392"/>
      <c r="R95" s="1145"/>
      <c r="S95" s="1391" t="s">
        <v>52</v>
      </c>
      <c r="T95" s="1145"/>
      <c r="U95" s="1145"/>
      <c r="V95" s="1145"/>
      <c r="W95" s="1145"/>
      <c r="X95" s="1145"/>
      <c r="Y95" s="1145"/>
      <c r="Z95" s="1145"/>
      <c r="AA95" s="1392" t="s">
        <v>281</v>
      </c>
      <c r="AB95" s="1145"/>
      <c r="AC95" s="1145"/>
      <c r="AD95" s="1145"/>
      <c r="AE95" s="1145"/>
      <c r="AF95" s="1392" t="s">
        <v>282</v>
      </c>
      <c r="AG95" s="1145"/>
      <c r="AH95" s="1145"/>
      <c r="AI95" s="294" t="s">
        <v>311</v>
      </c>
      <c r="AJ95" s="1393" t="s">
        <v>329</v>
      </c>
      <c r="AK95" s="1145"/>
      <c r="AL95" s="1145"/>
      <c r="AM95" s="1145"/>
      <c r="AN95" s="1145"/>
      <c r="AO95" s="1145"/>
      <c r="AP95" s="293">
        <v>480000000</v>
      </c>
      <c r="AQ95" s="352">
        <v>0</v>
      </c>
      <c r="AR95" s="293">
        <v>480000000</v>
      </c>
      <c r="AS95" s="292">
        <v>0</v>
      </c>
      <c r="AT95" s="352">
        <v>0</v>
      </c>
      <c r="AU95" s="292">
        <v>0</v>
      </c>
      <c r="AV95" s="352">
        <v>0</v>
      </c>
      <c r="AW95" s="292">
        <v>0</v>
      </c>
      <c r="AX95" s="352">
        <v>0</v>
      </c>
      <c r="AY95" s="292">
        <v>0</v>
      </c>
      <c r="AZ95" s="292">
        <v>0</v>
      </c>
      <c r="BA95" s="292">
        <v>0</v>
      </c>
      <c r="BB95" s="292">
        <v>0</v>
      </c>
    </row>
    <row r="96" spans="1:54" hidden="1" x14ac:dyDescent="0.25">
      <c r="A96" s="1389" t="s">
        <v>17</v>
      </c>
      <c r="B96" s="1145"/>
      <c r="C96" s="1389" t="s">
        <v>290</v>
      </c>
      <c r="D96" s="1145"/>
      <c r="E96" s="1389" t="s">
        <v>288</v>
      </c>
      <c r="F96" s="1145"/>
      <c r="G96" s="1389" t="s">
        <v>291</v>
      </c>
      <c r="H96" s="1145"/>
      <c r="I96" s="1389" t="s">
        <v>290</v>
      </c>
      <c r="J96" s="1145"/>
      <c r="K96" s="1145"/>
      <c r="L96" s="1389"/>
      <c r="M96" s="1145"/>
      <c r="N96" s="1145"/>
      <c r="O96" s="1389"/>
      <c r="P96" s="1145"/>
      <c r="Q96" s="1389"/>
      <c r="R96" s="1145"/>
      <c r="S96" s="1388" t="s">
        <v>219</v>
      </c>
      <c r="T96" s="1145"/>
      <c r="U96" s="1145"/>
      <c r="V96" s="1145"/>
      <c r="W96" s="1145"/>
      <c r="X96" s="1145"/>
      <c r="Y96" s="1145"/>
      <c r="Z96" s="1145"/>
      <c r="AA96" s="1389" t="s">
        <v>281</v>
      </c>
      <c r="AB96" s="1145"/>
      <c r="AC96" s="1145"/>
      <c r="AD96" s="1145"/>
      <c r="AE96" s="1145"/>
      <c r="AF96" s="1389" t="s">
        <v>282</v>
      </c>
      <c r="AG96" s="1145"/>
      <c r="AH96" s="1145"/>
      <c r="AI96" s="297" t="s">
        <v>68</v>
      </c>
      <c r="AJ96" s="1390" t="s">
        <v>283</v>
      </c>
      <c r="AK96" s="1145"/>
      <c r="AL96" s="1145"/>
      <c r="AM96" s="1145"/>
      <c r="AN96" s="1145"/>
      <c r="AO96" s="1145"/>
      <c r="AP96" s="296">
        <v>127000000</v>
      </c>
      <c r="AQ96" s="349">
        <v>0</v>
      </c>
      <c r="AR96" s="296">
        <v>99628010</v>
      </c>
      <c r="AS96" s="295">
        <v>0</v>
      </c>
      <c r="AT96" s="349">
        <v>0</v>
      </c>
      <c r="AU96" s="295">
        <v>0</v>
      </c>
      <c r="AV96" s="349">
        <v>0</v>
      </c>
      <c r="AW96" s="295">
        <v>0</v>
      </c>
      <c r="AX96" s="349">
        <v>0</v>
      </c>
      <c r="AY96" s="295">
        <v>0</v>
      </c>
      <c r="AZ96" s="295">
        <v>0</v>
      </c>
      <c r="BA96" s="295">
        <v>0</v>
      </c>
      <c r="BB96" s="295">
        <v>0</v>
      </c>
    </row>
    <row r="97" spans="1:54" hidden="1" x14ac:dyDescent="0.25">
      <c r="A97" s="1392" t="s">
        <v>17</v>
      </c>
      <c r="B97" s="1145"/>
      <c r="C97" s="1392" t="s">
        <v>290</v>
      </c>
      <c r="D97" s="1145"/>
      <c r="E97" s="1392" t="s">
        <v>288</v>
      </c>
      <c r="F97" s="1145"/>
      <c r="G97" s="1392" t="s">
        <v>291</v>
      </c>
      <c r="H97" s="1145"/>
      <c r="I97" s="1392" t="s">
        <v>290</v>
      </c>
      <c r="J97" s="1145"/>
      <c r="K97" s="1145"/>
      <c r="L97" s="1392" t="s">
        <v>287</v>
      </c>
      <c r="M97" s="1145"/>
      <c r="N97" s="1145"/>
      <c r="O97" s="1392"/>
      <c r="P97" s="1145"/>
      <c r="Q97" s="1392"/>
      <c r="R97" s="1145"/>
      <c r="S97" s="1391" t="s">
        <v>53</v>
      </c>
      <c r="T97" s="1145"/>
      <c r="U97" s="1145"/>
      <c r="V97" s="1145"/>
      <c r="W97" s="1145"/>
      <c r="X97" s="1145"/>
      <c r="Y97" s="1145"/>
      <c r="Z97" s="1145"/>
      <c r="AA97" s="1392" t="s">
        <v>281</v>
      </c>
      <c r="AB97" s="1145"/>
      <c r="AC97" s="1145"/>
      <c r="AD97" s="1145"/>
      <c r="AE97" s="1145"/>
      <c r="AF97" s="1392" t="s">
        <v>282</v>
      </c>
      <c r="AG97" s="1145"/>
      <c r="AH97" s="1145"/>
      <c r="AI97" s="294" t="s">
        <v>68</v>
      </c>
      <c r="AJ97" s="1393" t="s">
        <v>283</v>
      </c>
      <c r="AK97" s="1145"/>
      <c r="AL97" s="1145"/>
      <c r="AM97" s="1145"/>
      <c r="AN97" s="1145"/>
      <c r="AO97" s="1145"/>
      <c r="AP97" s="293">
        <v>57000000</v>
      </c>
      <c r="AQ97" s="352">
        <v>0</v>
      </c>
      <c r="AR97" s="293">
        <v>30628010</v>
      </c>
      <c r="AS97" s="292">
        <v>0</v>
      </c>
      <c r="AT97" s="352">
        <v>0</v>
      </c>
      <c r="AU97" s="292">
        <v>0</v>
      </c>
      <c r="AV97" s="352">
        <v>0</v>
      </c>
      <c r="AW97" s="292">
        <v>0</v>
      </c>
      <c r="AX97" s="352">
        <v>0</v>
      </c>
      <c r="AY97" s="292">
        <v>0</v>
      </c>
      <c r="AZ97" s="292">
        <v>0</v>
      </c>
      <c r="BA97" s="292">
        <v>0</v>
      </c>
      <c r="BB97" s="292">
        <v>0</v>
      </c>
    </row>
    <row r="98" spans="1:54" hidden="1" x14ac:dyDescent="0.25">
      <c r="A98" s="1392" t="s">
        <v>17</v>
      </c>
      <c r="B98" s="1145"/>
      <c r="C98" s="1392" t="s">
        <v>290</v>
      </c>
      <c r="D98" s="1145"/>
      <c r="E98" s="1392" t="s">
        <v>288</v>
      </c>
      <c r="F98" s="1145"/>
      <c r="G98" s="1392" t="s">
        <v>291</v>
      </c>
      <c r="H98" s="1145"/>
      <c r="I98" s="1392" t="s">
        <v>290</v>
      </c>
      <c r="J98" s="1145"/>
      <c r="K98" s="1145"/>
      <c r="L98" s="1392" t="s">
        <v>290</v>
      </c>
      <c r="M98" s="1145"/>
      <c r="N98" s="1145"/>
      <c r="O98" s="1392"/>
      <c r="P98" s="1145"/>
      <c r="Q98" s="1392"/>
      <c r="R98" s="1145"/>
      <c r="S98" s="1391" t="s">
        <v>54</v>
      </c>
      <c r="T98" s="1145"/>
      <c r="U98" s="1145"/>
      <c r="V98" s="1145"/>
      <c r="W98" s="1145"/>
      <c r="X98" s="1145"/>
      <c r="Y98" s="1145"/>
      <c r="Z98" s="1145"/>
      <c r="AA98" s="1392" t="s">
        <v>281</v>
      </c>
      <c r="AB98" s="1145"/>
      <c r="AC98" s="1145"/>
      <c r="AD98" s="1145"/>
      <c r="AE98" s="1145"/>
      <c r="AF98" s="1392" t="s">
        <v>282</v>
      </c>
      <c r="AG98" s="1145"/>
      <c r="AH98" s="1145"/>
      <c r="AI98" s="294" t="s">
        <v>68</v>
      </c>
      <c r="AJ98" s="1393" t="s">
        <v>283</v>
      </c>
      <c r="AK98" s="1145"/>
      <c r="AL98" s="1145"/>
      <c r="AM98" s="1145"/>
      <c r="AN98" s="1145"/>
      <c r="AO98" s="1145"/>
      <c r="AP98" s="293">
        <v>70000000</v>
      </c>
      <c r="AQ98" s="352">
        <v>0</v>
      </c>
      <c r="AR98" s="293">
        <v>69000000</v>
      </c>
      <c r="AS98" s="292">
        <v>0</v>
      </c>
      <c r="AT98" s="352">
        <v>0</v>
      </c>
      <c r="AU98" s="292">
        <v>0</v>
      </c>
      <c r="AV98" s="352">
        <v>0</v>
      </c>
      <c r="AW98" s="292">
        <v>0</v>
      </c>
      <c r="AX98" s="352">
        <v>0</v>
      </c>
      <c r="AY98" s="292">
        <v>0</v>
      </c>
      <c r="AZ98" s="292">
        <v>0</v>
      </c>
      <c r="BA98" s="292">
        <v>0</v>
      </c>
      <c r="BB98" s="292">
        <v>0</v>
      </c>
    </row>
    <row r="99" spans="1:54" hidden="1" x14ac:dyDescent="0.25">
      <c r="A99" s="1389" t="s">
        <v>17</v>
      </c>
      <c r="B99" s="1145"/>
      <c r="C99" s="1389" t="s">
        <v>290</v>
      </c>
      <c r="D99" s="1145"/>
      <c r="E99" s="1389" t="s">
        <v>288</v>
      </c>
      <c r="F99" s="1145"/>
      <c r="G99" s="1389" t="s">
        <v>291</v>
      </c>
      <c r="H99" s="1145"/>
      <c r="I99" s="1389" t="s">
        <v>291</v>
      </c>
      <c r="J99" s="1145"/>
      <c r="K99" s="1145"/>
      <c r="L99" s="1389"/>
      <c r="M99" s="1145"/>
      <c r="N99" s="1145"/>
      <c r="O99" s="1389"/>
      <c r="P99" s="1145"/>
      <c r="Q99" s="1389"/>
      <c r="R99" s="1145"/>
      <c r="S99" s="1388" t="s">
        <v>221</v>
      </c>
      <c r="T99" s="1145"/>
      <c r="U99" s="1145"/>
      <c r="V99" s="1145"/>
      <c r="W99" s="1145"/>
      <c r="X99" s="1145"/>
      <c r="Y99" s="1145"/>
      <c r="Z99" s="1145"/>
      <c r="AA99" s="1389" t="s">
        <v>281</v>
      </c>
      <c r="AB99" s="1145"/>
      <c r="AC99" s="1145"/>
      <c r="AD99" s="1145"/>
      <c r="AE99" s="1145"/>
      <c r="AF99" s="1389" t="s">
        <v>282</v>
      </c>
      <c r="AG99" s="1145"/>
      <c r="AH99" s="1145"/>
      <c r="AI99" s="297" t="s">
        <v>68</v>
      </c>
      <c r="AJ99" s="1390" t="s">
        <v>283</v>
      </c>
      <c r="AK99" s="1145"/>
      <c r="AL99" s="1145"/>
      <c r="AM99" s="1145"/>
      <c r="AN99" s="1145"/>
      <c r="AO99" s="1145"/>
      <c r="AP99" s="296">
        <v>298103744</v>
      </c>
      <c r="AQ99" s="348">
        <v>1538488</v>
      </c>
      <c r="AR99" s="296">
        <v>51300261</v>
      </c>
      <c r="AS99" s="295">
        <v>0</v>
      </c>
      <c r="AT99" s="348">
        <v>1500000</v>
      </c>
      <c r="AU99" s="296">
        <v>38488</v>
      </c>
      <c r="AV99" s="348">
        <v>18832540</v>
      </c>
      <c r="AW99" s="296">
        <v>-17332540</v>
      </c>
      <c r="AX99" s="348">
        <v>16432540</v>
      </c>
      <c r="AY99" s="296">
        <v>2400000</v>
      </c>
      <c r="AZ99" s="296">
        <v>16432540</v>
      </c>
      <c r="BA99" s="295">
        <v>0</v>
      </c>
      <c r="BB99" s="295">
        <v>0</v>
      </c>
    </row>
    <row r="100" spans="1:54" hidden="1" x14ac:dyDescent="0.25">
      <c r="A100" s="1389" t="s">
        <v>17</v>
      </c>
      <c r="B100" s="1145"/>
      <c r="C100" s="1389" t="s">
        <v>290</v>
      </c>
      <c r="D100" s="1145"/>
      <c r="E100" s="1389" t="s">
        <v>288</v>
      </c>
      <c r="F100" s="1145"/>
      <c r="G100" s="1389" t="s">
        <v>291</v>
      </c>
      <c r="H100" s="1145"/>
      <c r="I100" s="1389" t="s">
        <v>291</v>
      </c>
      <c r="J100" s="1145"/>
      <c r="K100" s="1145"/>
      <c r="L100" s="1389"/>
      <c r="M100" s="1145"/>
      <c r="N100" s="1145"/>
      <c r="O100" s="1389"/>
      <c r="P100" s="1145"/>
      <c r="Q100" s="1389"/>
      <c r="R100" s="1145"/>
      <c r="S100" s="1388" t="s">
        <v>221</v>
      </c>
      <c r="T100" s="1145"/>
      <c r="U100" s="1145"/>
      <c r="V100" s="1145"/>
      <c r="W100" s="1145"/>
      <c r="X100" s="1145"/>
      <c r="Y100" s="1145"/>
      <c r="Z100" s="1145"/>
      <c r="AA100" s="1389" t="s">
        <v>281</v>
      </c>
      <c r="AB100" s="1145"/>
      <c r="AC100" s="1145"/>
      <c r="AD100" s="1145"/>
      <c r="AE100" s="1145"/>
      <c r="AF100" s="1389" t="s">
        <v>282</v>
      </c>
      <c r="AG100" s="1145"/>
      <c r="AH100" s="1145"/>
      <c r="AI100" s="297" t="s">
        <v>311</v>
      </c>
      <c r="AJ100" s="1390" t="s">
        <v>329</v>
      </c>
      <c r="AK100" s="1145"/>
      <c r="AL100" s="1145"/>
      <c r="AM100" s="1145"/>
      <c r="AN100" s="1145"/>
      <c r="AO100" s="1145"/>
      <c r="AP100" s="296">
        <v>1175000000</v>
      </c>
      <c r="AQ100" s="348">
        <v>550000000</v>
      </c>
      <c r="AR100" s="296">
        <v>625000000</v>
      </c>
      <c r="AS100" s="295">
        <v>0</v>
      </c>
      <c r="AT100" s="349">
        <v>0</v>
      </c>
      <c r="AU100" s="296">
        <v>550000000</v>
      </c>
      <c r="AV100" s="349">
        <v>0</v>
      </c>
      <c r="AW100" s="295">
        <v>0</v>
      </c>
      <c r="AX100" s="349">
        <v>0</v>
      </c>
      <c r="AY100" s="295">
        <v>0</v>
      </c>
      <c r="AZ100" s="295">
        <v>0</v>
      </c>
      <c r="BA100" s="295">
        <v>0</v>
      </c>
      <c r="BB100" s="295">
        <v>0</v>
      </c>
    </row>
    <row r="101" spans="1:54" hidden="1" x14ac:dyDescent="0.25">
      <c r="A101" s="1392" t="s">
        <v>17</v>
      </c>
      <c r="B101" s="1145"/>
      <c r="C101" s="1392" t="s">
        <v>290</v>
      </c>
      <c r="D101" s="1145"/>
      <c r="E101" s="1392" t="s">
        <v>288</v>
      </c>
      <c r="F101" s="1145"/>
      <c r="G101" s="1392" t="s">
        <v>291</v>
      </c>
      <c r="H101" s="1145"/>
      <c r="I101" s="1392" t="s">
        <v>291</v>
      </c>
      <c r="J101" s="1145"/>
      <c r="K101" s="1145"/>
      <c r="L101" s="1392" t="s">
        <v>287</v>
      </c>
      <c r="M101" s="1145"/>
      <c r="N101" s="1145"/>
      <c r="O101" s="1392"/>
      <c r="P101" s="1145"/>
      <c r="Q101" s="1392"/>
      <c r="R101" s="1145"/>
      <c r="S101" s="1391" t="s">
        <v>55</v>
      </c>
      <c r="T101" s="1145"/>
      <c r="U101" s="1145"/>
      <c r="V101" s="1145"/>
      <c r="W101" s="1145"/>
      <c r="X101" s="1145"/>
      <c r="Y101" s="1145"/>
      <c r="Z101" s="1145"/>
      <c r="AA101" s="1392" t="s">
        <v>281</v>
      </c>
      <c r="AB101" s="1145"/>
      <c r="AC101" s="1145"/>
      <c r="AD101" s="1145"/>
      <c r="AE101" s="1145"/>
      <c r="AF101" s="1392" t="s">
        <v>282</v>
      </c>
      <c r="AG101" s="1145"/>
      <c r="AH101" s="1145"/>
      <c r="AI101" s="294" t="s">
        <v>68</v>
      </c>
      <c r="AJ101" s="1393" t="s">
        <v>283</v>
      </c>
      <c r="AK101" s="1145"/>
      <c r="AL101" s="1145"/>
      <c r="AM101" s="1145"/>
      <c r="AN101" s="1145"/>
      <c r="AO101" s="1145"/>
      <c r="AP101" s="293">
        <v>196000000</v>
      </c>
      <c r="AQ101" s="352">
        <v>0</v>
      </c>
      <c r="AR101" s="293">
        <v>16800000</v>
      </c>
      <c r="AS101" s="292">
        <v>0</v>
      </c>
      <c r="AT101" s="351">
        <v>1500000</v>
      </c>
      <c r="AU101" s="293">
        <v>-1500000</v>
      </c>
      <c r="AV101" s="351">
        <v>18832540</v>
      </c>
      <c r="AW101" s="293">
        <v>-17332540</v>
      </c>
      <c r="AX101" s="351">
        <v>16432540</v>
      </c>
      <c r="AY101" s="293">
        <v>2400000</v>
      </c>
      <c r="AZ101" s="293">
        <v>16432540</v>
      </c>
      <c r="BA101" s="292">
        <v>0</v>
      </c>
      <c r="BB101" s="292">
        <v>0</v>
      </c>
    </row>
    <row r="102" spans="1:54" hidden="1" x14ac:dyDescent="0.25">
      <c r="A102" s="1392" t="s">
        <v>17</v>
      </c>
      <c r="B102" s="1145"/>
      <c r="C102" s="1392" t="s">
        <v>290</v>
      </c>
      <c r="D102" s="1145"/>
      <c r="E102" s="1392" t="s">
        <v>288</v>
      </c>
      <c r="F102" s="1145"/>
      <c r="G102" s="1392" t="s">
        <v>291</v>
      </c>
      <c r="H102" s="1145"/>
      <c r="I102" s="1392" t="s">
        <v>291</v>
      </c>
      <c r="J102" s="1145"/>
      <c r="K102" s="1145"/>
      <c r="L102" s="1392" t="s">
        <v>287</v>
      </c>
      <c r="M102" s="1145"/>
      <c r="N102" s="1145"/>
      <c r="O102" s="1392"/>
      <c r="P102" s="1145"/>
      <c r="Q102" s="1392"/>
      <c r="R102" s="1145"/>
      <c r="S102" s="1391" t="s">
        <v>55</v>
      </c>
      <c r="T102" s="1145"/>
      <c r="U102" s="1145"/>
      <c r="V102" s="1145"/>
      <c r="W102" s="1145"/>
      <c r="X102" s="1145"/>
      <c r="Y102" s="1145"/>
      <c r="Z102" s="1145"/>
      <c r="AA102" s="1392" t="s">
        <v>281</v>
      </c>
      <c r="AB102" s="1145"/>
      <c r="AC102" s="1145"/>
      <c r="AD102" s="1145"/>
      <c r="AE102" s="1145"/>
      <c r="AF102" s="1392" t="s">
        <v>282</v>
      </c>
      <c r="AG102" s="1145"/>
      <c r="AH102" s="1145"/>
      <c r="AI102" s="294" t="s">
        <v>311</v>
      </c>
      <c r="AJ102" s="1393" t="s">
        <v>329</v>
      </c>
      <c r="AK102" s="1145"/>
      <c r="AL102" s="1145"/>
      <c r="AM102" s="1145"/>
      <c r="AN102" s="1145"/>
      <c r="AO102" s="1145"/>
      <c r="AP102" s="293">
        <v>200000000</v>
      </c>
      <c r="AQ102" s="352">
        <v>0</v>
      </c>
      <c r="AR102" s="293">
        <v>200000000</v>
      </c>
      <c r="AS102" s="292">
        <v>0</v>
      </c>
      <c r="AT102" s="352">
        <v>0</v>
      </c>
      <c r="AU102" s="292">
        <v>0</v>
      </c>
      <c r="AV102" s="352">
        <v>0</v>
      </c>
      <c r="AW102" s="292">
        <v>0</v>
      </c>
      <c r="AX102" s="352">
        <v>0</v>
      </c>
      <c r="AY102" s="292">
        <v>0</v>
      </c>
      <c r="AZ102" s="292">
        <v>0</v>
      </c>
      <c r="BA102" s="292">
        <v>0</v>
      </c>
      <c r="BB102" s="292">
        <v>0</v>
      </c>
    </row>
    <row r="103" spans="1:54" hidden="1" x14ac:dyDescent="0.25">
      <c r="A103" s="1392" t="s">
        <v>17</v>
      </c>
      <c r="B103" s="1145"/>
      <c r="C103" s="1392" t="s">
        <v>290</v>
      </c>
      <c r="D103" s="1145"/>
      <c r="E103" s="1392" t="s">
        <v>288</v>
      </c>
      <c r="F103" s="1145"/>
      <c r="G103" s="1392" t="s">
        <v>291</v>
      </c>
      <c r="H103" s="1145"/>
      <c r="I103" s="1392" t="s">
        <v>291</v>
      </c>
      <c r="J103" s="1145"/>
      <c r="K103" s="1145"/>
      <c r="L103" s="1392" t="s">
        <v>300</v>
      </c>
      <c r="M103" s="1145"/>
      <c r="N103" s="1145"/>
      <c r="O103" s="1392"/>
      <c r="P103" s="1145"/>
      <c r="Q103" s="1392"/>
      <c r="R103" s="1145"/>
      <c r="S103" s="1391" t="s">
        <v>56</v>
      </c>
      <c r="T103" s="1145"/>
      <c r="U103" s="1145"/>
      <c r="V103" s="1145"/>
      <c r="W103" s="1145"/>
      <c r="X103" s="1145"/>
      <c r="Y103" s="1145"/>
      <c r="Z103" s="1145"/>
      <c r="AA103" s="1392" t="s">
        <v>281</v>
      </c>
      <c r="AB103" s="1145"/>
      <c r="AC103" s="1145"/>
      <c r="AD103" s="1145"/>
      <c r="AE103" s="1145"/>
      <c r="AF103" s="1392" t="s">
        <v>282</v>
      </c>
      <c r="AG103" s="1145"/>
      <c r="AH103" s="1145"/>
      <c r="AI103" s="294" t="s">
        <v>68</v>
      </c>
      <c r="AJ103" s="1393" t="s">
        <v>283</v>
      </c>
      <c r="AK103" s="1145"/>
      <c r="AL103" s="1145"/>
      <c r="AM103" s="1145"/>
      <c r="AN103" s="1145"/>
      <c r="AO103" s="1145"/>
      <c r="AP103" s="293">
        <v>20000000</v>
      </c>
      <c r="AQ103" s="352">
        <v>0</v>
      </c>
      <c r="AR103" s="293">
        <v>20000000</v>
      </c>
      <c r="AS103" s="292">
        <v>0</v>
      </c>
      <c r="AT103" s="352">
        <v>0</v>
      </c>
      <c r="AU103" s="292">
        <v>0</v>
      </c>
      <c r="AV103" s="352">
        <v>0</v>
      </c>
      <c r="AW103" s="292">
        <v>0</v>
      </c>
      <c r="AX103" s="352">
        <v>0</v>
      </c>
      <c r="AY103" s="292">
        <v>0</v>
      </c>
      <c r="AZ103" s="292">
        <v>0</v>
      </c>
      <c r="BA103" s="292">
        <v>0</v>
      </c>
      <c r="BB103" s="292">
        <v>0</v>
      </c>
    </row>
    <row r="104" spans="1:54" hidden="1" x14ac:dyDescent="0.25">
      <c r="A104" s="1392" t="s">
        <v>17</v>
      </c>
      <c r="B104" s="1145"/>
      <c r="C104" s="1392" t="s">
        <v>290</v>
      </c>
      <c r="D104" s="1145"/>
      <c r="E104" s="1392" t="s">
        <v>288</v>
      </c>
      <c r="F104" s="1145"/>
      <c r="G104" s="1392" t="s">
        <v>291</v>
      </c>
      <c r="H104" s="1145"/>
      <c r="I104" s="1392" t="s">
        <v>291</v>
      </c>
      <c r="J104" s="1145"/>
      <c r="K104" s="1145"/>
      <c r="L104" s="1392" t="s">
        <v>300</v>
      </c>
      <c r="M104" s="1145"/>
      <c r="N104" s="1145"/>
      <c r="O104" s="1392"/>
      <c r="P104" s="1145"/>
      <c r="Q104" s="1392"/>
      <c r="R104" s="1145"/>
      <c r="S104" s="1391" t="s">
        <v>56</v>
      </c>
      <c r="T104" s="1145"/>
      <c r="U104" s="1145"/>
      <c r="V104" s="1145"/>
      <c r="W104" s="1145"/>
      <c r="X104" s="1145"/>
      <c r="Y104" s="1145"/>
      <c r="Z104" s="1145"/>
      <c r="AA104" s="1392" t="s">
        <v>281</v>
      </c>
      <c r="AB104" s="1145"/>
      <c r="AC104" s="1145"/>
      <c r="AD104" s="1145"/>
      <c r="AE104" s="1145"/>
      <c r="AF104" s="1392" t="s">
        <v>282</v>
      </c>
      <c r="AG104" s="1145"/>
      <c r="AH104" s="1145"/>
      <c r="AI104" s="294" t="s">
        <v>311</v>
      </c>
      <c r="AJ104" s="1393" t="s">
        <v>329</v>
      </c>
      <c r="AK104" s="1145"/>
      <c r="AL104" s="1145"/>
      <c r="AM104" s="1145"/>
      <c r="AN104" s="1145"/>
      <c r="AO104" s="1145"/>
      <c r="AP104" s="293">
        <v>80000000</v>
      </c>
      <c r="AQ104" s="352">
        <v>0</v>
      </c>
      <c r="AR104" s="293">
        <v>80000000</v>
      </c>
      <c r="AS104" s="292">
        <v>0</v>
      </c>
      <c r="AT104" s="352">
        <v>0</v>
      </c>
      <c r="AU104" s="292">
        <v>0</v>
      </c>
      <c r="AV104" s="352">
        <v>0</v>
      </c>
      <c r="AW104" s="292">
        <v>0</v>
      </c>
      <c r="AX104" s="352">
        <v>0</v>
      </c>
      <c r="AY104" s="292">
        <v>0</v>
      </c>
      <c r="AZ104" s="292">
        <v>0</v>
      </c>
      <c r="BA104" s="292">
        <v>0</v>
      </c>
      <c r="BB104" s="292">
        <v>0</v>
      </c>
    </row>
    <row r="105" spans="1:54" hidden="1" x14ac:dyDescent="0.25">
      <c r="A105" s="1392" t="s">
        <v>17</v>
      </c>
      <c r="B105" s="1145"/>
      <c r="C105" s="1392" t="s">
        <v>290</v>
      </c>
      <c r="D105" s="1145"/>
      <c r="E105" s="1392" t="s">
        <v>288</v>
      </c>
      <c r="F105" s="1145"/>
      <c r="G105" s="1392" t="s">
        <v>291</v>
      </c>
      <c r="H105" s="1145"/>
      <c r="I105" s="1392" t="s">
        <v>291</v>
      </c>
      <c r="J105" s="1145"/>
      <c r="K105" s="1145"/>
      <c r="L105" s="1392" t="s">
        <v>296</v>
      </c>
      <c r="M105" s="1145"/>
      <c r="N105" s="1145"/>
      <c r="O105" s="1392"/>
      <c r="P105" s="1145"/>
      <c r="Q105" s="1392"/>
      <c r="R105" s="1145"/>
      <c r="S105" s="1391" t="s">
        <v>57</v>
      </c>
      <c r="T105" s="1145"/>
      <c r="U105" s="1145"/>
      <c r="V105" s="1145"/>
      <c r="W105" s="1145"/>
      <c r="X105" s="1145"/>
      <c r="Y105" s="1145"/>
      <c r="Z105" s="1145"/>
      <c r="AA105" s="1392" t="s">
        <v>281</v>
      </c>
      <c r="AB105" s="1145"/>
      <c r="AC105" s="1145"/>
      <c r="AD105" s="1145"/>
      <c r="AE105" s="1145"/>
      <c r="AF105" s="1392" t="s">
        <v>282</v>
      </c>
      <c r="AG105" s="1145"/>
      <c r="AH105" s="1145"/>
      <c r="AI105" s="294" t="s">
        <v>68</v>
      </c>
      <c r="AJ105" s="1393" t="s">
        <v>283</v>
      </c>
      <c r="AK105" s="1145"/>
      <c r="AL105" s="1145"/>
      <c r="AM105" s="1145"/>
      <c r="AN105" s="1145"/>
      <c r="AO105" s="1145"/>
      <c r="AP105" s="293">
        <v>10000000</v>
      </c>
      <c r="AQ105" s="352">
        <v>0</v>
      </c>
      <c r="AR105" s="293">
        <v>3400000</v>
      </c>
      <c r="AS105" s="292">
        <v>0</v>
      </c>
      <c r="AT105" s="352">
        <v>0</v>
      </c>
      <c r="AU105" s="292">
        <v>0</v>
      </c>
      <c r="AV105" s="352">
        <v>0</v>
      </c>
      <c r="AW105" s="292">
        <v>0</v>
      </c>
      <c r="AX105" s="352">
        <v>0</v>
      </c>
      <c r="AY105" s="292">
        <v>0</v>
      </c>
      <c r="AZ105" s="292">
        <v>0</v>
      </c>
      <c r="BA105" s="292">
        <v>0</v>
      </c>
      <c r="BB105" s="292">
        <v>0</v>
      </c>
    </row>
    <row r="106" spans="1:54" hidden="1" x14ac:dyDescent="0.25">
      <c r="A106" s="1392" t="s">
        <v>17</v>
      </c>
      <c r="B106" s="1145"/>
      <c r="C106" s="1392" t="s">
        <v>290</v>
      </c>
      <c r="D106" s="1145"/>
      <c r="E106" s="1392" t="s">
        <v>288</v>
      </c>
      <c r="F106" s="1145"/>
      <c r="G106" s="1392" t="s">
        <v>291</v>
      </c>
      <c r="H106" s="1145"/>
      <c r="I106" s="1392" t="s">
        <v>291</v>
      </c>
      <c r="J106" s="1145"/>
      <c r="K106" s="1145"/>
      <c r="L106" s="1392" t="s">
        <v>296</v>
      </c>
      <c r="M106" s="1145"/>
      <c r="N106" s="1145"/>
      <c r="O106" s="1392"/>
      <c r="P106" s="1145"/>
      <c r="Q106" s="1392"/>
      <c r="R106" s="1145"/>
      <c r="S106" s="1391" t="s">
        <v>57</v>
      </c>
      <c r="T106" s="1145"/>
      <c r="U106" s="1145"/>
      <c r="V106" s="1145"/>
      <c r="W106" s="1145"/>
      <c r="X106" s="1145"/>
      <c r="Y106" s="1145"/>
      <c r="Z106" s="1145"/>
      <c r="AA106" s="1392" t="s">
        <v>281</v>
      </c>
      <c r="AB106" s="1145"/>
      <c r="AC106" s="1145"/>
      <c r="AD106" s="1145"/>
      <c r="AE106" s="1145"/>
      <c r="AF106" s="1392" t="s">
        <v>282</v>
      </c>
      <c r="AG106" s="1145"/>
      <c r="AH106" s="1145"/>
      <c r="AI106" s="294" t="s">
        <v>311</v>
      </c>
      <c r="AJ106" s="1393" t="s">
        <v>329</v>
      </c>
      <c r="AK106" s="1145"/>
      <c r="AL106" s="1145"/>
      <c r="AM106" s="1145"/>
      <c r="AN106" s="1145"/>
      <c r="AO106" s="1145"/>
      <c r="AP106" s="293">
        <v>20000000</v>
      </c>
      <c r="AQ106" s="352">
        <v>0</v>
      </c>
      <c r="AR106" s="293">
        <v>20000000</v>
      </c>
      <c r="AS106" s="292">
        <v>0</v>
      </c>
      <c r="AT106" s="352">
        <v>0</v>
      </c>
      <c r="AU106" s="292">
        <v>0</v>
      </c>
      <c r="AV106" s="352">
        <v>0</v>
      </c>
      <c r="AW106" s="292">
        <v>0</v>
      </c>
      <c r="AX106" s="352">
        <v>0</v>
      </c>
      <c r="AY106" s="292">
        <v>0</v>
      </c>
      <c r="AZ106" s="292">
        <v>0</v>
      </c>
      <c r="BA106" s="292">
        <v>0</v>
      </c>
      <c r="BB106" s="292">
        <v>0</v>
      </c>
    </row>
    <row r="107" spans="1:54" hidden="1" x14ac:dyDescent="0.25">
      <c r="A107" s="1392" t="s">
        <v>17</v>
      </c>
      <c r="B107" s="1145"/>
      <c r="C107" s="1392" t="s">
        <v>290</v>
      </c>
      <c r="D107" s="1145"/>
      <c r="E107" s="1392" t="s">
        <v>288</v>
      </c>
      <c r="F107" s="1145"/>
      <c r="G107" s="1392" t="s">
        <v>291</v>
      </c>
      <c r="H107" s="1145"/>
      <c r="I107" s="1392" t="s">
        <v>291</v>
      </c>
      <c r="J107" s="1145"/>
      <c r="K107" s="1145"/>
      <c r="L107" s="1392" t="s">
        <v>294</v>
      </c>
      <c r="M107" s="1145"/>
      <c r="N107" s="1145"/>
      <c r="O107" s="1392"/>
      <c r="P107" s="1145"/>
      <c r="Q107" s="1392"/>
      <c r="R107" s="1145"/>
      <c r="S107" s="1391" t="s">
        <v>58</v>
      </c>
      <c r="T107" s="1145"/>
      <c r="U107" s="1145"/>
      <c r="V107" s="1145"/>
      <c r="W107" s="1145"/>
      <c r="X107" s="1145"/>
      <c r="Y107" s="1145"/>
      <c r="Z107" s="1145"/>
      <c r="AA107" s="1392" t="s">
        <v>281</v>
      </c>
      <c r="AB107" s="1145"/>
      <c r="AC107" s="1145"/>
      <c r="AD107" s="1145"/>
      <c r="AE107" s="1145"/>
      <c r="AF107" s="1392" t="s">
        <v>282</v>
      </c>
      <c r="AG107" s="1145"/>
      <c r="AH107" s="1145"/>
      <c r="AI107" s="294" t="s">
        <v>68</v>
      </c>
      <c r="AJ107" s="1393" t="s">
        <v>283</v>
      </c>
      <c r="AK107" s="1145"/>
      <c r="AL107" s="1145"/>
      <c r="AM107" s="1145"/>
      <c r="AN107" s="1145"/>
      <c r="AO107" s="1145"/>
      <c r="AP107" s="293">
        <v>6600000</v>
      </c>
      <c r="AQ107" s="351">
        <v>597600</v>
      </c>
      <c r="AR107" s="293">
        <v>2763240</v>
      </c>
      <c r="AS107" s="292">
        <v>0</v>
      </c>
      <c r="AT107" s="352">
        <v>0</v>
      </c>
      <c r="AU107" s="293">
        <v>597600</v>
      </c>
      <c r="AV107" s="352">
        <v>0</v>
      </c>
      <c r="AW107" s="292">
        <v>0</v>
      </c>
      <c r="AX107" s="352">
        <v>0</v>
      </c>
      <c r="AY107" s="292">
        <v>0</v>
      </c>
      <c r="AZ107" s="292">
        <v>0</v>
      </c>
      <c r="BA107" s="292">
        <v>0</v>
      </c>
      <c r="BB107" s="292">
        <v>0</v>
      </c>
    </row>
    <row r="108" spans="1:54" hidden="1" x14ac:dyDescent="0.25">
      <c r="A108" s="1392" t="s">
        <v>17</v>
      </c>
      <c r="B108" s="1145"/>
      <c r="C108" s="1392" t="s">
        <v>290</v>
      </c>
      <c r="D108" s="1145"/>
      <c r="E108" s="1392" t="s">
        <v>288</v>
      </c>
      <c r="F108" s="1145"/>
      <c r="G108" s="1392" t="s">
        <v>291</v>
      </c>
      <c r="H108" s="1145"/>
      <c r="I108" s="1392" t="s">
        <v>291</v>
      </c>
      <c r="J108" s="1145"/>
      <c r="K108" s="1145"/>
      <c r="L108" s="1392" t="s">
        <v>294</v>
      </c>
      <c r="M108" s="1145"/>
      <c r="N108" s="1145"/>
      <c r="O108" s="1392"/>
      <c r="P108" s="1145"/>
      <c r="Q108" s="1392"/>
      <c r="R108" s="1145"/>
      <c r="S108" s="1391" t="s">
        <v>58</v>
      </c>
      <c r="T108" s="1145"/>
      <c r="U108" s="1145"/>
      <c r="V108" s="1145"/>
      <c r="W108" s="1145"/>
      <c r="X108" s="1145"/>
      <c r="Y108" s="1145"/>
      <c r="Z108" s="1145"/>
      <c r="AA108" s="1392" t="s">
        <v>281</v>
      </c>
      <c r="AB108" s="1145"/>
      <c r="AC108" s="1145"/>
      <c r="AD108" s="1145"/>
      <c r="AE108" s="1145"/>
      <c r="AF108" s="1392" t="s">
        <v>282</v>
      </c>
      <c r="AG108" s="1145"/>
      <c r="AH108" s="1145"/>
      <c r="AI108" s="294" t="s">
        <v>311</v>
      </c>
      <c r="AJ108" s="1393" t="s">
        <v>329</v>
      </c>
      <c r="AK108" s="1145"/>
      <c r="AL108" s="1145"/>
      <c r="AM108" s="1145"/>
      <c r="AN108" s="1145"/>
      <c r="AO108" s="1145"/>
      <c r="AP108" s="293">
        <v>550000000</v>
      </c>
      <c r="AQ108" s="351">
        <v>550000000</v>
      </c>
      <c r="AR108" s="292">
        <v>0</v>
      </c>
      <c r="AS108" s="292">
        <v>0</v>
      </c>
      <c r="AT108" s="352">
        <v>0</v>
      </c>
      <c r="AU108" s="293">
        <v>550000000</v>
      </c>
      <c r="AV108" s="352">
        <v>0</v>
      </c>
      <c r="AW108" s="292">
        <v>0</v>
      </c>
      <c r="AX108" s="352">
        <v>0</v>
      </c>
      <c r="AY108" s="292">
        <v>0</v>
      </c>
      <c r="AZ108" s="292">
        <v>0</v>
      </c>
      <c r="BA108" s="292">
        <v>0</v>
      </c>
      <c r="BB108" s="292">
        <v>0</v>
      </c>
    </row>
    <row r="109" spans="1:54" hidden="1" x14ac:dyDescent="0.25">
      <c r="A109" s="1392" t="s">
        <v>17</v>
      </c>
      <c r="B109" s="1145"/>
      <c r="C109" s="1392" t="s">
        <v>290</v>
      </c>
      <c r="D109" s="1145"/>
      <c r="E109" s="1392" t="s">
        <v>288</v>
      </c>
      <c r="F109" s="1145"/>
      <c r="G109" s="1392" t="s">
        <v>291</v>
      </c>
      <c r="H109" s="1145"/>
      <c r="I109" s="1392" t="s">
        <v>291</v>
      </c>
      <c r="J109" s="1145"/>
      <c r="K109" s="1145"/>
      <c r="L109" s="1392" t="s">
        <v>306</v>
      </c>
      <c r="M109" s="1145"/>
      <c r="N109" s="1145"/>
      <c r="O109" s="1392"/>
      <c r="P109" s="1145"/>
      <c r="Q109" s="1392"/>
      <c r="R109" s="1145"/>
      <c r="S109" s="1391" t="s">
        <v>59</v>
      </c>
      <c r="T109" s="1145"/>
      <c r="U109" s="1145"/>
      <c r="V109" s="1145"/>
      <c r="W109" s="1145"/>
      <c r="X109" s="1145"/>
      <c r="Y109" s="1145"/>
      <c r="Z109" s="1145"/>
      <c r="AA109" s="1392" t="s">
        <v>281</v>
      </c>
      <c r="AB109" s="1145"/>
      <c r="AC109" s="1145"/>
      <c r="AD109" s="1145"/>
      <c r="AE109" s="1145"/>
      <c r="AF109" s="1392" t="s">
        <v>282</v>
      </c>
      <c r="AG109" s="1145"/>
      <c r="AH109" s="1145"/>
      <c r="AI109" s="294" t="s">
        <v>68</v>
      </c>
      <c r="AJ109" s="1393" t="s">
        <v>283</v>
      </c>
      <c r="AK109" s="1145"/>
      <c r="AL109" s="1145"/>
      <c r="AM109" s="1145"/>
      <c r="AN109" s="1145"/>
      <c r="AO109" s="1145"/>
      <c r="AP109" s="293">
        <v>7503744</v>
      </c>
      <c r="AQ109" s="352">
        <v>0</v>
      </c>
      <c r="AR109" s="293">
        <v>1353744</v>
      </c>
      <c r="AS109" s="292">
        <v>0</v>
      </c>
      <c r="AT109" s="352">
        <v>0</v>
      </c>
      <c r="AU109" s="292">
        <v>0</v>
      </c>
      <c r="AV109" s="352">
        <v>0</v>
      </c>
      <c r="AW109" s="292">
        <v>0</v>
      </c>
      <c r="AX109" s="352">
        <v>0</v>
      </c>
      <c r="AY109" s="292">
        <v>0</v>
      </c>
      <c r="AZ109" s="292">
        <v>0</v>
      </c>
      <c r="BA109" s="292">
        <v>0</v>
      </c>
      <c r="BB109" s="292">
        <v>0</v>
      </c>
    </row>
    <row r="110" spans="1:54" hidden="1" x14ac:dyDescent="0.25">
      <c r="A110" s="1392" t="s">
        <v>17</v>
      </c>
      <c r="B110" s="1145"/>
      <c r="C110" s="1392" t="s">
        <v>290</v>
      </c>
      <c r="D110" s="1145"/>
      <c r="E110" s="1392" t="s">
        <v>288</v>
      </c>
      <c r="F110" s="1145"/>
      <c r="G110" s="1392" t="s">
        <v>291</v>
      </c>
      <c r="H110" s="1145"/>
      <c r="I110" s="1392" t="s">
        <v>291</v>
      </c>
      <c r="J110" s="1145"/>
      <c r="K110" s="1145"/>
      <c r="L110" s="1392" t="s">
        <v>306</v>
      </c>
      <c r="M110" s="1145"/>
      <c r="N110" s="1145"/>
      <c r="O110" s="1392"/>
      <c r="P110" s="1145"/>
      <c r="Q110" s="1392"/>
      <c r="R110" s="1145"/>
      <c r="S110" s="1391" t="s">
        <v>59</v>
      </c>
      <c r="T110" s="1145"/>
      <c r="U110" s="1145"/>
      <c r="V110" s="1145"/>
      <c r="W110" s="1145"/>
      <c r="X110" s="1145"/>
      <c r="Y110" s="1145"/>
      <c r="Z110" s="1145"/>
      <c r="AA110" s="1392" t="s">
        <v>281</v>
      </c>
      <c r="AB110" s="1145"/>
      <c r="AC110" s="1145"/>
      <c r="AD110" s="1145"/>
      <c r="AE110" s="1145"/>
      <c r="AF110" s="1392" t="s">
        <v>282</v>
      </c>
      <c r="AG110" s="1145"/>
      <c r="AH110" s="1145"/>
      <c r="AI110" s="294" t="s">
        <v>311</v>
      </c>
      <c r="AJ110" s="1393" t="s">
        <v>329</v>
      </c>
      <c r="AK110" s="1145"/>
      <c r="AL110" s="1145"/>
      <c r="AM110" s="1145"/>
      <c r="AN110" s="1145"/>
      <c r="AO110" s="1145"/>
      <c r="AP110" s="293">
        <v>35000000</v>
      </c>
      <c r="AQ110" s="352">
        <v>0</v>
      </c>
      <c r="AR110" s="293">
        <v>35000000</v>
      </c>
      <c r="AS110" s="292">
        <v>0</v>
      </c>
      <c r="AT110" s="352">
        <v>0</v>
      </c>
      <c r="AU110" s="292">
        <v>0</v>
      </c>
      <c r="AV110" s="352">
        <v>0</v>
      </c>
      <c r="AW110" s="292">
        <v>0</v>
      </c>
      <c r="AX110" s="352">
        <v>0</v>
      </c>
      <c r="AY110" s="292">
        <v>0</v>
      </c>
      <c r="AZ110" s="292">
        <v>0</v>
      </c>
      <c r="BA110" s="292">
        <v>0</v>
      </c>
      <c r="BB110" s="292">
        <v>0</v>
      </c>
    </row>
    <row r="111" spans="1:54" hidden="1" x14ac:dyDescent="0.25">
      <c r="A111" s="1392" t="s">
        <v>17</v>
      </c>
      <c r="B111" s="1145"/>
      <c r="C111" s="1392" t="s">
        <v>290</v>
      </c>
      <c r="D111" s="1145"/>
      <c r="E111" s="1392" t="s">
        <v>288</v>
      </c>
      <c r="F111" s="1145"/>
      <c r="G111" s="1392" t="s">
        <v>291</v>
      </c>
      <c r="H111" s="1145"/>
      <c r="I111" s="1392" t="s">
        <v>291</v>
      </c>
      <c r="J111" s="1145"/>
      <c r="K111" s="1145"/>
      <c r="L111" s="1392" t="s">
        <v>307</v>
      </c>
      <c r="M111" s="1145"/>
      <c r="N111" s="1145"/>
      <c r="O111" s="1392"/>
      <c r="P111" s="1145"/>
      <c r="Q111" s="1392"/>
      <c r="R111" s="1145"/>
      <c r="S111" s="1391" t="s">
        <v>60</v>
      </c>
      <c r="T111" s="1145"/>
      <c r="U111" s="1145"/>
      <c r="V111" s="1145"/>
      <c r="W111" s="1145"/>
      <c r="X111" s="1145"/>
      <c r="Y111" s="1145"/>
      <c r="Z111" s="1145"/>
      <c r="AA111" s="1392" t="s">
        <v>281</v>
      </c>
      <c r="AB111" s="1145"/>
      <c r="AC111" s="1145"/>
      <c r="AD111" s="1145"/>
      <c r="AE111" s="1145"/>
      <c r="AF111" s="1392" t="s">
        <v>282</v>
      </c>
      <c r="AG111" s="1145"/>
      <c r="AH111" s="1145"/>
      <c r="AI111" s="294" t="s">
        <v>68</v>
      </c>
      <c r="AJ111" s="1393" t="s">
        <v>283</v>
      </c>
      <c r="AK111" s="1145"/>
      <c r="AL111" s="1145"/>
      <c r="AM111" s="1145"/>
      <c r="AN111" s="1145"/>
      <c r="AO111" s="1145"/>
      <c r="AP111" s="293">
        <v>9000000</v>
      </c>
      <c r="AQ111" s="352">
        <v>0</v>
      </c>
      <c r="AR111" s="293">
        <v>3800000</v>
      </c>
      <c r="AS111" s="292">
        <v>0</v>
      </c>
      <c r="AT111" s="352">
        <v>0</v>
      </c>
      <c r="AU111" s="292">
        <v>0</v>
      </c>
      <c r="AV111" s="352">
        <v>0</v>
      </c>
      <c r="AW111" s="292">
        <v>0</v>
      </c>
      <c r="AX111" s="352">
        <v>0</v>
      </c>
      <c r="AY111" s="292">
        <v>0</v>
      </c>
      <c r="AZ111" s="292">
        <v>0</v>
      </c>
      <c r="BA111" s="292">
        <v>0</v>
      </c>
      <c r="BB111" s="292">
        <v>0</v>
      </c>
    </row>
    <row r="112" spans="1:54" hidden="1" x14ac:dyDescent="0.25">
      <c r="A112" s="1392" t="s">
        <v>17</v>
      </c>
      <c r="B112" s="1145"/>
      <c r="C112" s="1392" t="s">
        <v>290</v>
      </c>
      <c r="D112" s="1145"/>
      <c r="E112" s="1392" t="s">
        <v>288</v>
      </c>
      <c r="F112" s="1145"/>
      <c r="G112" s="1392" t="s">
        <v>291</v>
      </c>
      <c r="H112" s="1145"/>
      <c r="I112" s="1392" t="s">
        <v>291</v>
      </c>
      <c r="J112" s="1145"/>
      <c r="K112" s="1145"/>
      <c r="L112" s="1392" t="s">
        <v>308</v>
      </c>
      <c r="M112" s="1145"/>
      <c r="N112" s="1145"/>
      <c r="O112" s="1392"/>
      <c r="P112" s="1145"/>
      <c r="Q112" s="1392"/>
      <c r="R112" s="1145"/>
      <c r="S112" s="1391" t="s">
        <v>61</v>
      </c>
      <c r="T112" s="1145"/>
      <c r="U112" s="1145"/>
      <c r="V112" s="1145"/>
      <c r="W112" s="1145"/>
      <c r="X112" s="1145"/>
      <c r="Y112" s="1145"/>
      <c r="Z112" s="1145"/>
      <c r="AA112" s="1392" t="s">
        <v>281</v>
      </c>
      <c r="AB112" s="1145"/>
      <c r="AC112" s="1145"/>
      <c r="AD112" s="1145"/>
      <c r="AE112" s="1145"/>
      <c r="AF112" s="1392" t="s">
        <v>282</v>
      </c>
      <c r="AG112" s="1145"/>
      <c r="AH112" s="1145"/>
      <c r="AI112" s="294" t="s">
        <v>68</v>
      </c>
      <c r="AJ112" s="1393" t="s">
        <v>283</v>
      </c>
      <c r="AK112" s="1145"/>
      <c r="AL112" s="1145"/>
      <c r="AM112" s="1145"/>
      <c r="AN112" s="1145"/>
      <c r="AO112" s="1145"/>
      <c r="AP112" s="293">
        <v>33000000</v>
      </c>
      <c r="AQ112" s="351">
        <v>565488</v>
      </c>
      <c r="AR112" s="293">
        <v>2691162</v>
      </c>
      <c r="AS112" s="292">
        <v>0</v>
      </c>
      <c r="AT112" s="352">
        <v>0</v>
      </c>
      <c r="AU112" s="293">
        <v>565488</v>
      </c>
      <c r="AV112" s="352">
        <v>0</v>
      </c>
      <c r="AW112" s="292">
        <v>0</v>
      </c>
      <c r="AX112" s="352">
        <v>0</v>
      </c>
      <c r="AY112" s="292">
        <v>0</v>
      </c>
      <c r="AZ112" s="292">
        <v>0</v>
      </c>
      <c r="BA112" s="292">
        <v>0</v>
      </c>
      <c r="BB112" s="292">
        <v>0</v>
      </c>
    </row>
    <row r="113" spans="1:54" hidden="1" x14ac:dyDescent="0.25">
      <c r="A113" s="1392" t="s">
        <v>17</v>
      </c>
      <c r="B113" s="1145"/>
      <c r="C113" s="1392" t="s">
        <v>290</v>
      </c>
      <c r="D113" s="1145"/>
      <c r="E113" s="1392" t="s">
        <v>288</v>
      </c>
      <c r="F113" s="1145"/>
      <c r="G113" s="1392" t="s">
        <v>291</v>
      </c>
      <c r="H113" s="1145"/>
      <c r="I113" s="1392" t="s">
        <v>291</v>
      </c>
      <c r="J113" s="1145"/>
      <c r="K113" s="1145"/>
      <c r="L113" s="1392" t="s">
        <v>308</v>
      </c>
      <c r="M113" s="1145"/>
      <c r="N113" s="1145"/>
      <c r="O113" s="1392"/>
      <c r="P113" s="1145"/>
      <c r="Q113" s="1392"/>
      <c r="R113" s="1145"/>
      <c r="S113" s="1391" t="s">
        <v>61</v>
      </c>
      <c r="T113" s="1145"/>
      <c r="U113" s="1145"/>
      <c r="V113" s="1145"/>
      <c r="W113" s="1145"/>
      <c r="X113" s="1145"/>
      <c r="Y113" s="1145"/>
      <c r="Z113" s="1145"/>
      <c r="AA113" s="1392" t="s">
        <v>281</v>
      </c>
      <c r="AB113" s="1145"/>
      <c r="AC113" s="1145"/>
      <c r="AD113" s="1145"/>
      <c r="AE113" s="1145"/>
      <c r="AF113" s="1392" t="s">
        <v>282</v>
      </c>
      <c r="AG113" s="1145"/>
      <c r="AH113" s="1145"/>
      <c r="AI113" s="294" t="s">
        <v>311</v>
      </c>
      <c r="AJ113" s="1393" t="s">
        <v>329</v>
      </c>
      <c r="AK113" s="1145"/>
      <c r="AL113" s="1145"/>
      <c r="AM113" s="1145"/>
      <c r="AN113" s="1145"/>
      <c r="AO113" s="1145"/>
      <c r="AP113" s="293">
        <v>270000000</v>
      </c>
      <c r="AQ113" s="352">
        <v>0</v>
      </c>
      <c r="AR113" s="293">
        <v>270000000</v>
      </c>
      <c r="AS113" s="292">
        <v>0</v>
      </c>
      <c r="AT113" s="352">
        <v>0</v>
      </c>
      <c r="AU113" s="292">
        <v>0</v>
      </c>
      <c r="AV113" s="352">
        <v>0</v>
      </c>
      <c r="AW113" s="292">
        <v>0</v>
      </c>
      <c r="AX113" s="352">
        <v>0</v>
      </c>
      <c r="AY113" s="292">
        <v>0</v>
      </c>
      <c r="AZ113" s="292">
        <v>0</v>
      </c>
      <c r="BA113" s="292">
        <v>0</v>
      </c>
      <c r="BB113" s="292">
        <v>0</v>
      </c>
    </row>
    <row r="114" spans="1:54" s="257" customFormat="1" hidden="1" x14ac:dyDescent="0.25">
      <c r="A114" s="1237" t="s">
        <v>17</v>
      </c>
      <c r="B114" s="1173"/>
      <c r="C114" s="1237" t="s">
        <v>290</v>
      </c>
      <c r="D114" s="1173"/>
      <c r="E114" s="1237" t="s">
        <v>288</v>
      </c>
      <c r="F114" s="1173"/>
      <c r="G114" s="1237" t="s">
        <v>291</v>
      </c>
      <c r="H114" s="1173"/>
      <c r="I114" s="1237" t="s">
        <v>291</v>
      </c>
      <c r="J114" s="1173"/>
      <c r="K114" s="1173"/>
      <c r="L114" s="1237" t="s">
        <v>310</v>
      </c>
      <c r="M114" s="1173"/>
      <c r="N114" s="1173"/>
      <c r="O114" s="1237"/>
      <c r="P114" s="1173"/>
      <c r="Q114" s="1237"/>
      <c r="R114" s="1173"/>
      <c r="S114" s="1235" t="s">
        <v>62</v>
      </c>
      <c r="T114" s="1173"/>
      <c r="U114" s="1173"/>
      <c r="V114" s="1173"/>
      <c r="W114" s="1173"/>
      <c r="X114" s="1173"/>
      <c r="Y114" s="1173"/>
      <c r="Z114" s="1173"/>
      <c r="AA114" s="1237" t="s">
        <v>281</v>
      </c>
      <c r="AB114" s="1173"/>
      <c r="AC114" s="1173"/>
      <c r="AD114" s="1173"/>
      <c r="AE114" s="1173"/>
      <c r="AF114" s="1237" t="s">
        <v>282</v>
      </c>
      <c r="AG114" s="1173"/>
      <c r="AH114" s="1173"/>
      <c r="AI114" s="301" t="s">
        <v>68</v>
      </c>
      <c r="AJ114" s="1238" t="s">
        <v>283</v>
      </c>
      <c r="AK114" s="1173"/>
      <c r="AL114" s="1173"/>
      <c r="AM114" s="1173"/>
      <c r="AN114" s="1173"/>
      <c r="AO114" s="1173"/>
      <c r="AP114" s="300">
        <v>16000000</v>
      </c>
      <c r="AQ114" s="350">
        <v>375400</v>
      </c>
      <c r="AR114" s="300">
        <v>492115</v>
      </c>
      <c r="AS114" s="299">
        <v>0</v>
      </c>
      <c r="AT114" s="355">
        <v>0</v>
      </c>
      <c r="AU114" s="300">
        <v>375400</v>
      </c>
      <c r="AV114" s="355">
        <v>0</v>
      </c>
      <c r="AW114" s="299">
        <v>0</v>
      </c>
      <c r="AX114" s="355">
        <v>0</v>
      </c>
      <c r="AY114" s="299">
        <v>0</v>
      </c>
      <c r="AZ114" s="299">
        <v>0</v>
      </c>
      <c r="BA114" s="299">
        <v>0</v>
      </c>
      <c r="BB114" s="299">
        <v>0</v>
      </c>
    </row>
    <row r="115" spans="1:54" hidden="1" x14ac:dyDescent="0.25">
      <c r="A115" s="1392" t="s">
        <v>17</v>
      </c>
      <c r="B115" s="1145"/>
      <c r="C115" s="1392" t="s">
        <v>290</v>
      </c>
      <c r="D115" s="1145"/>
      <c r="E115" s="1392" t="s">
        <v>288</v>
      </c>
      <c r="F115" s="1145"/>
      <c r="G115" s="1392" t="s">
        <v>291</v>
      </c>
      <c r="H115" s="1145"/>
      <c r="I115" s="1392" t="s">
        <v>291</v>
      </c>
      <c r="J115" s="1145"/>
      <c r="K115" s="1145"/>
      <c r="L115" s="1392" t="s">
        <v>310</v>
      </c>
      <c r="M115" s="1145"/>
      <c r="N115" s="1145"/>
      <c r="O115" s="1392"/>
      <c r="P115" s="1145"/>
      <c r="Q115" s="1392"/>
      <c r="R115" s="1145"/>
      <c r="S115" s="1391" t="s">
        <v>62</v>
      </c>
      <c r="T115" s="1145"/>
      <c r="U115" s="1145"/>
      <c r="V115" s="1145"/>
      <c r="W115" s="1145"/>
      <c r="X115" s="1145"/>
      <c r="Y115" s="1145"/>
      <c r="Z115" s="1145"/>
      <c r="AA115" s="1392" t="s">
        <v>281</v>
      </c>
      <c r="AB115" s="1145"/>
      <c r="AC115" s="1145"/>
      <c r="AD115" s="1145"/>
      <c r="AE115" s="1145"/>
      <c r="AF115" s="1392" t="s">
        <v>282</v>
      </c>
      <c r="AG115" s="1145"/>
      <c r="AH115" s="1145"/>
      <c r="AI115" s="294" t="s">
        <v>311</v>
      </c>
      <c r="AJ115" s="1393" t="s">
        <v>329</v>
      </c>
      <c r="AK115" s="1145"/>
      <c r="AL115" s="1145"/>
      <c r="AM115" s="1145"/>
      <c r="AN115" s="1145"/>
      <c r="AO115" s="1145"/>
      <c r="AP115" s="293">
        <v>20000000</v>
      </c>
      <c r="AQ115" s="352">
        <v>0</v>
      </c>
      <c r="AR115" s="293">
        <v>20000000</v>
      </c>
      <c r="AS115" s="292">
        <v>0</v>
      </c>
      <c r="AT115" s="352">
        <v>0</v>
      </c>
      <c r="AU115" s="292">
        <v>0</v>
      </c>
      <c r="AV115" s="352">
        <v>0</v>
      </c>
      <c r="AW115" s="292">
        <v>0</v>
      </c>
      <c r="AX115" s="352">
        <v>0</v>
      </c>
      <c r="AY115" s="292">
        <v>0</v>
      </c>
      <c r="AZ115" s="292">
        <v>0</v>
      </c>
      <c r="BA115" s="292">
        <v>0</v>
      </c>
      <c r="BB115" s="292">
        <v>0</v>
      </c>
    </row>
    <row r="116" spans="1:54" hidden="1" x14ac:dyDescent="0.25">
      <c r="A116" s="1389" t="s">
        <v>17</v>
      </c>
      <c r="B116" s="1145"/>
      <c r="C116" s="1389" t="s">
        <v>290</v>
      </c>
      <c r="D116" s="1145"/>
      <c r="E116" s="1389" t="s">
        <v>288</v>
      </c>
      <c r="F116" s="1145"/>
      <c r="G116" s="1389" t="s">
        <v>291</v>
      </c>
      <c r="H116" s="1145"/>
      <c r="I116" s="1389" t="s">
        <v>292</v>
      </c>
      <c r="J116" s="1145"/>
      <c r="K116" s="1145"/>
      <c r="L116" s="1389"/>
      <c r="M116" s="1145"/>
      <c r="N116" s="1145"/>
      <c r="O116" s="1389"/>
      <c r="P116" s="1145"/>
      <c r="Q116" s="1389"/>
      <c r="R116" s="1145"/>
      <c r="S116" s="1388" t="s">
        <v>224</v>
      </c>
      <c r="T116" s="1145"/>
      <c r="U116" s="1145"/>
      <c r="V116" s="1145"/>
      <c r="W116" s="1145"/>
      <c r="X116" s="1145"/>
      <c r="Y116" s="1145"/>
      <c r="Z116" s="1145"/>
      <c r="AA116" s="1389" t="s">
        <v>281</v>
      </c>
      <c r="AB116" s="1145"/>
      <c r="AC116" s="1145"/>
      <c r="AD116" s="1145"/>
      <c r="AE116" s="1145"/>
      <c r="AF116" s="1389" t="s">
        <v>282</v>
      </c>
      <c r="AG116" s="1145"/>
      <c r="AH116" s="1145"/>
      <c r="AI116" s="297" t="s">
        <v>68</v>
      </c>
      <c r="AJ116" s="1390" t="s">
        <v>283</v>
      </c>
      <c r="AK116" s="1145"/>
      <c r="AL116" s="1145"/>
      <c r="AM116" s="1145"/>
      <c r="AN116" s="1145"/>
      <c r="AO116" s="1145"/>
      <c r="AP116" s="296">
        <v>6153723603</v>
      </c>
      <c r="AQ116" s="348">
        <v>72047900</v>
      </c>
      <c r="AR116" s="296">
        <v>2047775727.5899999</v>
      </c>
      <c r="AS116" s="295">
        <v>0</v>
      </c>
      <c r="AT116" s="348">
        <v>4773962</v>
      </c>
      <c r="AU116" s="296">
        <v>67273938</v>
      </c>
      <c r="AV116" s="348">
        <v>261609192.16999999</v>
      </c>
      <c r="AW116" s="296">
        <v>-256835230.16999999</v>
      </c>
      <c r="AX116" s="348">
        <v>261609192.16999999</v>
      </c>
      <c r="AY116" s="295">
        <v>0</v>
      </c>
      <c r="AZ116" s="296">
        <v>261609192.16999999</v>
      </c>
      <c r="BA116" s="295">
        <v>0</v>
      </c>
      <c r="BB116" s="295">
        <v>0</v>
      </c>
    </row>
    <row r="117" spans="1:54" hidden="1" x14ac:dyDescent="0.25">
      <c r="A117" s="1389" t="s">
        <v>17</v>
      </c>
      <c r="B117" s="1145"/>
      <c r="C117" s="1389" t="s">
        <v>290</v>
      </c>
      <c r="D117" s="1145"/>
      <c r="E117" s="1389" t="s">
        <v>288</v>
      </c>
      <c r="F117" s="1145"/>
      <c r="G117" s="1389" t="s">
        <v>291</v>
      </c>
      <c r="H117" s="1145"/>
      <c r="I117" s="1389" t="s">
        <v>292</v>
      </c>
      <c r="J117" s="1145"/>
      <c r="K117" s="1145"/>
      <c r="L117" s="1389"/>
      <c r="M117" s="1145"/>
      <c r="N117" s="1145"/>
      <c r="O117" s="1389"/>
      <c r="P117" s="1145"/>
      <c r="Q117" s="1389"/>
      <c r="R117" s="1145"/>
      <c r="S117" s="1388" t="s">
        <v>224</v>
      </c>
      <c r="T117" s="1145"/>
      <c r="U117" s="1145"/>
      <c r="V117" s="1145"/>
      <c r="W117" s="1145"/>
      <c r="X117" s="1145"/>
      <c r="Y117" s="1145"/>
      <c r="Z117" s="1145"/>
      <c r="AA117" s="1389" t="s">
        <v>281</v>
      </c>
      <c r="AB117" s="1145"/>
      <c r="AC117" s="1145"/>
      <c r="AD117" s="1145"/>
      <c r="AE117" s="1145"/>
      <c r="AF117" s="1389" t="s">
        <v>282</v>
      </c>
      <c r="AG117" s="1145"/>
      <c r="AH117" s="1145"/>
      <c r="AI117" s="297" t="s">
        <v>311</v>
      </c>
      <c r="AJ117" s="1390" t="s">
        <v>329</v>
      </c>
      <c r="AK117" s="1145"/>
      <c r="AL117" s="1145"/>
      <c r="AM117" s="1145"/>
      <c r="AN117" s="1145"/>
      <c r="AO117" s="1145"/>
      <c r="AP117" s="296">
        <v>1074085821</v>
      </c>
      <c r="AQ117" s="349">
        <v>0</v>
      </c>
      <c r="AR117" s="296">
        <v>1074085821</v>
      </c>
      <c r="AS117" s="295">
        <v>0</v>
      </c>
      <c r="AT117" s="349">
        <v>0</v>
      </c>
      <c r="AU117" s="295">
        <v>0</v>
      </c>
      <c r="AV117" s="349">
        <v>0</v>
      </c>
      <c r="AW117" s="295">
        <v>0</v>
      </c>
      <c r="AX117" s="349">
        <v>0</v>
      </c>
      <c r="AY117" s="295">
        <v>0</v>
      </c>
      <c r="AZ117" s="295">
        <v>0</v>
      </c>
      <c r="BA117" s="295">
        <v>0</v>
      </c>
      <c r="BB117" s="295">
        <v>0</v>
      </c>
    </row>
    <row r="118" spans="1:54" hidden="1" x14ac:dyDescent="0.25">
      <c r="A118" s="1392" t="s">
        <v>17</v>
      </c>
      <c r="B118" s="1145"/>
      <c r="C118" s="1392" t="s">
        <v>290</v>
      </c>
      <c r="D118" s="1145"/>
      <c r="E118" s="1392" t="s">
        <v>288</v>
      </c>
      <c r="F118" s="1145"/>
      <c r="G118" s="1392" t="s">
        <v>291</v>
      </c>
      <c r="H118" s="1145"/>
      <c r="I118" s="1392" t="s">
        <v>292</v>
      </c>
      <c r="J118" s="1145"/>
      <c r="K118" s="1145"/>
      <c r="L118" s="1392" t="s">
        <v>287</v>
      </c>
      <c r="M118" s="1145"/>
      <c r="N118" s="1145"/>
      <c r="O118" s="1392"/>
      <c r="P118" s="1145"/>
      <c r="Q118" s="1392"/>
      <c r="R118" s="1145"/>
      <c r="S118" s="1391" t="s">
        <v>63</v>
      </c>
      <c r="T118" s="1145"/>
      <c r="U118" s="1145"/>
      <c r="V118" s="1145"/>
      <c r="W118" s="1145"/>
      <c r="X118" s="1145"/>
      <c r="Y118" s="1145"/>
      <c r="Z118" s="1145"/>
      <c r="AA118" s="1392" t="s">
        <v>281</v>
      </c>
      <c r="AB118" s="1145"/>
      <c r="AC118" s="1145"/>
      <c r="AD118" s="1145"/>
      <c r="AE118" s="1145"/>
      <c r="AF118" s="1392" t="s">
        <v>282</v>
      </c>
      <c r="AG118" s="1145"/>
      <c r="AH118" s="1145"/>
      <c r="AI118" s="294" t="s">
        <v>68</v>
      </c>
      <c r="AJ118" s="1393" t="s">
        <v>283</v>
      </c>
      <c r="AK118" s="1145"/>
      <c r="AL118" s="1145"/>
      <c r="AM118" s="1145"/>
      <c r="AN118" s="1145"/>
      <c r="AO118" s="1145"/>
      <c r="AP118" s="293">
        <v>952410435</v>
      </c>
      <c r="AQ118" s="351">
        <v>26355000</v>
      </c>
      <c r="AR118" s="293">
        <v>393055546</v>
      </c>
      <c r="AS118" s="292">
        <v>0</v>
      </c>
      <c r="AT118" s="351">
        <v>4773962</v>
      </c>
      <c r="AU118" s="293">
        <v>21581038</v>
      </c>
      <c r="AV118" s="351">
        <v>51030326</v>
      </c>
      <c r="AW118" s="293">
        <v>-46256364</v>
      </c>
      <c r="AX118" s="351">
        <v>51030326</v>
      </c>
      <c r="AY118" s="292">
        <v>0</v>
      </c>
      <c r="AZ118" s="293">
        <v>51030326</v>
      </c>
      <c r="BA118" s="292">
        <v>0</v>
      </c>
      <c r="BB118" s="292">
        <v>0</v>
      </c>
    </row>
    <row r="119" spans="1:54" hidden="1" x14ac:dyDescent="0.25">
      <c r="A119" s="1392" t="s">
        <v>17</v>
      </c>
      <c r="B119" s="1145"/>
      <c r="C119" s="1392" t="s">
        <v>290</v>
      </c>
      <c r="D119" s="1145"/>
      <c r="E119" s="1392" t="s">
        <v>288</v>
      </c>
      <c r="F119" s="1145"/>
      <c r="G119" s="1392" t="s">
        <v>291</v>
      </c>
      <c r="H119" s="1145"/>
      <c r="I119" s="1392" t="s">
        <v>292</v>
      </c>
      <c r="J119" s="1145"/>
      <c r="K119" s="1145"/>
      <c r="L119" s="1392" t="s">
        <v>287</v>
      </c>
      <c r="M119" s="1145"/>
      <c r="N119" s="1145"/>
      <c r="O119" s="1392"/>
      <c r="P119" s="1145"/>
      <c r="Q119" s="1392"/>
      <c r="R119" s="1145"/>
      <c r="S119" s="1391" t="s">
        <v>63</v>
      </c>
      <c r="T119" s="1145"/>
      <c r="U119" s="1145"/>
      <c r="V119" s="1145"/>
      <c r="W119" s="1145"/>
      <c r="X119" s="1145"/>
      <c r="Y119" s="1145"/>
      <c r="Z119" s="1145"/>
      <c r="AA119" s="1392" t="s">
        <v>281</v>
      </c>
      <c r="AB119" s="1145"/>
      <c r="AC119" s="1145"/>
      <c r="AD119" s="1145"/>
      <c r="AE119" s="1145"/>
      <c r="AF119" s="1392" t="s">
        <v>282</v>
      </c>
      <c r="AG119" s="1145"/>
      <c r="AH119" s="1145"/>
      <c r="AI119" s="294" t="s">
        <v>311</v>
      </c>
      <c r="AJ119" s="1393" t="s">
        <v>329</v>
      </c>
      <c r="AK119" s="1145"/>
      <c r="AL119" s="1145"/>
      <c r="AM119" s="1145"/>
      <c r="AN119" s="1145"/>
      <c r="AO119" s="1145"/>
      <c r="AP119" s="293">
        <v>754085821</v>
      </c>
      <c r="AQ119" s="352">
        <v>0</v>
      </c>
      <c r="AR119" s="293">
        <v>754085821</v>
      </c>
      <c r="AS119" s="292">
        <v>0</v>
      </c>
      <c r="AT119" s="352">
        <v>0</v>
      </c>
      <c r="AU119" s="292">
        <v>0</v>
      </c>
      <c r="AV119" s="352">
        <v>0</v>
      </c>
      <c r="AW119" s="292">
        <v>0</v>
      </c>
      <c r="AX119" s="352">
        <v>0</v>
      </c>
      <c r="AY119" s="292">
        <v>0</v>
      </c>
      <c r="AZ119" s="292">
        <v>0</v>
      </c>
      <c r="BA119" s="292">
        <v>0</v>
      </c>
      <c r="BB119" s="292">
        <v>0</v>
      </c>
    </row>
    <row r="120" spans="1:54" hidden="1" x14ac:dyDescent="0.25">
      <c r="A120" s="1392" t="s">
        <v>17</v>
      </c>
      <c r="B120" s="1145"/>
      <c r="C120" s="1392" t="s">
        <v>290</v>
      </c>
      <c r="D120" s="1145"/>
      <c r="E120" s="1392" t="s">
        <v>288</v>
      </c>
      <c r="F120" s="1145"/>
      <c r="G120" s="1392" t="s">
        <v>291</v>
      </c>
      <c r="H120" s="1145"/>
      <c r="I120" s="1392" t="s">
        <v>292</v>
      </c>
      <c r="J120" s="1145"/>
      <c r="K120" s="1145"/>
      <c r="L120" s="1392" t="s">
        <v>290</v>
      </c>
      <c r="M120" s="1145"/>
      <c r="N120" s="1145"/>
      <c r="O120" s="1392"/>
      <c r="P120" s="1145"/>
      <c r="Q120" s="1392"/>
      <c r="R120" s="1145"/>
      <c r="S120" s="1391" t="s">
        <v>64</v>
      </c>
      <c r="T120" s="1145"/>
      <c r="U120" s="1145"/>
      <c r="V120" s="1145"/>
      <c r="W120" s="1145"/>
      <c r="X120" s="1145"/>
      <c r="Y120" s="1145"/>
      <c r="Z120" s="1145"/>
      <c r="AA120" s="1392" t="s">
        <v>281</v>
      </c>
      <c r="AB120" s="1145"/>
      <c r="AC120" s="1145"/>
      <c r="AD120" s="1145"/>
      <c r="AE120" s="1145"/>
      <c r="AF120" s="1392" t="s">
        <v>282</v>
      </c>
      <c r="AG120" s="1145"/>
      <c r="AH120" s="1145"/>
      <c r="AI120" s="294" t="s">
        <v>68</v>
      </c>
      <c r="AJ120" s="1393" t="s">
        <v>283</v>
      </c>
      <c r="AK120" s="1145"/>
      <c r="AL120" s="1145"/>
      <c r="AM120" s="1145"/>
      <c r="AN120" s="1145"/>
      <c r="AO120" s="1145"/>
      <c r="AP120" s="293">
        <v>66000000</v>
      </c>
      <c r="AQ120" s="351">
        <v>249900</v>
      </c>
      <c r="AR120" s="293">
        <v>63255750</v>
      </c>
      <c r="AS120" s="292">
        <v>0</v>
      </c>
      <c r="AT120" s="352">
        <v>0</v>
      </c>
      <c r="AU120" s="293">
        <v>249900</v>
      </c>
      <c r="AV120" s="352">
        <v>0</v>
      </c>
      <c r="AW120" s="292">
        <v>0</v>
      </c>
      <c r="AX120" s="352">
        <v>0</v>
      </c>
      <c r="AY120" s="292">
        <v>0</v>
      </c>
      <c r="AZ120" s="292">
        <v>0</v>
      </c>
      <c r="BA120" s="292">
        <v>0</v>
      </c>
      <c r="BB120" s="292">
        <v>0</v>
      </c>
    </row>
    <row r="121" spans="1:54" hidden="1" x14ac:dyDescent="0.25">
      <c r="A121" s="1392" t="s">
        <v>17</v>
      </c>
      <c r="B121" s="1145"/>
      <c r="C121" s="1392" t="s">
        <v>290</v>
      </c>
      <c r="D121" s="1145"/>
      <c r="E121" s="1392" t="s">
        <v>288</v>
      </c>
      <c r="F121" s="1145"/>
      <c r="G121" s="1392" t="s">
        <v>291</v>
      </c>
      <c r="H121" s="1145"/>
      <c r="I121" s="1392" t="s">
        <v>292</v>
      </c>
      <c r="J121" s="1145"/>
      <c r="K121" s="1145"/>
      <c r="L121" s="1392" t="s">
        <v>292</v>
      </c>
      <c r="M121" s="1145"/>
      <c r="N121" s="1145"/>
      <c r="O121" s="1392"/>
      <c r="P121" s="1145"/>
      <c r="Q121" s="1392"/>
      <c r="R121" s="1145"/>
      <c r="S121" s="1391" t="s">
        <v>65</v>
      </c>
      <c r="T121" s="1145"/>
      <c r="U121" s="1145"/>
      <c r="V121" s="1145"/>
      <c r="W121" s="1145"/>
      <c r="X121" s="1145"/>
      <c r="Y121" s="1145"/>
      <c r="Z121" s="1145"/>
      <c r="AA121" s="1392" t="s">
        <v>281</v>
      </c>
      <c r="AB121" s="1145"/>
      <c r="AC121" s="1145"/>
      <c r="AD121" s="1145"/>
      <c r="AE121" s="1145"/>
      <c r="AF121" s="1392" t="s">
        <v>282</v>
      </c>
      <c r="AG121" s="1145"/>
      <c r="AH121" s="1145"/>
      <c r="AI121" s="294" t="s">
        <v>68</v>
      </c>
      <c r="AJ121" s="1393" t="s">
        <v>283</v>
      </c>
      <c r="AK121" s="1145"/>
      <c r="AL121" s="1145"/>
      <c r="AM121" s="1145"/>
      <c r="AN121" s="1145"/>
      <c r="AO121" s="1145"/>
      <c r="AP121" s="293">
        <v>530000000</v>
      </c>
      <c r="AQ121" s="352">
        <v>0</v>
      </c>
      <c r="AR121" s="293">
        <v>525000000</v>
      </c>
      <c r="AS121" s="292">
        <v>0</v>
      </c>
      <c r="AT121" s="352">
        <v>0</v>
      </c>
      <c r="AU121" s="292">
        <v>0</v>
      </c>
      <c r="AV121" s="352">
        <v>0</v>
      </c>
      <c r="AW121" s="292">
        <v>0</v>
      </c>
      <c r="AX121" s="352">
        <v>0</v>
      </c>
      <c r="AY121" s="292">
        <v>0</v>
      </c>
      <c r="AZ121" s="292">
        <v>0</v>
      </c>
      <c r="BA121" s="292">
        <v>0</v>
      </c>
      <c r="BB121" s="292">
        <v>0</v>
      </c>
    </row>
    <row r="122" spans="1:54" hidden="1" x14ac:dyDescent="0.25">
      <c r="A122" s="1392" t="s">
        <v>17</v>
      </c>
      <c r="B122" s="1145"/>
      <c r="C122" s="1392" t="s">
        <v>290</v>
      </c>
      <c r="D122" s="1145"/>
      <c r="E122" s="1392" t="s">
        <v>288</v>
      </c>
      <c r="F122" s="1145"/>
      <c r="G122" s="1392" t="s">
        <v>291</v>
      </c>
      <c r="H122" s="1145"/>
      <c r="I122" s="1392" t="s">
        <v>292</v>
      </c>
      <c r="J122" s="1145"/>
      <c r="K122" s="1145"/>
      <c r="L122" s="1392" t="s">
        <v>300</v>
      </c>
      <c r="M122" s="1145"/>
      <c r="N122" s="1145"/>
      <c r="O122" s="1392"/>
      <c r="P122" s="1145"/>
      <c r="Q122" s="1392"/>
      <c r="R122" s="1145"/>
      <c r="S122" s="1391" t="s">
        <v>66</v>
      </c>
      <c r="T122" s="1145"/>
      <c r="U122" s="1145"/>
      <c r="V122" s="1145"/>
      <c r="W122" s="1145"/>
      <c r="X122" s="1145"/>
      <c r="Y122" s="1145"/>
      <c r="Z122" s="1145"/>
      <c r="AA122" s="1392" t="s">
        <v>281</v>
      </c>
      <c r="AB122" s="1145"/>
      <c r="AC122" s="1145"/>
      <c r="AD122" s="1145"/>
      <c r="AE122" s="1145"/>
      <c r="AF122" s="1392" t="s">
        <v>282</v>
      </c>
      <c r="AG122" s="1145"/>
      <c r="AH122" s="1145"/>
      <c r="AI122" s="294" t="s">
        <v>68</v>
      </c>
      <c r="AJ122" s="1393" t="s">
        <v>283</v>
      </c>
      <c r="AK122" s="1145"/>
      <c r="AL122" s="1145"/>
      <c r="AM122" s="1145"/>
      <c r="AN122" s="1145"/>
      <c r="AO122" s="1145"/>
      <c r="AP122" s="293">
        <v>125000000</v>
      </c>
      <c r="AQ122" s="351">
        <v>45443000</v>
      </c>
      <c r="AR122" s="293">
        <v>3284115</v>
      </c>
      <c r="AS122" s="292">
        <v>0</v>
      </c>
      <c r="AT122" s="352">
        <v>0</v>
      </c>
      <c r="AU122" s="293">
        <v>45443000</v>
      </c>
      <c r="AV122" s="351">
        <v>8146194</v>
      </c>
      <c r="AW122" s="293">
        <v>-8146194</v>
      </c>
      <c r="AX122" s="351">
        <v>8146194</v>
      </c>
      <c r="AY122" s="292">
        <v>0</v>
      </c>
      <c r="AZ122" s="293">
        <v>8146194</v>
      </c>
      <c r="BA122" s="292">
        <v>0</v>
      </c>
      <c r="BB122" s="292">
        <v>0</v>
      </c>
    </row>
    <row r="123" spans="1:54" hidden="1" x14ac:dyDescent="0.25">
      <c r="A123" s="1392" t="s">
        <v>17</v>
      </c>
      <c r="B123" s="1145"/>
      <c r="C123" s="1392" t="s">
        <v>290</v>
      </c>
      <c r="D123" s="1145"/>
      <c r="E123" s="1392" t="s">
        <v>288</v>
      </c>
      <c r="F123" s="1145"/>
      <c r="G123" s="1392" t="s">
        <v>291</v>
      </c>
      <c r="H123" s="1145"/>
      <c r="I123" s="1392" t="s">
        <v>292</v>
      </c>
      <c r="J123" s="1145"/>
      <c r="K123" s="1145"/>
      <c r="L123" s="1392" t="s">
        <v>300</v>
      </c>
      <c r="M123" s="1145"/>
      <c r="N123" s="1145"/>
      <c r="O123" s="1392"/>
      <c r="P123" s="1145"/>
      <c r="Q123" s="1392"/>
      <c r="R123" s="1145"/>
      <c r="S123" s="1391" t="s">
        <v>66</v>
      </c>
      <c r="T123" s="1145"/>
      <c r="U123" s="1145"/>
      <c r="V123" s="1145"/>
      <c r="W123" s="1145"/>
      <c r="X123" s="1145"/>
      <c r="Y123" s="1145"/>
      <c r="Z123" s="1145"/>
      <c r="AA123" s="1392" t="s">
        <v>281</v>
      </c>
      <c r="AB123" s="1145"/>
      <c r="AC123" s="1145"/>
      <c r="AD123" s="1145"/>
      <c r="AE123" s="1145"/>
      <c r="AF123" s="1392" t="s">
        <v>282</v>
      </c>
      <c r="AG123" s="1145"/>
      <c r="AH123" s="1145"/>
      <c r="AI123" s="294" t="s">
        <v>311</v>
      </c>
      <c r="AJ123" s="1393" t="s">
        <v>329</v>
      </c>
      <c r="AK123" s="1145"/>
      <c r="AL123" s="1145"/>
      <c r="AM123" s="1145"/>
      <c r="AN123" s="1145"/>
      <c r="AO123" s="1145"/>
      <c r="AP123" s="293">
        <v>320000000</v>
      </c>
      <c r="AQ123" s="352">
        <v>0</v>
      </c>
      <c r="AR123" s="293">
        <v>320000000</v>
      </c>
      <c r="AS123" s="292">
        <v>0</v>
      </c>
      <c r="AT123" s="352">
        <v>0</v>
      </c>
      <c r="AU123" s="292">
        <v>0</v>
      </c>
      <c r="AV123" s="352">
        <v>0</v>
      </c>
      <c r="AW123" s="292">
        <v>0</v>
      </c>
      <c r="AX123" s="352">
        <v>0</v>
      </c>
      <c r="AY123" s="292">
        <v>0</v>
      </c>
      <c r="AZ123" s="292">
        <v>0</v>
      </c>
      <c r="BA123" s="292">
        <v>0</v>
      </c>
      <c r="BB123" s="292">
        <v>0</v>
      </c>
    </row>
    <row r="124" spans="1:54" hidden="1" x14ac:dyDescent="0.25">
      <c r="A124" s="1392" t="s">
        <v>17</v>
      </c>
      <c r="B124" s="1145"/>
      <c r="C124" s="1392" t="s">
        <v>290</v>
      </c>
      <c r="D124" s="1145"/>
      <c r="E124" s="1392" t="s">
        <v>288</v>
      </c>
      <c r="F124" s="1145"/>
      <c r="G124" s="1392" t="s">
        <v>291</v>
      </c>
      <c r="H124" s="1145"/>
      <c r="I124" s="1392" t="s">
        <v>292</v>
      </c>
      <c r="J124" s="1145"/>
      <c r="K124" s="1145"/>
      <c r="L124" s="1392" t="s">
        <v>302</v>
      </c>
      <c r="M124" s="1145"/>
      <c r="N124" s="1145"/>
      <c r="O124" s="1392"/>
      <c r="P124" s="1145"/>
      <c r="Q124" s="1392"/>
      <c r="R124" s="1145"/>
      <c r="S124" s="1391" t="s">
        <v>67</v>
      </c>
      <c r="T124" s="1145"/>
      <c r="U124" s="1145"/>
      <c r="V124" s="1145"/>
      <c r="W124" s="1145"/>
      <c r="X124" s="1145"/>
      <c r="Y124" s="1145"/>
      <c r="Z124" s="1145"/>
      <c r="AA124" s="1392" t="s">
        <v>281</v>
      </c>
      <c r="AB124" s="1145"/>
      <c r="AC124" s="1145"/>
      <c r="AD124" s="1145"/>
      <c r="AE124" s="1145"/>
      <c r="AF124" s="1392" t="s">
        <v>282</v>
      </c>
      <c r="AG124" s="1145"/>
      <c r="AH124" s="1145"/>
      <c r="AI124" s="294" t="s">
        <v>68</v>
      </c>
      <c r="AJ124" s="1393" t="s">
        <v>283</v>
      </c>
      <c r="AK124" s="1145"/>
      <c r="AL124" s="1145"/>
      <c r="AM124" s="1145"/>
      <c r="AN124" s="1145"/>
      <c r="AO124" s="1145"/>
      <c r="AP124" s="293">
        <v>1761022020</v>
      </c>
      <c r="AQ124" s="352">
        <v>0</v>
      </c>
      <c r="AR124" s="293">
        <v>450569926.88</v>
      </c>
      <c r="AS124" s="292">
        <v>0</v>
      </c>
      <c r="AT124" s="352">
        <v>0</v>
      </c>
      <c r="AU124" s="292">
        <v>0</v>
      </c>
      <c r="AV124" s="351">
        <v>202432672.16999999</v>
      </c>
      <c r="AW124" s="293">
        <v>-202432672.16999999</v>
      </c>
      <c r="AX124" s="351">
        <v>202432672.16999999</v>
      </c>
      <c r="AY124" s="292">
        <v>0</v>
      </c>
      <c r="AZ124" s="293">
        <v>202432672.16999999</v>
      </c>
      <c r="BA124" s="292">
        <v>0</v>
      </c>
      <c r="BB124" s="292">
        <v>0</v>
      </c>
    </row>
    <row r="125" spans="1:54" hidden="1" x14ac:dyDescent="0.25">
      <c r="A125" s="1392" t="s">
        <v>17</v>
      </c>
      <c r="B125" s="1145"/>
      <c r="C125" s="1392" t="s">
        <v>290</v>
      </c>
      <c r="D125" s="1145"/>
      <c r="E125" s="1392" t="s">
        <v>288</v>
      </c>
      <c r="F125" s="1145"/>
      <c r="G125" s="1392" t="s">
        <v>291</v>
      </c>
      <c r="H125" s="1145"/>
      <c r="I125" s="1392" t="s">
        <v>292</v>
      </c>
      <c r="J125" s="1145"/>
      <c r="K125" s="1145"/>
      <c r="L125" s="1392" t="s">
        <v>68</v>
      </c>
      <c r="M125" s="1145"/>
      <c r="N125" s="1145"/>
      <c r="O125" s="1392"/>
      <c r="P125" s="1145"/>
      <c r="Q125" s="1392"/>
      <c r="R125" s="1145"/>
      <c r="S125" s="1391" t="s">
        <v>69</v>
      </c>
      <c r="T125" s="1145"/>
      <c r="U125" s="1145"/>
      <c r="V125" s="1145"/>
      <c r="W125" s="1145"/>
      <c r="X125" s="1145"/>
      <c r="Y125" s="1145"/>
      <c r="Z125" s="1145"/>
      <c r="AA125" s="1392" t="s">
        <v>281</v>
      </c>
      <c r="AB125" s="1145"/>
      <c r="AC125" s="1145"/>
      <c r="AD125" s="1145"/>
      <c r="AE125" s="1145"/>
      <c r="AF125" s="1392" t="s">
        <v>282</v>
      </c>
      <c r="AG125" s="1145"/>
      <c r="AH125" s="1145"/>
      <c r="AI125" s="294" t="s">
        <v>68</v>
      </c>
      <c r="AJ125" s="1393" t="s">
        <v>283</v>
      </c>
      <c r="AK125" s="1145"/>
      <c r="AL125" s="1145"/>
      <c r="AM125" s="1145"/>
      <c r="AN125" s="1145"/>
      <c r="AO125" s="1145"/>
      <c r="AP125" s="293">
        <v>2715791148</v>
      </c>
      <c r="AQ125" s="352">
        <v>0</v>
      </c>
      <c r="AR125" s="293">
        <v>610067349.71000004</v>
      </c>
      <c r="AS125" s="292">
        <v>0</v>
      </c>
      <c r="AT125" s="352">
        <v>0</v>
      </c>
      <c r="AU125" s="292">
        <v>0</v>
      </c>
      <c r="AV125" s="352">
        <v>0</v>
      </c>
      <c r="AW125" s="292">
        <v>0</v>
      </c>
      <c r="AX125" s="352">
        <v>0</v>
      </c>
      <c r="AY125" s="292">
        <v>0</v>
      </c>
      <c r="AZ125" s="292">
        <v>0</v>
      </c>
      <c r="BA125" s="292">
        <v>0</v>
      </c>
      <c r="BB125" s="292">
        <v>0</v>
      </c>
    </row>
    <row r="126" spans="1:54" hidden="1" x14ac:dyDescent="0.25">
      <c r="A126" s="1392" t="s">
        <v>17</v>
      </c>
      <c r="B126" s="1145"/>
      <c r="C126" s="1392" t="s">
        <v>290</v>
      </c>
      <c r="D126" s="1145"/>
      <c r="E126" s="1392" t="s">
        <v>288</v>
      </c>
      <c r="F126" s="1145"/>
      <c r="G126" s="1392" t="s">
        <v>291</v>
      </c>
      <c r="H126" s="1145"/>
      <c r="I126" s="1392" t="s">
        <v>292</v>
      </c>
      <c r="J126" s="1145"/>
      <c r="K126" s="1145"/>
      <c r="L126" s="1392" t="s">
        <v>298</v>
      </c>
      <c r="M126" s="1145"/>
      <c r="N126" s="1145"/>
      <c r="O126" s="1392"/>
      <c r="P126" s="1145"/>
      <c r="Q126" s="1392"/>
      <c r="R126" s="1145"/>
      <c r="S126" s="1391" t="s">
        <v>70</v>
      </c>
      <c r="T126" s="1145"/>
      <c r="U126" s="1145"/>
      <c r="V126" s="1145"/>
      <c r="W126" s="1145"/>
      <c r="X126" s="1145"/>
      <c r="Y126" s="1145"/>
      <c r="Z126" s="1145"/>
      <c r="AA126" s="1392" t="s">
        <v>281</v>
      </c>
      <c r="AB126" s="1145"/>
      <c r="AC126" s="1145"/>
      <c r="AD126" s="1145"/>
      <c r="AE126" s="1145"/>
      <c r="AF126" s="1392" t="s">
        <v>282</v>
      </c>
      <c r="AG126" s="1145"/>
      <c r="AH126" s="1145"/>
      <c r="AI126" s="294" t="s">
        <v>68</v>
      </c>
      <c r="AJ126" s="1393" t="s">
        <v>283</v>
      </c>
      <c r="AK126" s="1145"/>
      <c r="AL126" s="1145"/>
      <c r="AM126" s="1145"/>
      <c r="AN126" s="1145"/>
      <c r="AO126" s="1145"/>
      <c r="AP126" s="293">
        <v>3500000</v>
      </c>
      <c r="AQ126" s="352">
        <v>0</v>
      </c>
      <c r="AR126" s="293">
        <v>2543040</v>
      </c>
      <c r="AS126" s="292">
        <v>0</v>
      </c>
      <c r="AT126" s="352">
        <v>0</v>
      </c>
      <c r="AU126" s="292">
        <v>0</v>
      </c>
      <c r="AV126" s="352">
        <v>0</v>
      </c>
      <c r="AW126" s="292">
        <v>0</v>
      </c>
      <c r="AX126" s="352">
        <v>0</v>
      </c>
      <c r="AY126" s="292">
        <v>0</v>
      </c>
      <c r="AZ126" s="292">
        <v>0</v>
      </c>
      <c r="BA126" s="292">
        <v>0</v>
      </c>
      <c r="BB126" s="292">
        <v>0</v>
      </c>
    </row>
    <row r="127" spans="1:54" hidden="1" x14ac:dyDescent="0.25">
      <c r="A127" s="1389" t="s">
        <v>17</v>
      </c>
      <c r="B127" s="1145"/>
      <c r="C127" s="1389" t="s">
        <v>290</v>
      </c>
      <c r="D127" s="1145"/>
      <c r="E127" s="1389" t="s">
        <v>288</v>
      </c>
      <c r="F127" s="1145"/>
      <c r="G127" s="1389" t="s">
        <v>291</v>
      </c>
      <c r="H127" s="1145"/>
      <c r="I127" s="1389" t="s">
        <v>300</v>
      </c>
      <c r="J127" s="1145"/>
      <c r="K127" s="1145"/>
      <c r="L127" s="1389"/>
      <c r="M127" s="1145"/>
      <c r="N127" s="1145"/>
      <c r="O127" s="1389"/>
      <c r="P127" s="1145"/>
      <c r="Q127" s="1389"/>
      <c r="R127" s="1145"/>
      <c r="S127" s="1388" t="s">
        <v>312</v>
      </c>
      <c r="T127" s="1145"/>
      <c r="U127" s="1145"/>
      <c r="V127" s="1145"/>
      <c r="W127" s="1145"/>
      <c r="X127" s="1145"/>
      <c r="Y127" s="1145"/>
      <c r="Z127" s="1145"/>
      <c r="AA127" s="1389" t="s">
        <v>281</v>
      </c>
      <c r="AB127" s="1145"/>
      <c r="AC127" s="1145"/>
      <c r="AD127" s="1145"/>
      <c r="AE127" s="1145"/>
      <c r="AF127" s="1389" t="s">
        <v>282</v>
      </c>
      <c r="AG127" s="1145"/>
      <c r="AH127" s="1145"/>
      <c r="AI127" s="297" t="s">
        <v>68</v>
      </c>
      <c r="AJ127" s="1390" t="s">
        <v>283</v>
      </c>
      <c r="AK127" s="1145"/>
      <c r="AL127" s="1145"/>
      <c r="AM127" s="1145"/>
      <c r="AN127" s="1145"/>
      <c r="AO127" s="1145"/>
      <c r="AP127" s="296">
        <v>2810671112</v>
      </c>
      <c r="AQ127" s="348">
        <v>114358169.5</v>
      </c>
      <c r="AR127" s="296">
        <v>721989435.5</v>
      </c>
      <c r="AS127" s="295">
        <v>0</v>
      </c>
      <c r="AT127" s="349">
        <v>0</v>
      </c>
      <c r="AU127" s="296">
        <v>114358169.5</v>
      </c>
      <c r="AV127" s="348">
        <v>343074504</v>
      </c>
      <c r="AW127" s="296">
        <v>-343074504</v>
      </c>
      <c r="AX127" s="348">
        <v>343074504</v>
      </c>
      <c r="AY127" s="295">
        <v>0</v>
      </c>
      <c r="AZ127" s="296">
        <v>343074504</v>
      </c>
      <c r="BA127" s="295">
        <v>0</v>
      </c>
      <c r="BB127" s="295">
        <v>0</v>
      </c>
    </row>
    <row r="128" spans="1:54" hidden="1" x14ac:dyDescent="0.25">
      <c r="A128" s="1392" t="s">
        <v>17</v>
      </c>
      <c r="B128" s="1145"/>
      <c r="C128" s="1392" t="s">
        <v>290</v>
      </c>
      <c r="D128" s="1145"/>
      <c r="E128" s="1392" t="s">
        <v>288</v>
      </c>
      <c r="F128" s="1145"/>
      <c r="G128" s="1392" t="s">
        <v>291</v>
      </c>
      <c r="H128" s="1145"/>
      <c r="I128" s="1392" t="s">
        <v>300</v>
      </c>
      <c r="J128" s="1145"/>
      <c r="K128" s="1145"/>
      <c r="L128" s="1392" t="s">
        <v>290</v>
      </c>
      <c r="M128" s="1145"/>
      <c r="N128" s="1145"/>
      <c r="O128" s="1392"/>
      <c r="P128" s="1145"/>
      <c r="Q128" s="1392"/>
      <c r="R128" s="1145"/>
      <c r="S128" s="1391" t="s">
        <v>71</v>
      </c>
      <c r="T128" s="1145"/>
      <c r="U128" s="1145"/>
      <c r="V128" s="1145"/>
      <c r="W128" s="1145"/>
      <c r="X128" s="1145"/>
      <c r="Y128" s="1145"/>
      <c r="Z128" s="1145"/>
      <c r="AA128" s="1392" t="s">
        <v>281</v>
      </c>
      <c r="AB128" s="1145"/>
      <c r="AC128" s="1145"/>
      <c r="AD128" s="1145"/>
      <c r="AE128" s="1145"/>
      <c r="AF128" s="1392" t="s">
        <v>282</v>
      </c>
      <c r="AG128" s="1145"/>
      <c r="AH128" s="1145"/>
      <c r="AI128" s="294" t="s">
        <v>68</v>
      </c>
      <c r="AJ128" s="1393" t="s">
        <v>283</v>
      </c>
      <c r="AK128" s="1145"/>
      <c r="AL128" s="1145"/>
      <c r="AM128" s="1145"/>
      <c r="AN128" s="1145"/>
      <c r="AO128" s="1145"/>
      <c r="AP128" s="293">
        <v>1086771112</v>
      </c>
      <c r="AQ128" s="352">
        <v>0</v>
      </c>
      <c r="AR128" s="293">
        <v>381989436</v>
      </c>
      <c r="AS128" s="292">
        <v>0</v>
      </c>
      <c r="AT128" s="352">
        <v>0</v>
      </c>
      <c r="AU128" s="292">
        <v>0</v>
      </c>
      <c r="AV128" s="352">
        <v>0</v>
      </c>
      <c r="AW128" s="292">
        <v>0</v>
      </c>
      <c r="AX128" s="352">
        <v>0</v>
      </c>
      <c r="AY128" s="292">
        <v>0</v>
      </c>
      <c r="AZ128" s="292">
        <v>0</v>
      </c>
      <c r="BA128" s="292">
        <v>0</v>
      </c>
      <c r="BB128" s="292">
        <v>0</v>
      </c>
    </row>
    <row r="129" spans="1:54" hidden="1" x14ac:dyDescent="0.25">
      <c r="A129" s="1392" t="s">
        <v>17</v>
      </c>
      <c r="B129" s="1145"/>
      <c r="C129" s="1392" t="s">
        <v>290</v>
      </c>
      <c r="D129" s="1145"/>
      <c r="E129" s="1392" t="s">
        <v>288</v>
      </c>
      <c r="F129" s="1145"/>
      <c r="G129" s="1392" t="s">
        <v>291</v>
      </c>
      <c r="H129" s="1145"/>
      <c r="I129" s="1392" t="s">
        <v>300</v>
      </c>
      <c r="J129" s="1145"/>
      <c r="K129" s="1145"/>
      <c r="L129" s="1392" t="s">
        <v>297</v>
      </c>
      <c r="M129" s="1145"/>
      <c r="N129" s="1145"/>
      <c r="O129" s="1392"/>
      <c r="P129" s="1145"/>
      <c r="Q129" s="1392"/>
      <c r="R129" s="1145"/>
      <c r="S129" s="1391" t="s">
        <v>72</v>
      </c>
      <c r="T129" s="1145"/>
      <c r="U129" s="1145"/>
      <c r="V129" s="1145"/>
      <c r="W129" s="1145"/>
      <c r="X129" s="1145"/>
      <c r="Y129" s="1145"/>
      <c r="Z129" s="1145"/>
      <c r="AA129" s="1392" t="s">
        <v>281</v>
      </c>
      <c r="AB129" s="1145"/>
      <c r="AC129" s="1145"/>
      <c r="AD129" s="1145"/>
      <c r="AE129" s="1145"/>
      <c r="AF129" s="1392" t="s">
        <v>282</v>
      </c>
      <c r="AG129" s="1145"/>
      <c r="AH129" s="1145"/>
      <c r="AI129" s="294" t="s">
        <v>68</v>
      </c>
      <c r="AJ129" s="1393" t="s">
        <v>283</v>
      </c>
      <c r="AK129" s="1145"/>
      <c r="AL129" s="1145"/>
      <c r="AM129" s="1145"/>
      <c r="AN129" s="1145"/>
      <c r="AO129" s="1145"/>
      <c r="AP129" s="293">
        <v>90000000</v>
      </c>
      <c r="AQ129" s="352">
        <v>0</v>
      </c>
      <c r="AR129" s="293">
        <v>90000000</v>
      </c>
      <c r="AS129" s="292">
        <v>0</v>
      </c>
      <c r="AT129" s="352">
        <v>0</v>
      </c>
      <c r="AU129" s="292">
        <v>0</v>
      </c>
      <c r="AV129" s="352">
        <v>0</v>
      </c>
      <c r="AW129" s="292">
        <v>0</v>
      </c>
      <c r="AX129" s="352">
        <v>0</v>
      </c>
      <c r="AY129" s="292">
        <v>0</v>
      </c>
      <c r="AZ129" s="292">
        <v>0</v>
      </c>
      <c r="BA129" s="292">
        <v>0</v>
      </c>
      <c r="BB129" s="292">
        <v>0</v>
      </c>
    </row>
    <row r="130" spans="1:54" hidden="1" x14ac:dyDescent="0.25">
      <c r="A130" s="1392" t="s">
        <v>17</v>
      </c>
      <c r="B130" s="1145"/>
      <c r="C130" s="1392" t="s">
        <v>290</v>
      </c>
      <c r="D130" s="1145"/>
      <c r="E130" s="1392" t="s">
        <v>288</v>
      </c>
      <c r="F130" s="1145"/>
      <c r="G130" s="1392" t="s">
        <v>291</v>
      </c>
      <c r="H130" s="1145"/>
      <c r="I130" s="1392" t="s">
        <v>300</v>
      </c>
      <c r="J130" s="1145"/>
      <c r="K130" s="1145"/>
      <c r="L130" s="1392" t="s">
        <v>292</v>
      </c>
      <c r="M130" s="1145"/>
      <c r="N130" s="1145"/>
      <c r="O130" s="1392"/>
      <c r="P130" s="1145"/>
      <c r="Q130" s="1392"/>
      <c r="R130" s="1145"/>
      <c r="S130" s="1391" t="s">
        <v>73</v>
      </c>
      <c r="T130" s="1145"/>
      <c r="U130" s="1145"/>
      <c r="V130" s="1145"/>
      <c r="W130" s="1145"/>
      <c r="X130" s="1145"/>
      <c r="Y130" s="1145"/>
      <c r="Z130" s="1145"/>
      <c r="AA130" s="1392" t="s">
        <v>281</v>
      </c>
      <c r="AB130" s="1145"/>
      <c r="AC130" s="1145"/>
      <c r="AD130" s="1145"/>
      <c r="AE130" s="1145"/>
      <c r="AF130" s="1392" t="s">
        <v>282</v>
      </c>
      <c r="AG130" s="1145"/>
      <c r="AH130" s="1145"/>
      <c r="AI130" s="294" t="s">
        <v>68</v>
      </c>
      <c r="AJ130" s="1393" t="s">
        <v>283</v>
      </c>
      <c r="AK130" s="1145"/>
      <c r="AL130" s="1145"/>
      <c r="AM130" s="1145"/>
      <c r="AN130" s="1145"/>
      <c r="AO130" s="1145"/>
      <c r="AP130" s="293">
        <v>1583900000</v>
      </c>
      <c r="AQ130" s="351">
        <v>114358169.5</v>
      </c>
      <c r="AR130" s="293">
        <v>199999999.5</v>
      </c>
      <c r="AS130" s="292">
        <v>0</v>
      </c>
      <c r="AT130" s="352">
        <v>0</v>
      </c>
      <c r="AU130" s="293">
        <v>114358169.5</v>
      </c>
      <c r="AV130" s="351">
        <v>343074504</v>
      </c>
      <c r="AW130" s="293">
        <v>-343074504</v>
      </c>
      <c r="AX130" s="351">
        <v>343074504</v>
      </c>
      <c r="AY130" s="292">
        <v>0</v>
      </c>
      <c r="AZ130" s="293">
        <v>343074504</v>
      </c>
      <c r="BA130" s="292">
        <v>0</v>
      </c>
      <c r="BB130" s="292">
        <v>0</v>
      </c>
    </row>
    <row r="131" spans="1:54" hidden="1" x14ac:dyDescent="0.25">
      <c r="A131" s="1392" t="s">
        <v>17</v>
      </c>
      <c r="B131" s="1145"/>
      <c r="C131" s="1392" t="s">
        <v>290</v>
      </c>
      <c r="D131" s="1145"/>
      <c r="E131" s="1392" t="s">
        <v>288</v>
      </c>
      <c r="F131" s="1145"/>
      <c r="G131" s="1392" t="s">
        <v>291</v>
      </c>
      <c r="H131" s="1145"/>
      <c r="I131" s="1392" t="s">
        <v>300</v>
      </c>
      <c r="J131" s="1145"/>
      <c r="K131" s="1145"/>
      <c r="L131" s="1392" t="s">
        <v>302</v>
      </c>
      <c r="M131" s="1145"/>
      <c r="N131" s="1145"/>
      <c r="O131" s="1392"/>
      <c r="P131" s="1145"/>
      <c r="Q131" s="1392"/>
      <c r="R131" s="1145"/>
      <c r="S131" s="1391" t="s">
        <v>665</v>
      </c>
      <c r="T131" s="1145"/>
      <c r="U131" s="1145"/>
      <c r="V131" s="1145"/>
      <c r="W131" s="1145"/>
      <c r="X131" s="1145"/>
      <c r="Y131" s="1145"/>
      <c r="Z131" s="1145"/>
      <c r="AA131" s="1392" t="s">
        <v>281</v>
      </c>
      <c r="AB131" s="1145"/>
      <c r="AC131" s="1145"/>
      <c r="AD131" s="1145"/>
      <c r="AE131" s="1145"/>
      <c r="AF131" s="1392" t="s">
        <v>282</v>
      </c>
      <c r="AG131" s="1145"/>
      <c r="AH131" s="1145"/>
      <c r="AI131" s="294" t="s">
        <v>68</v>
      </c>
      <c r="AJ131" s="1393" t="s">
        <v>283</v>
      </c>
      <c r="AK131" s="1145"/>
      <c r="AL131" s="1145"/>
      <c r="AM131" s="1145"/>
      <c r="AN131" s="1145"/>
      <c r="AO131" s="1145"/>
      <c r="AP131" s="293">
        <v>50000000</v>
      </c>
      <c r="AQ131" s="352">
        <v>0</v>
      </c>
      <c r="AR131" s="293">
        <v>50000000</v>
      </c>
      <c r="AS131" s="292">
        <v>0</v>
      </c>
      <c r="AT131" s="352">
        <v>0</v>
      </c>
      <c r="AU131" s="292">
        <v>0</v>
      </c>
      <c r="AV131" s="352">
        <v>0</v>
      </c>
      <c r="AW131" s="292">
        <v>0</v>
      </c>
      <c r="AX131" s="352">
        <v>0</v>
      </c>
      <c r="AY131" s="292">
        <v>0</v>
      </c>
      <c r="AZ131" s="292">
        <v>0</v>
      </c>
      <c r="BA131" s="292">
        <v>0</v>
      </c>
      <c r="BB131" s="292">
        <v>0</v>
      </c>
    </row>
    <row r="132" spans="1:54" hidden="1" x14ac:dyDescent="0.25">
      <c r="A132" s="1389" t="s">
        <v>17</v>
      </c>
      <c r="B132" s="1145"/>
      <c r="C132" s="1389" t="s">
        <v>290</v>
      </c>
      <c r="D132" s="1145"/>
      <c r="E132" s="1389" t="s">
        <v>288</v>
      </c>
      <c r="F132" s="1145"/>
      <c r="G132" s="1389" t="s">
        <v>291</v>
      </c>
      <c r="H132" s="1145"/>
      <c r="I132" s="1389" t="s">
        <v>301</v>
      </c>
      <c r="J132" s="1145"/>
      <c r="K132" s="1145"/>
      <c r="L132" s="1389"/>
      <c r="M132" s="1145"/>
      <c r="N132" s="1145"/>
      <c r="O132" s="1389"/>
      <c r="P132" s="1145"/>
      <c r="Q132" s="1389"/>
      <c r="R132" s="1145"/>
      <c r="S132" s="1388" t="s">
        <v>228</v>
      </c>
      <c r="T132" s="1145"/>
      <c r="U132" s="1145"/>
      <c r="V132" s="1145"/>
      <c r="W132" s="1145"/>
      <c r="X132" s="1145"/>
      <c r="Y132" s="1145"/>
      <c r="Z132" s="1145"/>
      <c r="AA132" s="1389" t="s">
        <v>281</v>
      </c>
      <c r="AB132" s="1145"/>
      <c r="AC132" s="1145"/>
      <c r="AD132" s="1145"/>
      <c r="AE132" s="1145"/>
      <c r="AF132" s="1389" t="s">
        <v>282</v>
      </c>
      <c r="AG132" s="1145"/>
      <c r="AH132" s="1145"/>
      <c r="AI132" s="297" t="s">
        <v>68</v>
      </c>
      <c r="AJ132" s="1390" t="s">
        <v>283</v>
      </c>
      <c r="AK132" s="1145"/>
      <c r="AL132" s="1145"/>
      <c r="AM132" s="1145"/>
      <c r="AN132" s="1145"/>
      <c r="AO132" s="1145"/>
      <c r="AP132" s="296">
        <v>101400000</v>
      </c>
      <c r="AQ132" s="348">
        <v>24200129</v>
      </c>
      <c r="AR132" s="296">
        <v>35865371</v>
      </c>
      <c r="AS132" s="295">
        <v>0</v>
      </c>
      <c r="AT132" s="349">
        <v>0</v>
      </c>
      <c r="AU132" s="296">
        <v>24200129</v>
      </c>
      <c r="AV132" s="348">
        <v>39999946</v>
      </c>
      <c r="AW132" s="296">
        <v>-39999946</v>
      </c>
      <c r="AX132" s="348">
        <v>39999946</v>
      </c>
      <c r="AY132" s="295">
        <v>0</v>
      </c>
      <c r="AZ132" s="296">
        <v>39999946</v>
      </c>
      <c r="BA132" s="295">
        <v>0</v>
      </c>
      <c r="BB132" s="295">
        <v>0</v>
      </c>
    </row>
    <row r="133" spans="1:54" hidden="1" x14ac:dyDescent="0.25">
      <c r="A133" s="1392" t="s">
        <v>17</v>
      </c>
      <c r="B133" s="1145"/>
      <c r="C133" s="1392" t="s">
        <v>290</v>
      </c>
      <c r="D133" s="1145"/>
      <c r="E133" s="1392" t="s">
        <v>288</v>
      </c>
      <c r="F133" s="1145"/>
      <c r="G133" s="1392" t="s">
        <v>291</v>
      </c>
      <c r="H133" s="1145"/>
      <c r="I133" s="1392" t="s">
        <v>301</v>
      </c>
      <c r="J133" s="1145"/>
      <c r="K133" s="1145"/>
      <c r="L133" s="1392" t="s">
        <v>292</v>
      </c>
      <c r="M133" s="1145"/>
      <c r="N133" s="1145"/>
      <c r="O133" s="1392"/>
      <c r="P133" s="1145"/>
      <c r="Q133" s="1392"/>
      <c r="R133" s="1145"/>
      <c r="S133" s="1391" t="s">
        <v>74</v>
      </c>
      <c r="T133" s="1145"/>
      <c r="U133" s="1145"/>
      <c r="V133" s="1145"/>
      <c r="W133" s="1145"/>
      <c r="X133" s="1145"/>
      <c r="Y133" s="1145"/>
      <c r="Z133" s="1145"/>
      <c r="AA133" s="1392" t="s">
        <v>281</v>
      </c>
      <c r="AB133" s="1145"/>
      <c r="AC133" s="1145"/>
      <c r="AD133" s="1145"/>
      <c r="AE133" s="1145"/>
      <c r="AF133" s="1392" t="s">
        <v>282</v>
      </c>
      <c r="AG133" s="1145"/>
      <c r="AH133" s="1145"/>
      <c r="AI133" s="294" t="s">
        <v>68</v>
      </c>
      <c r="AJ133" s="1393" t="s">
        <v>283</v>
      </c>
      <c r="AK133" s="1145"/>
      <c r="AL133" s="1145"/>
      <c r="AM133" s="1145"/>
      <c r="AN133" s="1145"/>
      <c r="AO133" s="1145"/>
      <c r="AP133" s="293">
        <v>6000000</v>
      </c>
      <c r="AQ133" s="352">
        <v>0</v>
      </c>
      <c r="AR133" s="293">
        <v>5163000</v>
      </c>
      <c r="AS133" s="292">
        <v>0</v>
      </c>
      <c r="AT133" s="352">
        <v>0</v>
      </c>
      <c r="AU133" s="292">
        <v>0</v>
      </c>
      <c r="AV133" s="352">
        <v>0</v>
      </c>
      <c r="AW133" s="292">
        <v>0</v>
      </c>
      <c r="AX133" s="352">
        <v>0</v>
      </c>
      <c r="AY133" s="292">
        <v>0</v>
      </c>
      <c r="AZ133" s="292">
        <v>0</v>
      </c>
      <c r="BA133" s="292">
        <v>0</v>
      </c>
      <c r="BB133" s="292">
        <v>0</v>
      </c>
    </row>
    <row r="134" spans="1:54" hidden="1" x14ac:dyDescent="0.25">
      <c r="A134" s="1392" t="s">
        <v>17</v>
      </c>
      <c r="B134" s="1145"/>
      <c r="C134" s="1392" t="s">
        <v>290</v>
      </c>
      <c r="D134" s="1145"/>
      <c r="E134" s="1392" t="s">
        <v>288</v>
      </c>
      <c r="F134" s="1145"/>
      <c r="G134" s="1392" t="s">
        <v>291</v>
      </c>
      <c r="H134" s="1145"/>
      <c r="I134" s="1392" t="s">
        <v>301</v>
      </c>
      <c r="J134" s="1145"/>
      <c r="K134" s="1145"/>
      <c r="L134" s="1392" t="s">
        <v>300</v>
      </c>
      <c r="M134" s="1145"/>
      <c r="N134" s="1145"/>
      <c r="O134" s="1392"/>
      <c r="P134" s="1145"/>
      <c r="Q134" s="1392"/>
      <c r="R134" s="1145"/>
      <c r="S134" s="1391" t="s">
        <v>75</v>
      </c>
      <c r="T134" s="1145"/>
      <c r="U134" s="1145"/>
      <c r="V134" s="1145"/>
      <c r="W134" s="1145"/>
      <c r="X134" s="1145"/>
      <c r="Y134" s="1145"/>
      <c r="Z134" s="1145"/>
      <c r="AA134" s="1392" t="s">
        <v>281</v>
      </c>
      <c r="AB134" s="1145"/>
      <c r="AC134" s="1145"/>
      <c r="AD134" s="1145"/>
      <c r="AE134" s="1145"/>
      <c r="AF134" s="1392" t="s">
        <v>282</v>
      </c>
      <c r="AG134" s="1145"/>
      <c r="AH134" s="1145"/>
      <c r="AI134" s="294" t="s">
        <v>68</v>
      </c>
      <c r="AJ134" s="1393" t="s">
        <v>283</v>
      </c>
      <c r="AK134" s="1145"/>
      <c r="AL134" s="1145"/>
      <c r="AM134" s="1145"/>
      <c r="AN134" s="1145"/>
      <c r="AO134" s="1145"/>
      <c r="AP134" s="293">
        <v>95400000</v>
      </c>
      <c r="AQ134" s="351">
        <v>24200129</v>
      </c>
      <c r="AR134" s="293">
        <v>30702371</v>
      </c>
      <c r="AS134" s="292">
        <v>0</v>
      </c>
      <c r="AT134" s="352">
        <v>0</v>
      </c>
      <c r="AU134" s="293">
        <v>24200129</v>
      </c>
      <c r="AV134" s="351">
        <v>39999946</v>
      </c>
      <c r="AW134" s="293">
        <v>-39999946</v>
      </c>
      <c r="AX134" s="351">
        <v>39999946</v>
      </c>
      <c r="AY134" s="292">
        <v>0</v>
      </c>
      <c r="AZ134" s="293">
        <v>39999946</v>
      </c>
      <c r="BA134" s="292">
        <v>0</v>
      </c>
      <c r="BB134" s="292">
        <v>0</v>
      </c>
    </row>
    <row r="135" spans="1:54" hidden="1" x14ac:dyDescent="0.25">
      <c r="A135" s="1389" t="s">
        <v>17</v>
      </c>
      <c r="B135" s="1145"/>
      <c r="C135" s="1389" t="s">
        <v>290</v>
      </c>
      <c r="D135" s="1145"/>
      <c r="E135" s="1389" t="s">
        <v>288</v>
      </c>
      <c r="F135" s="1145"/>
      <c r="G135" s="1389" t="s">
        <v>291</v>
      </c>
      <c r="H135" s="1145"/>
      <c r="I135" s="1389" t="s">
        <v>302</v>
      </c>
      <c r="J135" s="1145"/>
      <c r="K135" s="1145"/>
      <c r="L135" s="1389"/>
      <c r="M135" s="1145"/>
      <c r="N135" s="1145"/>
      <c r="O135" s="1389"/>
      <c r="P135" s="1145"/>
      <c r="Q135" s="1389"/>
      <c r="R135" s="1145"/>
      <c r="S135" s="1388" t="s">
        <v>313</v>
      </c>
      <c r="T135" s="1145"/>
      <c r="U135" s="1145"/>
      <c r="V135" s="1145"/>
      <c r="W135" s="1145"/>
      <c r="X135" s="1145"/>
      <c r="Y135" s="1145"/>
      <c r="Z135" s="1145"/>
      <c r="AA135" s="1389" t="s">
        <v>281</v>
      </c>
      <c r="AB135" s="1145"/>
      <c r="AC135" s="1145"/>
      <c r="AD135" s="1145"/>
      <c r="AE135" s="1145"/>
      <c r="AF135" s="1389" t="s">
        <v>282</v>
      </c>
      <c r="AG135" s="1145"/>
      <c r="AH135" s="1145"/>
      <c r="AI135" s="297" t="s">
        <v>68</v>
      </c>
      <c r="AJ135" s="1390" t="s">
        <v>283</v>
      </c>
      <c r="AK135" s="1145"/>
      <c r="AL135" s="1145"/>
      <c r="AM135" s="1145"/>
      <c r="AN135" s="1145"/>
      <c r="AO135" s="1145"/>
      <c r="AP135" s="296">
        <v>1343176172</v>
      </c>
      <c r="AQ135" s="349">
        <v>0</v>
      </c>
      <c r="AR135" s="295">
        <v>0</v>
      </c>
      <c r="AS135" s="295">
        <v>0</v>
      </c>
      <c r="AT135" s="348">
        <v>102105087</v>
      </c>
      <c r="AU135" s="296">
        <v>-102105087</v>
      </c>
      <c r="AV135" s="348">
        <v>102105087</v>
      </c>
      <c r="AW135" s="295">
        <v>0</v>
      </c>
      <c r="AX135" s="348">
        <v>85277885</v>
      </c>
      <c r="AY135" s="296">
        <v>16827202</v>
      </c>
      <c r="AZ135" s="296">
        <v>85277885</v>
      </c>
      <c r="BA135" s="295">
        <v>0</v>
      </c>
      <c r="BB135" s="296">
        <v>391766</v>
      </c>
    </row>
    <row r="136" spans="1:54" hidden="1" x14ac:dyDescent="0.25">
      <c r="A136" s="1392" t="s">
        <v>17</v>
      </c>
      <c r="B136" s="1145"/>
      <c r="C136" s="1392" t="s">
        <v>290</v>
      </c>
      <c r="D136" s="1145"/>
      <c r="E136" s="1392" t="s">
        <v>288</v>
      </c>
      <c r="F136" s="1145"/>
      <c r="G136" s="1392" t="s">
        <v>291</v>
      </c>
      <c r="H136" s="1145"/>
      <c r="I136" s="1392" t="s">
        <v>302</v>
      </c>
      <c r="J136" s="1145"/>
      <c r="K136" s="1145"/>
      <c r="L136" s="1392" t="s">
        <v>287</v>
      </c>
      <c r="M136" s="1145"/>
      <c r="N136" s="1145"/>
      <c r="O136" s="1392"/>
      <c r="P136" s="1145"/>
      <c r="Q136" s="1392"/>
      <c r="R136" s="1145"/>
      <c r="S136" s="1391" t="s">
        <v>76</v>
      </c>
      <c r="T136" s="1145"/>
      <c r="U136" s="1145"/>
      <c r="V136" s="1145"/>
      <c r="W136" s="1145"/>
      <c r="X136" s="1145"/>
      <c r="Y136" s="1145"/>
      <c r="Z136" s="1145"/>
      <c r="AA136" s="1392" t="s">
        <v>281</v>
      </c>
      <c r="AB136" s="1145"/>
      <c r="AC136" s="1145"/>
      <c r="AD136" s="1145"/>
      <c r="AE136" s="1145"/>
      <c r="AF136" s="1392" t="s">
        <v>282</v>
      </c>
      <c r="AG136" s="1145"/>
      <c r="AH136" s="1145"/>
      <c r="AI136" s="294" t="s">
        <v>68</v>
      </c>
      <c r="AJ136" s="1393" t="s">
        <v>283</v>
      </c>
      <c r="AK136" s="1145"/>
      <c r="AL136" s="1145"/>
      <c r="AM136" s="1145"/>
      <c r="AN136" s="1145"/>
      <c r="AO136" s="1145"/>
      <c r="AP136" s="293">
        <v>143815862</v>
      </c>
      <c r="AQ136" s="352">
        <v>0</v>
      </c>
      <c r="AR136" s="292">
        <v>0</v>
      </c>
      <c r="AS136" s="292">
        <v>0</v>
      </c>
      <c r="AT136" s="351">
        <v>7567811</v>
      </c>
      <c r="AU136" s="293">
        <v>-7567811</v>
      </c>
      <c r="AV136" s="351">
        <v>7567811</v>
      </c>
      <c r="AW136" s="292">
        <v>0</v>
      </c>
      <c r="AX136" s="351">
        <v>7156021</v>
      </c>
      <c r="AY136" s="293">
        <v>411790</v>
      </c>
      <c r="AZ136" s="293">
        <v>7156021</v>
      </c>
      <c r="BA136" s="292">
        <v>0</v>
      </c>
      <c r="BB136" s="292">
        <v>0</v>
      </c>
    </row>
    <row r="137" spans="1:54" hidden="1" x14ac:dyDescent="0.25">
      <c r="A137" s="1392" t="s">
        <v>17</v>
      </c>
      <c r="B137" s="1145"/>
      <c r="C137" s="1392" t="s">
        <v>290</v>
      </c>
      <c r="D137" s="1145"/>
      <c r="E137" s="1392" t="s">
        <v>288</v>
      </c>
      <c r="F137" s="1145"/>
      <c r="G137" s="1392" t="s">
        <v>291</v>
      </c>
      <c r="H137" s="1145"/>
      <c r="I137" s="1392" t="s">
        <v>302</v>
      </c>
      <c r="J137" s="1145"/>
      <c r="K137" s="1145"/>
      <c r="L137" s="1392" t="s">
        <v>290</v>
      </c>
      <c r="M137" s="1145"/>
      <c r="N137" s="1145"/>
      <c r="O137" s="1392"/>
      <c r="P137" s="1145"/>
      <c r="Q137" s="1392"/>
      <c r="R137" s="1145"/>
      <c r="S137" s="1391" t="s">
        <v>77</v>
      </c>
      <c r="T137" s="1145"/>
      <c r="U137" s="1145"/>
      <c r="V137" s="1145"/>
      <c r="W137" s="1145"/>
      <c r="X137" s="1145"/>
      <c r="Y137" s="1145"/>
      <c r="Z137" s="1145"/>
      <c r="AA137" s="1392" t="s">
        <v>281</v>
      </c>
      <c r="AB137" s="1145"/>
      <c r="AC137" s="1145"/>
      <c r="AD137" s="1145"/>
      <c r="AE137" s="1145"/>
      <c r="AF137" s="1392" t="s">
        <v>282</v>
      </c>
      <c r="AG137" s="1145"/>
      <c r="AH137" s="1145"/>
      <c r="AI137" s="294" t="s">
        <v>68</v>
      </c>
      <c r="AJ137" s="1393" t="s">
        <v>283</v>
      </c>
      <c r="AK137" s="1145"/>
      <c r="AL137" s="1145"/>
      <c r="AM137" s="1145"/>
      <c r="AN137" s="1145"/>
      <c r="AO137" s="1145"/>
      <c r="AP137" s="293">
        <v>794010310</v>
      </c>
      <c r="AQ137" s="352">
        <v>0</v>
      </c>
      <c r="AR137" s="292">
        <v>0</v>
      </c>
      <c r="AS137" s="292">
        <v>0</v>
      </c>
      <c r="AT137" s="351">
        <v>64081536</v>
      </c>
      <c r="AU137" s="293">
        <v>-64081536</v>
      </c>
      <c r="AV137" s="351">
        <v>64081536</v>
      </c>
      <c r="AW137" s="292">
        <v>0</v>
      </c>
      <c r="AX137" s="351">
        <v>61012466</v>
      </c>
      <c r="AY137" s="293">
        <v>3069070</v>
      </c>
      <c r="AZ137" s="293">
        <v>61012466</v>
      </c>
      <c r="BA137" s="292">
        <v>0</v>
      </c>
      <c r="BB137" s="293">
        <v>386466</v>
      </c>
    </row>
    <row r="138" spans="1:54" hidden="1" x14ac:dyDescent="0.25">
      <c r="A138" s="1392" t="s">
        <v>17</v>
      </c>
      <c r="B138" s="1145"/>
      <c r="C138" s="1392" t="s">
        <v>290</v>
      </c>
      <c r="D138" s="1145"/>
      <c r="E138" s="1392" t="s">
        <v>288</v>
      </c>
      <c r="F138" s="1145"/>
      <c r="G138" s="1392" t="s">
        <v>291</v>
      </c>
      <c r="H138" s="1145"/>
      <c r="I138" s="1392" t="s">
        <v>302</v>
      </c>
      <c r="J138" s="1145"/>
      <c r="K138" s="1145"/>
      <c r="L138" s="1392" t="s">
        <v>297</v>
      </c>
      <c r="M138" s="1145"/>
      <c r="N138" s="1145"/>
      <c r="O138" s="1392"/>
      <c r="P138" s="1145"/>
      <c r="Q138" s="1392"/>
      <c r="R138" s="1145"/>
      <c r="S138" s="1391" t="s">
        <v>78</v>
      </c>
      <c r="T138" s="1145"/>
      <c r="U138" s="1145"/>
      <c r="V138" s="1145"/>
      <c r="W138" s="1145"/>
      <c r="X138" s="1145"/>
      <c r="Y138" s="1145"/>
      <c r="Z138" s="1145"/>
      <c r="AA138" s="1392" t="s">
        <v>281</v>
      </c>
      <c r="AB138" s="1145"/>
      <c r="AC138" s="1145"/>
      <c r="AD138" s="1145"/>
      <c r="AE138" s="1145"/>
      <c r="AF138" s="1392" t="s">
        <v>282</v>
      </c>
      <c r="AG138" s="1145"/>
      <c r="AH138" s="1145"/>
      <c r="AI138" s="294" t="s">
        <v>68</v>
      </c>
      <c r="AJ138" s="1393" t="s">
        <v>283</v>
      </c>
      <c r="AK138" s="1145"/>
      <c r="AL138" s="1145"/>
      <c r="AM138" s="1145"/>
      <c r="AN138" s="1145"/>
      <c r="AO138" s="1145"/>
      <c r="AP138" s="293">
        <v>350000</v>
      </c>
      <c r="AQ138" s="352">
        <v>0</v>
      </c>
      <c r="AR138" s="292">
        <v>0</v>
      </c>
      <c r="AS138" s="292">
        <v>0</v>
      </c>
      <c r="AT138" s="351">
        <v>4508</v>
      </c>
      <c r="AU138" s="293">
        <v>-4508</v>
      </c>
      <c r="AV138" s="351">
        <v>4508</v>
      </c>
      <c r="AW138" s="292">
        <v>0</v>
      </c>
      <c r="AX138" s="351">
        <v>4508</v>
      </c>
      <c r="AY138" s="292">
        <v>0</v>
      </c>
      <c r="AZ138" s="293">
        <v>4508</v>
      </c>
      <c r="BA138" s="292">
        <v>0</v>
      </c>
      <c r="BB138" s="292">
        <v>0</v>
      </c>
    </row>
    <row r="139" spans="1:54" hidden="1" x14ac:dyDescent="0.25">
      <c r="A139" s="1392" t="s">
        <v>17</v>
      </c>
      <c r="B139" s="1145"/>
      <c r="C139" s="1392" t="s">
        <v>290</v>
      </c>
      <c r="D139" s="1145"/>
      <c r="E139" s="1392" t="s">
        <v>288</v>
      </c>
      <c r="F139" s="1145"/>
      <c r="G139" s="1392" t="s">
        <v>291</v>
      </c>
      <c r="H139" s="1145"/>
      <c r="I139" s="1392" t="s">
        <v>302</v>
      </c>
      <c r="J139" s="1145"/>
      <c r="K139" s="1145"/>
      <c r="L139" s="1392" t="s">
        <v>292</v>
      </c>
      <c r="M139" s="1145"/>
      <c r="N139" s="1145"/>
      <c r="O139" s="1392"/>
      <c r="P139" s="1145"/>
      <c r="Q139" s="1392"/>
      <c r="R139" s="1145"/>
      <c r="S139" s="1391" t="s">
        <v>79</v>
      </c>
      <c r="T139" s="1145"/>
      <c r="U139" s="1145"/>
      <c r="V139" s="1145"/>
      <c r="W139" s="1145"/>
      <c r="X139" s="1145"/>
      <c r="Y139" s="1145"/>
      <c r="Z139" s="1145"/>
      <c r="AA139" s="1392" t="s">
        <v>281</v>
      </c>
      <c r="AB139" s="1145"/>
      <c r="AC139" s="1145"/>
      <c r="AD139" s="1145"/>
      <c r="AE139" s="1145"/>
      <c r="AF139" s="1392" t="s">
        <v>282</v>
      </c>
      <c r="AG139" s="1145"/>
      <c r="AH139" s="1145"/>
      <c r="AI139" s="294" t="s">
        <v>68</v>
      </c>
      <c r="AJ139" s="1393" t="s">
        <v>283</v>
      </c>
      <c r="AK139" s="1145"/>
      <c r="AL139" s="1145"/>
      <c r="AM139" s="1145"/>
      <c r="AN139" s="1145"/>
      <c r="AO139" s="1145"/>
      <c r="AP139" s="293">
        <v>185000000</v>
      </c>
      <c r="AQ139" s="352">
        <v>0</v>
      </c>
      <c r="AR139" s="292">
        <v>0</v>
      </c>
      <c r="AS139" s="292">
        <v>0</v>
      </c>
      <c r="AT139" s="351">
        <v>12824674</v>
      </c>
      <c r="AU139" s="293">
        <v>-12824674</v>
      </c>
      <c r="AV139" s="351">
        <v>12824674</v>
      </c>
      <c r="AW139" s="292">
        <v>0</v>
      </c>
      <c r="AX139" s="352">
        <v>0</v>
      </c>
      <c r="AY139" s="293">
        <v>12824674</v>
      </c>
      <c r="AZ139" s="292">
        <v>0</v>
      </c>
      <c r="BA139" s="292">
        <v>0</v>
      </c>
      <c r="BB139" s="293">
        <v>5300</v>
      </c>
    </row>
    <row r="140" spans="1:54" hidden="1" x14ac:dyDescent="0.25">
      <c r="A140" s="1392" t="s">
        <v>17</v>
      </c>
      <c r="B140" s="1145"/>
      <c r="C140" s="1392" t="s">
        <v>290</v>
      </c>
      <c r="D140" s="1145"/>
      <c r="E140" s="1392" t="s">
        <v>288</v>
      </c>
      <c r="F140" s="1145"/>
      <c r="G140" s="1392" t="s">
        <v>291</v>
      </c>
      <c r="H140" s="1145"/>
      <c r="I140" s="1392" t="s">
        <v>302</v>
      </c>
      <c r="J140" s="1145"/>
      <c r="K140" s="1145"/>
      <c r="L140" s="1392" t="s">
        <v>300</v>
      </c>
      <c r="M140" s="1145"/>
      <c r="N140" s="1145"/>
      <c r="O140" s="1392"/>
      <c r="P140" s="1145"/>
      <c r="Q140" s="1392"/>
      <c r="R140" s="1145"/>
      <c r="S140" s="1391" t="s">
        <v>80</v>
      </c>
      <c r="T140" s="1145"/>
      <c r="U140" s="1145"/>
      <c r="V140" s="1145"/>
      <c r="W140" s="1145"/>
      <c r="X140" s="1145"/>
      <c r="Y140" s="1145"/>
      <c r="Z140" s="1145"/>
      <c r="AA140" s="1392" t="s">
        <v>281</v>
      </c>
      <c r="AB140" s="1145"/>
      <c r="AC140" s="1145"/>
      <c r="AD140" s="1145"/>
      <c r="AE140" s="1145"/>
      <c r="AF140" s="1392" t="s">
        <v>282</v>
      </c>
      <c r="AG140" s="1145"/>
      <c r="AH140" s="1145"/>
      <c r="AI140" s="294" t="s">
        <v>68</v>
      </c>
      <c r="AJ140" s="1393" t="s">
        <v>283</v>
      </c>
      <c r="AK140" s="1145"/>
      <c r="AL140" s="1145"/>
      <c r="AM140" s="1145"/>
      <c r="AN140" s="1145"/>
      <c r="AO140" s="1145"/>
      <c r="AP140" s="293">
        <v>220000000</v>
      </c>
      <c r="AQ140" s="352">
        <v>0</v>
      </c>
      <c r="AR140" s="292">
        <v>0</v>
      </c>
      <c r="AS140" s="292">
        <v>0</v>
      </c>
      <c r="AT140" s="351">
        <v>17626558</v>
      </c>
      <c r="AU140" s="293">
        <v>-17626558</v>
      </c>
      <c r="AV140" s="351">
        <v>17626558</v>
      </c>
      <c r="AW140" s="292">
        <v>0</v>
      </c>
      <c r="AX140" s="351">
        <v>17104890</v>
      </c>
      <c r="AY140" s="293">
        <v>521668</v>
      </c>
      <c r="AZ140" s="293">
        <v>17104890</v>
      </c>
      <c r="BA140" s="292">
        <v>0</v>
      </c>
      <c r="BB140" s="292">
        <v>0</v>
      </c>
    </row>
    <row r="141" spans="1:54" hidden="1" x14ac:dyDescent="0.25">
      <c r="A141" s="1389" t="s">
        <v>17</v>
      </c>
      <c r="B141" s="1145"/>
      <c r="C141" s="1389" t="s">
        <v>290</v>
      </c>
      <c r="D141" s="1145"/>
      <c r="E141" s="1389" t="s">
        <v>288</v>
      </c>
      <c r="F141" s="1145"/>
      <c r="G141" s="1389" t="s">
        <v>291</v>
      </c>
      <c r="H141" s="1145"/>
      <c r="I141" s="1389" t="s">
        <v>296</v>
      </c>
      <c r="J141" s="1145"/>
      <c r="K141" s="1145"/>
      <c r="L141" s="1389"/>
      <c r="M141" s="1145"/>
      <c r="N141" s="1145"/>
      <c r="O141" s="1389"/>
      <c r="P141" s="1145"/>
      <c r="Q141" s="1389"/>
      <c r="R141" s="1145"/>
      <c r="S141" s="1388" t="s">
        <v>232</v>
      </c>
      <c r="T141" s="1145"/>
      <c r="U141" s="1145"/>
      <c r="V141" s="1145"/>
      <c r="W141" s="1145"/>
      <c r="X141" s="1145"/>
      <c r="Y141" s="1145"/>
      <c r="Z141" s="1145"/>
      <c r="AA141" s="1389" t="s">
        <v>281</v>
      </c>
      <c r="AB141" s="1145"/>
      <c r="AC141" s="1145"/>
      <c r="AD141" s="1145"/>
      <c r="AE141" s="1145"/>
      <c r="AF141" s="1389" t="s">
        <v>282</v>
      </c>
      <c r="AG141" s="1145"/>
      <c r="AH141" s="1145"/>
      <c r="AI141" s="297" t="s">
        <v>68</v>
      </c>
      <c r="AJ141" s="1390" t="s">
        <v>283</v>
      </c>
      <c r="AK141" s="1145"/>
      <c r="AL141" s="1145"/>
      <c r="AM141" s="1145"/>
      <c r="AN141" s="1145"/>
      <c r="AO141" s="1145"/>
      <c r="AP141" s="296">
        <v>597250000</v>
      </c>
      <c r="AQ141" s="349">
        <v>0</v>
      </c>
      <c r="AR141" s="296">
        <v>21986260</v>
      </c>
      <c r="AS141" s="295">
        <v>0</v>
      </c>
      <c r="AT141" s="349">
        <v>0</v>
      </c>
      <c r="AU141" s="295">
        <v>0</v>
      </c>
      <c r="AV141" s="349">
        <v>0</v>
      </c>
      <c r="AW141" s="295">
        <v>0</v>
      </c>
      <c r="AX141" s="349">
        <v>0</v>
      </c>
      <c r="AY141" s="295">
        <v>0</v>
      </c>
      <c r="AZ141" s="295">
        <v>0</v>
      </c>
      <c r="BA141" s="295">
        <v>0</v>
      </c>
      <c r="BB141" s="295">
        <v>0</v>
      </c>
    </row>
    <row r="142" spans="1:54" hidden="1" x14ac:dyDescent="0.25">
      <c r="A142" s="1392" t="s">
        <v>17</v>
      </c>
      <c r="B142" s="1145"/>
      <c r="C142" s="1392" t="s">
        <v>290</v>
      </c>
      <c r="D142" s="1145"/>
      <c r="E142" s="1392" t="s">
        <v>288</v>
      </c>
      <c r="F142" s="1145"/>
      <c r="G142" s="1392" t="s">
        <v>291</v>
      </c>
      <c r="H142" s="1145"/>
      <c r="I142" s="1392" t="s">
        <v>296</v>
      </c>
      <c r="J142" s="1145"/>
      <c r="K142" s="1145"/>
      <c r="L142" s="1392" t="s">
        <v>287</v>
      </c>
      <c r="M142" s="1145"/>
      <c r="N142" s="1145"/>
      <c r="O142" s="1392"/>
      <c r="P142" s="1145"/>
      <c r="Q142" s="1392"/>
      <c r="R142" s="1145"/>
      <c r="S142" s="1391" t="s">
        <v>81</v>
      </c>
      <c r="T142" s="1145"/>
      <c r="U142" s="1145"/>
      <c r="V142" s="1145"/>
      <c r="W142" s="1145"/>
      <c r="X142" s="1145"/>
      <c r="Y142" s="1145"/>
      <c r="Z142" s="1145"/>
      <c r="AA142" s="1392" t="s">
        <v>281</v>
      </c>
      <c r="AB142" s="1145"/>
      <c r="AC142" s="1145"/>
      <c r="AD142" s="1145"/>
      <c r="AE142" s="1145"/>
      <c r="AF142" s="1392" t="s">
        <v>282</v>
      </c>
      <c r="AG142" s="1145"/>
      <c r="AH142" s="1145"/>
      <c r="AI142" s="294" t="s">
        <v>68</v>
      </c>
      <c r="AJ142" s="1393" t="s">
        <v>283</v>
      </c>
      <c r="AK142" s="1145"/>
      <c r="AL142" s="1145"/>
      <c r="AM142" s="1145"/>
      <c r="AN142" s="1145"/>
      <c r="AO142" s="1145"/>
      <c r="AP142" s="293">
        <v>72100000</v>
      </c>
      <c r="AQ142" s="352">
        <v>0</v>
      </c>
      <c r="AR142" s="293">
        <v>21986260</v>
      </c>
      <c r="AS142" s="292">
        <v>0</v>
      </c>
      <c r="AT142" s="352">
        <v>0</v>
      </c>
      <c r="AU142" s="292">
        <v>0</v>
      </c>
      <c r="AV142" s="352">
        <v>0</v>
      </c>
      <c r="AW142" s="292">
        <v>0</v>
      </c>
      <c r="AX142" s="352">
        <v>0</v>
      </c>
      <c r="AY142" s="292">
        <v>0</v>
      </c>
      <c r="AZ142" s="292">
        <v>0</v>
      </c>
      <c r="BA142" s="292">
        <v>0</v>
      </c>
      <c r="BB142" s="292">
        <v>0</v>
      </c>
    </row>
    <row r="143" spans="1:54" hidden="1" x14ac:dyDescent="0.25">
      <c r="A143" s="1392" t="s">
        <v>17</v>
      </c>
      <c r="B143" s="1145"/>
      <c r="C143" s="1392" t="s">
        <v>290</v>
      </c>
      <c r="D143" s="1145"/>
      <c r="E143" s="1392" t="s">
        <v>288</v>
      </c>
      <c r="F143" s="1145"/>
      <c r="G143" s="1392" t="s">
        <v>291</v>
      </c>
      <c r="H143" s="1145"/>
      <c r="I143" s="1392" t="s">
        <v>296</v>
      </c>
      <c r="J143" s="1145"/>
      <c r="K143" s="1145"/>
      <c r="L143" s="1392" t="s">
        <v>302</v>
      </c>
      <c r="M143" s="1145"/>
      <c r="N143" s="1145"/>
      <c r="O143" s="1392"/>
      <c r="P143" s="1145"/>
      <c r="Q143" s="1392"/>
      <c r="R143" s="1145"/>
      <c r="S143" s="1391" t="s">
        <v>82</v>
      </c>
      <c r="T143" s="1145"/>
      <c r="U143" s="1145"/>
      <c r="V143" s="1145"/>
      <c r="W143" s="1145"/>
      <c r="X143" s="1145"/>
      <c r="Y143" s="1145"/>
      <c r="Z143" s="1145"/>
      <c r="AA143" s="1392" t="s">
        <v>281</v>
      </c>
      <c r="AB143" s="1145"/>
      <c r="AC143" s="1145"/>
      <c r="AD143" s="1145"/>
      <c r="AE143" s="1145"/>
      <c r="AF143" s="1392" t="s">
        <v>282</v>
      </c>
      <c r="AG143" s="1145"/>
      <c r="AH143" s="1145"/>
      <c r="AI143" s="294" t="s">
        <v>68</v>
      </c>
      <c r="AJ143" s="1393" t="s">
        <v>283</v>
      </c>
      <c r="AK143" s="1145"/>
      <c r="AL143" s="1145"/>
      <c r="AM143" s="1145"/>
      <c r="AN143" s="1145"/>
      <c r="AO143" s="1145"/>
      <c r="AP143" s="293">
        <v>13373589</v>
      </c>
      <c r="AQ143" s="352">
        <v>0</v>
      </c>
      <c r="AR143" s="292">
        <v>0</v>
      </c>
      <c r="AS143" s="292">
        <v>0</v>
      </c>
      <c r="AT143" s="352">
        <v>0</v>
      </c>
      <c r="AU143" s="292">
        <v>0</v>
      </c>
      <c r="AV143" s="352">
        <v>0</v>
      </c>
      <c r="AW143" s="292">
        <v>0</v>
      </c>
      <c r="AX143" s="352">
        <v>0</v>
      </c>
      <c r="AY143" s="292">
        <v>0</v>
      </c>
      <c r="AZ143" s="292">
        <v>0</v>
      </c>
      <c r="BA143" s="292">
        <v>0</v>
      </c>
      <c r="BB143" s="292">
        <v>0</v>
      </c>
    </row>
    <row r="144" spans="1:54" hidden="1" x14ac:dyDescent="0.25">
      <c r="A144" s="1392" t="s">
        <v>17</v>
      </c>
      <c r="B144" s="1145"/>
      <c r="C144" s="1392" t="s">
        <v>290</v>
      </c>
      <c r="D144" s="1145"/>
      <c r="E144" s="1392" t="s">
        <v>288</v>
      </c>
      <c r="F144" s="1145"/>
      <c r="G144" s="1392" t="s">
        <v>291</v>
      </c>
      <c r="H144" s="1145"/>
      <c r="I144" s="1392" t="s">
        <v>296</v>
      </c>
      <c r="J144" s="1145"/>
      <c r="K144" s="1145"/>
      <c r="L144" s="1392" t="s">
        <v>83</v>
      </c>
      <c r="M144" s="1145"/>
      <c r="N144" s="1145"/>
      <c r="O144" s="1392"/>
      <c r="P144" s="1145"/>
      <c r="Q144" s="1392"/>
      <c r="R144" s="1145"/>
      <c r="S144" s="1391" t="s">
        <v>84</v>
      </c>
      <c r="T144" s="1145"/>
      <c r="U144" s="1145"/>
      <c r="V144" s="1145"/>
      <c r="W144" s="1145"/>
      <c r="X144" s="1145"/>
      <c r="Y144" s="1145"/>
      <c r="Z144" s="1145"/>
      <c r="AA144" s="1392" t="s">
        <v>281</v>
      </c>
      <c r="AB144" s="1145"/>
      <c r="AC144" s="1145"/>
      <c r="AD144" s="1145"/>
      <c r="AE144" s="1145"/>
      <c r="AF144" s="1392" t="s">
        <v>282</v>
      </c>
      <c r="AG144" s="1145"/>
      <c r="AH144" s="1145"/>
      <c r="AI144" s="294" t="s">
        <v>68</v>
      </c>
      <c r="AJ144" s="1393" t="s">
        <v>283</v>
      </c>
      <c r="AK144" s="1145"/>
      <c r="AL144" s="1145"/>
      <c r="AM144" s="1145"/>
      <c r="AN144" s="1145"/>
      <c r="AO144" s="1145"/>
      <c r="AP144" s="293">
        <v>511776411</v>
      </c>
      <c r="AQ144" s="352">
        <v>0</v>
      </c>
      <c r="AR144" s="292">
        <v>0</v>
      </c>
      <c r="AS144" s="292">
        <v>0</v>
      </c>
      <c r="AT144" s="352">
        <v>0</v>
      </c>
      <c r="AU144" s="292">
        <v>0</v>
      </c>
      <c r="AV144" s="352">
        <v>0</v>
      </c>
      <c r="AW144" s="292">
        <v>0</v>
      </c>
      <c r="AX144" s="352">
        <v>0</v>
      </c>
      <c r="AY144" s="292">
        <v>0</v>
      </c>
      <c r="AZ144" s="292">
        <v>0</v>
      </c>
      <c r="BA144" s="292">
        <v>0</v>
      </c>
      <c r="BB144" s="292">
        <v>0</v>
      </c>
    </row>
    <row r="145" spans="1:54" hidden="1" x14ac:dyDescent="0.25">
      <c r="A145" s="1389" t="s">
        <v>17</v>
      </c>
      <c r="B145" s="1145"/>
      <c r="C145" s="1389" t="s">
        <v>290</v>
      </c>
      <c r="D145" s="1145"/>
      <c r="E145" s="1389" t="s">
        <v>288</v>
      </c>
      <c r="F145" s="1145"/>
      <c r="G145" s="1389" t="s">
        <v>291</v>
      </c>
      <c r="H145" s="1145"/>
      <c r="I145" s="1389" t="s">
        <v>68</v>
      </c>
      <c r="J145" s="1145"/>
      <c r="K145" s="1145"/>
      <c r="L145" s="1389"/>
      <c r="M145" s="1145"/>
      <c r="N145" s="1145"/>
      <c r="O145" s="1389"/>
      <c r="P145" s="1145"/>
      <c r="Q145" s="1389"/>
      <c r="R145" s="1145"/>
      <c r="S145" s="1388" t="s">
        <v>234</v>
      </c>
      <c r="T145" s="1145"/>
      <c r="U145" s="1145"/>
      <c r="V145" s="1145"/>
      <c r="W145" s="1145"/>
      <c r="X145" s="1145"/>
      <c r="Y145" s="1145"/>
      <c r="Z145" s="1145"/>
      <c r="AA145" s="1389" t="s">
        <v>281</v>
      </c>
      <c r="AB145" s="1145"/>
      <c r="AC145" s="1145"/>
      <c r="AD145" s="1145"/>
      <c r="AE145" s="1145"/>
      <c r="AF145" s="1389" t="s">
        <v>282</v>
      </c>
      <c r="AG145" s="1145"/>
      <c r="AH145" s="1145"/>
      <c r="AI145" s="297" t="s">
        <v>68</v>
      </c>
      <c r="AJ145" s="1390" t="s">
        <v>283</v>
      </c>
      <c r="AK145" s="1145"/>
      <c r="AL145" s="1145"/>
      <c r="AM145" s="1145"/>
      <c r="AN145" s="1145"/>
      <c r="AO145" s="1145"/>
      <c r="AP145" s="296">
        <v>1603139548</v>
      </c>
      <c r="AQ145" s="348">
        <v>48000000</v>
      </c>
      <c r="AR145" s="296">
        <v>452413404</v>
      </c>
      <c r="AS145" s="295">
        <v>0</v>
      </c>
      <c r="AT145" s="348">
        <v>12000000</v>
      </c>
      <c r="AU145" s="296">
        <v>36000000</v>
      </c>
      <c r="AV145" s="348">
        <v>78265705</v>
      </c>
      <c r="AW145" s="296">
        <v>-66265705</v>
      </c>
      <c r="AX145" s="348">
        <v>78265705</v>
      </c>
      <c r="AY145" s="295">
        <v>0</v>
      </c>
      <c r="AZ145" s="296">
        <v>78265705</v>
      </c>
      <c r="BA145" s="295">
        <v>0</v>
      </c>
      <c r="BB145" s="295">
        <v>0</v>
      </c>
    </row>
    <row r="146" spans="1:54" hidden="1" x14ac:dyDescent="0.25">
      <c r="A146" s="1392" t="s">
        <v>17</v>
      </c>
      <c r="B146" s="1145"/>
      <c r="C146" s="1392" t="s">
        <v>290</v>
      </c>
      <c r="D146" s="1145"/>
      <c r="E146" s="1392" t="s">
        <v>288</v>
      </c>
      <c r="F146" s="1145"/>
      <c r="G146" s="1392" t="s">
        <v>291</v>
      </c>
      <c r="H146" s="1145"/>
      <c r="I146" s="1392" t="s">
        <v>68</v>
      </c>
      <c r="J146" s="1145"/>
      <c r="K146" s="1145"/>
      <c r="L146" s="1392" t="s">
        <v>287</v>
      </c>
      <c r="M146" s="1145"/>
      <c r="N146" s="1145"/>
      <c r="O146" s="1392"/>
      <c r="P146" s="1145"/>
      <c r="Q146" s="1392"/>
      <c r="R146" s="1145"/>
      <c r="S146" s="1391" t="s">
        <v>415</v>
      </c>
      <c r="T146" s="1145"/>
      <c r="U146" s="1145"/>
      <c r="V146" s="1145"/>
      <c r="W146" s="1145"/>
      <c r="X146" s="1145"/>
      <c r="Y146" s="1145"/>
      <c r="Z146" s="1145"/>
      <c r="AA146" s="1392" t="s">
        <v>281</v>
      </c>
      <c r="AB146" s="1145"/>
      <c r="AC146" s="1145"/>
      <c r="AD146" s="1145"/>
      <c r="AE146" s="1145"/>
      <c r="AF146" s="1392" t="s">
        <v>282</v>
      </c>
      <c r="AG146" s="1145"/>
      <c r="AH146" s="1145"/>
      <c r="AI146" s="294" t="s">
        <v>68</v>
      </c>
      <c r="AJ146" s="1393" t="s">
        <v>283</v>
      </c>
      <c r="AK146" s="1145"/>
      <c r="AL146" s="1145"/>
      <c r="AM146" s="1145"/>
      <c r="AN146" s="1145"/>
      <c r="AO146" s="1145"/>
      <c r="AP146" s="293">
        <v>400000000</v>
      </c>
      <c r="AQ146" s="352">
        <v>0</v>
      </c>
      <c r="AR146" s="293">
        <v>304800000</v>
      </c>
      <c r="AS146" s="292">
        <v>0</v>
      </c>
      <c r="AT146" s="352">
        <v>0</v>
      </c>
      <c r="AU146" s="292">
        <v>0</v>
      </c>
      <c r="AV146" s="352">
        <v>0</v>
      </c>
      <c r="AW146" s="292">
        <v>0</v>
      </c>
      <c r="AX146" s="352">
        <v>0</v>
      </c>
      <c r="AY146" s="292">
        <v>0</v>
      </c>
      <c r="AZ146" s="292">
        <v>0</v>
      </c>
      <c r="BA146" s="292">
        <v>0</v>
      </c>
      <c r="BB146" s="292">
        <v>0</v>
      </c>
    </row>
    <row r="147" spans="1:54" hidden="1" x14ac:dyDescent="0.25">
      <c r="A147" s="1392" t="s">
        <v>17</v>
      </c>
      <c r="B147" s="1145"/>
      <c r="C147" s="1392" t="s">
        <v>290</v>
      </c>
      <c r="D147" s="1145"/>
      <c r="E147" s="1392" t="s">
        <v>288</v>
      </c>
      <c r="F147" s="1145"/>
      <c r="G147" s="1392" t="s">
        <v>291</v>
      </c>
      <c r="H147" s="1145"/>
      <c r="I147" s="1392" t="s">
        <v>68</v>
      </c>
      <c r="J147" s="1145"/>
      <c r="K147" s="1145"/>
      <c r="L147" s="1392" t="s">
        <v>290</v>
      </c>
      <c r="M147" s="1145"/>
      <c r="N147" s="1145"/>
      <c r="O147" s="1392"/>
      <c r="P147" s="1145"/>
      <c r="Q147" s="1392"/>
      <c r="R147" s="1145"/>
      <c r="S147" s="1391" t="s">
        <v>85</v>
      </c>
      <c r="T147" s="1145"/>
      <c r="U147" s="1145"/>
      <c r="V147" s="1145"/>
      <c r="W147" s="1145"/>
      <c r="X147" s="1145"/>
      <c r="Y147" s="1145"/>
      <c r="Z147" s="1145"/>
      <c r="AA147" s="1392" t="s">
        <v>281</v>
      </c>
      <c r="AB147" s="1145"/>
      <c r="AC147" s="1145"/>
      <c r="AD147" s="1145"/>
      <c r="AE147" s="1145"/>
      <c r="AF147" s="1392" t="s">
        <v>282</v>
      </c>
      <c r="AG147" s="1145"/>
      <c r="AH147" s="1145"/>
      <c r="AI147" s="294" t="s">
        <v>68</v>
      </c>
      <c r="AJ147" s="1393" t="s">
        <v>283</v>
      </c>
      <c r="AK147" s="1145"/>
      <c r="AL147" s="1145"/>
      <c r="AM147" s="1145"/>
      <c r="AN147" s="1145"/>
      <c r="AO147" s="1145"/>
      <c r="AP147" s="293">
        <v>1203139548</v>
      </c>
      <c r="AQ147" s="351">
        <v>48000000</v>
      </c>
      <c r="AR147" s="293">
        <v>147613404</v>
      </c>
      <c r="AS147" s="292">
        <v>0</v>
      </c>
      <c r="AT147" s="351">
        <v>12000000</v>
      </c>
      <c r="AU147" s="293">
        <v>36000000</v>
      </c>
      <c r="AV147" s="351">
        <v>78265705</v>
      </c>
      <c r="AW147" s="293">
        <v>-66265705</v>
      </c>
      <c r="AX147" s="351">
        <v>78265705</v>
      </c>
      <c r="AY147" s="292">
        <v>0</v>
      </c>
      <c r="AZ147" s="293">
        <v>78265705</v>
      </c>
      <c r="BA147" s="292">
        <v>0</v>
      </c>
      <c r="BB147" s="292">
        <v>0</v>
      </c>
    </row>
    <row r="148" spans="1:54" hidden="1" x14ac:dyDescent="0.25">
      <c r="A148" s="1389" t="s">
        <v>17</v>
      </c>
      <c r="B148" s="1145"/>
      <c r="C148" s="1389" t="s">
        <v>290</v>
      </c>
      <c r="D148" s="1145"/>
      <c r="E148" s="1389" t="s">
        <v>288</v>
      </c>
      <c r="F148" s="1145"/>
      <c r="G148" s="1389" t="s">
        <v>291</v>
      </c>
      <c r="H148" s="1145"/>
      <c r="I148" s="1389" t="s">
        <v>83</v>
      </c>
      <c r="J148" s="1145"/>
      <c r="K148" s="1145"/>
      <c r="L148" s="1389"/>
      <c r="M148" s="1145"/>
      <c r="N148" s="1145"/>
      <c r="O148" s="1389"/>
      <c r="P148" s="1145"/>
      <c r="Q148" s="1389"/>
      <c r="R148" s="1145"/>
      <c r="S148" s="1388" t="s">
        <v>235</v>
      </c>
      <c r="T148" s="1145"/>
      <c r="U148" s="1145"/>
      <c r="V148" s="1145"/>
      <c r="W148" s="1145"/>
      <c r="X148" s="1145"/>
      <c r="Y148" s="1145"/>
      <c r="Z148" s="1145"/>
      <c r="AA148" s="1389" t="s">
        <v>281</v>
      </c>
      <c r="AB148" s="1145"/>
      <c r="AC148" s="1145"/>
      <c r="AD148" s="1145"/>
      <c r="AE148" s="1145"/>
      <c r="AF148" s="1389" t="s">
        <v>282</v>
      </c>
      <c r="AG148" s="1145"/>
      <c r="AH148" s="1145"/>
      <c r="AI148" s="297" t="s">
        <v>68</v>
      </c>
      <c r="AJ148" s="1390" t="s">
        <v>283</v>
      </c>
      <c r="AK148" s="1145"/>
      <c r="AL148" s="1145"/>
      <c r="AM148" s="1145"/>
      <c r="AN148" s="1145"/>
      <c r="AO148" s="1145"/>
      <c r="AP148" s="296">
        <v>298000000</v>
      </c>
      <c r="AQ148" s="349">
        <v>0</v>
      </c>
      <c r="AR148" s="295">
        <v>0</v>
      </c>
      <c r="AS148" s="295">
        <v>0</v>
      </c>
      <c r="AT148" s="348">
        <v>1358802</v>
      </c>
      <c r="AU148" s="296">
        <v>-1358802</v>
      </c>
      <c r="AV148" s="348">
        <v>5250915</v>
      </c>
      <c r="AW148" s="296">
        <v>-3892113</v>
      </c>
      <c r="AX148" s="348">
        <v>3892113</v>
      </c>
      <c r="AY148" s="296">
        <v>1358802</v>
      </c>
      <c r="AZ148" s="296">
        <v>3892113</v>
      </c>
      <c r="BA148" s="295">
        <v>0</v>
      </c>
      <c r="BB148" s="295">
        <v>0</v>
      </c>
    </row>
    <row r="149" spans="1:54" hidden="1" x14ac:dyDescent="0.25">
      <c r="A149" s="1389" t="s">
        <v>17</v>
      </c>
      <c r="B149" s="1145"/>
      <c r="C149" s="1389" t="s">
        <v>290</v>
      </c>
      <c r="D149" s="1145"/>
      <c r="E149" s="1389" t="s">
        <v>288</v>
      </c>
      <c r="F149" s="1145"/>
      <c r="G149" s="1389" t="s">
        <v>291</v>
      </c>
      <c r="H149" s="1145"/>
      <c r="I149" s="1389" t="s">
        <v>83</v>
      </c>
      <c r="J149" s="1145"/>
      <c r="K149" s="1145"/>
      <c r="L149" s="1389"/>
      <c r="M149" s="1145"/>
      <c r="N149" s="1145"/>
      <c r="O149" s="1389"/>
      <c r="P149" s="1145"/>
      <c r="Q149" s="1389"/>
      <c r="R149" s="1145"/>
      <c r="S149" s="1388" t="s">
        <v>235</v>
      </c>
      <c r="T149" s="1145"/>
      <c r="U149" s="1145"/>
      <c r="V149" s="1145"/>
      <c r="W149" s="1145"/>
      <c r="X149" s="1145"/>
      <c r="Y149" s="1145"/>
      <c r="Z149" s="1145"/>
      <c r="AA149" s="1389" t="s">
        <v>281</v>
      </c>
      <c r="AB149" s="1145"/>
      <c r="AC149" s="1145"/>
      <c r="AD149" s="1145"/>
      <c r="AE149" s="1145"/>
      <c r="AF149" s="1389" t="s">
        <v>282</v>
      </c>
      <c r="AG149" s="1145"/>
      <c r="AH149" s="1145"/>
      <c r="AI149" s="297" t="s">
        <v>311</v>
      </c>
      <c r="AJ149" s="1390" t="s">
        <v>329</v>
      </c>
      <c r="AK149" s="1145"/>
      <c r="AL149" s="1145"/>
      <c r="AM149" s="1145"/>
      <c r="AN149" s="1145"/>
      <c r="AO149" s="1145"/>
      <c r="AP149" s="296">
        <v>550000000</v>
      </c>
      <c r="AQ149" s="349">
        <v>0</v>
      </c>
      <c r="AR149" s="296">
        <v>550000000</v>
      </c>
      <c r="AS149" s="295">
        <v>0</v>
      </c>
      <c r="AT149" s="349">
        <v>0</v>
      </c>
      <c r="AU149" s="295">
        <v>0</v>
      </c>
      <c r="AV149" s="349">
        <v>0</v>
      </c>
      <c r="AW149" s="295">
        <v>0</v>
      </c>
      <c r="AX149" s="349">
        <v>0</v>
      </c>
      <c r="AY149" s="295">
        <v>0</v>
      </c>
      <c r="AZ149" s="295">
        <v>0</v>
      </c>
      <c r="BA149" s="295">
        <v>0</v>
      </c>
      <c r="BB149" s="295">
        <v>0</v>
      </c>
    </row>
    <row r="150" spans="1:54" hidden="1" x14ac:dyDescent="0.25">
      <c r="A150" s="1392" t="s">
        <v>17</v>
      </c>
      <c r="B150" s="1145"/>
      <c r="C150" s="1392" t="s">
        <v>290</v>
      </c>
      <c r="D150" s="1145"/>
      <c r="E150" s="1392" t="s">
        <v>288</v>
      </c>
      <c r="F150" s="1145"/>
      <c r="G150" s="1392" t="s">
        <v>291</v>
      </c>
      <c r="H150" s="1145"/>
      <c r="I150" s="1392" t="s">
        <v>83</v>
      </c>
      <c r="J150" s="1145"/>
      <c r="K150" s="1145"/>
      <c r="L150" s="1392" t="s">
        <v>287</v>
      </c>
      <c r="M150" s="1145"/>
      <c r="N150" s="1145"/>
      <c r="O150" s="1392"/>
      <c r="P150" s="1145"/>
      <c r="Q150" s="1392"/>
      <c r="R150" s="1145"/>
      <c r="S150" s="1391" t="s">
        <v>86</v>
      </c>
      <c r="T150" s="1145"/>
      <c r="U150" s="1145"/>
      <c r="V150" s="1145"/>
      <c r="W150" s="1145"/>
      <c r="X150" s="1145"/>
      <c r="Y150" s="1145"/>
      <c r="Z150" s="1145"/>
      <c r="AA150" s="1392" t="s">
        <v>281</v>
      </c>
      <c r="AB150" s="1145"/>
      <c r="AC150" s="1145"/>
      <c r="AD150" s="1145"/>
      <c r="AE150" s="1145"/>
      <c r="AF150" s="1392" t="s">
        <v>282</v>
      </c>
      <c r="AG150" s="1145"/>
      <c r="AH150" s="1145"/>
      <c r="AI150" s="294" t="s">
        <v>68</v>
      </c>
      <c r="AJ150" s="1393" t="s">
        <v>283</v>
      </c>
      <c r="AK150" s="1145"/>
      <c r="AL150" s="1145"/>
      <c r="AM150" s="1145"/>
      <c r="AN150" s="1145"/>
      <c r="AO150" s="1145"/>
      <c r="AP150" s="293">
        <v>110000000</v>
      </c>
      <c r="AQ150" s="352">
        <v>0</v>
      </c>
      <c r="AR150" s="292">
        <v>0</v>
      </c>
      <c r="AS150" s="292">
        <v>0</v>
      </c>
      <c r="AT150" s="351">
        <v>1358802</v>
      </c>
      <c r="AU150" s="293">
        <v>-1358802</v>
      </c>
      <c r="AV150" s="351">
        <v>5250915</v>
      </c>
      <c r="AW150" s="293">
        <v>-3892113</v>
      </c>
      <c r="AX150" s="351">
        <v>3892113</v>
      </c>
      <c r="AY150" s="293">
        <v>1358802</v>
      </c>
      <c r="AZ150" s="293">
        <v>3892113</v>
      </c>
      <c r="BA150" s="292">
        <v>0</v>
      </c>
      <c r="BB150" s="292">
        <v>0</v>
      </c>
    </row>
    <row r="151" spans="1:54" hidden="1" x14ac:dyDescent="0.25">
      <c r="A151" s="1392" t="s">
        <v>17</v>
      </c>
      <c r="B151" s="1145"/>
      <c r="C151" s="1392" t="s">
        <v>290</v>
      </c>
      <c r="D151" s="1145"/>
      <c r="E151" s="1392" t="s">
        <v>288</v>
      </c>
      <c r="F151" s="1145"/>
      <c r="G151" s="1392" t="s">
        <v>291</v>
      </c>
      <c r="H151" s="1145"/>
      <c r="I151" s="1392" t="s">
        <v>83</v>
      </c>
      <c r="J151" s="1145"/>
      <c r="K151" s="1145"/>
      <c r="L151" s="1392" t="s">
        <v>287</v>
      </c>
      <c r="M151" s="1145"/>
      <c r="N151" s="1145"/>
      <c r="O151" s="1392"/>
      <c r="P151" s="1145"/>
      <c r="Q151" s="1392"/>
      <c r="R151" s="1145"/>
      <c r="S151" s="1391" t="s">
        <v>86</v>
      </c>
      <c r="T151" s="1145"/>
      <c r="U151" s="1145"/>
      <c r="V151" s="1145"/>
      <c r="W151" s="1145"/>
      <c r="X151" s="1145"/>
      <c r="Y151" s="1145"/>
      <c r="Z151" s="1145"/>
      <c r="AA151" s="1392" t="s">
        <v>281</v>
      </c>
      <c r="AB151" s="1145"/>
      <c r="AC151" s="1145"/>
      <c r="AD151" s="1145"/>
      <c r="AE151" s="1145"/>
      <c r="AF151" s="1392" t="s">
        <v>282</v>
      </c>
      <c r="AG151" s="1145"/>
      <c r="AH151" s="1145"/>
      <c r="AI151" s="294" t="s">
        <v>311</v>
      </c>
      <c r="AJ151" s="1393" t="s">
        <v>329</v>
      </c>
      <c r="AK151" s="1145"/>
      <c r="AL151" s="1145"/>
      <c r="AM151" s="1145"/>
      <c r="AN151" s="1145"/>
      <c r="AO151" s="1145"/>
      <c r="AP151" s="293">
        <v>50000000</v>
      </c>
      <c r="AQ151" s="352">
        <v>0</v>
      </c>
      <c r="AR151" s="293">
        <v>50000000</v>
      </c>
      <c r="AS151" s="292">
        <v>0</v>
      </c>
      <c r="AT151" s="352">
        <v>0</v>
      </c>
      <c r="AU151" s="292">
        <v>0</v>
      </c>
      <c r="AV151" s="352">
        <v>0</v>
      </c>
      <c r="AW151" s="292">
        <v>0</v>
      </c>
      <c r="AX151" s="352">
        <v>0</v>
      </c>
      <c r="AY151" s="292">
        <v>0</v>
      </c>
      <c r="AZ151" s="292">
        <v>0</v>
      </c>
      <c r="BA151" s="292">
        <v>0</v>
      </c>
      <c r="BB151" s="292">
        <v>0</v>
      </c>
    </row>
    <row r="152" spans="1:54" hidden="1" x14ac:dyDescent="0.25">
      <c r="A152" s="1392" t="s">
        <v>17</v>
      </c>
      <c r="B152" s="1145"/>
      <c r="C152" s="1392" t="s">
        <v>290</v>
      </c>
      <c r="D152" s="1145"/>
      <c r="E152" s="1392" t="s">
        <v>288</v>
      </c>
      <c r="F152" s="1145"/>
      <c r="G152" s="1392" t="s">
        <v>291</v>
      </c>
      <c r="H152" s="1145"/>
      <c r="I152" s="1392" t="s">
        <v>83</v>
      </c>
      <c r="J152" s="1145"/>
      <c r="K152" s="1145"/>
      <c r="L152" s="1392" t="s">
        <v>290</v>
      </c>
      <c r="M152" s="1145"/>
      <c r="N152" s="1145"/>
      <c r="O152" s="1392"/>
      <c r="P152" s="1145"/>
      <c r="Q152" s="1392"/>
      <c r="R152" s="1145"/>
      <c r="S152" s="1391" t="s">
        <v>87</v>
      </c>
      <c r="T152" s="1145"/>
      <c r="U152" s="1145"/>
      <c r="V152" s="1145"/>
      <c r="W152" s="1145"/>
      <c r="X152" s="1145"/>
      <c r="Y152" s="1145"/>
      <c r="Z152" s="1145"/>
      <c r="AA152" s="1392" t="s">
        <v>281</v>
      </c>
      <c r="AB152" s="1145"/>
      <c r="AC152" s="1145"/>
      <c r="AD152" s="1145"/>
      <c r="AE152" s="1145"/>
      <c r="AF152" s="1392" t="s">
        <v>282</v>
      </c>
      <c r="AG152" s="1145"/>
      <c r="AH152" s="1145"/>
      <c r="AI152" s="294" t="s">
        <v>68</v>
      </c>
      <c r="AJ152" s="1393" t="s">
        <v>283</v>
      </c>
      <c r="AK152" s="1145"/>
      <c r="AL152" s="1145"/>
      <c r="AM152" s="1145"/>
      <c r="AN152" s="1145"/>
      <c r="AO152" s="1145"/>
      <c r="AP152" s="293">
        <v>188000000</v>
      </c>
      <c r="AQ152" s="352">
        <v>0</v>
      </c>
      <c r="AR152" s="292">
        <v>0</v>
      </c>
      <c r="AS152" s="292">
        <v>0</v>
      </c>
      <c r="AT152" s="352">
        <v>0</v>
      </c>
      <c r="AU152" s="292">
        <v>0</v>
      </c>
      <c r="AV152" s="352">
        <v>0</v>
      </c>
      <c r="AW152" s="292">
        <v>0</v>
      </c>
      <c r="AX152" s="352">
        <v>0</v>
      </c>
      <c r="AY152" s="292">
        <v>0</v>
      </c>
      <c r="AZ152" s="292">
        <v>0</v>
      </c>
      <c r="BA152" s="292">
        <v>0</v>
      </c>
      <c r="BB152" s="292">
        <v>0</v>
      </c>
    </row>
    <row r="153" spans="1:54" hidden="1" x14ac:dyDescent="0.25">
      <c r="A153" s="1392" t="s">
        <v>17</v>
      </c>
      <c r="B153" s="1145"/>
      <c r="C153" s="1392" t="s">
        <v>290</v>
      </c>
      <c r="D153" s="1145"/>
      <c r="E153" s="1392" t="s">
        <v>288</v>
      </c>
      <c r="F153" s="1145"/>
      <c r="G153" s="1392" t="s">
        <v>291</v>
      </c>
      <c r="H153" s="1145"/>
      <c r="I153" s="1392" t="s">
        <v>83</v>
      </c>
      <c r="J153" s="1145"/>
      <c r="K153" s="1145"/>
      <c r="L153" s="1392" t="s">
        <v>290</v>
      </c>
      <c r="M153" s="1145"/>
      <c r="N153" s="1145"/>
      <c r="O153" s="1392"/>
      <c r="P153" s="1145"/>
      <c r="Q153" s="1392"/>
      <c r="R153" s="1145"/>
      <c r="S153" s="1391" t="s">
        <v>87</v>
      </c>
      <c r="T153" s="1145"/>
      <c r="U153" s="1145"/>
      <c r="V153" s="1145"/>
      <c r="W153" s="1145"/>
      <c r="X153" s="1145"/>
      <c r="Y153" s="1145"/>
      <c r="Z153" s="1145"/>
      <c r="AA153" s="1392" t="s">
        <v>281</v>
      </c>
      <c r="AB153" s="1145"/>
      <c r="AC153" s="1145"/>
      <c r="AD153" s="1145"/>
      <c r="AE153" s="1145"/>
      <c r="AF153" s="1392" t="s">
        <v>282</v>
      </c>
      <c r="AG153" s="1145"/>
      <c r="AH153" s="1145"/>
      <c r="AI153" s="294" t="s">
        <v>311</v>
      </c>
      <c r="AJ153" s="1393" t="s">
        <v>329</v>
      </c>
      <c r="AK153" s="1145"/>
      <c r="AL153" s="1145"/>
      <c r="AM153" s="1145"/>
      <c r="AN153" s="1145"/>
      <c r="AO153" s="1145"/>
      <c r="AP153" s="293">
        <v>500000000</v>
      </c>
      <c r="AQ153" s="352">
        <v>0</v>
      </c>
      <c r="AR153" s="293">
        <v>500000000</v>
      </c>
      <c r="AS153" s="292">
        <v>0</v>
      </c>
      <c r="AT153" s="352">
        <v>0</v>
      </c>
      <c r="AU153" s="292">
        <v>0</v>
      </c>
      <c r="AV153" s="352">
        <v>0</v>
      </c>
      <c r="AW153" s="292">
        <v>0</v>
      </c>
      <c r="AX153" s="352">
        <v>0</v>
      </c>
      <c r="AY153" s="292">
        <v>0</v>
      </c>
      <c r="AZ153" s="292">
        <v>0</v>
      </c>
      <c r="BA153" s="292">
        <v>0</v>
      </c>
      <c r="BB153" s="292">
        <v>0</v>
      </c>
    </row>
    <row r="154" spans="1:54" hidden="1" x14ac:dyDescent="0.25">
      <c r="A154" s="1392" t="s">
        <v>17</v>
      </c>
      <c r="B154" s="1145"/>
      <c r="C154" s="1392" t="s">
        <v>290</v>
      </c>
      <c r="D154" s="1145"/>
      <c r="E154" s="1392" t="s">
        <v>288</v>
      </c>
      <c r="F154" s="1145"/>
      <c r="G154" s="1392" t="s">
        <v>291</v>
      </c>
      <c r="H154" s="1145"/>
      <c r="I154" s="1392" t="s">
        <v>293</v>
      </c>
      <c r="J154" s="1145"/>
      <c r="K154" s="1145"/>
      <c r="L154" s="1392"/>
      <c r="M154" s="1145"/>
      <c r="N154" s="1145"/>
      <c r="O154" s="1392"/>
      <c r="P154" s="1145"/>
      <c r="Q154" s="1392"/>
      <c r="R154" s="1145"/>
      <c r="S154" s="1391" t="s">
        <v>416</v>
      </c>
      <c r="T154" s="1145"/>
      <c r="U154" s="1145"/>
      <c r="V154" s="1145"/>
      <c r="W154" s="1145"/>
      <c r="X154" s="1145"/>
      <c r="Y154" s="1145"/>
      <c r="Z154" s="1145"/>
      <c r="AA154" s="1392" t="s">
        <v>281</v>
      </c>
      <c r="AB154" s="1145"/>
      <c r="AC154" s="1145"/>
      <c r="AD154" s="1145"/>
      <c r="AE154" s="1145"/>
      <c r="AF154" s="1392" t="s">
        <v>282</v>
      </c>
      <c r="AG154" s="1145"/>
      <c r="AH154" s="1145"/>
      <c r="AI154" s="294" t="s">
        <v>68</v>
      </c>
      <c r="AJ154" s="1393" t="s">
        <v>283</v>
      </c>
      <c r="AK154" s="1145"/>
      <c r="AL154" s="1145"/>
      <c r="AM154" s="1145"/>
      <c r="AN154" s="1145"/>
      <c r="AO154" s="1145"/>
      <c r="AP154" s="293">
        <v>2500000</v>
      </c>
      <c r="AQ154" s="351">
        <v>94510</v>
      </c>
      <c r="AR154" s="293">
        <v>1574260</v>
      </c>
      <c r="AS154" s="292">
        <v>0</v>
      </c>
      <c r="AT154" s="352">
        <v>0</v>
      </c>
      <c r="AU154" s="293">
        <v>94510</v>
      </c>
      <c r="AV154" s="352">
        <v>0</v>
      </c>
      <c r="AW154" s="292">
        <v>0</v>
      </c>
      <c r="AX154" s="352">
        <v>0</v>
      </c>
      <c r="AY154" s="292">
        <v>0</v>
      </c>
      <c r="AZ154" s="292">
        <v>0</v>
      </c>
      <c r="BA154" s="292">
        <v>0</v>
      </c>
      <c r="BB154" s="292">
        <v>0</v>
      </c>
    </row>
    <row r="155" spans="1:54" hidden="1" x14ac:dyDescent="0.25">
      <c r="A155" s="1389" t="s">
        <v>17</v>
      </c>
      <c r="B155" s="1145"/>
      <c r="C155" s="1389" t="s">
        <v>290</v>
      </c>
      <c r="D155" s="1145"/>
      <c r="E155" s="1389" t="s">
        <v>288</v>
      </c>
      <c r="F155" s="1145"/>
      <c r="G155" s="1389" t="s">
        <v>291</v>
      </c>
      <c r="H155" s="1145"/>
      <c r="I155" s="1389" t="s">
        <v>309</v>
      </c>
      <c r="J155" s="1145"/>
      <c r="K155" s="1145"/>
      <c r="L155" s="1389"/>
      <c r="M155" s="1145"/>
      <c r="N155" s="1145"/>
      <c r="O155" s="1389"/>
      <c r="P155" s="1145"/>
      <c r="Q155" s="1389"/>
      <c r="R155" s="1145"/>
      <c r="S155" s="1388" t="s">
        <v>314</v>
      </c>
      <c r="T155" s="1145"/>
      <c r="U155" s="1145"/>
      <c r="V155" s="1145"/>
      <c r="W155" s="1145"/>
      <c r="X155" s="1145"/>
      <c r="Y155" s="1145"/>
      <c r="Z155" s="1145"/>
      <c r="AA155" s="1389" t="s">
        <v>281</v>
      </c>
      <c r="AB155" s="1145"/>
      <c r="AC155" s="1145"/>
      <c r="AD155" s="1145"/>
      <c r="AE155" s="1145"/>
      <c r="AF155" s="1389" t="s">
        <v>282</v>
      </c>
      <c r="AG155" s="1145"/>
      <c r="AH155" s="1145"/>
      <c r="AI155" s="297" t="s">
        <v>68</v>
      </c>
      <c r="AJ155" s="1390" t="s">
        <v>283</v>
      </c>
      <c r="AK155" s="1145"/>
      <c r="AL155" s="1145"/>
      <c r="AM155" s="1145"/>
      <c r="AN155" s="1145"/>
      <c r="AO155" s="1145"/>
      <c r="AP155" s="296">
        <v>88570000</v>
      </c>
      <c r="AQ155" s="349">
        <v>0</v>
      </c>
      <c r="AR155" s="296">
        <v>22250000</v>
      </c>
      <c r="AS155" s="295">
        <v>0</v>
      </c>
      <c r="AT155" s="349">
        <v>0</v>
      </c>
      <c r="AU155" s="295">
        <v>0</v>
      </c>
      <c r="AV155" s="349">
        <v>0</v>
      </c>
      <c r="AW155" s="295">
        <v>0</v>
      </c>
      <c r="AX155" s="349">
        <v>0</v>
      </c>
      <c r="AY155" s="295">
        <v>0</v>
      </c>
      <c r="AZ155" s="295">
        <v>0</v>
      </c>
      <c r="BA155" s="295">
        <v>0</v>
      </c>
      <c r="BB155" s="295">
        <v>0</v>
      </c>
    </row>
    <row r="156" spans="1:54" hidden="1" x14ac:dyDescent="0.25">
      <c r="A156" s="1389" t="s">
        <v>17</v>
      </c>
      <c r="B156" s="1145"/>
      <c r="C156" s="1389" t="s">
        <v>290</v>
      </c>
      <c r="D156" s="1145"/>
      <c r="E156" s="1389" t="s">
        <v>288</v>
      </c>
      <c r="F156" s="1145"/>
      <c r="G156" s="1389" t="s">
        <v>291</v>
      </c>
      <c r="H156" s="1145"/>
      <c r="I156" s="1389" t="s">
        <v>309</v>
      </c>
      <c r="J156" s="1145"/>
      <c r="K156" s="1145"/>
      <c r="L156" s="1389"/>
      <c r="M156" s="1145"/>
      <c r="N156" s="1145"/>
      <c r="O156" s="1389"/>
      <c r="P156" s="1145"/>
      <c r="Q156" s="1389"/>
      <c r="R156" s="1145"/>
      <c r="S156" s="1388" t="s">
        <v>314</v>
      </c>
      <c r="T156" s="1145"/>
      <c r="U156" s="1145"/>
      <c r="V156" s="1145"/>
      <c r="W156" s="1145"/>
      <c r="X156" s="1145"/>
      <c r="Y156" s="1145"/>
      <c r="Z156" s="1145"/>
      <c r="AA156" s="1389" t="s">
        <v>281</v>
      </c>
      <c r="AB156" s="1145"/>
      <c r="AC156" s="1145"/>
      <c r="AD156" s="1145"/>
      <c r="AE156" s="1145"/>
      <c r="AF156" s="1389" t="s">
        <v>282</v>
      </c>
      <c r="AG156" s="1145"/>
      <c r="AH156" s="1145"/>
      <c r="AI156" s="297" t="s">
        <v>311</v>
      </c>
      <c r="AJ156" s="1390" t="s">
        <v>329</v>
      </c>
      <c r="AK156" s="1145"/>
      <c r="AL156" s="1145"/>
      <c r="AM156" s="1145"/>
      <c r="AN156" s="1145"/>
      <c r="AO156" s="1145"/>
      <c r="AP156" s="296">
        <v>120000000</v>
      </c>
      <c r="AQ156" s="349">
        <v>0</v>
      </c>
      <c r="AR156" s="296">
        <v>120000000</v>
      </c>
      <c r="AS156" s="295">
        <v>0</v>
      </c>
      <c r="AT156" s="349">
        <v>0</v>
      </c>
      <c r="AU156" s="295">
        <v>0</v>
      </c>
      <c r="AV156" s="349">
        <v>0</v>
      </c>
      <c r="AW156" s="295">
        <v>0</v>
      </c>
      <c r="AX156" s="349">
        <v>0</v>
      </c>
      <c r="AY156" s="295">
        <v>0</v>
      </c>
      <c r="AZ156" s="295">
        <v>0</v>
      </c>
      <c r="BA156" s="295">
        <v>0</v>
      </c>
      <c r="BB156" s="295">
        <v>0</v>
      </c>
    </row>
    <row r="157" spans="1:54" hidden="1" x14ac:dyDescent="0.25">
      <c r="A157" s="1392" t="s">
        <v>17</v>
      </c>
      <c r="B157" s="1145"/>
      <c r="C157" s="1392" t="s">
        <v>290</v>
      </c>
      <c r="D157" s="1145"/>
      <c r="E157" s="1392" t="s">
        <v>288</v>
      </c>
      <c r="F157" s="1145"/>
      <c r="G157" s="1392" t="s">
        <v>291</v>
      </c>
      <c r="H157" s="1145"/>
      <c r="I157" s="1392" t="s">
        <v>309</v>
      </c>
      <c r="J157" s="1145"/>
      <c r="K157" s="1145"/>
      <c r="L157" s="1392" t="s">
        <v>287</v>
      </c>
      <c r="M157" s="1145"/>
      <c r="N157" s="1145"/>
      <c r="O157" s="1392"/>
      <c r="P157" s="1145"/>
      <c r="Q157" s="1392"/>
      <c r="R157" s="1145"/>
      <c r="S157" s="1391" t="s">
        <v>88</v>
      </c>
      <c r="T157" s="1145"/>
      <c r="U157" s="1145"/>
      <c r="V157" s="1145"/>
      <c r="W157" s="1145"/>
      <c r="X157" s="1145"/>
      <c r="Y157" s="1145"/>
      <c r="Z157" s="1145"/>
      <c r="AA157" s="1392" t="s">
        <v>281</v>
      </c>
      <c r="AB157" s="1145"/>
      <c r="AC157" s="1145"/>
      <c r="AD157" s="1145"/>
      <c r="AE157" s="1145"/>
      <c r="AF157" s="1392" t="s">
        <v>282</v>
      </c>
      <c r="AG157" s="1145"/>
      <c r="AH157" s="1145"/>
      <c r="AI157" s="294" t="s">
        <v>68</v>
      </c>
      <c r="AJ157" s="1393" t="s">
        <v>283</v>
      </c>
      <c r="AK157" s="1145"/>
      <c r="AL157" s="1145"/>
      <c r="AM157" s="1145"/>
      <c r="AN157" s="1145"/>
      <c r="AO157" s="1145"/>
      <c r="AP157" s="293">
        <v>13500000</v>
      </c>
      <c r="AQ157" s="352">
        <v>0</v>
      </c>
      <c r="AR157" s="293">
        <v>13250000</v>
      </c>
      <c r="AS157" s="292">
        <v>0</v>
      </c>
      <c r="AT157" s="352">
        <v>0</v>
      </c>
      <c r="AU157" s="292">
        <v>0</v>
      </c>
      <c r="AV157" s="352">
        <v>0</v>
      </c>
      <c r="AW157" s="292">
        <v>0</v>
      </c>
      <c r="AX157" s="352">
        <v>0</v>
      </c>
      <c r="AY157" s="292">
        <v>0</v>
      </c>
      <c r="AZ157" s="292">
        <v>0</v>
      </c>
      <c r="BA157" s="292">
        <v>0</v>
      </c>
      <c r="BB157" s="292">
        <v>0</v>
      </c>
    </row>
    <row r="158" spans="1:54" hidden="1" x14ac:dyDescent="0.25">
      <c r="A158" s="1392" t="s">
        <v>17</v>
      </c>
      <c r="B158" s="1145"/>
      <c r="C158" s="1392" t="s">
        <v>290</v>
      </c>
      <c r="D158" s="1145"/>
      <c r="E158" s="1392" t="s">
        <v>288</v>
      </c>
      <c r="F158" s="1145"/>
      <c r="G158" s="1392" t="s">
        <v>291</v>
      </c>
      <c r="H158" s="1145"/>
      <c r="I158" s="1392" t="s">
        <v>309</v>
      </c>
      <c r="J158" s="1145"/>
      <c r="K158" s="1145"/>
      <c r="L158" s="1392" t="s">
        <v>287</v>
      </c>
      <c r="M158" s="1145"/>
      <c r="N158" s="1145"/>
      <c r="O158" s="1392"/>
      <c r="P158" s="1145"/>
      <c r="Q158" s="1392"/>
      <c r="R158" s="1145"/>
      <c r="S158" s="1391" t="s">
        <v>88</v>
      </c>
      <c r="T158" s="1145"/>
      <c r="U158" s="1145"/>
      <c r="V158" s="1145"/>
      <c r="W158" s="1145"/>
      <c r="X158" s="1145"/>
      <c r="Y158" s="1145"/>
      <c r="Z158" s="1145"/>
      <c r="AA158" s="1392" t="s">
        <v>281</v>
      </c>
      <c r="AB158" s="1145"/>
      <c r="AC158" s="1145"/>
      <c r="AD158" s="1145"/>
      <c r="AE158" s="1145"/>
      <c r="AF158" s="1392" t="s">
        <v>282</v>
      </c>
      <c r="AG158" s="1145"/>
      <c r="AH158" s="1145"/>
      <c r="AI158" s="294" t="s">
        <v>311</v>
      </c>
      <c r="AJ158" s="1393" t="s">
        <v>329</v>
      </c>
      <c r="AK158" s="1145"/>
      <c r="AL158" s="1145"/>
      <c r="AM158" s="1145"/>
      <c r="AN158" s="1145"/>
      <c r="AO158" s="1145"/>
      <c r="AP158" s="293">
        <v>30000000</v>
      </c>
      <c r="AQ158" s="352">
        <v>0</v>
      </c>
      <c r="AR158" s="293">
        <v>30000000</v>
      </c>
      <c r="AS158" s="292">
        <v>0</v>
      </c>
      <c r="AT158" s="352">
        <v>0</v>
      </c>
      <c r="AU158" s="292">
        <v>0</v>
      </c>
      <c r="AV158" s="352">
        <v>0</v>
      </c>
      <c r="AW158" s="292">
        <v>0</v>
      </c>
      <c r="AX158" s="352">
        <v>0</v>
      </c>
      <c r="AY158" s="292">
        <v>0</v>
      </c>
      <c r="AZ158" s="292">
        <v>0</v>
      </c>
      <c r="BA158" s="292">
        <v>0</v>
      </c>
      <c r="BB158" s="292">
        <v>0</v>
      </c>
    </row>
    <row r="159" spans="1:54" hidden="1" x14ac:dyDescent="0.25">
      <c r="A159" s="1392" t="s">
        <v>17</v>
      </c>
      <c r="B159" s="1145"/>
      <c r="C159" s="1392" t="s">
        <v>290</v>
      </c>
      <c r="D159" s="1145"/>
      <c r="E159" s="1392" t="s">
        <v>288</v>
      </c>
      <c r="F159" s="1145"/>
      <c r="G159" s="1392" t="s">
        <v>291</v>
      </c>
      <c r="H159" s="1145"/>
      <c r="I159" s="1392" t="s">
        <v>309</v>
      </c>
      <c r="J159" s="1145"/>
      <c r="K159" s="1145"/>
      <c r="L159" s="1392" t="s">
        <v>291</v>
      </c>
      <c r="M159" s="1145"/>
      <c r="N159" s="1145"/>
      <c r="O159" s="1392"/>
      <c r="P159" s="1145"/>
      <c r="Q159" s="1392"/>
      <c r="R159" s="1145"/>
      <c r="S159" s="1391" t="s">
        <v>89</v>
      </c>
      <c r="T159" s="1145"/>
      <c r="U159" s="1145"/>
      <c r="V159" s="1145"/>
      <c r="W159" s="1145"/>
      <c r="X159" s="1145"/>
      <c r="Y159" s="1145"/>
      <c r="Z159" s="1145"/>
      <c r="AA159" s="1392" t="s">
        <v>281</v>
      </c>
      <c r="AB159" s="1145"/>
      <c r="AC159" s="1145"/>
      <c r="AD159" s="1145"/>
      <c r="AE159" s="1145"/>
      <c r="AF159" s="1392" t="s">
        <v>282</v>
      </c>
      <c r="AG159" s="1145"/>
      <c r="AH159" s="1145"/>
      <c r="AI159" s="294" t="s">
        <v>68</v>
      </c>
      <c r="AJ159" s="1393" t="s">
        <v>283</v>
      </c>
      <c r="AK159" s="1145"/>
      <c r="AL159" s="1145"/>
      <c r="AM159" s="1145"/>
      <c r="AN159" s="1145"/>
      <c r="AO159" s="1145"/>
      <c r="AP159" s="293">
        <v>4000000</v>
      </c>
      <c r="AQ159" s="352">
        <v>0</v>
      </c>
      <c r="AR159" s="293">
        <v>4000000</v>
      </c>
      <c r="AS159" s="292">
        <v>0</v>
      </c>
      <c r="AT159" s="352">
        <v>0</v>
      </c>
      <c r="AU159" s="292">
        <v>0</v>
      </c>
      <c r="AV159" s="352">
        <v>0</v>
      </c>
      <c r="AW159" s="292">
        <v>0</v>
      </c>
      <c r="AX159" s="352">
        <v>0</v>
      </c>
      <c r="AY159" s="292">
        <v>0</v>
      </c>
      <c r="AZ159" s="292">
        <v>0</v>
      </c>
      <c r="BA159" s="292">
        <v>0</v>
      </c>
      <c r="BB159" s="292">
        <v>0</v>
      </c>
    </row>
    <row r="160" spans="1:54" hidden="1" x14ac:dyDescent="0.25">
      <c r="A160" s="1392" t="s">
        <v>17</v>
      </c>
      <c r="B160" s="1145"/>
      <c r="C160" s="1392" t="s">
        <v>290</v>
      </c>
      <c r="D160" s="1145"/>
      <c r="E160" s="1392" t="s">
        <v>288</v>
      </c>
      <c r="F160" s="1145"/>
      <c r="G160" s="1392" t="s">
        <v>291</v>
      </c>
      <c r="H160" s="1145"/>
      <c r="I160" s="1392" t="s">
        <v>309</v>
      </c>
      <c r="J160" s="1145"/>
      <c r="K160" s="1145"/>
      <c r="L160" s="1392" t="s">
        <v>291</v>
      </c>
      <c r="M160" s="1145"/>
      <c r="N160" s="1145"/>
      <c r="O160" s="1392"/>
      <c r="P160" s="1145"/>
      <c r="Q160" s="1392"/>
      <c r="R160" s="1145"/>
      <c r="S160" s="1391" t="s">
        <v>89</v>
      </c>
      <c r="T160" s="1145"/>
      <c r="U160" s="1145"/>
      <c r="V160" s="1145"/>
      <c r="W160" s="1145"/>
      <c r="X160" s="1145"/>
      <c r="Y160" s="1145"/>
      <c r="Z160" s="1145"/>
      <c r="AA160" s="1392" t="s">
        <v>281</v>
      </c>
      <c r="AB160" s="1145"/>
      <c r="AC160" s="1145"/>
      <c r="AD160" s="1145"/>
      <c r="AE160" s="1145"/>
      <c r="AF160" s="1392" t="s">
        <v>282</v>
      </c>
      <c r="AG160" s="1145"/>
      <c r="AH160" s="1145"/>
      <c r="AI160" s="294" t="s">
        <v>311</v>
      </c>
      <c r="AJ160" s="1393" t="s">
        <v>329</v>
      </c>
      <c r="AK160" s="1145"/>
      <c r="AL160" s="1145"/>
      <c r="AM160" s="1145"/>
      <c r="AN160" s="1145"/>
      <c r="AO160" s="1145"/>
      <c r="AP160" s="293">
        <v>30000000</v>
      </c>
      <c r="AQ160" s="352">
        <v>0</v>
      </c>
      <c r="AR160" s="293">
        <v>30000000</v>
      </c>
      <c r="AS160" s="292">
        <v>0</v>
      </c>
      <c r="AT160" s="352">
        <v>0</v>
      </c>
      <c r="AU160" s="292">
        <v>0</v>
      </c>
      <c r="AV160" s="352">
        <v>0</v>
      </c>
      <c r="AW160" s="292">
        <v>0</v>
      </c>
      <c r="AX160" s="352">
        <v>0</v>
      </c>
      <c r="AY160" s="292">
        <v>0</v>
      </c>
      <c r="AZ160" s="292">
        <v>0</v>
      </c>
      <c r="BA160" s="292">
        <v>0</v>
      </c>
      <c r="BB160" s="292">
        <v>0</v>
      </c>
    </row>
    <row r="161" spans="1:54" hidden="1" x14ac:dyDescent="0.25">
      <c r="A161" s="1392" t="s">
        <v>17</v>
      </c>
      <c r="B161" s="1145"/>
      <c r="C161" s="1392" t="s">
        <v>290</v>
      </c>
      <c r="D161" s="1145"/>
      <c r="E161" s="1392" t="s">
        <v>288</v>
      </c>
      <c r="F161" s="1145"/>
      <c r="G161" s="1392" t="s">
        <v>291</v>
      </c>
      <c r="H161" s="1145"/>
      <c r="I161" s="1392" t="s">
        <v>309</v>
      </c>
      <c r="J161" s="1145"/>
      <c r="K161" s="1145"/>
      <c r="L161" s="1392" t="s">
        <v>292</v>
      </c>
      <c r="M161" s="1145"/>
      <c r="N161" s="1145"/>
      <c r="O161" s="1392"/>
      <c r="P161" s="1145"/>
      <c r="Q161" s="1392"/>
      <c r="R161" s="1145"/>
      <c r="S161" s="1391" t="s">
        <v>90</v>
      </c>
      <c r="T161" s="1145"/>
      <c r="U161" s="1145"/>
      <c r="V161" s="1145"/>
      <c r="W161" s="1145"/>
      <c r="X161" s="1145"/>
      <c r="Y161" s="1145"/>
      <c r="Z161" s="1145"/>
      <c r="AA161" s="1392" t="s">
        <v>281</v>
      </c>
      <c r="AB161" s="1145"/>
      <c r="AC161" s="1145"/>
      <c r="AD161" s="1145"/>
      <c r="AE161" s="1145"/>
      <c r="AF161" s="1392" t="s">
        <v>282</v>
      </c>
      <c r="AG161" s="1145"/>
      <c r="AH161" s="1145"/>
      <c r="AI161" s="294" t="s">
        <v>68</v>
      </c>
      <c r="AJ161" s="1393" t="s">
        <v>283</v>
      </c>
      <c r="AK161" s="1145"/>
      <c r="AL161" s="1145"/>
      <c r="AM161" s="1145"/>
      <c r="AN161" s="1145"/>
      <c r="AO161" s="1145"/>
      <c r="AP161" s="293">
        <v>66070000</v>
      </c>
      <c r="AQ161" s="352">
        <v>0</v>
      </c>
      <c r="AR161" s="292">
        <v>0</v>
      </c>
      <c r="AS161" s="292">
        <v>0</v>
      </c>
      <c r="AT161" s="352">
        <v>0</v>
      </c>
      <c r="AU161" s="292">
        <v>0</v>
      </c>
      <c r="AV161" s="352">
        <v>0</v>
      </c>
      <c r="AW161" s="292">
        <v>0</v>
      </c>
      <c r="AX161" s="352">
        <v>0</v>
      </c>
      <c r="AY161" s="292">
        <v>0</v>
      </c>
      <c r="AZ161" s="292">
        <v>0</v>
      </c>
      <c r="BA161" s="292">
        <v>0</v>
      </c>
      <c r="BB161" s="292">
        <v>0</v>
      </c>
    </row>
    <row r="162" spans="1:54" hidden="1" x14ac:dyDescent="0.25">
      <c r="A162" s="1392" t="s">
        <v>17</v>
      </c>
      <c r="B162" s="1145"/>
      <c r="C162" s="1392" t="s">
        <v>290</v>
      </c>
      <c r="D162" s="1145"/>
      <c r="E162" s="1392" t="s">
        <v>288</v>
      </c>
      <c r="F162" s="1145"/>
      <c r="G162" s="1392" t="s">
        <v>291</v>
      </c>
      <c r="H162" s="1145"/>
      <c r="I162" s="1392" t="s">
        <v>309</v>
      </c>
      <c r="J162" s="1145"/>
      <c r="K162" s="1145"/>
      <c r="L162" s="1392" t="s">
        <v>292</v>
      </c>
      <c r="M162" s="1145"/>
      <c r="N162" s="1145"/>
      <c r="O162" s="1392"/>
      <c r="P162" s="1145"/>
      <c r="Q162" s="1392"/>
      <c r="R162" s="1145"/>
      <c r="S162" s="1391" t="s">
        <v>90</v>
      </c>
      <c r="T162" s="1145"/>
      <c r="U162" s="1145"/>
      <c r="V162" s="1145"/>
      <c r="W162" s="1145"/>
      <c r="X162" s="1145"/>
      <c r="Y162" s="1145"/>
      <c r="Z162" s="1145"/>
      <c r="AA162" s="1392" t="s">
        <v>281</v>
      </c>
      <c r="AB162" s="1145"/>
      <c r="AC162" s="1145"/>
      <c r="AD162" s="1145"/>
      <c r="AE162" s="1145"/>
      <c r="AF162" s="1392" t="s">
        <v>282</v>
      </c>
      <c r="AG162" s="1145"/>
      <c r="AH162" s="1145"/>
      <c r="AI162" s="294" t="s">
        <v>311</v>
      </c>
      <c r="AJ162" s="1393" t="s">
        <v>329</v>
      </c>
      <c r="AK162" s="1145"/>
      <c r="AL162" s="1145"/>
      <c r="AM162" s="1145"/>
      <c r="AN162" s="1145"/>
      <c r="AO162" s="1145"/>
      <c r="AP162" s="293">
        <v>30000000</v>
      </c>
      <c r="AQ162" s="352">
        <v>0</v>
      </c>
      <c r="AR162" s="293">
        <v>30000000</v>
      </c>
      <c r="AS162" s="292">
        <v>0</v>
      </c>
      <c r="AT162" s="352">
        <v>0</v>
      </c>
      <c r="AU162" s="292">
        <v>0</v>
      </c>
      <c r="AV162" s="352">
        <v>0</v>
      </c>
      <c r="AW162" s="292">
        <v>0</v>
      </c>
      <c r="AX162" s="352">
        <v>0</v>
      </c>
      <c r="AY162" s="292">
        <v>0</v>
      </c>
      <c r="AZ162" s="292">
        <v>0</v>
      </c>
      <c r="BA162" s="292">
        <v>0</v>
      </c>
      <c r="BB162" s="292">
        <v>0</v>
      </c>
    </row>
    <row r="163" spans="1:54" hidden="1" x14ac:dyDescent="0.25">
      <c r="A163" s="1392" t="s">
        <v>17</v>
      </c>
      <c r="B163" s="1145"/>
      <c r="C163" s="1392" t="s">
        <v>290</v>
      </c>
      <c r="D163" s="1145"/>
      <c r="E163" s="1392" t="s">
        <v>288</v>
      </c>
      <c r="F163" s="1145"/>
      <c r="G163" s="1392" t="s">
        <v>291</v>
      </c>
      <c r="H163" s="1145"/>
      <c r="I163" s="1392" t="s">
        <v>309</v>
      </c>
      <c r="J163" s="1145"/>
      <c r="K163" s="1145"/>
      <c r="L163" s="1392" t="s">
        <v>302</v>
      </c>
      <c r="M163" s="1145"/>
      <c r="N163" s="1145"/>
      <c r="O163" s="1392"/>
      <c r="P163" s="1145"/>
      <c r="Q163" s="1392"/>
      <c r="R163" s="1145"/>
      <c r="S163" s="1391" t="s">
        <v>91</v>
      </c>
      <c r="T163" s="1145"/>
      <c r="U163" s="1145"/>
      <c r="V163" s="1145"/>
      <c r="W163" s="1145"/>
      <c r="X163" s="1145"/>
      <c r="Y163" s="1145"/>
      <c r="Z163" s="1145"/>
      <c r="AA163" s="1392" t="s">
        <v>281</v>
      </c>
      <c r="AB163" s="1145"/>
      <c r="AC163" s="1145"/>
      <c r="AD163" s="1145"/>
      <c r="AE163" s="1145"/>
      <c r="AF163" s="1392" t="s">
        <v>282</v>
      </c>
      <c r="AG163" s="1145"/>
      <c r="AH163" s="1145"/>
      <c r="AI163" s="294" t="s">
        <v>68</v>
      </c>
      <c r="AJ163" s="1393" t="s">
        <v>283</v>
      </c>
      <c r="AK163" s="1145"/>
      <c r="AL163" s="1145"/>
      <c r="AM163" s="1145"/>
      <c r="AN163" s="1145"/>
      <c r="AO163" s="1145"/>
      <c r="AP163" s="293">
        <v>5000000</v>
      </c>
      <c r="AQ163" s="352">
        <v>0</v>
      </c>
      <c r="AR163" s="293">
        <v>5000000</v>
      </c>
      <c r="AS163" s="292">
        <v>0</v>
      </c>
      <c r="AT163" s="352">
        <v>0</v>
      </c>
      <c r="AU163" s="292">
        <v>0</v>
      </c>
      <c r="AV163" s="352">
        <v>0</v>
      </c>
      <c r="AW163" s="292">
        <v>0</v>
      </c>
      <c r="AX163" s="352">
        <v>0</v>
      </c>
      <c r="AY163" s="292">
        <v>0</v>
      </c>
      <c r="AZ163" s="292">
        <v>0</v>
      </c>
      <c r="BA163" s="292">
        <v>0</v>
      </c>
      <c r="BB163" s="292">
        <v>0</v>
      </c>
    </row>
    <row r="164" spans="1:54" hidden="1" x14ac:dyDescent="0.25">
      <c r="A164" s="1392" t="s">
        <v>17</v>
      </c>
      <c r="B164" s="1145"/>
      <c r="C164" s="1392" t="s">
        <v>290</v>
      </c>
      <c r="D164" s="1145"/>
      <c r="E164" s="1392" t="s">
        <v>288</v>
      </c>
      <c r="F164" s="1145"/>
      <c r="G164" s="1392" t="s">
        <v>291</v>
      </c>
      <c r="H164" s="1145"/>
      <c r="I164" s="1392" t="s">
        <v>309</v>
      </c>
      <c r="J164" s="1145"/>
      <c r="K164" s="1145"/>
      <c r="L164" s="1392" t="s">
        <v>302</v>
      </c>
      <c r="M164" s="1145"/>
      <c r="N164" s="1145"/>
      <c r="O164" s="1392"/>
      <c r="P164" s="1145"/>
      <c r="Q164" s="1392"/>
      <c r="R164" s="1145"/>
      <c r="S164" s="1391" t="s">
        <v>91</v>
      </c>
      <c r="T164" s="1145"/>
      <c r="U164" s="1145"/>
      <c r="V164" s="1145"/>
      <c r="W164" s="1145"/>
      <c r="X164" s="1145"/>
      <c r="Y164" s="1145"/>
      <c r="Z164" s="1145"/>
      <c r="AA164" s="1392" t="s">
        <v>281</v>
      </c>
      <c r="AB164" s="1145"/>
      <c r="AC164" s="1145"/>
      <c r="AD164" s="1145"/>
      <c r="AE164" s="1145"/>
      <c r="AF164" s="1392" t="s">
        <v>282</v>
      </c>
      <c r="AG164" s="1145"/>
      <c r="AH164" s="1145"/>
      <c r="AI164" s="294" t="s">
        <v>311</v>
      </c>
      <c r="AJ164" s="1393" t="s">
        <v>329</v>
      </c>
      <c r="AK164" s="1145"/>
      <c r="AL164" s="1145"/>
      <c r="AM164" s="1145"/>
      <c r="AN164" s="1145"/>
      <c r="AO164" s="1145"/>
      <c r="AP164" s="293">
        <v>30000000</v>
      </c>
      <c r="AQ164" s="352">
        <v>0</v>
      </c>
      <c r="AR164" s="293">
        <v>30000000</v>
      </c>
      <c r="AS164" s="292">
        <v>0</v>
      </c>
      <c r="AT164" s="352">
        <v>0</v>
      </c>
      <c r="AU164" s="292">
        <v>0</v>
      </c>
      <c r="AV164" s="352">
        <v>0</v>
      </c>
      <c r="AW164" s="292">
        <v>0</v>
      </c>
      <c r="AX164" s="352">
        <v>0</v>
      </c>
      <c r="AY164" s="292">
        <v>0</v>
      </c>
      <c r="AZ164" s="292">
        <v>0</v>
      </c>
      <c r="BA164" s="292">
        <v>0</v>
      </c>
      <c r="BB164" s="292">
        <v>0</v>
      </c>
    </row>
    <row r="165" spans="1:54" hidden="1" x14ac:dyDescent="0.25">
      <c r="A165" s="1389" t="s">
        <v>17</v>
      </c>
      <c r="B165" s="1145"/>
      <c r="C165" s="1389" t="s">
        <v>290</v>
      </c>
      <c r="D165" s="1145"/>
      <c r="E165" s="1389" t="s">
        <v>288</v>
      </c>
      <c r="F165" s="1145"/>
      <c r="G165" s="1389" t="s">
        <v>291</v>
      </c>
      <c r="H165" s="1145"/>
      <c r="I165" s="1389" t="s">
        <v>315</v>
      </c>
      <c r="J165" s="1145"/>
      <c r="K165" s="1145"/>
      <c r="L165" s="1389"/>
      <c r="M165" s="1145"/>
      <c r="N165" s="1145"/>
      <c r="O165" s="1389"/>
      <c r="P165" s="1145"/>
      <c r="Q165" s="1389"/>
      <c r="R165" s="1145"/>
      <c r="S165" s="1388" t="s">
        <v>316</v>
      </c>
      <c r="T165" s="1145"/>
      <c r="U165" s="1145"/>
      <c r="V165" s="1145"/>
      <c r="W165" s="1145"/>
      <c r="X165" s="1145"/>
      <c r="Y165" s="1145"/>
      <c r="Z165" s="1145"/>
      <c r="AA165" s="1389" t="s">
        <v>281</v>
      </c>
      <c r="AB165" s="1145"/>
      <c r="AC165" s="1145"/>
      <c r="AD165" s="1145"/>
      <c r="AE165" s="1145"/>
      <c r="AF165" s="1389" t="s">
        <v>282</v>
      </c>
      <c r="AG165" s="1145"/>
      <c r="AH165" s="1145"/>
      <c r="AI165" s="297" t="s">
        <v>68</v>
      </c>
      <c r="AJ165" s="1390" t="s">
        <v>283</v>
      </c>
      <c r="AK165" s="1145"/>
      <c r="AL165" s="1145"/>
      <c r="AM165" s="1145"/>
      <c r="AN165" s="1145"/>
      <c r="AO165" s="1145"/>
      <c r="AP165" s="296">
        <v>9880000</v>
      </c>
      <c r="AQ165" s="349">
        <v>0</v>
      </c>
      <c r="AR165" s="296">
        <v>9487200</v>
      </c>
      <c r="AS165" s="295">
        <v>0</v>
      </c>
      <c r="AT165" s="349">
        <v>0</v>
      </c>
      <c r="AU165" s="295">
        <v>0</v>
      </c>
      <c r="AV165" s="349">
        <v>0</v>
      </c>
      <c r="AW165" s="295">
        <v>0</v>
      </c>
      <c r="AX165" s="349">
        <v>0</v>
      </c>
      <c r="AY165" s="295">
        <v>0</v>
      </c>
      <c r="AZ165" s="295">
        <v>0</v>
      </c>
      <c r="BA165" s="295">
        <v>0</v>
      </c>
      <c r="BB165" s="295">
        <v>0</v>
      </c>
    </row>
    <row r="166" spans="1:54" hidden="1" x14ac:dyDescent="0.25">
      <c r="A166" s="1392" t="s">
        <v>17</v>
      </c>
      <c r="B166" s="1145"/>
      <c r="C166" s="1392" t="s">
        <v>290</v>
      </c>
      <c r="D166" s="1145"/>
      <c r="E166" s="1392" t="s">
        <v>288</v>
      </c>
      <c r="F166" s="1145"/>
      <c r="G166" s="1392" t="s">
        <v>291</v>
      </c>
      <c r="H166" s="1145"/>
      <c r="I166" s="1392" t="s">
        <v>315</v>
      </c>
      <c r="J166" s="1145"/>
      <c r="K166" s="1145"/>
      <c r="L166" s="1392" t="s">
        <v>294</v>
      </c>
      <c r="M166" s="1145"/>
      <c r="N166" s="1145"/>
      <c r="O166" s="1392"/>
      <c r="P166" s="1145"/>
      <c r="Q166" s="1392"/>
      <c r="R166" s="1145"/>
      <c r="S166" s="1391" t="s">
        <v>186</v>
      </c>
      <c r="T166" s="1145"/>
      <c r="U166" s="1145"/>
      <c r="V166" s="1145"/>
      <c r="W166" s="1145"/>
      <c r="X166" s="1145"/>
      <c r="Y166" s="1145"/>
      <c r="Z166" s="1145"/>
      <c r="AA166" s="1392" t="s">
        <v>281</v>
      </c>
      <c r="AB166" s="1145"/>
      <c r="AC166" s="1145"/>
      <c r="AD166" s="1145"/>
      <c r="AE166" s="1145"/>
      <c r="AF166" s="1392" t="s">
        <v>282</v>
      </c>
      <c r="AG166" s="1145"/>
      <c r="AH166" s="1145"/>
      <c r="AI166" s="294" t="s">
        <v>68</v>
      </c>
      <c r="AJ166" s="1393" t="s">
        <v>283</v>
      </c>
      <c r="AK166" s="1145"/>
      <c r="AL166" s="1145"/>
      <c r="AM166" s="1145"/>
      <c r="AN166" s="1145"/>
      <c r="AO166" s="1145"/>
      <c r="AP166" s="293">
        <v>9880000</v>
      </c>
      <c r="AQ166" s="352">
        <v>0</v>
      </c>
      <c r="AR166" s="293">
        <v>9487200</v>
      </c>
      <c r="AS166" s="292">
        <v>0</v>
      </c>
      <c r="AT166" s="352">
        <v>0</v>
      </c>
      <c r="AU166" s="292">
        <v>0</v>
      </c>
      <c r="AV166" s="352">
        <v>0</v>
      </c>
      <c r="AW166" s="292">
        <v>0</v>
      </c>
      <c r="AX166" s="352">
        <v>0</v>
      </c>
      <c r="AY166" s="292">
        <v>0</v>
      </c>
      <c r="AZ166" s="292">
        <v>0</v>
      </c>
      <c r="BA166" s="292">
        <v>0</v>
      </c>
      <c r="BB166" s="292">
        <v>0</v>
      </c>
    </row>
    <row r="167" spans="1:54" hidden="1" x14ac:dyDescent="0.25">
      <c r="A167" s="1389" t="s">
        <v>17</v>
      </c>
      <c r="B167" s="1145"/>
      <c r="C167" s="1389" t="s">
        <v>290</v>
      </c>
      <c r="D167" s="1145"/>
      <c r="E167" s="1389" t="s">
        <v>288</v>
      </c>
      <c r="F167" s="1145"/>
      <c r="G167" s="1389" t="s">
        <v>291</v>
      </c>
      <c r="H167" s="1145"/>
      <c r="I167" s="1389" t="s">
        <v>317</v>
      </c>
      <c r="J167" s="1145"/>
      <c r="K167" s="1145"/>
      <c r="L167" s="1389"/>
      <c r="M167" s="1145"/>
      <c r="N167" s="1145"/>
      <c r="O167" s="1389"/>
      <c r="P167" s="1145"/>
      <c r="Q167" s="1389"/>
      <c r="R167" s="1145"/>
      <c r="S167" s="1388" t="s">
        <v>92</v>
      </c>
      <c r="T167" s="1145"/>
      <c r="U167" s="1145"/>
      <c r="V167" s="1145"/>
      <c r="W167" s="1145"/>
      <c r="X167" s="1145"/>
      <c r="Y167" s="1145"/>
      <c r="Z167" s="1145"/>
      <c r="AA167" s="1389" t="s">
        <v>281</v>
      </c>
      <c r="AB167" s="1145"/>
      <c r="AC167" s="1145"/>
      <c r="AD167" s="1145"/>
      <c r="AE167" s="1145"/>
      <c r="AF167" s="1389" t="s">
        <v>282</v>
      </c>
      <c r="AG167" s="1145"/>
      <c r="AH167" s="1145"/>
      <c r="AI167" s="297" t="s">
        <v>68</v>
      </c>
      <c r="AJ167" s="1390" t="s">
        <v>283</v>
      </c>
      <c r="AK167" s="1145"/>
      <c r="AL167" s="1145"/>
      <c r="AM167" s="1145"/>
      <c r="AN167" s="1145"/>
      <c r="AO167" s="1145"/>
      <c r="AP167" s="296">
        <v>357000000</v>
      </c>
      <c r="AQ167" s="349">
        <v>0</v>
      </c>
      <c r="AR167" s="296">
        <v>338384538</v>
      </c>
      <c r="AS167" s="295">
        <v>0</v>
      </c>
      <c r="AT167" s="349">
        <v>0</v>
      </c>
      <c r="AU167" s="295">
        <v>0</v>
      </c>
      <c r="AV167" s="349">
        <v>0</v>
      </c>
      <c r="AW167" s="295">
        <v>0</v>
      </c>
      <c r="AX167" s="349">
        <v>0</v>
      </c>
      <c r="AY167" s="295">
        <v>0</v>
      </c>
      <c r="AZ167" s="295">
        <v>0</v>
      </c>
      <c r="BA167" s="295">
        <v>0</v>
      </c>
      <c r="BB167" s="295">
        <v>0</v>
      </c>
    </row>
    <row r="168" spans="1:54" hidden="1" x14ac:dyDescent="0.25">
      <c r="A168" s="1389" t="s">
        <v>17</v>
      </c>
      <c r="B168" s="1145"/>
      <c r="C168" s="1389" t="s">
        <v>290</v>
      </c>
      <c r="D168" s="1145"/>
      <c r="E168" s="1389" t="s">
        <v>288</v>
      </c>
      <c r="F168" s="1145"/>
      <c r="G168" s="1389" t="s">
        <v>291</v>
      </c>
      <c r="H168" s="1145"/>
      <c r="I168" s="1389" t="s">
        <v>317</v>
      </c>
      <c r="J168" s="1145"/>
      <c r="K168" s="1145"/>
      <c r="L168" s="1389"/>
      <c r="M168" s="1145"/>
      <c r="N168" s="1145"/>
      <c r="O168" s="1389"/>
      <c r="P168" s="1145"/>
      <c r="Q168" s="1389"/>
      <c r="R168" s="1145"/>
      <c r="S168" s="1388" t="s">
        <v>92</v>
      </c>
      <c r="T168" s="1145"/>
      <c r="U168" s="1145"/>
      <c r="V168" s="1145"/>
      <c r="W168" s="1145"/>
      <c r="X168" s="1145"/>
      <c r="Y168" s="1145"/>
      <c r="Z168" s="1145"/>
      <c r="AA168" s="1389" t="s">
        <v>281</v>
      </c>
      <c r="AB168" s="1145"/>
      <c r="AC168" s="1145"/>
      <c r="AD168" s="1145"/>
      <c r="AE168" s="1145"/>
      <c r="AF168" s="1389" t="s">
        <v>282</v>
      </c>
      <c r="AG168" s="1145"/>
      <c r="AH168" s="1145"/>
      <c r="AI168" s="297" t="s">
        <v>311</v>
      </c>
      <c r="AJ168" s="1390" t="s">
        <v>329</v>
      </c>
      <c r="AK168" s="1145"/>
      <c r="AL168" s="1145"/>
      <c r="AM168" s="1145"/>
      <c r="AN168" s="1145"/>
      <c r="AO168" s="1145"/>
      <c r="AP168" s="296">
        <v>116000000</v>
      </c>
      <c r="AQ168" s="349">
        <v>0</v>
      </c>
      <c r="AR168" s="296">
        <v>116000000</v>
      </c>
      <c r="AS168" s="295">
        <v>0</v>
      </c>
      <c r="AT168" s="349">
        <v>0</v>
      </c>
      <c r="AU168" s="295">
        <v>0</v>
      </c>
      <c r="AV168" s="349">
        <v>0</v>
      </c>
      <c r="AW168" s="295">
        <v>0</v>
      </c>
      <c r="AX168" s="349">
        <v>0</v>
      </c>
      <c r="AY168" s="295">
        <v>0</v>
      </c>
      <c r="AZ168" s="295">
        <v>0</v>
      </c>
      <c r="BA168" s="295">
        <v>0</v>
      </c>
      <c r="BB168" s="295">
        <v>0</v>
      </c>
    </row>
    <row r="169" spans="1:54" hidden="1" x14ac:dyDescent="0.25">
      <c r="A169" s="1392" t="s">
        <v>17</v>
      </c>
      <c r="B169" s="1145"/>
      <c r="C169" s="1392" t="s">
        <v>290</v>
      </c>
      <c r="D169" s="1145"/>
      <c r="E169" s="1392" t="s">
        <v>288</v>
      </c>
      <c r="F169" s="1145"/>
      <c r="G169" s="1392" t="s">
        <v>291</v>
      </c>
      <c r="H169" s="1145"/>
      <c r="I169" s="1392" t="s">
        <v>317</v>
      </c>
      <c r="J169" s="1145"/>
      <c r="K169" s="1145"/>
      <c r="L169" s="1392" t="s">
        <v>290</v>
      </c>
      <c r="M169" s="1145"/>
      <c r="N169" s="1145"/>
      <c r="O169" s="1392"/>
      <c r="P169" s="1145"/>
      <c r="Q169" s="1392"/>
      <c r="R169" s="1145"/>
      <c r="S169" s="1391" t="s">
        <v>93</v>
      </c>
      <c r="T169" s="1145"/>
      <c r="U169" s="1145"/>
      <c r="V169" s="1145"/>
      <c r="W169" s="1145"/>
      <c r="X169" s="1145"/>
      <c r="Y169" s="1145"/>
      <c r="Z169" s="1145"/>
      <c r="AA169" s="1392" t="s">
        <v>281</v>
      </c>
      <c r="AB169" s="1145"/>
      <c r="AC169" s="1145"/>
      <c r="AD169" s="1145"/>
      <c r="AE169" s="1145"/>
      <c r="AF169" s="1392" t="s">
        <v>282</v>
      </c>
      <c r="AG169" s="1145"/>
      <c r="AH169" s="1145"/>
      <c r="AI169" s="294" t="s">
        <v>68</v>
      </c>
      <c r="AJ169" s="1393" t="s">
        <v>283</v>
      </c>
      <c r="AK169" s="1145"/>
      <c r="AL169" s="1145"/>
      <c r="AM169" s="1145"/>
      <c r="AN169" s="1145"/>
      <c r="AO169" s="1145"/>
      <c r="AP169" s="293">
        <v>12000000</v>
      </c>
      <c r="AQ169" s="352">
        <v>0</v>
      </c>
      <c r="AR169" s="293">
        <v>12000000</v>
      </c>
      <c r="AS169" s="292">
        <v>0</v>
      </c>
      <c r="AT169" s="352">
        <v>0</v>
      </c>
      <c r="AU169" s="292">
        <v>0</v>
      </c>
      <c r="AV169" s="352">
        <v>0</v>
      </c>
      <c r="AW169" s="292">
        <v>0</v>
      </c>
      <c r="AX169" s="352">
        <v>0</v>
      </c>
      <c r="AY169" s="292">
        <v>0</v>
      </c>
      <c r="AZ169" s="292">
        <v>0</v>
      </c>
      <c r="BA169" s="292">
        <v>0</v>
      </c>
      <c r="BB169" s="292">
        <v>0</v>
      </c>
    </row>
    <row r="170" spans="1:54" hidden="1" x14ac:dyDescent="0.25">
      <c r="A170" s="1392" t="s">
        <v>17</v>
      </c>
      <c r="B170" s="1145"/>
      <c r="C170" s="1392" t="s">
        <v>290</v>
      </c>
      <c r="D170" s="1145"/>
      <c r="E170" s="1392" t="s">
        <v>288</v>
      </c>
      <c r="F170" s="1145"/>
      <c r="G170" s="1392" t="s">
        <v>291</v>
      </c>
      <c r="H170" s="1145"/>
      <c r="I170" s="1392" t="s">
        <v>317</v>
      </c>
      <c r="J170" s="1145"/>
      <c r="K170" s="1145"/>
      <c r="L170" s="1392" t="s">
        <v>290</v>
      </c>
      <c r="M170" s="1145"/>
      <c r="N170" s="1145"/>
      <c r="O170" s="1392"/>
      <c r="P170" s="1145"/>
      <c r="Q170" s="1392"/>
      <c r="R170" s="1145"/>
      <c r="S170" s="1391" t="s">
        <v>93</v>
      </c>
      <c r="T170" s="1145"/>
      <c r="U170" s="1145"/>
      <c r="V170" s="1145"/>
      <c r="W170" s="1145"/>
      <c r="X170" s="1145"/>
      <c r="Y170" s="1145"/>
      <c r="Z170" s="1145"/>
      <c r="AA170" s="1392" t="s">
        <v>281</v>
      </c>
      <c r="AB170" s="1145"/>
      <c r="AC170" s="1145"/>
      <c r="AD170" s="1145"/>
      <c r="AE170" s="1145"/>
      <c r="AF170" s="1392" t="s">
        <v>282</v>
      </c>
      <c r="AG170" s="1145"/>
      <c r="AH170" s="1145"/>
      <c r="AI170" s="294" t="s">
        <v>311</v>
      </c>
      <c r="AJ170" s="1393" t="s">
        <v>329</v>
      </c>
      <c r="AK170" s="1145"/>
      <c r="AL170" s="1145"/>
      <c r="AM170" s="1145"/>
      <c r="AN170" s="1145"/>
      <c r="AO170" s="1145"/>
      <c r="AP170" s="293">
        <v>116000000</v>
      </c>
      <c r="AQ170" s="352">
        <v>0</v>
      </c>
      <c r="AR170" s="293">
        <v>116000000</v>
      </c>
      <c r="AS170" s="292">
        <v>0</v>
      </c>
      <c r="AT170" s="352">
        <v>0</v>
      </c>
      <c r="AU170" s="292">
        <v>0</v>
      </c>
      <c r="AV170" s="352">
        <v>0</v>
      </c>
      <c r="AW170" s="292">
        <v>0</v>
      </c>
      <c r="AX170" s="352">
        <v>0</v>
      </c>
      <c r="AY170" s="292">
        <v>0</v>
      </c>
      <c r="AZ170" s="292">
        <v>0</v>
      </c>
      <c r="BA170" s="292">
        <v>0</v>
      </c>
      <c r="BB170" s="292">
        <v>0</v>
      </c>
    </row>
    <row r="171" spans="1:54" hidden="1" x14ac:dyDescent="0.25">
      <c r="A171" s="1392" t="s">
        <v>17</v>
      </c>
      <c r="B171" s="1145"/>
      <c r="C171" s="1392" t="s">
        <v>290</v>
      </c>
      <c r="D171" s="1145"/>
      <c r="E171" s="1392" t="s">
        <v>288</v>
      </c>
      <c r="F171" s="1145"/>
      <c r="G171" s="1392" t="s">
        <v>291</v>
      </c>
      <c r="H171" s="1145"/>
      <c r="I171" s="1392" t="s">
        <v>317</v>
      </c>
      <c r="J171" s="1145"/>
      <c r="K171" s="1145"/>
      <c r="L171" s="1392" t="s">
        <v>292</v>
      </c>
      <c r="M171" s="1145"/>
      <c r="N171" s="1145"/>
      <c r="O171" s="1392"/>
      <c r="P171" s="1145"/>
      <c r="Q171" s="1392"/>
      <c r="R171" s="1145"/>
      <c r="S171" s="1391" t="s">
        <v>94</v>
      </c>
      <c r="T171" s="1145"/>
      <c r="U171" s="1145"/>
      <c r="V171" s="1145"/>
      <c r="W171" s="1145"/>
      <c r="X171" s="1145"/>
      <c r="Y171" s="1145"/>
      <c r="Z171" s="1145"/>
      <c r="AA171" s="1392" t="s">
        <v>281</v>
      </c>
      <c r="AB171" s="1145"/>
      <c r="AC171" s="1145"/>
      <c r="AD171" s="1145"/>
      <c r="AE171" s="1145"/>
      <c r="AF171" s="1392" t="s">
        <v>282</v>
      </c>
      <c r="AG171" s="1145"/>
      <c r="AH171" s="1145"/>
      <c r="AI171" s="294" t="s">
        <v>68</v>
      </c>
      <c r="AJ171" s="1393" t="s">
        <v>283</v>
      </c>
      <c r="AK171" s="1145"/>
      <c r="AL171" s="1145"/>
      <c r="AM171" s="1145"/>
      <c r="AN171" s="1145"/>
      <c r="AO171" s="1145"/>
      <c r="AP171" s="293">
        <v>5000000</v>
      </c>
      <c r="AQ171" s="352">
        <v>0</v>
      </c>
      <c r="AR171" s="293">
        <v>1384538</v>
      </c>
      <c r="AS171" s="292">
        <v>0</v>
      </c>
      <c r="AT171" s="352">
        <v>0</v>
      </c>
      <c r="AU171" s="292">
        <v>0</v>
      </c>
      <c r="AV171" s="352">
        <v>0</v>
      </c>
      <c r="AW171" s="292">
        <v>0</v>
      </c>
      <c r="AX171" s="352">
        <v>0</v>
      </c>
      <c r="AY171" s="292">
        <v>0</v>
      </c>
      <c r="AZ171" s="292">
        <v>0</v>
      </c>
      <c r="BA171" s="292">
        <v>0</v>
      </c>
      <c r="BB171" s="292">
        <v>0</v>
      </c>
    </row>
    <row r="172" spans="1:54" hidden="1" x14ac:dyDescent="0.25">
      <c r="A172" s="1392" t="s">
        <v>17</v>
      </c>
      <c r="B172" s="1145"/>
      <c r="C172" s="1392" t="s">
        <v>290</v>
      </c>
      <c r="D172" s="1145"/>
      <c r="E172" s="1392" t="s">
        <v>288</v>
      </c>
      <c r="F172" s="1145"/>
      <c r="G172" s="1392" t="s">
        <v>291</v>
      </c>
      <c r="H172" s="1145"/>
      <c r="I172" s="1392" t="s">
        <v>317</v>
      </c>
      <c r="J172" s="1145"/>
      <c r="K172" s="1145"/>
      <c r="L172" s="1392" t="s">
        <v>311</v>
      </c>
      <c r="M172" s="1145"/>
      <c r="N172" s="1145"/>
      <c r="O172" s="1392"/>
      <c r="P172" s="1145"/>
      <c r="Q172" s="1392"/>
      <c r="R172" s="1145"/>
      <c r="S172" s="1391" t="s">
        <v>92</v>
      </c>
      <c r="T172" s="1145"/>
      <c r="U172" s="1145"/>
      <c r="V172" s="1145"/>
      <c r="W172" s="1145"/>
      <c r="X172" s="1145"/>
      <c r="Y172" s="1145"/>
      <c r="Z172" s="1145"/>
      <c r="AA172" s="1392" t="s">
        <v>281</v>
      </c>
      <c r="AB172" s="1145"/>
      <c r="AC172" s="1145"/>
      <c r="AD172" s="1145"/>
      <c r="AE172" s="1145"/>
      <c r="AF172" s="1392" t="s">
        <v>282</v>
      </c>
      <c r="AG172" s="1145"/>
      <c r="AH172" s="1145"/>
      <c r="AI172" s="294" t="s">
        <v>68</v>
      </c>
      <c r="AJ172" s="1393" t="s">
        <v>283</v>
      </c>
      <c r="AK172" s="1145"/>
      <c r="AL172" s="1145"/>
      <c r="AM172" s="1145"/>
      <c r="AN172" s="1145"/>
      <c r="AO172" s="1145"/>
      <c r="AP172" s="293">
        <v>340000000</v>
      </c>
      <c r="AQ172" s="352">
        <v>0</v>
      </c>
      <c r="AR172" s="293">
        <v>325000000</v>
      </c>
      <c r="AS172" s="292">
        <v>0</v>
      </c>
      <c r="AT172" s="352">
        <v>0</v>
      </c>
      <c r="AU172" s="292">
        <v>0</v>
      </c>
      <c r="AV172" s="352">
        <v>0</v>
      </c>
      <c r="AW172" s="292">
        <v>0</v>
      </c>
      <c r="AX172" s="352">
        <v>0</v>
      </c>
      <c r="AY172" s="292">
        <v>0</v>
      </c>
      <c r="AZ172" s="292">
        <v>0</v>
      </c>
      <c r="BA172" s="292">
        <v>0</v>
      </c>
      <c r="BB172" s="292">
        <v>0</v>
      </c>
    </row>
    <row r="173" spans="1:54" s="298" customFormat="1" hidden="1" x14ac:dyDescent="0.25">
      <c r="A173" s="1237" t="s">
        <v>17</v>
      </c>
      <c r="B173" s="1236"/>
      <c r="C173" s="1237" t="s">
        <v>297</v>
      </c>
      <c r="D173" s="1236"/>
      <c r="E173" s="1237"/>
      <c r="F173" s="1236"/>
      <c r="G173" s="1237"/>
      <c r="H173" s="1236"/>
      <c r="I173" s="1237"/>
      <c r="J173" s="1236"/>
      <c r="K173" s="1236"/>
      <c r="L173" s="1237"/>
      <c r="M173" s="1236"/>
      <c r="N173" s="1236"/>
      <c r="O173" s="1237"/>
      <c r="P173" s="1236"/>
      <c r="Q173" s="1237"/>
      <c r="R173" s="1236"/>
      <c r="S173" s="1235" t="s">
        <v>12</v>
      </c>
      <c r="T173" s="1236"/>
      <c r="U173" s="1236"/>
      <c r="V173" s="1236"/>
      <c r="W173" s="1236"/>
      <c r="X173" s="1236"/>
      <c r="Y173" s="1236"/>
      <c r="Z173" s="1236"/>
      <c r="AA173" s="1237" t="s">
        <v>281</v>
      </c>
      <c r="AB173" s="1236"/>
      <c r="AC173" s="1236"/>
      <c r="AD173" s="1236"/>
      <c r="AE173" s="1236"/>
      <c r="AF173" s="1237" t="s">
        <v>282</v>
      </c>
      <c r="AG173" s="1236"/>
      <c r="AH173" s="1236"/>
      <c r="AI173" s="301" t="s">
        <v>68</v>
      </c>
      <c r="AJ173" s="1238" t="s">
        <v>283</v>
      </c>
      <c r="AK173" s="1236"/>
      <c r="AL173" s="1236"/>
      <c r="AM173" s="1236"/>
      <c r="AN173" s="1236"/>
      <c r="AO173" s="1236"/>
      <c r="AP173" s="300">
        <v>212324200000</v>
      </c>
      <c r="AQ173" s="350">
        <v>409464151</v>
      </c>
      <c r="AR173" s="300">
        <v>9263235849</v>
      </c>
      <c r="AS173" s="300">
        <v>-420000000</v>
      </c>
      <c r="AT173" s="350">
        <v>2209042327</v>
      </c>
      <c r="AU173" s="300">
        <v>-1799578176</v>
      </c>
      <c r="AV173" s="350">
        <v>16140256074</v>
      </c>
      <c r="AW173" s="300">
        <v>-13931213747</v>
      </c>
      <c r="AX173" s="350">
        <v>15771540468</v>
      </c>
      <c r="AY173" s="300">
        <v>368715606</v>
      </c>
      <c r="AZ173" s="300">
        <v>15771540468</v>
      </c>
      <c r="BA173" s="299">
        <v>0</v>
      </c>
      <c r="BB173" s="300">
        <v>181183</v>
      </c>
    </row>
    <row r="174" spans="1:54" s="298" customFormat="1" hidden="1" x14ac:dyDescent="0.25">
      <c r="A174" s="1237" t="s">
        <v>17</v>
      </c>
      <c r="B174" s="1236"/>
      <c r="C174" s="1237" t="s">
        <v>297</v>
      </c>
      <c r="D174" s="1236"/>
      <c r="E174" s="1237"/>
      <c r="F174" s="1236"/>
      <c r="G174" s="1237"/>
      <c r="H174" s="1236"/>
      <c r="I174" s="1237"/>
      <c r="J174" s="1236"/>
      <c r="K174" s="1236"/>
      <c r="L174" s="1237"/>
      <c r="M174" s="1236"/>
      <c r="N174" s="1236"/>
      <c r="O174" s="1237"/>
      <c r="P174" s="1236"/>
      <c r="Q174" s="1237"/>
      <c r="R174" s="1236"/>
      <c r="S174" s="1235" t="s">
        <v>12</v>
      </c>
      <c r="T174" s="1236"/>
      <c r="U174" s="1236"/>
      <c r="V174" s="1236"/>
      <c r="W174" s="1236"/>
      <c r="X174" s="1236"/>
      <c r="Y174" s="1236"/>
      <c r="Z174" s="1236"/>
      <c r="AA174" s="1237" t="s">
        <v>281</v>
      </c>
      <c r="AB174" s="1236"/>
      <c r="AC174" s="1236"/>
      <c r="AD174" s="1236"/>
      <c r="AE174" s="1236"/>
      <c r="AF174" s="1237" t="s">
        <v>284</v>
      </c>
      <c r="AG174" s="1236"/>
      <c r="AH174" s="1236"/>
      <c r="AI174" s="301" t="s">
        <v>83</v>
      </c>
      <c r="AJ174" s="1238" t="s">
        <v>285</v>
      </c>
      <c r="AK174" s="1236"/>
      <c r="AL174" s="1236"/>
      <c r="AM174" s="1236"/>
      <c r="AN174" s="1236"/>
      <c r="AO174" s="1236"/>
      <c r="AP174" s="300">
        <v>519000000</v>
      </c>
      <c r="AQ174" s="355">
        <v>0</v>
      </c>
      <c r="AR174" s="300">
        <v>519000000</v>
      </c>
      <c r="AS174" s="299">
        <v>0</v>
      </c>
      <c r="AT174" s="355">
        <v>0</v>
      </c>
      <c r="AU174" s="299">
        <v>0</v>
      </c>
      <c r="AV174" s="355">
        <v>0</v>
      </c>
      <c r="AW174" s="299">
        <v>0</v>
      </c>
      <c r="AX174" s="355">
        <v>0</v>
      </c>
      <c r="AY174" s="299">
        <v>0</v>
      </c>
      <c r="AZ174" s="299">
        <v>0</v>
      </c>
      <c r="BA174" s="299">
        <v>0</v>
      </c>
      <c r="BB174" s="299">
        <v>0</v>
      </c>
    </row>
    <row r="175" spans="1:54" s="298" customFormat="1" hidden="1" x14ac:dyDescent="0.25">
      <c r="A175" s="1237" t="s">
        <v>17</v>
      </c>
      <c r="B175" s="1236"/>
      <c r="C175" s="1237" t="s">
        <v>297</v>
      </c>
      <c r="D175" s="1236"/>
      <c r="E175" s="1237"/>
      <c r="F175" s="1236"/>
      <c r="G175" s="1237"/>
      <c r="H175" s="1236"/>
      <c r="I175" s="1237"/>
      <c r="J175" s="1236"/>
      <c r="K175" s="1236"/>
      <c r="L175" s="1237"/>
      <c r="M175" s="1236"/>
      <c r="N175" s="1236"/>
      <c r="O175" s="1237"/>
      <c r="P175" s="1236"/>
      <c r="Q175" s="1237"/>
      <c r="R175" s="1236"/>
      <c r="S175" s="1235" t="s">
        <v>12</v>
      </c>
      <c r="T175" s="1236"/>
      <c r="U175" s="1236"/>
      <c r="V175" s="1236"/>
      <c r="W175" s="1236"/>
      <c r="X175" s="1236"/>
      <c r="Y175" s="1236"/>
      <c r="Z175" s="1236"/>
      <c r="AA175" s="1237" t="s">
        <v>281</v>
      </c>
      <c r="AB175" s="1236"/>
      <c r="AC175" s="1236"/>
      <c r="AD175" s="1236"/>
      <c r="AE175" s="1236"/>
      <c r="AF175" s="1237" t="s">
        <v>284</v>
      </c>
      <c r="AG175" s="1236"/>
      <c r="AH175" s="1236"/>
      <c r="AI175" s="301" t="s">
        <v>26</v>
      </c>
      <c r="AJ175" s="1238" t="s">
        <v>286</v>
      </c>
      <c r="AK175" s="1236"/>
      <c r="AL175" s="1236"/>
      <c r="AM175" s="1236"/>
      <c r="AN175" s="1236"/>
      <c r="AO175" s="1236"/>
      <c r="AP175" s="300">
        <v>66513900000</v>
      </c>
      <c r="AQ175" s="350">
        <v>383351860</v>
      </c>
      <c r="AR175" s="300">
        <v>50027245401</v>
      </c>
      <c r="AS175" s="299">
        <v>0</v>
      </c>
      <c r="AT175" s="350">
        <v>795844296</v>
      </c>
      <c r="AU175" s="300">
        <v>-412492436</v>
      </c>
      <c r="AV175" s="350">
        <v>1086745468</v>
      </c>
      <c r="AW175" s="300">
        <v>-290901172</v>
      </c>
      <c r="AX175" s="350">
        <v>777770556</v>
      </c>
      <c r="AY175" s="300">
        <v>308974912</v>
      </c>
      <c r="AZ175" s="300">
        <v>777770556</v>
      </c>
      <c r="BA175" s="299">
        <v>0</v>
      </c>
      <c r="BB175" s="299">
        <v>0</v>
      </c>
    </row>
    <row r="176" spans="1:54" hidden="1" x14ac:dyDescent="0.25">
      <c r="A176" s="1389" t="s">
        <v>17</v>
      </c>
      <c r="B176" s="1145"/>
      <c r="C176" s="1389" t="s">
        <v>297</v>
      </c>
      <c r="D176" s="1145"/>
      <c r="E176" s="1389" t="s">
        <v>290</v>
      </c>
      <c r="F176" s="1145"/>
      <c r="G176" s="1389"/>
      <c r="H176" s="1145"/>
      <c r="I176" s="1389"/>
      <c r="J176" s="1145"/>
      <c r="K176" s="1145"/>
      <c r="L176" s="1389"/>
      <c r="M176" s="1145"/>
      <c r="N176" s="1145"/>
      <c r="O176" s="1389"/>
      <c r="P176" s="1145"/>
      <c r="Q176" s="1389"/>
      <c r="R176" s="1145"/>
      <c r="S176" s="1388" t="s">
        <v>318</v>
      </c>
      <c r="T176" s="1145"/>
      <c r="U176" s="1145"/>
      <c r="V176" s="1145"/>
      <c r="W176" s="1145"/>
      <c r="X176" s="1145"/>
      <c r="Y176" s="1145"/>
      <c r="Z176" s="1145"/>
      <c r="AA176" s="1389" t="s">
        <v>281</v>
      </c>
      <c r="AB176" s="1145"/>
      <c r="AC176" s="1145"/>
      <c r="AD176" s="1145"/>
      <c r="AE176" s="1145"/>
      <c r="AF176" s="1389" t="s">
        <v>284</v>
      </c>
      <c r="AG176" s="1145"/>
      <c r="AH176" s="1145"/>
      <c r="AI176" s="297" t="s">
        <v>83</v>
      </c>
      <c r="AJ176" s="1390" t="s">
        <v>285</v>
      </c>
      <c r="AK176" s="1145"/>
      <c r="AL176" s="1145"/>
      <c r="AM176" s="1145"/>
      <c r="AN176" s="1145"/>
      <c r="AO176" s="1145"/>
      <c r="AP176" s="296">
        <v>519000000</v>
      </c>
      <c r="AQ176" s="349">
        <v>0</v>
      </c>
      <c r="AR176" s="296">
        <v>519000000</v>
      </c>
      <c r="AS176" s="295">
        <v>0</v>
      </c>
      <c r="AT176" s="349">
        <v>0</v>
      </c>
      <c r="AU176" s="295">
        <v>0</v>
      </c>
      <c r="AV176" s="349">
        <v>0</v>
      </c>
      <c r="AW176" s="295">
        <v>0</v>
      </c>
      <c r="AX176" s="349">
        <v>0</v>
      </c>
      <c r="AY176" s="295">
        <v>0</v>
      </c>
      <c r="AZ176" s="295">
        <v>0</v>
      </c>
      <c r="BA176" s="295">
        <v>0</v>
      </c>
      <c r="BB176" s="295">
        <v>0</v>
      </c>
    </row>
    <row r="177" spans="1:54" hidden="1" x14ac:dyDescent="0.25">
      <c r="A177" s="1389" t="s">
        <v>17</v>
      </c>
      <c r="B177" s="1145"/>
      <c r="C177" s="1389" t="s">
        <v>297</v>
      </c>
      <c r="D177" s="1145"/>
      <c r="E177" s="1389" t="s">
        <v>290</v>
      </c>
      <c r="F177" s="1145"/>
      <c r="G177" s="1389" t="s">
        <v>287</v>
      </c>
      <c r="H177" s="1145"/>
      <c r="I177" s="1389"/>
      <c r="J177" s="1145"/>
      <c r="K177" s="1145"/>
      <c r="L177" s="1389"/>
      <c r="M177" s="1145"/>
      <c r="N177" s="1145"/>
      <c r="O177" s="1389"/>
      <c r="P177" s="1145"/>
      <c r="Q177" s="1389"/>
      <c r="R177" s="1145"/>
      <c r="S177" s="1388" t="s">
        <v>319</v>
      </c>
      <c r="T177" s="1145"/>
      <c r="U177" s="1145"/>
      <c r="V177" s="1145"/>
      <c r="W177" s="1145"/>
      <c r="X177" s="1145"/>
      <c r="Y177" s="1145"/>
      <c r="Z177" s="1145"/>
      <c r="AA177" s="1389" t="s">
        <v>281</v>
      </c>
      <c r="AB177" s="1145"/>
      <c r="AC177" s="1145"/>
      <c r="AD177" s="1145"/>
      <c r="AE177" s="1145"/>
      <c r="AF177" s="1389" t="s">
        <v>284</v>
      </c>
      <c r="AG177" s="1145"/>
      <c r="AH177" s="1145"/>
      <c r="AI177" s="297" t="s">
        <v>83</v>
      </c>
      <c r="AJ177" s="1390" t="s">
        <v>285</v>
      </c>
      <c r="AK177" s="1145"/>
      <c r="AL177" s="1145"/>
      <c r="AM177" s="1145"/>
      <c r="AN177" s="1145"/>
      <c r="AO177" s="1145"/>
      <c r="AP177" s="296">
        <v>519000000</v>
      </c>
      <c r="AQ177" s="349">
        <v>0</v>
      </c>
      <c r="AR177" s="296">
        <v>519000000</v>
      </c>
      <c r="AS177" s="295">
        <v>0</v>
      </c>
      <c r="AT177" s="349">
        <v>0</v>
      </c>
      <c r="AU177" s="295">
        <v>0</v>
      </c>
      <c r="AV177" s="349">
        <v>0</v>
      </c>
      <c r="AW177" s="295">
        <v>0</v>
      </c>
      <c r="AX177" s="349">
        <v>0</v>
      </c>
      <c r="AY177" s="295">
        <v>0</v>
      </c>
      <c r="AZ177" s="295">
        <v>0</v>
      </c>
      <c r="BA177" s="295">
        <v>0</v>
      </c>
      <c r="BB177" s="295">
        <v>0</v>
      </c>
    </row>
    <row r="178" spans="1:54" hidden="1" x14ac:dyDescent="0.25">
      <c r="A178" s="1392" t="s">
        <v>17</v>
      </c>
      <c r="B178" s="1145"/>
      <c r="C178" s="1392" t="s">
        <v>297</v>
      </c>
      <c r="D178" s="1145"/>
      <c r="E178" s="1392" t="s">
        <v>290</v>
      </c>
      <c r="F178" s="1145"/>
      <c r="G178" s="1392" t="s">
        <v>287</v>
      </c>
      <c r="H178" s="1145"/>
      <c r="I178" s="1392" t="s">
        <v>287</v>
      </c>
      <c r="J178" s="1145"/>
      <c r="K178" s="1145"/>
      <c r="L178" s="1392"/>
      <c r="M178" s="1145"/>
      <c r="N178" s="1145"/>
      <c r="O178" s="1392"/>
      <c r="P178" s="1145"/>
      <c r="Q178" s="1392"/>
      <c r="R178" s="1145"/>
      <c r="S178" s="1391" t="s">
        <v>95</v>
      </c>
      <c r="T178" s="1145"/>
      <c r="U178" s="1145"/>
      <c r="V178" s="1145"/>
      <c r="W178" s="1145"/>
      <c r="X178" s="1145"/>
      <c r="Y178" s="1145"/>
      <c r="Z178" s="1145"/>
      <c r="AA178" s="1392" t="s">
        <v>281</v>
      </c>
      <c r="AB178" s="1145"/>
      <c r="AC178" s="1145"/>
      <c r="AD178" s="1145"/>
      <c r="AE178" s="1145"/>
      <c r="AF178" s="1392" t="s">
        <v>284</v>
      </c>
      <c r="AG178" s="1145"/>
      <c r="AH178" s="1145"/>
      <c r="AI178" s="294" t="s">
        <v>83</v>
      </c>
      <c r="AJ178" s="1393" t="s">
        <v>285</v>
      </c>
      <c r="AK178" s="1145"/>
      <c r="AL178" s="1145"/>
      <c r="AM178" s="1145"/>
      <c r="AN178" s="1145"/>
      <c r="AO178" s="1145"/>
      <c r="AP178" s="293">
        <v>519000000</v>
      </c>
      <c r="AQ178" s="352">
        <v>0</v>
      </c>
      <c r="AR178" s="293">
        <v>519000000</v>
      </c>
      <c r="AS178" s="292">
        <v>0</v>
      </c>
      <c r="AT178" s="352">
        <v>0</v>
      </c>
      <c r="AU178" s="292">
        <v>0</v>
      </c>
      <c r="AV178" s="352">
        <v>0</v>
      </c>
      <c r="AW178" s="292">
        <v>0</v>
      </c>
      <c r="AX178" s="352">
        <v>0</v>
      </c>
      <c r="AY178" s="292">
        <v>0</v>
      </c>
      <c r="AZ178" s="292">
        <v>0</v>
      </c>
      <c r="BA178" s="292">
        <v>0</v>
      </c>
      <c r="BB178" s="292">
        <v>0</v>
      </c>
    </row>
    <row r="179" spans="1:54" hidden="1" x14ac:dyDescent="0.25">
      <c r="A179" s="1389" t="s">
        <v>17</v>
      </c>
      <c r="B179" s="1145"/>
      <c r="C179" s="1389" t="s">
        <v>297</v>
      </c>
      <c r="D179" s="1145"/>
      <c r="E179" s="1389" t="s">
        <v>292</v>
      </c>
      <c r="F179" s="1145"/>
      <c r="G179" s="1389"/>
      <c r="H179" s="1145"/>
      <c r="I179" s="1389"/>
      <c r="J179" s="1145"/>
      <c r="K179" s="1145"/>
      <c r="L179" s="1389"/>
      <c r="M179" s="1145"/>
      <c r="N179" s="1145"/>
      <c r="O179" s="1389"/>
      <c r="P179" s="1145"/>
      <c r="Q179" s="1389"/>
      <c r="R179" s="1145"/>
      <c r="S179" s="1388" t="s">
        <v>320</v>
      </c>
      <c r="T179" s="1145"/>
      <c r="U179" s="1145"/>
      <c r="V179" s="1145"/>
      <c r="W179" s="1145"/>
      <c r="X179" s="1145"/>
      <c r="Y179" s="1145"/>
      <c r="Z179" s="1145"/>
      <c r="AA179" s="1389" t="s">
        <v>281</v>
      </c>
      <c r="AB179" s="1145"/>
      <c r="AC179" s="1145"/>
      <c r="AD179" s="1145"/>
      <c r="AE179" s="1145"/>
      <c r="AF179" s="1389" t="s">
        <v>282</v>
      </c>
      <c r="AG179" s="1145"/>
      <c r="AH179" s="1145"/>
      <c r="AI179" s="297" t="s">
        <v>68</v>
      </c>
      <c r="AJ179" s="1390" t="s">
        <v>283</v>
      </c>
      <c r="AK179" s="1145"/>
      <c r="AL179" s="1145"/>
      <c r="AM179" s="1145"/>
      <c r="AN179" s="1145"/>
      <c r="AO179" s="1145"/>
      <c r="AP179" s="296">
        <v>606200000</v>
      </c>
      <c r="AQ179" s="349">
        <v>0</v>
      </c>
      <c r="AR179" s="296">
        <v>186200000</v>
      </c>
      <c r="AS179" s="296">
        <v>-420000000</v>
      </c>
      <c r="AT179" s="349">
        <v>0</v>
      </c>
      <c r="AU179" s="295">
        <v>0</v>
      </c>
      <c r="AV179" s="349">
        <v>0</v>
      </c>
      <c r="AW179" s="295">
        <v>0</v>
      </c>
      <c r="AX179" s="349">
        <v>0</v>
      </c>
      <c r="AY179" s="295">
        <v>0</v>
      </c>
      <c r="AZ179" s="295">
        <v>0</v>
      </c>
      <c r="BA179" s="295">
        <v>0</v>
      </c>
      <c r="BB179" s="295">
        <v>0</v>
      </c>
    </row>
    <row r="180" spans="1:54" hidden="1" x14ac:dyDescent="0.25">
      <c r="A180" s="1389" t="s">
        <v>17</v>
      </c>
      <c r="B180" s="1145"/>
      <c r="C180" s="1389" t="s">
        <v>297</v>
      </c>
      <c r="D180" s="1145"/>
      <c r="E180" s="1389" t="s">
        <v>292</v>
      </c>
      <c r="F180" s="1145"/>
      <c r="G180" s="1389" t="s">
        <v>297</v>
      </c>
      <c r="H180" s="1145"/>
      <c r="I180" s="1389"/>
      <c r="J180" s="1145"/>
      <c r="K180" s="1145"/>
      <c r="L180" s="1389"/>
      <c r="M180" s="1145"/>
      <c r="N180" s="1145"/>
      <c r="O180" s="1389"/>
      <c r="P180" s="1145"/>
      <c r="Q180" s="1389"/>
      <c r="R180" s="1145"/>
      <c r="S180" s="1388" t="s">
        <v>321</v>
      </c>
      <c r="T180" s="1145"/>
      <c r="U180" s="1145"/>
      <c r="V180" s="1145"/>
      <c r="W180" s="1145"/>
      <c r="X180" s="1145"/>
      <c r="Y180" s="1145"/>
      <c r="Z180" s="1145"/>
      <c r="AA180" s="1389" t="s">
        <v>281</v>
      </c>
      <c r="AB180" s="1145"/>
      <c r="AC180" s="1145"/>
      <c r="AD180" s="1145"/>
      <c r="AE180" s="1145"/>
      <c r="AF180" s="1389" t="s">
        <v>282</v>
      </c>
      <c r="AG180" s="1145"/>
      <c r="AH180" s="1145"/>
      <c r="AI180" s="297" t="s">
        <v>68</v>
      </c>
      <c r="AJ180" s="1390" t="s">
        <v>283</v>
      </c>
      <c r="AK180" s="1145"/>
      <c r="AL180" s="1145"/>
      <c r="AM180" s="1145"/>
      <c r="AN180" s="1145"/>
      <c r="AO180" s="1145"/>
      <c r="AP180" s="296">
        <v>606200000</v>
      </c>
      <c r="AQ180" s="349">
        <v>0</v>
      </c>
      <c r="AR180" s="296">
        <v>186200000</v>
      </c>
      <c r="AS180" s="296">
        <v>-420000000</v>
      </c>
      <c r="AT180" s="349">
        <v>0</v>
      </c>
      <c r="AU180" s="295">
        <v>0</v>
      </c>
      <c r="AV180" s="349">
        <v>0</v>
      </c>
      <c r="AW180" s="295">
        <v>0</v>
      </c>
      <c r="AX180" s="349">
        <v>0</v>
      </c>
      <c r="AY180" s="295">
        <v>0</v>
      </c>
      <c r="AZ180" s="295">
        <v>0</v>
      </c>
      <c r="BA180" s="295">
        <v>0</v>
      </c>
      <c r="BB180" s="295">
        <v>0</v>
      </c>
    </row>
    <row r="181" spans="1:54" hidden="1" x14ac:dyDescent="0.25">
      <c r="A181" s="1392" t="s">
        <v>17</v>
      </c>
      <c r="B181" s="1145"/>
      <c r="C181" s="1392" t="s">
        <v>297</v>
      </c>
      <c r="D181" s="1145"/>
      <c r="E181" s="1392" t="s">
        <v>292</v>
      </c>
      <c r="F181" s="1145"/>
      <c r="G181" s="1392" t="s">
        <v>297</v>
      </c>
      <c r="H181" s="1145"/>
      <c r="I181" s="1392" t="s">
        <v>322</v>
      </c>
      <c r="J181" s="1145"/>
      <c r="K181" s="1145"/>
      <c r="L181" s="1392"/>
      <c r="M181" s="1145"/>
      <c r="N181" s="1145"/>
      <c r="O181" s="1392"/>
      <c r="P181" s="1145"/>
      <c r="Q181" s="1392"/>
      <c r="R181" s="1145"/>
      <c r="S181" s="1391" t="s">
        <v>96</v>
      </c>
      <c r="T181" s="1145"/>
      <c r="U181" s="1145"/>
      <c r="V181" s="1145"/>
      <c r="W181" s="1145"/>
      <c r="X181" s="1145"/>
      <c r="Y181" s="1145"/>
      <c r="Z181" s="1145"/>
      <c r="AA181" s="1392" t="s">
        <v>281</v>
      </c>
      <c r="AB181" s="1145"/>
      <c r="AC181" s="1145"/>
      <c r="AD181" s="1145"/>
      <c r="AE181" s="1145"/>
      <c r="AF181" s="1392" t="s">
        <v>282</v>
      </c>
      <c r="AG181" s="1145"/>
      <c r="AH181" s="1145"/>
      <c r="AI181" s="294" t="s">
        <v>68</v>
      </c>
      <c r="AJ181" s="1393" t="s">
        <v>283</v>
      </c>
      <c r="AK181" s="1145"/>
      <c r="AL181" s="1145"/>
      <c r="AM181" s="1145"/>
      <c r="AN181" s="1145"/>
      <c r="AO181" s="1145"/>
      <c r="AP181" s="293">
        <v>606200000</v>
      </c>
      <c r="AQ181" s="352">
        <v>0</v>
      </c>
      <c r="AR181" s="293">
        <v>186200000</v>
      </c>
      <c r="AS181" s="293">
        <v>-420000000</v>
      </c>
      <c r="AT181" s="352">
        <v>0</v>
      </c>
      <c r="AU181" s="292">
        <v>0</v>
      </c>
      <c r="AV181" s="352">
        <v>0</v>
      </c>
      <c r="AW181" s="292">
        <v>0</v>
      </c>
      <c r="AX181" s="352">
        <v>0</v>
      </c>
      <c r="AY181" s="292">
        <v>0</v>
      </c>
      <c r="AZ181" s="292">
        <v>0</v>
      </c>
      <c r="BA181" s="292">
        <v>0</v>
      </c>
      <c r="BB181" s="292">
        <v>0</v>
      </c>
    </row>
    <row r="182" spans="1:54" hidden="1" x14ac:dyDescent="0.25">
      <c r="A182" s="1389" t="s">
        <v>17</v>
      </c>
      <c r="B182" s="1145"/>
      <c r="C182" s="1389" t="s">
        <v>297</v>
      </c>
      <c r="D182" s="1145"/>
      <c r="E182" s="1389" t="s">
        <v>300</v>
      </c>
      <c r="F182" s="1145"/>
      <c r="G182" s="1389"/>
      <c r="H182" s="1145"/>
      <c r="I182" s="1389"/>
      <c r="J182" s="1145"/>
      <c r="K182" s="1145"/>
      <c r="L182" s="1389"/>
      <c r="M182" s="1145"/>
      <c r="N182" s="1145"/>
      <c r="O182" s="1389"/>
      <c r="P182" s="1145"/>
      <c r="Q182" s="1389"/>
      <c r="R182" s="1145"/>
      <c r="S182" s="1388" t="s">
        <v>323</v>
      </c>
      <c r="T182" s="1145"/>
      <c r="U182" s="1145"/>
      <c r="V182" s="1145"/>
      <c r="W182" s="1145"/>
      <c r="X182" s="1145"/>
      <c r="Y182" s="1145"/>
      <c r="Z182" s="1145"/>
      <c r="AA182" s="1389" t="s">
        <v>281</v>
      </c>
      <c r="AB182" s="1145"/>
      <c r="AC182" s="1145"/>
      <c r="AD182" s="1145"/>
      <c r="AE182" s="1145"/>
      <c r="AF182" s="1389" t="s">
        <v>282</v>
      </c>
      <c r="AG182" s="1145"/>
      <c r="AH182" s="1145"/>
      <c r="AI182" s="297" t="s">
        <v>68</v>
      </c>
      <c r="AJ182" s="1390" t="s">
        <v>283</v>
      </c>
      <c r="AK182" s="1145"/>
      <c r="AL182" s="1145"/>
      <c r="AM182" s="1145"/>
      <c r="AN182" s="1145"/>
      <c r="AO182" s="1145"/>
      <c r="AP182" s="296">
        <v>211718000000</v>
      </c>
      <c r="AQ182" s="348">
        <v>409464151</v>
      </c>
      <c r="AR182" s="296">
        <v>9077035849</v>
      </c>
      <c r="AS182" s="295">
        <v>0</v>
      </c>
      <c r="AT182" s="348">
        <v>2209042327</v>
      </c>
      <c r="AU182" s="296">
        <v>-1799578176</v>
      </c>
      <c r="AV182" s="348">
        <v>16140256074</v>
      </c>
      <c r="AW182" s="296">
        <v>-13931213747</v>
      </c>
      <c r="AX182" s="348">
        <v>15771540468</v>
      </c>
      <c r="AY182" s="296">
        <v>368715606</v>
      </c>
      <c r="AZ182" s="296">
        <v>15771540468</v>
      </c>
      <c r="BA182" s="295">
        <v>0</v>
      </c>
      <c r="BB182" s="296">
        <v>181183</v>
      </c>
    </row>
    <row r="183" spans="1:54" hidden="1" x14ac:dyDescent="0.25">
      <c r="A183" s="1389" t="s">
        <v>17</v>
      </c>
      <c r="B183" s="1145"/>
      <c r="C183" s="1389" t="s">
        <v>297</v>
      </c>
      <c r="D183" s="1145"/>
      <c r="E183" s="1389" t="s">
        <v>300</v>
      </c>
      <c r="F183" s="1145"/>
      <c r="G183" s="1389"/>
      <c r="H183" s="1145"/>
      <c r="I183" s="1389"/>
      <c r="J183" s="1145"/>
      <c r="K183" s="1145"/>
      <c r="L183" s="1389"/>
      <c r="M183" s="1145"/>
      <c r="N183" s="1145"/>
      <c r="O183" s="1389"/>
      <c r="P183" s="1145"/>
      <c r="Q183" s="1389"/>
      <c r="R183" s="1145"/>
      <c r="S183" s="1388" t="s">
        <v>323</v>
      </c>
      <c r="T183" s="1145"/>
      <c r="U183" s="1145"/>
      <c r="V183" s="1145"/>
      <c r="W183" s="1145"/>
      <c r="X183" s="1145"/>
      <c r="Y183" s="1145"/>
      <c r="Z183" s="1145"/>
      <c r="AA183" s="1389" t="s">
        <v>281</v>
      </c>
      <c r="AB183" s="1145"/>
      <c r="AC183" s="1145"/>
      <c r="AD183" s="1145"/>
      <c r="AE183" s="1145"/>
      <c r="AF183" s="1389" t="s">
        <v>284</v>
      </c>
      <c r="AG183" s="1145"/>
      <c r="AH183" s="1145"/>
      <c r="AI183" s="297" t="s">
        <v>26</v>
      </c>
      <c r="AJ183" s="1390" t="s">
        <v>286</v>
      </c>
      <c r="AK183" s="1145"/>
      <c r="AL183" s="1145"/>
      <c r="AM183" s="1145"/>
      <c r="AN183" s="1145"/>
      <c r="AO183" s="1145"/>
      <c r="AP183" s="296">
        <v>66513900000</v>
      </c>
      <c r="AQ183" s="348">
        <v>383351860</v>
      </c>
      <c r="AR183" s="296">
        <v>50027245401</v>
      </c>
      <c r="AS183" s="295">
        <v>0</v>
      </c>
      <c r="AT183" s="348">
        <v>795844296</v>
      </c>
      <c r="AU183" s="296">
        <v>-412492436</v>
      </c>
      <c r="AV183" s="348">
        <v>1086745468</v>
      </c>
      <c r="AW183" s="296">
        <v>-290901172</v>
      </c>
      <c r="AX183" s="348">
        <v>777770556</v>
      </c>
      <c r="AY183" s="296">
        <v>308974912</v>
      </c>
      <c r="AZ183" s="296">
        <v>777770556</v>
      </c>
      <c r="BA183" s="295">
        <v>0</v>
      </c>
      <c r="BB183" s="295">
        <v>0</v>
      </c>
    </row>
    <row r="184" spans="1:54" hidden="1" x14ac:dyDescent="0.25">
      <c r="A184" s="1389" t="s">
        <v>17</v>
      </c>
      <c r="B184" s="1145"/>
      <c r="C184" s="1389" t="s">
        <v>297</v>
      </c>
      <c r="D184" s="1145"/>
      <c r="E184" s="1389" t="s">
        <v>300</v>
      </c>
      <c r="F184" s="1145"/>
      <c r="G184" s="1389" t="s">
        <v>287</v>
      </c>
      <c r="H184" s="1145"/>
      <c r="I184" s="1389"/>
      <c r="J184" s="1145"/>
      <c r="K184" s="1145"/>
      <c r="L184" s="1389"/>
      <c r="M184" s="1145"/>
      <c r="N184" s="1145"/>
      <c r="O184" s="1389"/>
      <c r="P184" s="1145"/>
      <c r="Q184" s="1389"/>
      <c r="R184" s="1145"/>
      <c r="S184" s="1388" t="s">
        <v>427</v>
      </c>
      <c r="T184" s="1145"/>
      <c r="U184" s="1145"/>
      <c r="V184" s="1145"/>
      <c r="W184" s="1145"/>
      <c r="X184" s="1145"/>
      <c r="Y184" s="1145"/>
      <c r="Z184" s="1145"/>
      <c r="AA184" s="1389" t="s">
        <v>281</v>
      </c>
      <c r="AB184" s="1145"/>
      <c r="AC184" s="1145"/>
      <c r="AD184" s="1145"/>
      <c r="AE184" s="1145"/>
      <c r="AF184" s="1389" t="s">
        <v>282</v>
      </c>
      <c r="AG184" s="1145"/>
      <c r="AH184" s="1145"/>
      <c r="AI184" s="297" t="s">
        <v>68</v>
      </c>
      <c r="AJ184" s="1390" t="s">
        <v>283</v>
      </c>
      <c r="AK184" s="1145"/>
      <c r="AL184" s="1145"/>
      <c r="AM184" s="1145"/>
      <c r="AN184" s="1145"/>
      <c r="AO184" s="1145"/>
      <c r="AP184" s="296">
        <v>420000000</v>
      </c>
      <c r="AQ184" s="348">
        <v>401464151</v>
      </c>
      <c r="AR184" s="296">
        <v>18535849</v>
      </c>
      <c r="AS184" s="295">
        <v>0</v>
      </c>
      <c r="AT184" s="348">
        <v>401464151</v>
      </c>
      <c r="AU184" s="295">
        <v>0</v>
      </c>
      <c r="AV184" s="348">
        <v>401464151</v>
      </c>
      <c r="AW184" s="295">
        <v>0</v>
      </c>
      <c r="AX184" s="349">
        <v>0</v>
      </c>
      <c r="AY184" s="296">
        <v>401464151</v>
      </c>
      <c r="AZ184" s="295">
        <v>0</v>
      </c>
      <c r="BA184" s="295">
        <v>0</v>
      </c>
      <c r="BB184" s="295">
        <v>0</v>
      </c>
    </row>
    <row r="185" spans="1:54" hidden="1" x14ac:dyDescent="0.25">
      <c r="A185" s="1392" t="s">
        <v>17</v>
      </c>
      <c r="B185" s="1145"/>
      <c r="C185" s="1392" t="s">
        <v>297</v>
      </c>
      <c r="D185" s="1145"/>
      <c r="E185" s="1392" t="s">
        <v>300</v>
      </c>
      <c r="F185" s="1145"/>
      <c r="G185" s="1392" t="s">
        <v>287</v>
      </c>
      <c r="H185" s="1145"/>
      <c r="I185" s="1392" t="s">
        <v>287</v>
      </c>
      <c r="J185" s="1145"/>
      <c r="K185" s="1145"/>
      <c r="L185" s="1392"/>
      <c r="M185" s="1145"/>
      <c r="N185" s="1145"/>
      <c r="O185" s="1392"/>
      <c r="P185" s="1145"/>
      <c r="Q185" s="1392"/>
      <c r="R185" s="1145"/>
      <c r="S185" s="1391" t="s">
        <v>427</v>
      </c>
      <c r="T185" s="1145"/>
      <c r="U185" s="1145"/>
      <c r="V185" s="1145"/>
      <c r="W185" s="1145"/>
      <c r="X185" s="1145"/>
      <c r="Y185" s="1145"/>
      <c r="Z185" s="1145"/>
      <c r="AA185" s="1392" t="s">
        <v>281</v>
      </c>
      <c r="AB185" s="1145"/>
      <c r="AC185" s="1145"/>
      <c r="AD185" s="1145"/>
      <c r="AE185" s="1145"/>
      <c r="AF185" s="1392" t="s">
        <v>282</v>
      </c>
      <c r="AG185" s="1145"/>
      <c r="AH185" s="1145"/>
      <c r="AI185" s="294" t="s">
        <v>68</v>
      </c>
      <c r="AJ185" s="1393" t="s">
        <v>283</v>
      </c>
      <c r="AK185" s="1145"/>
      <c r="AL185" s="1145"/>
      <c r="AM185" s="1145"/>
      <c r="AN185" s="1145"/>
      <c r="AO185" s="1145"/>
      <c r="AP185" s="293">
        <v>420000000</v>
      </c>
      <c r="AQ185" s="351">
        <v>401464151</v>
      </c>
      <c r="AR185" s="293">
        <v>18535849</v>
      </c>
      <c r="AS185" s="292">
        <v>0</v>
      </c>
      <c r="AT185" s="351">
        <v>401464151</v>
      </c>
      <c r="AU185" s="292">
        <v>0</v>
      </c>
      <c r="AV185" s="351">
        <v>401464151</v>
      </c>
      <c r="AW185" s="292">
        <v>0</v>
      </c>
      <c r="AX185" s="352">
        <v>0</v>
      </c>
      <c r="AY185" s="293">
        <v>401464151</v>
      </c>
      <c r="AZ185" s="292">
        <v>0</v>
      </c>
      <c r="BA185" s="292">
        <v>0</v>
      </c>
      <c r="BB185" s="292">
        <v>0</v>
      </c>
    </row>
    <row r="186" spans="1:54" hidden="1" x14ac:dyDescent="0.25">
      <c r="A186" s="1392" t="s">
        <v>17</v>
      </c>
      <c r="B186" s="1145"/>
      <c r="C186" s="1392" t="s">
        <v>297</v>
      </c>
      <c r="D186" s="1145"/>
      <c r="E186" s="1392" t="s">
        <v>300</v>
      </c>
      <c r="F186" s="1145"/>
      <c r="G186" s="1392" t="s">
        <v>287</v>
      </c>
      <c r="H186" s="1145"/>
      <c r="I186" s="1392" t="s">
        <v>287</v>
      </c>
      <c r="J186" s="1145"/>
      <c r="K186" s="1145"/>
      <c r="L186" s="1392" t="s">
        <v>290</v>
      </c>
      <c r="M186" s="1145"/>
      <c r="N186" s="1145"/>
      <c r="O186" s="1392"/>
      <c r="P186" s="1145"/>
      <c r="Q186" s="1392"/>
      <c r="R186" s="1145"/>
      <c r="S186" s="1391" t="s">
        <v>428</v>
      </c>
      <c r="T186" s="1145"/>
      <c r="U186" s="1145"/>
      <c r="V186" s="1145"/>
      <c r="W186" s="1145"/>
      <c r="X186" s="1145"/>
      <c r="Y186" s="1145"/>
      <c r="Z186" s="1145"/>
      <c r="AA186" s="1392" t="s">
        <v>281</v>
      </c>
      <c r="AB186" s="1145"/>
      <c r="AC186" s="1145"/>
      <c r="AD186" s="1145"/>
      <c r="AE186" s="1145"/>
      <c r="AF186" s="1392" t="s">
        <v>282</v>
      </c>
      <c r="AG186" s="1145"/>
      <c r="AH186" s="1145"/>
      <c r="AI186" s="294" t="s">
        <v>68</v>
      </c>
      <c r="AJ186" s="1393" t="s">
        <v>283</v>
      </c>
      <c r="AK186" s="1145"/>
      <c r="AL186" s="1145"/>
      <c r="AM186" s="1145"/>
      <c r="AN186" s="1145"/>
      <c r="AO186" s="1145"/>
      <c r="AP186" s="293">
        <v>420000000</v>
      </c>
      <c r="AQ186" s="351">
        <v>401464151</v>
      </c>
      <c r="AR186" s="293">
        <v>18535849</v>
      </c>
      <c r="AS186" s="292">
        <v>0</v>
      </c>
      <c r="AT186" s="351">
        <v>401464151</v>
      </c>
      <c r="AU186" s="292">
        <v>0</v>
      </c>
      <c r="AV186" s="351">
        <v>401464151</v>
      </c>
      <c r="AW186" s="292">
        <v>0</v>
      </c>
      <c r="AX186" s="352">
        <v>0</v>
      </c>
      <c r="AY186" s="293">
        <v>401464151</v>
      </c>
      <c r="AZ186" s="292">
        <v>0</v>
      </c>
      <c r="BA186" s="292">
        <v>0</v>
      </c>
      <c r="BB186" s="292">
        <v>0</v>
      </c>
    </row>
    <row r="187" spans="1:54" hidden="1" x14ac:dyDescent="0.25">
      <c r="A187" s="1389" t="s">
        <v>17</v>
      </c>
      <c r="B187" s="1145"/>
      <c r="C187" s="1389" t="s">
        <v>297</v>
      </c>
      <c r="D187" s="1145"/>
      <c r="E187" s="1389" t="s">
        <v>300</v>
      </c>
      <c r="F187" s="1145"/>
      <c r="G187" s="1389" t="s">
        <v>297</v>
      </c>
      <c r="H187" s="1145"/>
      <c r="I187" s="1389"/>
      <c r="J187" s="1145"/>
      <c r="K187" s="1145"/>
      <c r="L187" s="1389"/>
      <c r="M187" s="1145"/>
      <c r="N187" s="1145"/>
      <c r="O187" s="1389"/>
      <c r="P187" s="1145"/>
      <c r="Q187" s="1389"/>
      <c r="R187" s="1145"/>
      <c r="S187" s="1388" t="s">
        <v>324</v>
      </c>
      <c r="T187" s="1145"/>
      <c r="U187" s="1145"/>
      <c r="V187" s="1145"/>
      <c r="W187" s="1145"/>
      <c r="X187" s="1145"/>
      <c r="Y187" s="1145"/>
      <c r="Z187" s="1145"/>
      <c r="AA187" s="1389" t="s">
        <v>281</v>
      </c>
      <c r="AB187" s="1145"/>
      <c r="AC187" s="1145"/>
      <c r="AD187" s="1145"/>
      <c r="AE187" s="1145"/>
      <c r="AF187" s="1389" t="s">
        <v>282</v>
      </c>
      <c r="AG187" s="1145"/>
      <c r="AH187" s="1145"/>
      <c r="AI187" s="297" t="s">
        <v>68</v>
      </c>
      <c r="AJ187" s="1390" t="s">
        <v>283</v>
      </c>
      <c r="AK187" s="1145"/>
      <c r="AL187" s="1145"/>
      <c r="AM187" s="1145"/>
      <c r="AN187" s="1145"/>
      <c r="AO187" s="1145"/>
      <c r="AP187" s="296">
        <v>211298000000</v>
      </c>
      <c r="AQ187" s="348">
        <v>8000000</v>
      </c>
      <c r="AR187" s="296">
        <v>9058500000</v>
      </c>
      <c r="AS187" s="295">
        <v>0</v>
      </c>
      <c r="AT187" s="348">
        <v>1807578176</v>
      </c>
      <c r="AU187" s="296">
        <v>-1799578176</v>
      </c>
      <c r="AV187" s="348">
        <v>15738791923</v>
      </c>
      <c r="AW187" s="296">
        <v>-13931213747</v>
      </c>
      <c r="AX187" s="348">
        <v>15771540468</v>
      </c>
      <c r="AY187" s="296">
        <v>-32748545</v>
      </c>
      <c r="AZ187" s="296">
        <v>15771540468</v>
      </c>
      <c r="BA187" s="295">
        <v>0</v>
      </c>
      <c r="BB187" s="296">
        <v>181183</v>
      </c>
    </row>
    <row r="188" spans="1:54" hidden="1" x14ac:dyDescent="0.25">
      <c r="A188" s="1389" t="s">
        <v>17</v>
      </c>
      <c r="B188" s="1145"/>
      <c r="C188" s="1389" t="s">
        <v>297</v>
      </c>
      <c r="D188" s="1145"/>
      <c r="E188" s="1389" t="s">
        <v>300</v>
      </c>
      <c r="F188" s="1145"/>
      <c r="G188" s="1389" t="s">
        <v>297</v>
      </c>
      <c r="H188" s="1145"/>
      <c r="I188" s="1389"/>
      <c r="J188" s="1145"/>
      <c r="K188" s="1145"/>
      <c r="L188" s="1389"/>
      <c r="M188" s="1145"/>
      <c r="N188" s="1145"/>
      <c r="O188" s="1389"/>
      <c r="P188" s="1145"/>
      <c r="Q188" s="1389"/>
      <c r="R188" s="1145"/>
      <c r="S188" s="1388" t="s">
        <v>324</v>
      </c>
      <c r="T188" s="1145"/>
      <c r="U188" s="1145"/>
      <c r="V188" s="1145"/>
      <c r="W188" s="1145"/>
      <c r="X188" s="1145"/>
      <c r="Y188" s="1145"/>
      <c r="Z188" s="1145"/>
      <c r="AA188" s="1389" t="s">
        <v>281</v>
      </c>
      <c r="AB188" s="1145"/>
      <c r="AC188" s="1145"/>
      <c r="AD188" s="1145"/>
      <c r="AE188" s="1145"/>
      <c r="AF188" s="1389" t="s">
        <v>284</v>
      </c>
      <c r="AG188" s="1145"/>
      <c r="AH188" s="1145"/>
      <c r="AI188" s="297" t="s">
        <v>26</v>
      </c>
      <c r="AJ188" s="1390" t="s">
        <v>286</v>
      </c>
      <c r="AK188" s="1145"/>
      <c r="AL188" s="1145"/>
      <c r="AM188" s="1145"/>
      <c r="AN188" s="1145"/>
      <c r="AO188" s="1145"/>
      <c r="AP188" s="296">
        <v>66513900000</v>
      </c>
      <c r="AQ188" s="348">
        <v>383351860</v>
      </c>
      <c r="AR188" s="296">
        <v>50027245401</v>
      </c>
      <c r="AS188" s="295">
        <v>0</v>
      </c>
      <c r="AT188" s="348">
        <v>795844296</v>
      </c>
      <c r="AU188" s="296">
        <v>-412492436</v>
      </c>
      <c r="AV188" s="348">
        <v>1086745468</v>
      </c>
      <c r="AW188" s="296">
        <v>-290901172</v>
      </c>
      <c r="AX188" s="348">
        <v>777770556</v>
      </c>
      <c r="AY188" s="296">
        <v>308974912</v>
      </c>
      <c r="AZ188" s="296">
        <v>777770556</v>
      </c>
      <c r="BA188" s="295">
        <v>0</v>
      </c>
      <c r="BB188" s="295">
        <v>0</v>
      </c>
    </row>
    <row r="189" spans="1:54" hidden="1" x14ac:dyDescent="0.25">
      <c r="A189" s="1392" t="s">
        <v>17</v>
      </c>
      <c r="B189" s="1145"/>
      <c r="C189" s="1392" t="s">
        <v>297</v>
      </c>
      <c r="D189" s="1145"/>
      <c r="E189" s="1392" t="s">
        <v>300</v>
      </c>
      <c r="F189" s="1145"/>
      <c r="G189" s="1392" t="s">
        <v>297</v>
      </c>
      <c r="H189" s="1145"/>
      <c r="I189" s="1392" t="s">
        <v>291</v>
      </c>
      <c r="J189" s="1145"/>
      <c r="K189" s="1145"/>
      <c r="L189" s="1392"/>
      <c r="M189" s="1145"/>
      <c r="N189" s="1145"/>
      <c r="O189" s="1392"/>
      <c r="P189" s="1145"/>
      <c r="Q189" s="1392"/>
      <c r="R189" s="1145"/>
      <c r="S189" s="1391" t="s">
        <v>97</v>
      </c>
      <c r="T189" s="1145"/>
      <c r="U189" s="1145"/>
      <c r="V189" s="1145"/>
      <c r="W189" s="1145"/>
      <c r="X189" s="1145"/>
      <c r="Y189" s="1145"/>
      <c r="Z189" s="1145"/>
      <c r="AA189" s="1392" t="s">
        <v>281</v>
      </c>
      <c r="AB189" s="1145"/>
      <c r="AC189" s="1145"/>
      <c r="AD189" s="1145"/>
      <c r="AE189" s="1145"/>
      <c r="AF189" s="1392" t="s">
        <v>282</v>
      </c>
      <c r="AG189" s="1145"/>
      <c r="AH189" s="1145"/>
      <c r="AI189" s="294" t="s">
        <v>68</v>
      </c>
      <c r="AJ189" s="1393" t="s">
        <v>283</v>
      </c>
      <c r="AK189" s="1145"/>
      <c r="AL189" s="1145"/>
      <c r="AM189" s="1145"/>
      <c r="AN189" s="1145"/>
      <c r="AO189" s="1145"/>
      <c r="AP189" s="293">
        <v>298000000</v>
      </c>
      <c r="AQ189" s="351">
        <v>8000000</v>
      </c>
      <c r="AR189" s="293">
        <v>58500000</v>
      </c>
      <c r="AS189" s="292">
        <v>0</v>
      </c>
      <c r="AT189" s="351">
        <v>8000000</v>
      </c>
      <c r="AU189" s="292">
        <v>0</v>
      </c>
      <c r="AV189" s="351">
        <v>16500000</v>
      </c>
      <c r="AW189" s="293">
        <v>-8500000</v>
      </c>
      <c r="AX189" s="351">
        <v>16500000</v>
      </c>
      <c r="AY189" s="292">
        <v>0</v>
      </c>
      <c r="AZ189" s="293">
        <v>16500000</v>
      </c>
      <c r="BA189" s="292">
        <v>0</v>
      </c>
      <c r="BB189" s="292">
        <v>0</v>
      </c>
    </row>
    <row r="190" spans="1:54" hidden="1" x14ac:dyDescent="0.25">
      <c r="A190" s="1392" t="s">
        <v>17</v>
      </c>
      <c r="B190" s="1145"/>
      <c r="C190" s="1392" t="s">
        <v>297</v>
      </c>
      <c r="D190" s="1145"/>
      <c r="E190" s="1392" t="s">
        <v>300</v>
      </c>
      <c r="F190" s="1145"/>
      <c r="G190" s="1392" t="s">
        <v>297</v>
      </c>
      <c r="H190" s="1145"/>
      <c r="I190" s="1392" t="s">
        <v>301</v>
      </c>
      <c r="J190" s="1145"/>
      <c r="K190" s="1145"/>
      <c r="L190" s="1392"/>
      <c r="M190" s="1145"/>
      <c r="N190" s="1145"/>
      <c r="O190" s="1392"/>
      <c r="P190" s="1145"/>
      <c r="Q190" s="1392"/>
      <c r="R190" s="1145"/>
      <c r="S190" s="1391" t="s">
        <v>98</v>
      </c>
      <c r="T190" s="1145"/>
      <c r="U190" s="1145"/>
      <c r="V190" s="1145"/>
      <c r="W190" s="1145"/>
      <c r="X190" s="1145"/>
      <c r="Y190" s="1145"/>
      <c r="Z190" s="1145"/>
      <c r="AA190" s="1392" t="s">
        <v>281</v>
      </c>
      <c r="AB190" s="1145"/>
      <c r="AC190" s="1145"/>
      <c r="AD190" s="1145"/>
      <c r="AE190" s="1145"/>
      <c r="AF190" s="1392" t="s">
        <v>282</v>
      </c>
      <c r="AG190" s="1145"/>
      <c r="AH190" s="1145"/>
      <c r="AI190" s="294" t="s">
        <v>68</v>
      </c>
      <c r="AJ190" s="1393" t="s">
        <v>283</v>
      </c>
      <c r="AK190" s="1145"/>
      <c r="AL190" s="1145"/>
      <c r="AM190" s="1145"/>
      <c r="AN190" s="1145"/>
      <c r="AO190" s="1145"/>
      <c r="AP190" s="293">
        <v>211000000000</v>
      </c>
      <c r="AQ190" s="352">
        <v>0</v>
      </c>
      <c r="AR190" s="293">
        <v>9000000000</v>
      </c>
      <c r="AS190" s="292">
        <v>0</v>
      </c>
      <c r="AT190" s="351">
        <v>1799578176</v>
      </c>
      <c r="AU190" s="293">
        <v>-1799578176</v>
      </c>
      <c r="AV190" s="351">
        <v>15722291923</v>
      </c>
      <c r="AW190" s="293">
        <v>-13922713747</v>
      </c>
      <c r="AX190" s="351">
        <v>15755040468</v>
      </c>
      <c r="AY190" s="293">
        <v>-32748545</v>
      </c>
      <c r="AZ190" s="293">
        <v>15755040468</v>
      </c>
      <c r="BA190" s="292">
        <v>0</v>
      </c>
      <c r="BB190" s="293">
        <v>181183</v>
      </c>
    </row>
    <row r="191" spans="1:54" hidden="1" x14ac:dyDescent="0.25">
      <c r="A191" s="1392" t="s">
        <v>17</v>
      </c>
      <c r="B191" s="1145"/>
      <c r="C191" s="1392" t="s">
        <v>297</v>
      </c>
      <c r="D191" s="1145"/>
      <c r="E191" s="1392" t="s">
        <v>300</v>
      </c>
      <c r="F191" s="1145"/>
      <c r="G191" s="1392" t="s">
        <v>297</v>
      </c>
      <c r="H191" s="1145"/>
      <c r="I191" s="1392" t="s">
        <v>83</v>
      </c>
      <c r="J191" s="1145"/>
      <c r="K191" s="1145"/>
      <c r="L191" s="1392"/>
      <c r="M191" s="1145"/>
      <c r="N191" s="1145"/>
      <c r="O191" s="1392"/>
      <c r="P191" s="1145"/>
      <c r="Q191" s="1392"/>
      <c r="R191" s="1145"/>
      <c r="S191" s="1391" t="s">
        <v>187</v>
      </c>
      <c r="T191" s="1145"/>
      <c r="U191" s="1145"/>
      <c r="V191" s="1145"/>
      <c r="W191" s="1145"/>
      <c r="X191" s="1145"/>
      <c r="Y191" s="1145"/>
      <c r="Z191" s="1145"/>
      <c r="AA191" s="1392" t="s">
        <v>281</v>
      </c>
      <c r="AB191" s="1145"/>
      <c r="AC191" s="1145"/>
      <c r="AD191" s="1145"/>
      <c r="AE191" s="1145"/>
      <c r="AF191" s="1392" t="s">
        <v>284</v>
      </c>
      <c r="AG191" s="1145"/>
      <c r="AH191" s="1145"/>
      <c r="AI191" s="294" t="s">
        <v>26</v>
      </c>
      <c r="AJ191" s="1393" t="s">
        <v>286</v>
      </c>
      <c r="AK191" s="1145"/>
      <c r="AL191" s="1145"/>
      <c r="AM191" s="1145"/>
      <c r="AN191" s="1145"/>
      <c r="AO191" s="1145"/>
      <c r="AP191" s="293">
        <v>66009000000</v>
      </c>
      <c r="AQ191" s="351">
        <v>383351860</v>
      </c>
      <c r="AR191" s="293">
        <v>49522345401</v>
      </c>
      <c r="AS191" s="292">
        <v>0</v>
      </c>
      <c r="AT191" s="351">
        <v>795844296</v>
      </c>
      <c r="AU191" s="293">
        <v>-412492436</v>
      </c>
      <c r="AV191" s="351">
        <v>1086745468</v>
      </c>
      <c r="AW191" s="293">
        <v>-290901172</v>
      </c>
      <c r="AX191" s="351">
        <v>777770556</v>
      </c>
      <c r="AY191" s="293">
        <v>308974912</v>
      </c>
      <c r="AZ191" s="293">
        <v>777770556</v>
      </c>
      <c r="BA191" s="292">
        <v>0</v>
      </c>
      <c r="BB191" s="292">
        <v>0</v>
      </c>
    </row>
    <row r="192" spans="1:54" hidden="1" x14ac:dyDescent="0.25">
      <c r="A192" s="1392" t="s">
        <v>17</v>
      </c>
      <c r="B192" s="1145"/>
      <c r="C192" s="1392" t="s">
        <v>297</v>
      </c>
      <c r="D192" s="1145"/>
      <c r="E192" s="1392" t="s">
        <v>300</v>
      </c>
      <c r="F192" s="1145"/>
      <c r="G192" s="1392" t="s">
        <v>297</v>
      </c>
      <c r="H192" s="1145"/>
      <c r="I192" s="1392" t="s">
        <v>83</v>
      </c>
      <c r="J192" s="1145"/>
      <c r="K192" s="1145"/>
      <c r="L192" s="1392" t="s">
        <v>287</v>
      </c>
      <c r="M192" s="1145"/>
      <c r="N192" s="1145"/>
      <c r="O192" s="1392" t="s">
        <v>244</v>
      </c>
      <c r="P192" s="1145"/>
      <c r="Q192" s="1392" t="s">
        <v>244</v>
      </c>
      <c r="R192" s="1145"/>
      <c r="S192" s="1391" t="s">
        <v>99</v>
      </c>
      <c r="T192" s="1145"/>
      <c r="U192" s="1145"/>
      <c r="V192" s="1145"/>
      <c r="W192" s="1145"/>
      <c r="X192" s="1145"/>
      <c r="Y192" s="1145"/>
      <c r="Z192" s="1145"/>
      <c r="AA192" s="1392" t="s">
        <v>281</v>
      </c>
      <c r="AB192" s="1145"/>
      <c r="AC192" s="1145"/>
      <c r="AD192" s="1145"/>
      <c r="AE192" s="1145"/>
      <c r="AF192" s="1392" t="s">
        <v>284</v>
      </c>
      <c r="AG192" s="1145"/>
      <c r="AH192" s="1145"/>
      <c r="AI192" s="294" t="s">
        <v>26</v>
      </c>
      <c r="AJ192" s="1393" t="s">
        <v>286</v>
      </c>
      <c r="AK192" s="1145"/>
      <c r="AL192" s="1145"/>
      <c r="AM192" s="1145"/>
      <c r="AN192" s="1145"/>
      <c r="AO192" s="1145"/>
      <c r="AP192" s="293">
        <v>58014500000</v>
      </c>
      <c r="AQ192" s="351">
        <v>383351860</v>
      </c>
      <c r="AR192" s="293">
        <v>49447345401</v>
      </c>
      <c r="AS192" s="292">
        <v>0</v>
      </c>
      <c r="AT192" s="351">
        <v>792988821</v>
      </c>
      <c r="AU192" s="293">
        <v>-409636961</v>
      </c>
      <c r="AV192" s="351">
        <v>1083302133</v>
      </c>
      <c r="AW192" s="293">
        <v>-290313312</v>
      </c>
      <c r="AX192" s="351">
        <v>774327221</v>
      </c>
      <c r="AY192" s="293">
        <v>308974912</v>
      </c>
      <c r="AZ192" s="293">
        <v>774327221</v>
      </c>
      <c r="BA192" s="292">
        <v>0</v>
      </c>
      <c r="BB192" s="292">
        <v>0</v>
      </c>
    </row>
    <row r="193" spans="1:54" hidden="1" x14ac:dyDescent="0.25">
      <c r="A193" s="1392" t="s">
        <v>17</v>
      </c>
      <c r="B193" s="1145"/>
      <c r="C193" s="1392" t="s">
        <v>297</v>
      </c>
      <c r="D193" s="1145"/>
      <c r="E193" s="1392" t="s">
        <v>300</v>
      </c>
      <c r="F193" s="1145"/>
      <c r="G193" s="1392" t="s">
        <v>297</v>
      </c>
      <c r="H193" s="1145"/>
      <c r="I193" s="1392" t="s">
        <v>83</v>
      </c>
      <c r="J193" s="1145"/>
      <c r="K193" s="1145"/>
      <c r="L193" s="1392" t="s">
        <v>290</v>
      </c>
      <c r="M193" s="1145"/>
      <c r="N193" s="1145"/>
      <c r="O193" s="1392" t="s">
        <v>244</v>
      </c>
      <c r="P193" s="1145"/>
      <c r="Q193" s="1392" t="s">
        <v>244</v>
      </c>
      <c r="R193" s="1145"/>
      <c r="S193" s="1391" t="s">
        <v>100</v>
      </c>
      <c r="T193" s="1145"/>
      <c r="U193" s="1145"/>
      <c r="V193" s="1145"/>
      <c r="W193" s="1145"/>
      <c r="X193" s="1145"/>
      <c r="Y193" s="1145"/>
      <c r="Z193" s="1145"/>
      <c r="AA193" s="1392" t="s">
        <v>281</v>
      </c>
      <c r="AB193" s="1145"/>
      <c r="AC193" s="1145"/>
      <c r="AD193" s="1145"/>
      <c r="AE193" s="1145"/>
      <c r="AF193" s="1392" t="s">
        <v>284</v>
      </c>
      <c r="AG193" s="1145"/>
      <c r="AH193" s="1145"/>
      <c r="AI193" s="294" t="s">
        <v>26</v>
      </c>
      <c r="AJ193" s="1393" t="s">
        <v>286</v>
      </c>
      <c r="AK193" s="1145"/>
      <c r="AL193" s="1145"/>
      <c r="AM193" s="1145"/>
      <c r="AN193" s="1145"/>
      <c r="AO193" s="1145"/>
      <c r="AP193" s="293">
        <v>7994500000</v>
      </c>
      <c r="AQ193" s="352">
        <v>0</v>
      </c>
      <c r="AR193" s="293">
        <v>75000000</v>
      </c>
      <c r="AS193" s="292">
        <v>0</v>
      </c>
      <c r="AT193" s="351">
        <v>2855475</v>
      </c>
      <c r="AU193" s="293">
        <v>-2855475</v>
      </c>
      <c r="AV193" s="351">
        <v>3443335</v>
      </c>
      <c r="AW193" s="293">
        <v>-587860</v>
      </c>
      <c r="AX193" s="351">
        <v>3443335</v>
      </c>
      <c r="AY193" s="292">
        <v>0</v>
      </c>
      <c r="AZ193" s="293">
        <v>3443335</v>
      </c>
      <c r="BA193" s="292">
        <v>0</v>
      </c>
      <c r="BB193" s="292">
        <v>0</v>
      </c>
    </row>
    <row r="194" spans="1:54" hidden="1" x14ac:dyDescent="0.25">
      <c r="A194" s="1392" t="s">
        <v>17</v>
      </c>
      <c r="B194" s="1145"/>
      <c r="C194" s="1392" t="s">
        <v>297</v>
      </c>
      <c r="D194" s="1145"/>
      <c r="E194" s="1392" t="s">
        <v>300</v>
      </c>
      <c r="F194" s="1145"/>
      <c r="G194" s="1392" t="s">
        <v>297</v>
      </c>
      <c r="H194" s="1145"/>
      <c r="I194" s="1392" t="s">
        <v>325</v>
      </c>
      <c r="J194" s="1145"/>
      <c r="K194" s="1145"/>
      <c r="L194" s="1392"/>
      <c r="M194" s="1145"/>
      <c r="N194" s="1145"/>
      <c r="O194" s="1392"/>
      <c r="P194" s="1145"/>
      <c r="Q194" s="1392"/>
      <c r="R194" s="1145"/>
      <c r="S194" s="1391" t="s">
        <v>101</v>
      </c>
      <c r="T194" s="1145"/>
      <c r="U194" s="1145"/>
      <c r="V194" s="1145"/>
      <c r="W194" s="1145"/>
      <c r="X194" s="1145"/>
      <c r="Y194" s="1145"/>
      <c r="Z194" s="1145"/>
      <c r="AA194" s="1392" t="s">
        <v>281</v>
      </c>
      <c r="AB194" s="1145"/>
      <c r="AC194" s="1145"/>
      <c r="AD194" s="1145"/>
      <c r="AE194" s="1145"/>
      <c r="AF194" s="1392" t="s">
        <v>284</v>
      </c>
      <c r="AG194" s="1145"/>
      <c r="AH194" s="1145"/>
      <c r="AI194" s="294" t="s">
        <v>26</v>
      </c>
      <c r="AJ194" s="1393" t="s">
        <v>286</v>
      </c>
      <c r="AK194" s="1145"/>
      <c r="AL194" s="1145"/>
      <c r="AM194" s="1145"/>
      <c r="AN194" s="1145"/>
      <c r="AO194" s="1145"/>
      <c r="AP194" s="293">
        <v>504900000</v>
      </c>
      <c r="AQ194" s="352">
        <v>0</v>
      </c>
      <c r="AR194" s="293">
        <v>504900000</v>
      </c>
      <c r="AS194" s="292">
        <v>0</v>
      </c>
      <c r="AT194" s="352">
        <v>0</v>
      </c>
      <c r="AU194" s="292">
        <v>0</v>
      </c>
      <c r="AV194" s="352">
        <v>0</v>
      </c>
      <c r="AW194" s="292">
        <v>0</v>
      </c>
      <c r="AX194" s="352">
        <v>0</v>
      </c>
      <c r="AY194" s="292">
        <v>0</v>
      </c>
      <c r="AZ194" s="292">
        <v>0</v>
      </c>
      <c r="BA194" s="292">
        <v>0</v>
      </c>
      <c r="BB194" s="292">
        <v>0</v>
      </c>
    </row>
    <row r="195" spans="1:54" s="298" customFormat="1" x14ac:dyDescent="0.25">
      <c r="A195" s="1237" t="s">
        <v>102</v>
      </c>
      <c r="B195" s="1236"/>
      <c r="C195" s="1237"/>
      <c r="D195" s="1236"/>
      <c r="E195" s="1237"/>
      <c r="F195" s="1236"/>
      <c r="G195" s="1237"/>
      <c r="H195" s="1236"/>
      <c r="I195" s="1237"/>
      <c r="J195" s="1236"/>
      <c r="K195" s="1236"/>
      <c r="L195" s="1237"/>
      <c r="M195" s="1236"/>
      <c r="N195" s="1236"/>
      <c r="O195" s="1237"/>
      <c r="P195" s="1236"/>
      <c r="Q195" s="1237"/>
      <c r="R195" s="1236"/>
      <c r="S195" s="1235" t="s">
        <v>13</v>
      </c>
      <c r="T195" s="1236"/>
      <c r="U195" s="1236"/>
      <c r="V195" s="1236"/>
      <c r="W195" s="1236"/>
      <c r="X195" s="1236"/>
      <c r="Y195" s="1236"/>
      <c r="Z195" s="1236"/>
      <c r="AA195" s="1237" t="s">
        <v>281</v>
      </c>
      <c r="AB195" s="1236"/>
      <c r="AC195" s="1236"/>
      <c r="AD195" s="1236"/>
      <c r="AE195" s="1236"/>
      <c r="AF195" s="1237" t="s">
        <v>282</v>
      </c>
      <c r="AG195" s="1236"/>
      <c r="AH195" s="1236"/>
      <c r="AI195" s="301" t="s">
        <v>68</v>
      </c>
      <c r="AJ195" s="1238" t="s">
        <v>283</v>
      </c>
      <c r="AK195" s="1236"/>
      <c r="AL195" s="1236"/>
      <c r="AM195" s="1236"/>
      <c r="AN195" s="1236"/>
      <c r="AO195" s="1236"/>
      <c r="AP195" s="300">
        <v>29223254179</v>
      </c>
      <c r="AQ195" s="350">
        <v>280000000</v>
      </c>
      <c r="AR195" s="300">
        <v>12793815076</v>
      </c>
      <c r="AS195" s="300">
        <v>-2302834179</v>
      </c>
      <c r="AT195" s="350">
        <v>627426889</v>
      </c>
      <c r="AU195" s="300">
        <v>-347426889</v>
      </c>
      <c r="AV195" s="350">
        <v>768970216</v>
      </c>
      <c r="AW195" s="300">
        <v>-141543327</v>
      </c>
      <c r="AX195" s="350">
        <v>801934355</v>
      </c>
      <c r="AY195" s="300">
        <v>-32964139</v>
      </c>
      <c r="AZ195" s="300">
        <v>801934355</v>
      </c>
      <c r="BA195" s="299">
        <v>0</v>
      </c>
      <c r="BB195" s="299">
        <v>0</v>
      </c>
    </row>
    <row r="196" spans="1:54" s="298" customFormat="1" x14ac:dyDescent="0.25">
      <c r="A196" s="1237" t="s">
        <v>102</v>
      </c>
      <c r="B196" s="1236"/>
      <c r="C196" s="1237"/>
      <c r="D196" s="1236"/>
      <c r="E196" s="1237"/>
      <c r="F196" s="1236"/>
      <c r="G196" s="1237"/>
      <c r="H196" s="1236"/>
      <c r="I196" s="1237"/>
      <c r="J196" s="1236"/>
      <c r="K196" s="1236"/>
      <c r="L196" s="1237"/>
      <c r="M196" s="1236"/>
      <c r="N196" s="1236"/>
      <c r="O196" s="1237"/>
      <c r="P196" s="1236"/>
      <c r="Q196" s="1237"/>
      <c r="R196" s="1236"/>
      <c r="S196" s="1235" t="s">
        <v>13</v>
      </c>
      <c r="T196" s="1236"/>
      <c r="U196" s="1236"/>
      <c r="V196" s="1236"/>
      <c r="W196" s="1236"/>
      <c r="X196" s="1236"/>
      <c r="Y196" s="1236"/>
      <c r="Z196" s="1236"/>
      <c r="AA196" s="1237" t="s">
        <v>281</v>
      </c>
      <c r="AB196" s="1236"/>
      <c r="AC196" s="1236"/>
      <c r="AD196" s="1236"/>
      <c r="AE196" s="1236"/>
      <c r="AF196" s="1237" t="s">
        <v>282</v>
      </c>
      <c r="AG196" s="1236"/>
      <c r="AH196" s="1236"/>
      <c r="AI196" s="301" t="s">
        <v>311</v>
      </c>
      <c r="AJ196" s="1238" t="s">
        <v>329</v>
      </c>
      <c r="AK196" s="1236"/>
      <c r="AL196" s="1236"/>
      <c r="AM196" s="1236"/>
      <c r="AN196" s="1236"/>
      <c r="AO196" s="1236"/>
      <c r="AP196" s="300">
        <v>9021085821</v>
      </c>
      <c r="AQ196" s="355">
        <v>0</v>
      </c>
      <c r="AR196" s="299">
        <v>0</v>
      </c>
      <c r="AS196" s="300">
        <v>-4021085821</v>
      </c>
      <c r="AT196" s="355">
        <v>0</v>
      </c>
      <c r="AU196" s="299">
        <v>0</v>
      </c>
      <c r="AV196" s="350">
        <v>25907273.640000001</v>
      </c>
      <c r="AW196" s="300">
        <v>-25907273.640000001</v>
      </c>
      <c r="AX196" s="350">
        <v>25907273.640000001</v>
      </c>
      <c r="AY196" s="299">
        <v>0</v>
      </c>
      <c r="AZ196" s="300">
        <v>25907273.640000001</v>
      </c>
      <c r="BA196" s="299">
        <v>0</v>
      </c>
      <c r="BB196" s="299">
        <v>0</v>
      </c>
    </row>
    <row r="197" spans="1:54" s="298" customFormat="1" x14ac:dyDescent="0.25">
      <c r="A197" s="1237" t="s">
        <v>102</v>
      </c>
      <c r="B197" s="1236"/>
      <c r="C197" s="1237"/>
      <c r="D197" s="1236"/>
      <c r="E197" s="1237"/>
      <c r="F197" s="1236"/>
      <c r="G197" s="1237"/>
      <c r="H197" s="1236"/>
      <c r="I197" s="1237"/>
      <c r="J197" s="1236"/>
      <c r="K197" s="1236"/>
      <c r="L197" s="1237"/>
      <c r="M197" s="1236"/>
      <c r="N197" s="1236"/>
      <c r="O197" s="1237"/>
      <c r="P197" s="1236"/>
      <c r="Q197" s="1237"/>
      <c r="R197" s="1236"/>
      <c r="S197" s="1235" t="s">
        <v>13</v>
      </c>
      <c r="T197" s="1236"/>
      <c r="U197" s="1236"/>
      <c r="V197" s="1236"/>
      <c r="W197" s="1236"/>
      <c r="X197" s="1236"/>
      <c r="Y197" s="1236"/>
      <c r="Z197" s="1236"/>
      <c r="AA197" s="1237" t="s">
        <v>281</v>
      </c>
      <c r="AB197" s="1236"/>
      <c r="AC197" s="1236"/>
      <c r="AD197" s="1236"/>
      <c r="AE197" s="1236"/>
      <c r="AF197" s="1237" t="s">
        <v>282</v>
      </c>
      <c r="AG197" s="1236"/>
      <c r="AH197" s="1236"/>
      <c r="AI197" s="301" t="s">
        <v>294</v>
      </c>
      <c r="AJ197" s="1238" t="s">
        <v>429</v>
      </c>
      <c r="AK197" s="1236"/>
      <c r="AL197" s="1236"/>
      <c r="AM197" s="1236"/>
      <c r="AN197" s="1236"/>
      <c r="AO197" s="1236"/>
      <c r="AP197" s="300">
        <v>2815325822</v>
      </c>
      <c r="AQ197" s="350">
        <v>165600000</v>
      </c>
      <c r="AR197" s="300">
        <v>2343725822</v>
      </c>
      <c r="AS197" s="299">
        <v>0</v>
      </c>
      <c r="AT197" s="350">
        <v>328800000</v>
      </c>
      <c r="AU197" s="300">
        <v>-163200000</v>
      </c>
      <c r="AV197" s="355">
        <v>0</v>
      </c>
      <c r="AW197" s="300">
        <v>328800000</v>
      </c>
      <c r="AX197" s="355">
        <v>0</v>
      </c>
      <c r="AY197" s="299">
        <v>0</v>
      </c>
      <c r="AZ197" s="299">
        <v>0</v>
      </c>
      <c r="BA197" s="299">
        <v>0</v>
      </c>
      <c r="BB197" s="299">
        <v>0</v>
      </c>
    </row>
    <row r="198" spans="1:54" x14ac:dyDescent="0.25">
      <c r="A198" s="1389" t="s">
        <v>102</v>
      </c>
      <c r="B198" s="1145"/>
      <c r="C198" s="1389" t="s">
        <v>330</v>
      </c>
      <c r="D198" s="1145"/>
      <c r="E198" s="1389"/>
      <c r="F198" s="1145"/>
      <c r="G198" s="1389"/>
      <c r="H198" s="1145"/>
      <c r="I198" s="1389"/>
      <c r="J198" s="1145"/>
      <c r="K198" s="1145"/>
      <c r="L198" s="1389"/>
      <c r="M198" s="1145"/>
      <c r="N198" s="1145"/>
      <c r="O198" s="1389"/>
      <c r="P198" s="1145"/>
      <c r="Q198" s="1389"/>
      <c r="R198" s="1145"/>
      <c r="S198" s="1388" t="s">
        <v>331</v>
      </c>
      <c r="T198" s="1145"/>
      <c r="U198" s="1145"/>
      <c r="V198" s="1145"/>
      <c r="W198" s="1145"/>
      <c r="X198" s="1145"/>
      <c r="Y198" s="1145"/>
      <c r="Z198" s="1145"/>
      <c r="AA198" s="1389" t="s">
        <v>281</v>
      </c>
      <c r="AB198" s="1145"/>
      <c r="AC198" s="1145"/>
      <c r="AD198" s="1145"/>
      <c r="AE198" s="1145"/>
      <c r="AF198" s="1389" t="s">
        <v>282</v>
      </c>
      <c r="AG198" s="1145"/>
      <c r="AH198" s="1145"/>
      <c r="AI198" s="297" t="s">
        <v>68</v>
      </c>
      <c r="AJ198" s="1390" t="s">
        <v>283</v>
      </c>
      <c r="AK198" s="1145"/>
      <c r="AL198" s="1145"/>
      <c r="AM198" s="1145"/>
      <c r="AN198" s="1145"/>
      <c r="AO198" s="1145"/>
      <c r="AP198" s="296">
        <v>17073920000</v>
      </c>
      <c r="AQ198" s="348">
        <v>280000000</v>
      </c>
      <c r="AR198" s="296">
        <v>3123395076</v>
      </c>
      <c r="AS198" s="296">
        <v>176080000</v>
      </c>
      <c r="AT198" s="348">
        <v>627426889</v>
      </c>
      <c r="AU198" s="296">
        <v>-347426889</v>
      </c>
      <c r="AV198" s="348">
        <v>768970216</v>
      </c>
      <c r="AW198" s="296">
        <v>-141543327</v>
      </c>
      <c r="AX198" s="348">
        <v>801934355</v>
      </c>
      <c r="AY198" s="296">
        <v>-32964139</v>
      </c>
      <c r="AZ198" s="296">
        <v>801934355</v>
      </c>
      <c r="BA198" s="295">
        <v>0</v>
      </c>
      <c r="BB198" s="295">
        <v>0</v>
      </c>
    </row>
    <row r="199" spans="1:54" x14ac:dyDescent="0.25">
      <c r="A199" s="1389" t="s">
        <v>102</v>
      </c>
      <c r="B199" s="1145"/>
      <c r="C199" s="1389" t="s">
        <v>330</v>
      </c>
      <c r="D199" s="1145"/>
      <c r="E199" s="1389"/>
      <c r="F199" s="1145"/>
      <c r="G199" s="1389"/>
      <c r="H199" s="1145"/>
      <c r="I199" s="1389"/>
      <c r="J199" s="1145"/>
      <c r="K199" s="1145"/>
      <c r="L199" s="1389"/>
      <c r="M199" s="1145"/>
      <c r="N199" s="1145"/>
      <c r="O199" s="1389"/>
      <c r="P199" s="1145"/>
      <c r="Q199" s="1389"/>
      <c r="R199" s="1145"/>
      <c r="S199" s="1388" t="s">
        <v>331</v>
      </c>
      <c r="T199" s="1145"/>
      <c r="U199" s="1145"/>
      <c r="V199" s="1145"/>
      <c r="W199" s="1145"/>
      <c r="X199" s="1145"/>
      <c r="Y199" s="1145"/>
      <c r="Z199" s="1145"/>
      <c r="AA199" s="1389" t="s">
        <v>281</v>
      </c>
      <c r="AB199" s="1145"/>
      <c r="AC199" s="1145"/>
      <c r="AD199" s="1145"/>
      <c r="AE199" s="1145"/>
      <c r="AF199" s="1389" t="s">
        <v>282</v>
      </c>
      <c r="AG199" s="1145"/>
      <c r="AH199" s="1145"/>
      <c r="AI199" s="297" t="s">
        <v>294</v>
      </c>
      <c r="AJ199" s="1390" t="s">
        <v>429</v>
      </c>
      <c r="AK199" s="1145"/>
      <c r="AL199" s="1145"/>
      <c r="AM199" s="1145"/>
      <c r="AN199" s="1145"/>
      <c r="AO199" s="1145"/>
      <c r="AP199" s="296">
        <v>2815325822</v>
      </c>
      <c r="AQ199" s="348">
        <v>165600000</v>
      </c>
      <c r="AR199" s="296">
        <v>2343725822</v>
      </c>
      <c r="AS199" s="295">
        <v>0</v>
      </c>
      <c r="AT199" s="348">
        <v>328800000</v>
      </c>
      <c r="AU199" s="296">
        <v>-163200000</v>
      </c>
      <c r="AV199" s="349">
        <v>0</v>
      </c>
      <c r="AW199" s="296">
        <v>328800000</v>
      </c>
      <c r="AX199" s="349">
        <v>0</v>
      </c>
      <c r="AY199" s="295">
        <v>0</v>
      </c>
      <c r="AZ199" s="295">
        <v>0</v>
      </c>
      <c r="BA199" s="295">
        <v>0</v>
      </c>
      <c r="BB199" s="295">
        <v>0</v>
      </c>
    </row>
    <row r="200" spans="1:54" x14ac:dyDescent="0.25">
      <c r="A200" s="1389" t="s">
        <v>102</v>
      </c>
      <c r="B200" s="1145"/>
      <c r="C200" s="1389" t="s">
        <v>330</v>
      </c>
      <c r="D200" s="1145"/>
      <c r="E200" s="1389" t="s">
        <v>332</v>
      </c>
      <c r="F200" s="1145"/>
      <c r="G200" s="1389"/>
      <c r="H200" s="1145"/>
      <c r="I200" s="1389"/>
      <c r="J200" s="1145"/>
      <c r="K200" s="1145"/>
      <c r="L200" s="1389"/>
      <c r="M200" s="1145"/>
      <c r="N200" s="1145"/>
      <c r="O200" s="1389"/>
      <c r="P200" s="1145"/>
      <c r="Q200" s="1389"/>
      <c r="R200" s="1145"/>
      <c r="S200" s="1388" t="s">
        <v>333</v>
      </c>
      <c r="T200" s="1145"/>
      <c r="U200" s="1145"/>
      <c r="V200" s="1145"/>
      <c r="W200" s="1145"/>
      <c r="X200" s="1145"/>
      <c r="Y200" s="1145"/>
      <c r="Z200" s="1145"/>
      <c r="AA200" s="1389" t="s">
        <v>281</v>
      </c>
      <c r="AB200" s="1145"/>
      <c r="AC200" s="1145"/>
      <c r="AD200" s="1145"/>
      <c r="AE200" s="1145"/>
      <c r="AF200" s="1389" t="s">
        <v>282</v>
      </c>
      <c r="AG200" s="1145"/>
      <c r="AH200" s="1145"/>
      <c r="AI200" s="297" t="s">
        <v>68</v>
      </c>
      <c r="AJ200" s="1390" t="s">
        <v>283</v>
      </c>
      <c r="AK200" s="1145"/>
      <c r="AL200" s="1145"/>
      <c r="AM200" s="1145"/>
      <c r="AN200" s="1145"/>
      <c r="AO200" s="1145"/>
      <c r="AP200" s="296">
        <v>17073920000</v>
      </c>
      <c r="AQ200" s="348">
        <v>280000000</v>
      </c>
      <c r="AR200" s="296">
        <v>3123395076</v>
      </c>
      <c r="AS200" s="296">
        <v>176080000</v>
      </c>
      <c r="AT200" s="348">
        <v>627426889</v>
      </c>
      <c r="AU200" s="296">
        <v>-347426889</v>
      </c>
      <c r="AV200" s="348">
        <v>768970216</v>
      </c>
      <c r="AW200" s="296">
        <v>-141543327</v>
      </c>
      <c r="AX200" s="348">
        <v>801934355</v>
      </c>
      <c r="AY200" s="296">
        <v>-32964139</v>
      </c>
      <c r="AZ200" s="296">
        <v>801934355</v>
      </c>
      <c r="BA200" s="295">
        <v>0</v>
      </c>
      <c r="BB200" s="295">
        <v>0</v>
      </c>
    </row>
    <row r="201" spans="1:54" x14ac:dyDescent="0.25">
      <c r="A201" s="1389" t="s">
        <v>102</v>
      </c>
      <c r="B201" s="1145"/>
      <c r="C201" s="1389" t="s">
        <v>330</v>
      </c>
      <c r="D201" s="1145"/>
      <c r="E201" s="1389" t="s">
        <v>332</v>
      </c>
      <c r="F201" s="1145"/>
      <c r="G201" s="1389"/>
      <c r="H201" s="1145"/>
      <c r="I201" s="1389"/>
      <c r="J201" s="1145"/>
      <c r="K201" s="1145"/>
      <c r="L201" s="1389"/>
      <c r="M201" s="1145"/>
      <c r="N201" s="1145"/>
      <c r="O201" s="1389"/>
      <c r="P201" s="1145"/>
      <c r="Q201" s="1389"/>
      <c r="R201" s="1145"/>
      <c r="S201" s="1388" t="s">
        <v>333</v>
      </c>
      <c r="T201" s="1145"/>
      <c r="U201" s="1145"/>
      <c r="V201" s="1145"/>
      <c r="W201" s="1145"/>
      <c r="X201" s="1145"/>
      <c r="Y201" s="1145"/>
      <c r="Z201" s="1145"/>
      <c r="AA201" s="1389" t="s">
        <v>281</v>
      </c>
      <c r="AB201" s="1145"/>
      <c r="AC201" s="1145"/>
      <c r="AD201" s="1145"/>
      <c r="AE201" s="1145"/>
      <c r="AF201" s="1389" t="s">
        <v>282</v>
      </c>
      <c r="AG201" s="1145"/>
      <c r="AH201" s="1145"/>
      <c r="AI201" s="297" t="s">
        <v>294</v>
      </c>
      <c r="AJ201" s="1390" t="s">
        <v>429</v>
      </c>
      <c r="AK201" s="1145"/>
      <c r="AL201" s="1145"/>
      <c r="AM201" s="1145"/>
      <c r="AN201" s="1145"/>
      <c r="AO201" s="1145"/>
      <c r="AP201" s="296">
        <v>2815325822</v>
      </c>
      <c r="AQ201" s="348">
        <v>165600000</v>
      </c>
      <c r="AR201" s="296">
        <v>2343725822</v>
      </c>
      <c r="AS201" s="295">
        <v>0</v>
      </c>
      <c r="AT201" s="348">
        <v>328800000</v>
      </c>
      <c r="AU201" s="296">
        <v>-163200000</v>
      </c>
      <c r="AV201" s="349">
        <v>0</v>
      </c>
      <c r="AW201" s="296">
        <v>328800000</v>
      </c>
      <c r="AX201" s="349">
        <v>0</v>
      </c>
      <c r="AY201" s="295">
        <v>0</v>
      </c>
      <c r="AZ201" s="295">
        <v>0</v>
      </c>
      <c r="BA201" s="295">
        <v>0</v>
      </c>
      <c r="BB201" s="295">
        <v>0</v>
      </c>
    </row>
    <row r="202" spans="1:54" s="327" customFormat="1" x14ac:dyDescent="0.25">
      <c r="A202" s="1428" t="s">
        <v>102</v>
      </c>
      <c r="B202" s="1429"/>
      <c r="C202" s="1428" t="s">
        <v>330</v>
      </c>
      <c r="D202" s="1429"/>
      <c r="E202" s="1428" t="s">
        <v>332</v>
      </c>
      <c r="F202" s="1429"/>
      <c r="G202" s="1428" t="s">
        <v>287</v>
      </c>
      <c r="H202" s="1429"/>
      <c r="I202" s="1428"/>
      <c r="J202" s="1429"/>
      <c r="K202" s="1429"/>
      <c r="L202" s="1428"/>
      <c r="M202" s="1429"/>
      <c r="N202" s="1429"/>
      <c r="O202" s="1428"/>
      <c r="P202" s="1429"/>
      <c r="Q202" s="1428"/>
      <c r="R202" s="1429"/>
      <c r="S202" s="1430" t="s">
        <v>245</v>
      </c>
      <c r="T202" s="1429"/>
      <c r="U202" s="1429"/>
      <c r="V202" s="1429"/>
      <c r="W202" s="1429"/>
      <c r="X202" s="1429"/>
      <c r="Y202" s="1429"/>
      <c r="Z202" s="1429"/>
      <c r="AA202" s="1428" t="s">
        <v>281</v>
      </c>
      <c r="AB202" s="1429"/>
      <c r="AC202" s="1429"/>
      <c r="AD202" s="1429"/>
      <c r="AE202" s="1429"/>
      <c r="AF202" s="1428" t="s">
        <v>282</v>
      </c>
      <c r="AG202" s="1429"/>
      <c r="AH202" s="1429"/>
      <c r="AI202" s="358" t="s">
        <v>68</v>
      </c>
      <c r="AJ202" s="1431" t="s">
        <v>283</v>
      </c>
      <c r="AK202" s="1429"/>
      <c r="AL202" s="1429"/>
      <c r="AM202" s="1429"/>
      <c r="AN202" s="1429"/>
      <c r="AO202" s="1429"/>
      <c r="AP202" s="293">
        <v>1300000000</v>
      </c>
      <c r="AQ202" s="352">
        <v>0</v>
      </c>
      <c r="AR202" s="293">
        <v>199000000</v>
      </c>
      <c r="AS202" s="293">
        <v>400000000</v>
      </c>
      <c r="AT202" s="351">
        <v>2129998</v>
      </c>
      <c r="AU202" s="293">
        <v>-2129998</v>
      </c>
      <c r="AV202" s="359">
        <v>9347274</v>
      </c>
      <c r="AW202" s="359">
        <v>-7217276</v>
      </c>
      <c r="AX202" s="359">
        <v>10418015</v>
      </c>
      <c r="AY202" s="359">
        <v>-1070741</v>
      </c>
      <c r="AZ202" s="359">
        <v>10418015</v>
      </c>
      <c r="BA202" s="360">
        <v>0</v>
      </c>
      <c r="BB202" s="360">
        <v>0</v>
      </c>
    </row>
    <row r="203" spans="1:54" x14ac:dyDescent="0.25">
      <c r="A203" s="1389" t="s">
        <v>102</v>
      </c>
      <c r="B203" s="1145"/>
      <c r="C203" s="1389" t="s">
        <v>330</v>
      </c>
      <c r="D203" s="1145"/>
      <c r="E203" s="1389" t="s">
        <v>332</v>
      </c>
      <c r="F203" s="1145"/>
      <c r="G203" s="1389" t="s">
        <v>287</v>
      </c>
      <c r="H203" s="1145"/>
      <c r="I203" s="1389"/>
      <c r="J203" s="1145"/>
      <c r="K203" s="1145"/>
      <c r="L203" s="1389"/>
      <c r="M203" s="1145"/>
      <c r="N203" s="1145"/>
      <c r="O203" s="1389"/>
      <c r="P203" s="1145"/>
      <c r="Q203" s="1389"/>
      <c r="R203" s="1145"/>
      <c r="S203" s="1388" t="s">
        <v>245</v>
      </c>
      <c r="T203" s="1145"/>
      <c r="U203" s="1145"/>
      <c r="V203" s="1145"/>
      <c r="W203" s="1145"/>
      <c r="X203" s="1145"/>
      <c r="Y203" s="1145"/>
      <c r="Z203" s="1145"/>
      <c r="AA203" s="1389" t="s">
        <v>281</v>
      </c>
      <c r="AB203" s="1145"/>
      <c r="AC203" s="1145"/>
      <c r="AD203" s="1145"/>
      <c r="AE203" s="1145"/>
      <c r="AF203" s="1389" t="s">
        <v>282</v>
      </c>
      <c r="AG203" s="1145"/>
      <c r="AH203" s="1145"/>
      <c r="AI203" s="297" t="s">
        <v>294</v>
      </c>
      <c r="AJ203" s="1390" t="s">
        <v>429</v>
      </c>
      <c r="AK203" s="1145"/>
      <c r="AL203" s="1145"/>
      <c r="AM203" s="1145"/>
      <c r="AN203" s="1145"/>
      <c r="AO203" s="1145"/>
      <c r="AP203" s="296">
        <v>2815325822</v>
      </c>
      <c r="AQ203" s="348">
        <v>165600000</v>
      </c>
      <c r="AR203" s="296">
        <v>2343725822</v>
      </c>
      <c r="AS203" s="295">
        <v>0</v>
      </c>
      <c r="AT203" s="348">
        <v>328800000</v>
      </c>
      <c r="AU203" s="296">
        <v>-163200000</v>
      </c>
      <c r="AV203" s="349">
        <v>0</v>
      </c>
      <c r="AW203" s="296">
        <v>328800000</v>
      </c>
      <c r="AX203" s="349">
        <v>0</v>
      </c>
      <c r="AY203" s="295">
        <v>0</v>
      </c>
      <c r="AZ203" s="295">
        <v>0</v>
      </c>
      <c r="BA203" s="295">
        <v>0</v>
      </c>
      <c r="BB203" s="295">
        <v>0</v>
      </c>
    </row>
    <row r="204" spans="1:54" x14ac:dyDescent="0.25">
      <c r="A204" s="1389" t="s">
        <v>102</v>
      </c>
      <c r="B204" s="1145"/>
      <c r="C204" s="1389" t="s">
        <v>330</v>
      </c>
      <c r="D204" s="1145"/>
      <c r="E204" s="1389" t="s">
        <v>332</v>
      </c>
      <c r="F204" s="1145"/>
      <c r="G204" s="1389" t="s">
        <v>287</v>
      </c>
      <c r="H204" s="1145"/>
      <c r="I204" s="1389" t="s">
        <v>288</v>
      </c>
      <c r="J204" s="1145"/>
      <c r="K204" s="1145"/>
      <c r="L204" s="1389"/>
      <c r="M204" s="1145"/>
      <c r="N204" s="1145"/>
      <c r="O204" s="1389"/>
      <c r="P204" s="1145"/>
      <c r="Q204" s="1389"/>
      <c r="R204" s="1145"/>
      <c r="S204" s="1388" t="s">
        <v>245</v>
      </c>
      <c r="T204" s="1145"/>
      <c r="U204" s="1145"/>
      <c r="V204" s="1145"/>
      <c r="W204" s="1145"/>
      <c r="X204" s="1145"/>
      <c r="Y204" s="1145"/>
      <c r="Z204" s="1145"/>
      <c r="AA204" s="1389" t="s">
        <v>281</v>
      </c>
      <c r="AB204" s="1145"/>
      <c r="AC204" s="1145"/>
      <c r="AD204" s="1145"/>
      <c r="AE204" s="1145"/>
      <c r="AF204" s="1389" t="s">
        <v>282</v>
      </c>
      <c r="AG204" s="1145"/>
      <c r="AH204" s="1145"/>
      <c r="AI204" s="297" t="s">
        <v>68</v>
      </c>
      <c r="AJ204" s="1390" t="s">
        <v>283</v>
      </c>
      <c r="AK204" s="1145"/>
      <c r="AL204" s="1145"/>
      <c r="AM204" s="1145"/>
      <c r="AN204" s="1145"/>
      <c r="AO204" s="1145"/>
      <c r="AP204" s="296">
        <v>1300000000</v>
      </c>
      <c r="AQ204" s="349">
        <v>0</v>
      </c>
      <c r="AR204" s="296">
        <v>199000000</v>
      </c>
      <c r="AS204" s="295">
        <v>0</v>
      </c>
      <c r="AT204" s="348">
        <v>2129998</v>
      </c>
      <c r="AU204" s="296">
        <v>-2129998</v>
      </c>
      <c r="AV204" s="348">
        <v>9347274</v>
      </c>
      <c r="AW204" s="296">
        <v>-7217276</v>
      </c>
      <c r="AX204" s="348">
        <v>10418015</v>
      </c>
      <c r="AY204" s="296">
        <v>-1070741</v>
      </c>
      <c r="AZ204" s="296">
        <v>10418015</v>
      </c>
      <c r="BA204" s="295">
        <v>0</v>
      </c>
      <c r="BB204" s="295">
        <v>0</v>
      </c>
    </row>
    <row r="205" spans="1:54" x14ac:dyDescent="0.25">
      <c r="A205" s="1389" t="s">
        <v>102</v>
      </c>
      <c r="B205" s="1145"/>
      <c r="C205" s="1389" t="s">
        <v>330</v>
      </c>
      <c r="D205" s="1145"/>
      <c r="E205" s="1389" t="s">
        <v>332</v>
      </c>
      <c r="F205" s="1145"/>
      <c r="G205" s="1389" t="s">
        <v>287</v>
      </c>
      <c r="H205" s="1145"/>
      <c r="I205" s="1389" t="s">
        <v>288</v>
      </c>
      <c r="J205" s="1145"/>
      <c r="K205" s="1145"/>
      <c r="L205" s="1389"/>
      <c r="M205" s="1145"/>
      <c r="N205" s="1145"/>
      <c r="O205" s="1389"/>
      <c r="P205" s="1145"/>
      <c r="Q205" s="1389"/>
      <c r="R205" s="1145"/>
      <c r="S205" s="1388" t="s">
        <v>245</v>
      </c>
      <c r="T205" s="1145"/>
      <c r="U205" s="1145"/>
      <c r="V205" s="1145"/>
      <c r="W205" s="1145"/>
      <c r="X205" s="1145"/>
      <c r="Y205" s="1145"/>
      <c r="Z205" s="1145"/>
      <c r="AA205" s="1389" t="s">
        <v>281</v>
      </c>
      <c r="AB205" s="1145"/>
      <c r="AC205" s="1145"/>
      <c r="AD205" s="1145"/>
      <c r="AE205" s="1145"/>
      <c r="AF205" s="1389" t="s">
        <v>282</v>
      </c>
      <c r="AG205" s="1145"/>
      <c r="AH205" s="1145"/>
      <c r="AI205" s="297" t="s">
        <v>294</v>
      </c>
      <c r="AJ205" s="1390" t="s">
        <v>429</v>
      </c>
      <c r="AK205" s="1145"/>
      <c r="AL205" s="1145"/>
      <c r="AM205" s="1145"/>
      <c r="AN205" s="1145"/>
      <c r="AO205" s="1145"/>
      <c r="AP205" s="296">
        <v>2815325822</v>
      </c>
      <c r="AQ205" s="348">
        <v>165600000</v>
      </c>
      <c r="AR205" s="296">
        <v>2343725822</v>
      </c>
      <c r="AS205" s="295">
        <v>0</v>
      </c>
      <c r="AT205" s="348">
        <v>328800000</v>
      </c>
      <c r="AU205" s="296">
        <v>-163200000</v>
      </c>
      <c r="AV205" s="349">
        <v>0</v>
      </c>
      <c r="AW205" s="296">
        <v>328800000</v>
      </c>
      <c r="AX205" s="349">
        <v>0</v>
      </c>
      <c r="AY205" s="295">
        <v>0</v>
      </c>
      <c r="AZ205" s="295">
        <v>0</v>
      </c>
      <c r="BA205" s="295">
        <v>0</v>
      </c>
      <c r="BB205" s="295">
        <v>0</v>
      </c>
    </row>
    <row r="206" spans="1:54" x14ac:dyDescent="0.25">
      <c r="A206" s="1389" t="s">
        <v>102</v>
      </c>
      <c r="B206" s="1145"/>
      <c r="C206" s="1389" t="s">
        <v>330</v>
      </c>
      <c r="D206" s="1145"/>
      <c r="E206" s="1389" t="s">
        <v>332</v>
      </c>
      <c r="F206" s="1145"/>
      <c r="G206" s="1389" t="s">
        <v>287</v>
      </c>
      <c r="H206" s="1145"/>
      <c r="I206" s="1389" t="s">
        <v>288</v>
      </c>
      <c r="J206" s="1145"/>
      <c r="K206" s="1145"/>
      <c r="L206" s="1389" t="s">
        <v>290</v>
      </c>
      <c r="M206" s="1145"/>
      <c r="N206" s="1145"/>
      <c r="O206" s="1389"/>
      <c r="P206" s="1145"/>
      <c r="Q206" s="1389"/>
      <c r="R206" s="1145"/>
      <c r="S206" s="1388" t="s">
        <v>334</v>
      </c>
      <c r="T206" s="1145"/>
      <c r="U206" s="1145"/>
      <c r="V206" s="1145"/>
      <c r="W206" s="1145"/>
      <c r="X206" s="1145"/>
      <c r="Y206" s="1145"/>
      <c r="Z206" s="1145"/>
      <c r="AA206" s="1389" t="s">
        <v>281</v>
      </c>
      <c r="AB206" s="1145"/>
      <c r="AC206" s="1145"/>
      <c r="AD206" s="1145"/>
      <c r="AE206" s="1145"/>
      <c r="AF206" s="1389" t="s">
        <v>282</v>
      </c>
      <c r="AG206" s="1145"/>
      <c r="AH206" s="1145"/>
      <c r="AI206" s="297" t="s">
        <v>68</v>
      </c>
      <c r="AJ206" s="1390" t="s">
        <v>283</v>
      </c>
      <c r="AK206" s="1145"/>
      <c r="AL206" s="1145"/>
      <c r="AM206" s="1145"/>
      <c r="AN206" s="1145"/>
      <c r="AO206" s="1145"/>
      <c r="AP206" s="296">
        <v>1300000000</v>
      </c>
      <c r="AQ206" s="349">
        <v>0</v>
      </c>
      <c r="AR206" s="296">
        <v>199000000</v>
      </c>
      <c r="AS206" s="295">
        <v>0</v>
      </c>
      <c r="AT206" s="348">
        <v>2129998</v>
      </c>
      <c r="AU206" s="296">
        <v>-2129998</v>
      </c>
      <c r="AV206" s="348">
        <v>9347274</v>
      </c>
      <c r="AW206" s="296">
        <v>-7217276</v>
      </c>
      <c r="AX206" s="348">
        <v>10418015</v>
      </c>
      <c r="AY206" s="296">
        <v>-1070741</v>
      </c>
      <c r="AZ206" s="296">
        <v>10418015</v>
      </c>
      <c r="BA206" s="295">
        <v>0</v>
      </c>
      <c r="BB206" s="295">
        <v>0</v>
      </c>
    </row>
    <row r="207" spans="1:54" x14ac:dyDescent="0.25">
      <c r="A207" s="1392" t="s">
        <v>102</v>
      </c>
      <c r="B207" s="1145"/>
      <c r="C207" s="1392" t="s">
        <v>330</v>
      </c>
      <c r="D207" s="1145"/>
      <c r="E207" s="1392" t="s">
        <v>332</v>
      </c>
      <c r="F207" s="1145"/>
      <c r="G207" s="1392" t="s">
        <v>287</v>
      </c>
      <c r="H207" s="1145"/>
      <c r="I207" s="1392" t="s">
        <v>288</v>
      </c>
      <c r="J207" s="1145"/>
      <c r="K207" s="1145"/>
      <c r="L207" s="1392" t="s">
        <v>290</v>
      </c>
      <c r="M207" s="1145"/>
      <c r="N207" s="1145"/>
      <c r="O207" s="1392" t="s">
        <v>287</v>
      </c>
      <c r="P207" s="1145"/>
      <c r="Q207" s="1392"/>
      <c r="R207" s="1145"/>
      <c r="S207" s="1391" t="s">
        <v>340</v>
      </c>
      <c r="T207" s="1145"/>
      <c r="U207" s="1145"/>
      <c r="V207" s="1145"/>
      <c r="W207" s="1145"/>
      <c r="X207" s="1145"/>
      <c r="Y207" s="1145"/>
      <c r="Z207" s="1145"/>
      <c r="AA207" s="1392" t="s">
        <v>281</v>
      </c>
      <c r="AB207" s="1145"/>
      <c r="AC207" s="1145"/>
      <c r="AD207" s="1145"/>
      <c r="AE207" s="1145"/>
      <c r="AF207" s="1392" t="s">
        <v>282</v>
      </c>
      <c r="AG207" s="1145"/>
      <c r="AH207" s="1145"/>
      <c r="AI207" s="294" t="s">
        <v>68</v>
      </c>
      <c r="AJ207" s="1393" t="s">
        <v>283</v>
      </c>
      <c r="AK207" s="1145"/>
      <c r="AL207" s="1145"/>
      <c r="AM207" s="1145"/>
      <c r="AN207" s="1145"/>
      <c r="AO207" s="1145"/>
      <c r="AP207" s="293">
        <v>197200000</v>
      </c>
      <c r="AQ207" s="352">
        <v>0</v>
      </c>
      <c r="AR207" s="293">
        <v>107200000</v>
      </c>
      <c r="AS207" s="292">
        <v>0</v>
      </c>
      <c r="AT207" s="352">
        <v>0</v>
      </c>
      <c r="AU207" s="292">
        <v>0</v>
      </c>
      <c r="AV207" s="352">
        <v>0</v>
      </c>
      <c r="AW207" s="292">
        <v>0</v>
      </c>
      <c r="AX207" s="352">
        <v>0</v>
      </c>
      <c r="AY207" s="292">
        <v>0</v>
      </c>
      <c r="AZ207" s="292">
        <v>0</v>
      </c>
      <c r="BA207" s="292">
        <v>0</v>
      </c>
      <c r="BB207" s="292">
        <v>0</v>
      </c>
    </row>
    <row r="208" spans="1:54" x14ac:dyDescent="0.25">
      <c r="A208" s="1392" t="s">
        <v>102</v>
      </c>
      <c r="B208" s="1145"/>
      <c r="C208" s="1392" t="s">
        <v>330</v>
      </c>
      <c r="D208" s="1145"/>
      <c r="E208" s="1392" t="s">
        <v>332</v>
      </c>
      <c r="F208" s="1145"/>
      <c r="G208" s="1392" t="s">
        <v>287</v>
      </c>
      <c r="H208" s="1145"/>
      <c r="I208" s="1392" t="s">
        <v>288</v>
      </c>
      <c r="J208" s="1145"/>
      <c r="K208" s="1145"/>
      <c r="L208" s="1392" t="s">
        <v>290</v>
      </c>
      <c r="M208" s="1145"/>
      <c r="N208" s="1145"/>
      <c r="O208" s="1392" t="s">
        <v>290</v>
      </c>
      <c r="P208" s="1145"/>
      <c r="Q208" s="1392"/>
      <c r="R208" s="1145"/>
      <c r="S208" s="1391" t="s">
        <v>335</v>
      </c>
      <c r="T208" s="1145"/>
      <c r="U208" s="1145"/>
      <c r="V208" s="1145"/>
      <c r="W208" s="1145"/>
      <c r="X208" s="1145"/>
      <c r="Y208" s="1145"/>
      <c r="Z208" s="1145"/>
      <c r="AA208" s="1392" t="s">
        <v>281</v>
      </c>
      <c r="AB208" s="1145"/>
      <c r="AC208" s="1145"/>
      <c r="AD208" s="1145"/>
      <c r="AE208" s="1145"/>
      <c r="AF208" s="1392" t="s">
        <v>282</v>
      </c>
      <c r="AG208" s="1145"/>
      <c r="AH208" s="1145"/>
      <c r="AI208" s="294" t="s">
        <v>68</v>
      </c>
      <c r="AJ208" s="1393" t="s">
        <v>283</v>
      </c>
      <c r="AK208" s="1145"/>
      <c r="AL208" s="1145"/>
      <c r="AM208" s="1145"/>
      <c r="AN208" s="1145"/>
      <c r="AO208" s="1145"/>
      <c r="AP208" s="293">
        <v>135600000</v>
      </c>
      <c r="AQ208" s="352">
        <v>0</v>
      </c>
      <c r="AR208" s="293">
        <v>30600000</v>
      </c>
      <c r="AS208" s="292">
        <v>0</v>
      </c>
      <c r="AT208" s="352">
        <v>0</v>
      </c>
      <c r="AU208" s="292">
        <v>0</v>
      </c>
      <c r="AV208" s="352">
        <v>0</v>
      </c>
      <c r="AW208" s="292">
        <v>0</v>
      </c>
      <c r="AX208" s="352">
        <v>0</v>
      </c>
      <c r="AY208" s="292">
        <v>0</v>
      </c>
      <c r="AZ208" s="292">
        <v>0</v>
      </c>
      <c r="BA208" s="292">
        <v>0</v>
      </c>
      <c r="BB208" s="292">
        <v>0</v>
      </c>
    </row>
    <row r="209" spans="1:54" x14ac:dyDescent="0.25">
      <c r="A209" s="1392" t="s">
        <v>102</v>
      </c>
      <c r="B209" s="1145"/>
      <c r="C209" s="1392" t="s">
        <v>330</v>
      </c>
      <c r="D209" s="1145"/>
      <c r="E209" s="1392" t="s">
        <v>332</v>
      </c>
      <c r="F209" s="1145"/>
      <c r="G209" s="1392" t="s">
        <v>287</v>
      </c>
      <c r="H209" s="1145"/>
      <c r="I209" s="1392" t="s">
        <v>288</v>
      </c>
      <c r="J209" s="1145"/>
      <c r="K209" s="1145"/>
      <c r="L209" s="1392" t="s">
        <v>290</v>
      </c>
      <c r="M209" s="1145"/>
      <c r="N209" s="1145"/>
      <c r="O209" s="1392" t="s">
        <v>297</v>
      </c>
      <c r="P209" s="1145"/>
      <c r="Q209" s="1392"/>
      <c r="R209" s="1145"/>
      <c r="S209" s="1391" t="s">
        <v>336</v>
      </c>
      <c r="T209" s="1145"/>
      <c r="U209" s="1145"/>
      <c r="V209" s="1145"/>
      <c r="W209" s="1145"/>
      <c r="X209" s="1145"/>
      <c r="Y209" s="1145"/>
      <c r="Z209" s="1145"/>
      <c r="AA209" s="1392" t="s">
        <v>281</v>
      </c>
      <c r="AB209" s="1145"/>
      <c r="AC209" s="1145"/>
      <c r="AD209" s="1145"/>
      <c r="AE209" s="1145"/>
      <c r="AF209" s="1392" t="s">
        <v>282</v>
      </c>
      <c r="AG209" s="1145"/>
      <c r="AH209" s="1145"/>
      <c r="AI209" s="294" t="s">
        <v>68</v>
      </c>
      <c r="AJ209" s="1393" t="s">
        <v>283</v>
      </c>
      <c r="AK209" s="1145"/>
      <c r="AL209" s="1145"/>
      <c r="AM209" s="1145"/>
      <c r="AN209" s="1145"/>
      <c r="AO209" s="1145"/>
      <c r="AP209" s="293">
        <v>341600000</v>
      </c>
      <c r="AQ209" s="352">
        <v>0</v>
      </c>
      <c r="AR209" s="292">
        <v>0</v>
      </c>
      <c r="AS209" s="292">
        <v>0</v>
      </c>
      <c r="AT209" s="352">
        <v>0</v>
      </c>
      <c r="AU209" s="292">
        <v>0</v>
      </c>
      <c r="AV209" s="351">
        <v>1787432</v>
      </c>
      <c r="AW209" s="293">
        <v>-1787432</v>
      </c>
      <c r="AX209" s="351">
        <v>1787432</v>
      </c>
      <c r="AY209" s="292">
        <v>0</v>
      </c>
      <c r="AZ209" s="293">
        <v>1787432</v>
      </c>
      <c r="BA209" s="292">
        <v>0</v>
      </c>
      <c r="BB209" s="292">
        <v>0</v>
      </c>
    </row>
    <row r="210" spans="1:54" x14ac:dyDescent="0.25">
      <c r="A210" s="1392" t="s">
        <v>102</v>
      </c>
      <c r="B210" s="1145"/>
      <c r="C210" s="1392" t="s">
        <v>330</v>
      </c>
      <c r="D210" s="1145"/>
      <c r="E210" s="1392" t="s">
        <v>332</v>
      </c>
      <c r="F210" s="1145"/>
      <c r="G210" s="1392" t="s">
        <v>287</v>
      </c>
      <c r="H210" s="1145"/>
      <c r="I210" s="1392" t="s">
        <v>288</v>
      </c>
      <c r="J210" s="1145"/>
      <c r="K210" s="1145"/>
      <c r="L210" s="1392" t="s">
        <v>290</v>
      </c>
      <c r="M210" s="1145"/>
      <c r="N210" s="1145"/>
      <c r="O210" s="1392" t="s">
        <v>291</v>
      </c>
      <c r="P210" s="1145"/>
      <c r="Q210" s="1392"/>
      <c r="R210" s="1145"/>
      <c r="S210" s="1391" t="s">
        <v>87</v>
      </c>
      <c r="T210" s="1145"/>
      <c r="U210" s="1145"/>
      <c r="V210" s="1145"/>
      <c r="W210" s="1145"/>
      <c r="X210" s="1145"/>
      <c r="Y210" s="1145"/>
      <c r="Z210" s="1145"/>
      <c r="AA210" s="1392" t="s">
        <v>281</v>
      </c>
      <c r="AB210" s="1145"/>
      <c r="AC210" s="1145"/>
      <c r="AD210" s="1145"/>
      <c r="AE210" s="1145"/>
      <c r="AF210" s="1392" t="s">
        <v>282</v>
      </c>
      <c r="AG210" s="1145"/>
      <c r="AH210" s="1145"/>
      <c r="AI210" s="294" t="s">
        <v>68</v>
      </c>
      <c r="AJ210" s="1393" t="s">
        <v>283</v>
      </c>
      <c r="AK210" s="1145"/>
      <c r="AL210" s="1145"/>
      <c r="AM210" s="1145"/>
      <c r="AN210" s="1145"/>
      <c r="AO210" s="1145"/>
      <c r="AP210" s="293">
        <v>394400000</v>
      </c>
      <c r="AQ210" s="352">
        <v>0</v>
      </c>
      <c r="AR210" s="292">
        <v>0</v>
      </c>
      <c r="AS210" s="292">
        <v>0</v>
      </c>
      <c r="AT210" s="351">
        <v>2129998</v>
      </c>
      <c r="AU210" s="293">
        <v>-2129998</v>
      </c>
      <c r="AV210" s="351">
        <v>7559842</v>
      </c>
      <c r="AW210" s="293">
        <v>-5429844</v>
      </c>
      <c r="AX210" s="351">
        <v>8630583</v>
      </c>
      <c r="AY210" s="293">
        <v>-1070741</v>
      </c>
      <c r="AZ210" s="293">
        <v>8630583</v>
      </c>
      <c r="BA210" s="292">
        <v>0</v>
      </c>
      <c r="BB210" s="292">
        <v>0</v>
      </c>
    </row>
    <row r="211" spans="1:54" x14ac:dyDescent="0.25">
      <c r="A211" s="1392" t="s">
        <v>102</v>
      </c>
      <c r="B211" s="1145"/>
      <c r="C211" s="1392" t="s">
        <v>330</v>
      </c>
      <c r="D211" s="1145"/>
      <c r="E211" s="1392" t="s">
        <v>332</v>
      </c>
      <c r="F211" s="1145"/>
      <c r="G211" s="1392" t="s">
        <v>287</v>
      </c>
      <c r="H211" s="1145"/>
      <c r="I211" s="1392" t="s">
        <v>288</v>
      </c>
      <c r="J211" s="1145"/>
      <c r="K211" s="1145"/>
      <c r="L211" s="1392" t="s">
        <v>290</v>
      </c>
      <c r="M211" s="1145"/>
      <c r="N211" s="1145"/>
      <c r="O211" s="1392" t="s">
        <v>300</v>
      </c>
      <c r="P211" s="1145"/>
      <c r="Q211" s="1392"/>
      <c r="R211" s="1145"/>
      <c r="S211" s="1391" t="s">
        <v>337</v>
      </c>
      <c r="T211" s="1145"/>
      <c r="U211" s="1145"/>
      <c r="V211" s="1145"/>
      <c r="W211" s="1145"/>
      <c r="X211" s="1145"/>
      <c r="Y211" s="1145"/>
      <c r="Z211" s="1145"/>
      <c r="AA211" s="1392" t="s">
        <v>281</v>
      </c>
      <c r="AB211" s="1145"/>
      <c r="AC211" s="1145"/>
      <c r="AD211" s="1145"/>
      <c r="AE211" s="1145"/>
      <c r="AF211" s="1392" t="s">
        <v>282</v>
      </c>
      <c r="AG211" s="1145"/>
      <c r="AH211" s="1145"/>
      <c r="AI211" s="294" t="s">
        <v>68</v>
      </c>
      <c r="AJ211" s="1393" t="s">
        <v>283</v>
      </c>
      <c r="AK211" s="1145"/>
      <c r="AL211" s="1145"/>
      <c r="AM211" s="1145"/>
      <c r="AN211" s="1145"/>
      <c r="AO211" s="1145"/>
      <c r="AP211" s="293">
        <v>230000000</v>
      </c>
      <c r="AQ211" s="352">
        <v>0</v>
      </c>
      <c r="AR211" s="293">
        <v>60000000</v>
      </c>
      <c r="AS211" s="292">
        <v>0</v>
      </c>
      <c r="AT211" s="352">
        <v>0</v>
      </c>
      <c r="AU211" s="292">
        <v>0</v>
      </c>
      <c r="AV211" s="352">
        <v>0</v>
      </c>
      <c r="AW211" s="292">
        <v>0</v>
      </c>
      <c r="AX211" s="352">
        <v>0</v>
      </c>
      <c r="AY211" s="292">
        <v>0</v>
      </c>
      <c r="AZ211" s="292">
        <v>0</v>
      </c>
      <c r="BA211" s="292">
        <v>0</v>
      </c>
      <c r="BB211" s="292">
        <v>0</v>
      </c>
    </row>
    <row r="212" spans="1:54" x14ac:dyDescent="0.25">
      <c r="A212" s="1392" t="s">
        <v>102</v>
      </c>
      <c r="B212" s="1145"/>
      <c r="C212" s="1392" t="s">
        <v>330</v>
      </c>
      <c r="D212" s="1145"/>
      <c r="E212" s="1392" t="s">
        <v>332</v>
      </c>
      <c r="F212" s="1145"/>
      <c r="G212" s="1392" t="s">
        <v>287</v>
      </c>
      <c r="H212" s="1145"/>
      <c r="I212" s="1392" t="s">
        <v>288</v>
      </c>
      <c r="J212" s="1145"/>
      <c r="K212" s="1145"/>
      <c r="L212" s="1392" t="s">
        <v>290</v>
      </c>
      <c r="M212" s="1145"/>
      <c r="N212" s="1145"/>
      <c r="O212" s="1392" t="s">
        <v>83</v>
      </c>
      <c r="P212" s="1145"/>
      <c r="Q212" s="1392"/>
      <c r="R212" s="1145"/>
      <c r="S212" s="1391" t="s">
        <v>338</v>
      </c>
      <c r="T212" s="1145"/>
      <c r="U212" s="1145"/>
      <c r="V212" s="1145"/>
      <c r="W212" s="1145"/>
      <c r="X212" s="1145"/>
      <c r="Y212" s="1145"/>
      <c r="Z212" s="1145"/>
      <c r="AA212" s="1392" t="s">
        <v>281</v>
      </c>
      <c r="AB212" s="1145"/>
      <c r="AC212" s="1145"/>
      <c r="AD212" s="1145"/>
      <c r="AE212" s="1145"/>
      <c r="AF212" s="1392" t="s">
        <v>282</v>
      </c>
      <c r="AG212" s="1145"/>
      <c r="AH212" s="1145"/>
      <c r="AI212" s="294" t="s">
        <v>68</v>
      </c>
      <c r="AJ212" s="1393" t="s">
        <v>283</v>
      </c>
      <c r="AK212" s="1145"/>
      <c r="AL212" s="1145"/>
      <c r="AM212" s="1145"/>
      <c r="AN212" s="1145"/>
      <c r="AO212" s="1145"/>
      <c r="AP212" s="293">
        <v>1200000</v>
      </c>
      <c r="AQ212" s="352">
        <v>0</v>
      </c>
      <c r="AR212" s="293">
        <v>1200000</v>
      </c>
      <c r="AS212" s="292">
        <v>0</v>
      </c>
      <c r="AT212" s="352">
        <v>0</v>
      </c>
      <c r="AU212" s="292">
        <v>0</v>
      </c>
      <c r="AV212" s="352">
        <v>0</v>
      </c>
      <c r="AW212" s="292">
        <v>0</v>
      </c>
      <c r="AX212" s="352">
        <v>0</v>
      </c>
      <c r="AY212" s="292">
        <v>0</v>
      </c>
      <c r="AZ212" s="292">
        <v>0</v>
      </c>
      <c r="BA212" s="292">
        <v>0</v>
      </c>
      <c r="BB212" s="292">
        <v>0</v>
      </c>
    </row>
    <row r="213" spans="1:54" x14ac:dyDescent="0.25">
      <c r="A213" s="1389" t="s">
        <v>102</v>
      </c>
      <c r="B213" s="1145"/>
      <c r="C213" s="1389" t="s">
        <v>330</v>
      </c>
      <c r="D213" s="1145"/>
      <c r="E213" s="1389" t="s">
        <v>332</v>
      </c>
      <c r="F213" s="1145"/>
      <c r="G213" s="1389" t="s">
        <v>287</v>
      </c>
      <c r="H213" s="1145"/>
      <c r="I213" s="1389" t="s">
        <v>288</v>
      </c>
      <c r="J213" s="1145"/>
      <c r="K213" s="1145"/>
      <c r="L213" s="1389" t="s">
        <v>297</v>
      </c>
      <c r="M213" s="1145"/>
      <c r="N213" s="1145"/>
      <c r="O213" s="1389"/>
      <c r="P213" s="1145"/>
      <c r="Q213" s="1389"/>
      <c r="R213" s="1145"/>
      <c r="S213" s="1388" t="s">
        <v>430</v>
      </c>
      <c r="T213" s="1145"/>
      <c r="U213" s="1145"/>
      <c r="V213" s="1145"/>
      <c r="W213" s="1145"/>
      <c r="X213" s="1145"/>
      <c r="Y213" s="1145"/>
      <c r="Z213" s="1145"/>
      <c r="AA213" s="1389" t="s">
        <v>281</v>
      </c>
      <c r="AB213" s="1145"/>
      <c r="AC213" s="1145"/>
      <c r="AD213" s="1145"/>
      <c r="AE213" s="1145"/>
      <c r="AF213" s="1389" t="s">
        <v>282</v>
      </c>
      <c r="AG213" s="1145"/>
      <c r="AH213" s="1145"/>
      <c r="AI213" s="297" t="s">
        <v>294</v>
      </c>
      <c r="AJ213" s="1390" t="s">
        <v>429</v>
      </c>
      <c r="AK213" s="1145"/>
      <c r="AL213" s="1145"/>
      <c r="AM213" s="1145"/>
      <c r="AN213" s="1145"/>
      <c r="AO213" s="1145"/>
      <c r="AP213" s="296">
        <v>2815325822</v>
      </c>
      <c r="AQ213" s="348">
        <v>165600000</v>
      </c>
      <c r="AR213" s="296">
        <v>2343725822</v>
      </c>
      <c r="AS213" s="295">
        <v>0</v>
      </c>
      <c r="AT213" s="348">
        <v>328800000</v>
      </c>
      <c r="AU213" s="296">
        <v>-163200000</v>
      </c>
      <c r="AV213" s="349">
        <v>0</v>
      </c>
      <c r="AW213" s="296">
        <v>328800000</v>
      </c>
      <c r="AX213" s="349">
        <v>0</v>
      </c>
      <c r="AY213" s="295">
        <v>0</v>
      </c>
      <c r="AZ213" s="295">
        <v>0</v>
      </c>
      <c r="BA213" s="295">
        <v>0</v>
      </c>
      <c r="BB213" s="295">
        <v>0</v>
      </c>
    </row>
    <row r="214" spans="1:54" x14ac:dyDescent="0.25">
      <c r="A214" s="1392" t="s">
        <v>102</v>
      </c>
      <c r="B214" s="1145"/>
      <c r="C214" s="1392" t="s">
        <v>330</v>
      </c>
      <c r="D214" s="1145"/>
      <c r="E214" s="1392" t="s">
        <v>332</v>
      </c>
      <c r="F214" s="1145"/>
      <c r="G214" s="1392" t="s">
        <v>287</v>
      </c>
      <c r="H214" s="1145"/>
      <c r="I214" s="1392" t="s">
        <v>288</v>
      </c>
      <c r="J214" s="1145"/>
      <c r="K214" s="1145"/>
      <c r="L214" s="1392" t="s">
        <v>297</v>
      </c>
      <c r="M214" s="1145"/>
      <c r="N214" s="1145"/>
      <c r="O214" s="1392" t="s">
        <v>287</v>
      </c>
      <c r="P214" s="1145"/>
      <c r="Q214" s="1392"/>
      <c r="R214" s="1145"/>
      <c r="S214" s="1391" t="s">
        <v>340</v>
      </c>
      <c r="T214" s="1145"/>
      <c r="U214" s="1145"/>
      <c r="V214" s="1145"/>
      <c r="W214" s="1145"/>
      <c r="X214" s="1145"/>
      <c r="Y214" s="1145"/>
      <c r="Z214" s="1145"/>
      <c r="AA214" s="1392" t="s">
        <v>281</v>
      </c>
      <c r="AB214" s="1145"/>
      <c r="AC214" s="1145"/>
      <c r="AD214" s="1145"/>
      <c r="AE214" s="1145"/>
      <c r="AF214" s="1392" t="s">
        <v>282</v>
      </c>
      <c r="AG214" s="1145"/>
      <c r="AH214" s="1145"/>
      <c r="AI214" s="294" t="s">
        <v>294</v>
      </c>
      <c r="AJ214" s="1393" t="s">
        <v>429</v>
      </c>
      <c r="AK214" s="1145"/>
      <c r="AL214" s="1145"/>
      <c r="AM214" s="1145"/>
      <c r="AN214" s="1145"/>
      <c r="AO214" s="1145"/>
      <c r="AP214" s="293">
        <v>1217200000</v>
      </c>
      <c r="AQ214" s="351">
        <v>165600000</v>
      </c>
      <c r="AR214" s="293">
        <v>745600000</v>
      </c>
      <c r="AS214" s="292">
        <v>0</v>
      </c>
      <c r="AT214" s="351">
        <v>328800000</v>
      </c>
      <c r="AU214" s="293">
        <v>-163200000</v>
      </c>
      <c r="AV214" s="352">
        <v>0</v>
      </c>
      <c r="AW214" s="293">
        <v>328800000</v>
      </c>
      <c r="AX214" s="352">
        <v>0</v>
      </c>
      <c r="AY214" s="292">
        <v>0</v>
      </c>
      <c r="AZ214" s="292">
        <v>0</v>
      </c>
      <c r="BA214" s="292">
        <v>0</v>
      </c>
      <c r="BB214" s="292">
        <v>0</v>
      </c>
    </row>
    <row r="215" spans="1:54" x14ac:dyDescent="0.25">
      <c r="A215" s="1392" t="s">
        <v>102</v>
      </c>
      <c r="B215" s="1145"/>
      <c r="C215" s="1392" t="s">
        <v>330</v>
      </c>
      <c r="D215" s="1145"/>
      <c r="E215" s="1392" t="s">
        <v>332</v>
      </c>
      <c r="F215" s="1145"/>
      <c r="G215" s="1392" t="s">
        <v>287</v>
      </c>
      <c r="H215" s="1145"/>
      <c r="I215" s="1392" t="s">
        <v>288</v>
      </c>
      <c r="J215" s="1145"/>
      <c r="K215" s="1145"/>
      <c r="L215" s="1392" t="s">
        <v>297</v>
      </c>
      <c r="M215" s="1145"/>
      <c r="N215" s="1145"/>
      <c r="O215" s="1392" t="s">
        <v>290</v>
      </c>
      <c r="P215" s="1145"/>
      <c r="Q215" s="1392"/>
      <c r="R215" s="1145"/>
      <c r="S215" s="1391" t="s">
        <v>335</v>
      </c>
      <c r="T215" s="1145"/>
      <c r="U215" s="1145"/>
      <c r="V215" s="1145"/>
      <c r="W215" s="1145"/>
      <c r="X215" s="1145"/>
      <c r="Y215" s="1145"/>
      <c r="Z215" s="1145"/>
      <c r="AA215" s="1392" t="s">
        <v>281</v>
      </c>
      <c r="AB215" s="1145"/>
      <c r="AC215" s="1145"/>
      <c r="AD215" s="1145"/>
      <c r="AE215" s="1145"/>
      <c r="AF215" s="1392" t="s">
        <v>282</v>
      </c>
      <c r="AG215" s="1145"/>
      <c r="AH215" s="1145"/>
      <c r="AI215" s="294" t="s">
        <v>294</v>
      </c>
      <c r="AJ215" s="1393" t="s">
        <v>429</v>
      </c>
      <c r="AK215" s="1145"/>
      <c r="AL215" s="1145"/>
      <c r="AM215" s="1145"/>
      <c r="AN215" s="1145"/>
      <c r="AO215" s="1145"/>
      <c r="AP215" s="293">
        <v>228000000</v>
      </c>
      <c r="AQ215" s="352">
        <v>0</v>
      </c>
      <c r="AR215" s="293">
        <v>228000000</v>
      </c>
      <c r="AS215" s="292">
        <v>0</v>
      </c>
      <c r="AT215" s="352">
        <v>0</v>
      </c>
      <c r="AU215" s="292">
        <v>0</v>
      </c>
      <c r="AV215" s="352">
        <v>0</v>
      </c>
      <c r="AW215" s="292">
        <v>0</v>
      </c>
      <c r="AX215" s="352">
        <v>0</v>
      </c>
      <c r="AY215" s="292">
        <v>0</v>
      </c>
      <c r="AZ215" s="292">
        <v>0</v>
      </c>
      <c r="BA215" s="292">
        <v>0</v>
      </c>
      <c r="BB215" s="292">
        <v>0</v>
      </c>
    </row>
    <row r="216" spans="1:54" x14ac:dyDescent="0.25">
      <c r="A216" s="1392" t="s">
        <v>102</v>
      </c>
      <c r="B216" s="1145"/>
      <c r="C216" s="1392" t="s">
        <v>330</v>
      </c>
      <c r="D216" s="1145"/>
      <c r="E216" s="1392" t="s">
        <v>332</v>
      </c>
      <c r="F216" s="1145"/>
      <c r="G216" s="1392" t="s">
        <v>287</v>
      </c>
      <c r="H216" s="1145"/>
      <c r="I216" s="1392" t="s">
        <v>288</v>
      </c>
      <c r="J216" s="1145"/>
      <c r="K216" s="1145"/>
      <c r="L216" s="1392" t="s">
        <v>297</v>
      </c>
      <c r="M216" s="1145"/>
      <c r="N216" s="1145"/>
      <c r="O216" s="1392" t="s">
        <v>297</v>
      </c>
      <c r="P216" s="1145"/>
      <c r="Q216" s="1392"/>
      <c r="R216" s="1145"/>
      <c r="S216" s="1391" t="s">
        <v>336</v>
      </c>
      <c r="T216" s="1145"/>
      <c r="U216" s="1145"/>
      <c r="V216" s="1145"/>
      <c r="W216" s="1145"/>
      <c r="X216" s="1145"/>
      <c r="Y216" s="1145"/>
      <c r="Z216" s="1145"/>
      <c r="AA216" s="1392" t="s">
        <v>281</v>
      </c>
      <c r="AB216" s="1145"/>
      <c r="AC216" s="1145"/>
      <c r="AD216" s="1145"/>
      <c r="AE216" s="1145"/>
      <c r="AF216" s="1392" t="s">
        <v>282</v>
      </c>
      <c r="AG216" s="1145"/>
      <c r="AH216" s="1145"/>
      <c r="AI216" s="294" t="s">
        <v>294</v>
      </c>
      <c r="AJ216" s="1393" t="s">
        <v>429</v>
      </c>
      <c r="AK216" s="1145"/>
      <c r="AL216" s="1145"/>
      <c r="AM216" s="1145"/>
      <c r="AN216" s="1145"/>
      <c r="AO216" s="1145"/>
      <c r="AP216" s="293">
        <v>164000000</v>
      </c>
      <c r="AQ216" s="352">
        <v>0</v>
      </c>
      <c r="AR216" s="293">
        <v>164000000</v>
      </c>
      <c r="AS216" s="292">
        <v>0</v>
      </c>
      <c r="AT216" s="352">
        <v>0</v>
      </c>
      <c r="AU216" s="292">
        <v>0</v>
      </c>
      <c r="AV216" s="352">
        <v>0</v>
      </c>
      <c r="AW216" s="292">
        <v>0</v>
      </c>
      <c r="AX216" s="352">
        <v>0</v>
      </c>
      <c r="AY216" s="292">
        <v>0</v>
      </c>
      <c r="AZ216" s="292">
        <v>0</v>
      </c>
      <c r="BA216" s="292">
        <v>0</v>
      </c>
      <c r="BB216" s="292">
        <v>0</v>
      </c>
    </row>
    <row r="217" spans="1:54" x14ac:dyDescent="0.25">
      <c r="A217" s="1392" t="s">
        <v>102</v>
      </c>
      <c r="B217" s="1145"/>
      <c r="C217" s="1392" t="s">
        <v>330</v>
      </c>
      <c r="D217" s="1145"/>
      <c r="E217" s="1392" t="s">
        <v>332</v>
      </c>
      <c r="F217" s="1145"/>
      <c r="G217" s="1392" t="s">
        <v>287</v>
      </c>
      <c r="H217" s="1145"/>
      <c r="I217" s="1392" t="s">
        <v>288</v>
      </c>
      <c r="J217" s="1145"/>
      <c r="K217" s="1145"/>
      <c r="L217" s="1392" t="s">
        <v>297</v>
      </c>
      <c r="M217" s="1145"/>
      <c r="N217" s="1145"/>
      <c r="O217" s="1392" t="s">
        <v>291</v>
      </c>
      <c r="P217" s="1145"/>
      <c r="Q217" s="1392"/>
      <c r="R217" s="1145"/>
      <c r="S217" s="1391" t="s">
        <v>87</v>
      </c>
      <c r="T217" s="1145"/>
      <c r="U217" s="1145"/>
      <c r="V217" s="1145"/>
      <c r="W217" s="1145"/>
      <c r="X217" s="1145"/>
      <c r="Y217" s="1145"/>
      <c r="Z217" s="1145"/>
      <c r="AA217" s="1392" t="s">
        <v>281</v>
      </c>
      <c r="AB217" s="1145"/>
      <c r="AC217" s="1145"/>
      <c r="AD217" s="1145"/>
      <c r="AE217" s="1145"/>
      <c r="AF217" s="1392" t="s">
        <v>282</v>
      </c>
      <c r="AG217" s="1145"/>
      <c r="AH217" s="1145"/>
      <c r="AI217" s="294" t="s">
        <v>294</v>
      </c>
      <c r="AJ217" s="1393" t="s">
        <v>429</v>
      </c>
      <c r="AK217" s="1145"/>
      <c r="AL217" s="1145"/>
      <c r="AM217" s="1145"/>
      <c r="AN217" s="1145"/>
      <c r="AO217" s="1145"/>
      <c r="AP217" s="293">
        <v>361540000</v>
      </c>
      <c r="AQ217" s="352">
        <v>0</v>
      </c>
      <c r="AR217" s="293">
        <v>361540000</v>
      </c>
      <c r="AS217" s="292">
        <v>0</v>
      </c>
      <c r="AT217" s="352">
        <v>0</v>
      </c>
      <c r="AU217" s="292">
        <v>0</v>
      </c>
      <c r="AV217" s="352">
        <v>0</v>
      </c>
      <c r="AW217" s="292">
        <v>0</v>
      </c>
      <c r="AX217" s="352">
        <v>0</v>
      </c>
      <c r="AY217" s="292">
        <v>0</v>
      </c>
      <c r="AZ217" s="292">
        <v>0</v>
      </c>
      <c r="BA217" s="292">
        <v>0</v>
      </c>
      <c r="BB217" s="292">
        <v>0</v>
      </c>
    </row>
    <row r="218" spans="1:54" x14ac:dyDescent="0.25">
      <c r="A218" s="1392" t="s">
        <v>102</v>
      </c>
      <c r="B218" s="1145"/>
      <c r="C218" s="1392" t="s">
        <v>330</v>
      </c>
      <c r="D218" s="1145"/>
      <c r="E218" s="1392" t="s">
        <v>332</v>
      </c>
      <c r="F218" s="1145"/>
      <c r="G218" s="1392" t="s">
        <v>287</v>
      </c>
      <c r="H218" s="1145"/>
      <c r="I218" s="1392" t="s">
        <v>288</v>
      </c>
      <c r="J218" s="1145"/>
      <c r="K218" s="1145"/>
      <c r="L218" s="1392" t="s">
        <v>297</v>
      </c>
      <c r="M218" s="1145"/>
      <c r="N218" s="1145"/>
      <c r="O218" s="1392" t="s">
        <v>83</v>
      </c>
      <c r="P218" s="1145"/>
      <c r="Q218" s="1392"/>
      <c r="R218" s="1145"/>
      <c r="S218" s="1391" t="s">
        <v>338</v>
      </c>
      <c r="T218" s="1145"/>
      <c r="U218" s="1145"/>
      <c r="V218" s="1145"/>
      <c r="W218" s="1145"/>
      <c r="X218" s="1145"/>
      <c r="Y218" s="1145"/>
      <c r="Z218" s="1145"/>
      <c r="AA218" s="1392" t="s">
        <v>281</v>
      </c>
      <c r="AB218" s="1145"/>
      <c r="AC218" s="1145"/>
      <c r="AD218" s="1145"/>
      <c r="AE218" s="1145"/>
      <c r="AF218" s="1392" t="s">
        <v>282</v>
      </c>
      <c r="AG218" s="1145"/>
      <c r="AH218" s="1145"/>
      <c r="AI218" s="294" t="s">
        <v>294</v>
      </c>
      <c r="AJ218" s="1393" t="s">
        <v>429</v>
      </c>
      <c r="AK218" s="1145"/>
      <c r="AL218" s="1145"/>
      <c r="AM218" s="1145"/>
      <c r="AN218" s="1145"/>
      <c r="AO218" s="1145"/>
      <c r="AP218" s="293">
        <v>844585822</v>
      </c>
      <c r="AQ218" s="352">
        <v>0</v>
      </c>
      <c r="AR218" s="293">
        <v>844585822</v>
      </c>
      <c r="AS218" s="292">
        <v>0</v>
      </c>
      <c r="AT218" s="352">
        <v>0</v>
      </c>
      <c r="AU218" s="292">
        <v>0</v>
      </c>
      <c r="AV218" s="352">
        <v>0</v>
      </c>
      <c r="AW218" s="292">
        <v>0</v>
      </c>
      <c r="AX218" s="352">
        <v>0</v>
      </c>
      <c r="AY218" s="292">
        <v>0</v>
      </c>
      <c r="AZ218" s="292">
        <v>0</v>
      </c>
      <c r="BA218" s="292">
        <v>0</v>
      </c>
      <c r="BB218" s="292">
        <v>0</v>
      </c>
    </row>
    <row r="219" spans="1:54" s="327" customFormat="1" x14ac:dyDescent="0.25">
      <c r="A219" s="1428" t="s">
        <v>102</v>
      </c>
      <c r="B219" s="1429"/>
      <c r="C219" s="1428" t="s">
        <v>330</v>
      </c>
      <c r="D219" s="1429"/>
      <c r="E219" s="1428" t="s">
        <v>332</v>
      </c>
      <c r="F219" s="1429"/>
      <c r="G219" s="1428" t="s">
        <v>290</v>
      </c>
      <c r="H219" s="1429"/>
      <c r="I219" s="1428"/>
      <c r="J219" s="1429"/>
      <c r="K219" s="1429"/>
      <c r="L219" s="1428"/>
      <c r="M219" s="1429"/>
      <c r="N219" s="1429"/>
      <c r="O219" s="1428"/>
      <c r="P219" s="1429"/>
      <c r="Q219" s="1428"/>
      <c r="R219" s="1429"/>
      <c r="S219" s="1430" t="s">
        <v>326</v>
      </c>
      <c r="T219" s="1429"/>
      <c r="U219" s="1429"/>
      <c r="V219" s="1429"/>
      <c r="W219" s="1429"/>
      <c r="X219" s="1429"/>
      <c r="Y219" s="1429"/>
      <c r="Z219" s="1429"/>
      <c r="AA219" s="1428" t="s">
        <v>281</v>
      </c>
      <c r="AB219" s="1429"/>
      <c r="AC219" s="1429"/>
      <c r="AD219" s="1429"/>
      <c r="AE219" s="1429"/>
      <c r="AF219" s="1428" t="s">
        <v>282</v>
      </c>
      <c r="AG219" s="1429"/>
      <c r="AH219" s="1429"/>
      <c r="AI219" s="358" t="s">
        <v>68</v>
      </c>
      <c r="AJ219" s="1431" t="s">
        <v>283</v>
      </c>
      <c r="AK219" s="1429"/>
      <c r="AL219" s="1429"/>
      <c r="AM219" s="1429"/>
      <c r="AN219" s="1429"/>
      <c r="AO219" s="1429"/>
      <c r="AP219" s="293">
        <v>1923920000</v>
      </c>
      <c r="AQ219" s="351">
        <v>80000000</v>
      </c>
      <c r="AR219" s="293">
        <v>246140540</v>
      </c>
      <c r="AS219" s="293">
        <v>-323920000</v>
      </c>
      <c r="AT219" s="351">
        <v>37815600</v>
      </c>
      <c r="AU219" s="293">
        <v>42184400</v>
      </c>
      <c r="AV219" s="359">
        <v>55644971</v>
      </c>
      <c r="AW219" s="359">
        <v>-17829371</v>
      </c>
      <c r="AX219" s="359">
        <v>56277287</v>
      </c>
      <c r="AY219" s="359">
        <v>-632316</v>
      </c>
      <c r="AZ219" s="359">
        <v>56277287</v>
      </c>
      <c r="BA219" s="360">
        <v>0</v>
      </c>
      <c r="BB219" s="360">
        <v>0</v>
      </c>
    </row>
    <row r="220" spans="1:54" x14ac:dyDescent="0.25">
      <c r="A220" s="1389" t="s">
        <v>102</v>
      </c>
      <c r="B220" s="1145"/>
      <c r="C220" s="1389" t="s">
        <v>330</v>
      </c>
      <c r="D220" s="1145"/>
      <c r="E220" s="1389" t="s">
        <v>332</v>
      </c>
      <c r="F220" s="1145"/>
      <c r="G220" s="1389" t="s">
        <v>290</v>
      </c>
      <c r="H220" s="1145"/>
      <c r="I220" s="1389" t="s">
        <v>288</v>
      </c>
      <c r="J220" s="1145"/>
      <c r="K220" s="1145"/>
      <c r="L220" s="1389"/>
      <c r="M220" s="1145"/>
      <c r="N220" s="1145"/>
      <c r="O220" s="1389"/>
      <c r="P220" s="1145"/>
      <c r="Q220" s="1389"/>
      <c r="R220" s="1145"/>
      <c r="S220" s="1388" t="s">
        <v>326</v>
      </c>
      <c r="T220" s="1145"/>
      <c r="U220" s="1145"/>
      <c r="V220" s="1145"/>
      <c r="W220" s="1145"/>
      <c r="X220" s="1145"/>
      <c r="Y220" s="1145"/>
      <c r="Z220" s="1145"/>
      <c r="AA220" s="1389" t="s">
        <v>281</v>
      </c>
      <c r="AB220" s="1145"/>
      <c r="AC220" s="1145"/>
      <c r="AD220" s="1145"/>
      <c r="AE220" s="1145"/>
      <c r="AF220" s="1389" t="s">
        <v>282</v>
      </c>
      <c r="AG220" s="1145"/>
      <c r="AH220" s="1145"/>
      <c r="AI220" s="297" t="s">
        <v>68</v>
      </c>
      <c r="AJ220" s="1390" t="s">
        <v>283</v>
      </c>
      <c r="AK220" s="1145"/>
      <c r="AL220" s="1145"/>
      <c r="AM220" s="1145"/>
      <c r="AN220" s="1145"/>
      <c r="AO220" s="1145"/>
      <c r="AP220" s="296">
        <v>1600000000</v>
      </c>
      <c r="AQ220" s="348">
        <v>80000000</v>
      </c>
      <c r="AR220" s="296">
        <v>246140540</v>
      </c>
      <c r="AS220" s="295">
        <v>0</v>
      </c>
      <c r="AT220" s="348">
        <v>37815600</v>
      </c>
      <c r="AU220" s="296">
        <v>42184400</v>
      </c>
      <c r="AV220" s="348">
        <v>55644971</v>
      </c>
      <c r="AW220" s="296">
        <v>-17829371</v>
      </c>
      <c r="AX220" s="348">
        <v>56277287</v>
      </c>
      <c r="AY220" s="296">
        <v>-632316</v>
      </c>
      <c r="AZ220" s="296">
        <v>56277287</v>
      </c>
      <c r="BA220" s="295">
        <v>0</v>
      </c>
      <c r="BB220" s="295">
        <v>0</v>
      </c>
    </row>
    <row r="221" spans="1:54" x14ac:dyDescent="0.25">
      <c r="A221" s="1389" t="s">
        <v>102</v>
      </c>
      <c r="B221" s="1145"/>
      <c r="C221" s="1389" t="s">
        <v>330</v>
      </c>
      <c r="D221" s="1145"/>
      <c r="E221" s="1389" t="s">
        <v>332</v>
      </c>
      <c r="F221" s="1145"/>
      <c r="G221" s="1389" t="s">
        <v>290</v>
      </c>
      <c r="H221" s="1145"/>
      <c r="I221" s="1389" t="s">
        <v>288</v>
      </c>
      <c r="J221" s="1145"/>
      <c r="K221" s="1145"/>
      <c r="L221" s="1389" t="s">
        <v>287</v>
      </c>
      <c r="M221" s="1145"/>
      <c r="N221" s="1145"/>
      <c r="O221" s="1389"/>
      <c r="P221" s="1145"/>
      <c r="Q221" s="1389"/>
      <c r="R221" s="1145"/>
      <c r="S221" s="1388" t="s">
        <v>339</v>
      </c>
      <c r="T221" s="1145"/>
      <c r="U221" s="1145"/>
      <c r="V221" s="1145"/>
      <c r="W221" s="1145"/>
      <c r="X221" s="1145"/>
      <c r="Y221" s="1145"/>
      <c r="Z221" s="1145"/>
      <c r="AA221" s="1389" t="s">
        <v>281</v>
      </c>
      <c r="AB221" s="1145"/>
      <c r="AC221" s="1145"/>
      <c r="AD221" s="1145"/>
      <c r="AE221" s="1145"/>
      <c r="AF221" s="1389" t="s">
        <v>282</v>
      </c>
      <c r="AG221" s="1145"/>
      <c r="AH221" s="1145"/>
      <c r="AI221" s="297" t="s">
        <v>68</v>
      </c>
      <c r="AJ221" s="1390" t="s">
        <v>283</v>
      </c>
      <c r="AK221" s="1145"/>
      <c r="AL221" s="1145"/>
      <c r="AM221" s="1145"/>
      <c r="AN221" s="1145"/>
      <c r="AO221" s="1145"/>
      <c r="AP221" s="296">
        <v>382300000</v>
      </c>
      <c r="AQ221" s="348">
        <v>80000000</v>
      </c>
      <c r="AR221" s="296">
        <v>97300000</v>
      </c>
      <c r="AS221" s="295">
        <v>0</v>
      </c>
      <c r="AT221" s="348">
        <v>880067</v>
      </c>
      <c r="AU221" s="296">
        <v>79119933</v>
      </c>
      <c r="AV221" s="349">
        <v>0</v>
      </c>
      <c r="AW221" s="296">
        <v>880067</v>
      </c>
      <c r="AX221" s="348">
        <v>575294</v>
      </c>
      <c r="AY221" s="296">
        <v>-575294</v>
      </c>
      <c r="AZ221" s="296">
        <v>575294</v>
      </c>
      <c r="BA221" s="295">
        <v>0</v>
      </c>
      <c r="BB221" s="295">
        <v>0</v>
      </c>
    </row>
    <row r="222" spans="1:54" x14ac:dyDescent="0.25">
      <c r="A222" s="1392" t="s">
        <v>102</v>
      </c>
      <c r="B222" s="1145"/>
      <c r="C222" s="1392" t="s">
        <v>330</v>
      </c>
      <c r="D222" s="1145"/>
      <c r="E222" s="1392" t="s">
        <v>332</v>
      </c>
      <c r="F222" s="1145"/>
      <c r="G222" s="1392" t="s">
        <v>290</v>
      </c>
      <c r="H222" s="1145"/>
      <c r="I222" s="1392" t="s">
        <v>288</v>
      </c>
      <c r="J222" s="1145"/>
      <c r="K222" s="1145"/>
      <c r="L222" s="1392" t="s">
        <v>287</v>
      </c>
      <c r="M222" s="1145"/>
      <c r="N222" s="1145"/>
      <c r="O222" s="1392" t="s">
        <v>287</v>
      </c>
      <c r="P222" s="1145"/>
      <c r="Q222" s="1392"/>
      <c r="R222" s="1145"/>
      <c r="S222" s="1391" t="s">
        <v>340</v>
      </c>
      <c r="T222" s="1145"/>
      <c r="U222" s="1145"/>
      <c r="V222" s="1145"/>
      <c r="W222" s="1145"/>
      <c r="X222" s="1145"/>
      <c r="Y222" s="1145"/>
      <c r="Z222" s="1145"/>
      <c r="AA222" s="1392" t="s">
        <v>281</v>
      </c>
      <c r="AB222" s="1145"/>
      <c r="AC222" s="1145"/>
      <c r="AD222" s="1145"/>
      <c r="AE222" s="1145"/>
      <c r="AF222" s="1392" t="s">
        <v>282</v>
      </c>
      <c r="AG222" s="1145"/>
      <c r="AH222" s="1145"/>
      <c r="AI222" s="294" t="s">
        <v>68</v>
      </c>
      <c r="AJ222" s="1393" t="s">
        <v>283</v>
      </c>
      <c r="AK222" s="1145"/>
      <c r="AL222" s="1145"/>
      <c r="AM222" s="1145"/>
      <c r="AN222" s="1145"/>
      <c r="AO222" s="1145"/>
      <c r="AP222" s="293">
        <v>177300000</v>
      </c>
      <c r="AQ222" s="351">
        <v>80000000</v>
      </c>
      <c r="AR222" s="293">
        <v>97300000</v>
      </c>
      <c r="AS222" s="292">
        <v>0</v>
      </c>
      <c r="AT222" s="352">
        <v>0</v>
      </c>
      <c r="AU222" s="293">
        <v>80000000</v>
      </c>
      <c r="AV222" s="352">
        <v>0</v>
      </c>
      <c r="AW222" s="292">
        <v>0</v>
      </c>
      <c r="AX222" s="352">
        <v>0</v>
      </c>
      <c r="AY222" s="292">
        <v>0</v>
      </c>
      <c r="AZ222" s="292">
        <v>0</v>
      </c>
      <c r="BA222" s="292">
        <v>0</v>
      </c>
      <c r="BB222" s="292">
        <v>0</v>
      </c>
    </row>
    <row r="223" spans="1:54" x14ac:dyDescent="0.25">
      <c r="A223" s="1392" t="s">
        <v>102</v>
      </c>
      <c r="B223" s="1145"/>
      <c r="C223" s="1392" t="s">
        <v>330</v>
      </c>
      <c r="D223" s="1145"/>
      <c r="E223" s="1392" t="s">
        <v>332</v>
      </c>
      <c r="F223" s="1145"/>
      <c r="G223" s="1392" t="s">
        <v>290</v>
      </c>
      <c r="H223" s="1145"/>
      <c r="I223" s="1392" t="s">
        <v>288</v>
      </c>
      <c r="J223" s="1145"/>
      <c r="K223" s="1145"/>
      <c r="L223" s="1392" t="s">
        <v>287</v>
      </c>
      <c r="M223" s="1145"/>
      <c r="N223" s="1145"/>
      <c r="O223" s="1392" t="s">
        <v>290</v>
      </c>
      <c r="P223" s="1145"/>
      <c r="Q223" s="1392"/>
      <c r="R223" s="1145"/>
      <c r="S223" s="1391" t="s">
        <v>335</v>
      </c>
      <c r="T223" s="1145"/>
      <c r="U223" s="1145"/>
      <c r="V223" s="1145"/>
      <c r="W223" s="1145"/>
      <c r="X223" s="1145"/>
      <c r="Y223" s="1145"/>
      <c r="Z223" s="1145"/>
      <c r="AA223" s="1392" t="s">
        <v>281</v>
      </c>
      <c r="AB223" s="1145"/>
      <c r="AC223" s="1145"/>
      <c r="AD223" s="1145"/>
      <c r="AE223" s="1145"/>
      <c r="AF223" s="1392" t="s">
        <v>282</v>
      </c>
      <c r="AG223" s="1145"/>
      <c r="AH223" s="1145"/>
      <c r="AI223" s="294" t="s">
        <v>68</v>
      </c>
      <c r="AJ223" s="1393" t="s">
        <v>283</v>
      </c>
      <c r="AK223" s="1145"/>
      <c r="AL223" s="1145"/>
      <c r="AM223" s="1145"/>
      <c r="AN223" s="1145"/>
      <c r="AO223" s="1145"/>
      <c r="AP223" s="293">
        <v>175000000</v>
      </c>
      <c r="AQ223" s="352">
        <v>0</v>
      </c>
      <c r="AR223" s="292">
        <v>0</v>
      </c>
      <c r="AS223" s="292">
        <v>0</v>
      </c>
      <c r="AT223" s="352">
        <v>0</v>
      </c>
      <c r="AU223" s="292">
        <v>0</v>
      </c>
      <c r="AV223" s="352">
        <v>0</v>
      </c>
      <c r="AW223" s="292">
        <v>0</v>
      </c>
      <c r="AX223" s="352">
        <v>0</v>
      </c>
      <c r="AY223" s="292">
        <v>0</v>
      </c>
      <c r="AZ223" s="292">
        <v>0</v>
      </c>
      <c r="BA223" s="292">
        <v>0</v>
      </c>
      <c r="BB223" s="292">
        <v>0</v>
      </c>
    </row>
    <row r="224" spans="1:54" x14ac:dyDescent="0.25">
      <c r="A224" s="1392" t="s">
        <v>102</v>
      </c>
      <c r="B224" s="1145"/>
      <c r="C224" s="1392" t="s">
        <v>330</v>
      </c>
      <c r="D224" s="1145"/>
      <c r="E224" s="1392" t="s">
        <v>332</v>
      </c>
      <c r="F224" s="1145"/>
      <c r="G224" s="1392" t="s">
        <v>290</v>
      </c>
      <c r="H224" s="1145"/>
      <c r="I224" s="1392" t="s">
        <v>288</v>
      </c>
      <c r="J224" s="1145"/>
      <c r="K224" s="1145"/>
      <c r="L224" s="1392" t="s">
        <v>287</v>
      </c>
      <c r="M224" s="1145"/>
      <c r="N224" s="1145"/>
      <c r="O224" s="1392" t="s">
        <v>297</v>
      </c>
      <c r="P224" s="1145"/>
      <c r="Q224" s="1392"/>
      <c r="R224" s="1145"/>
      <c r="S224" s="1391" t="s">
        <v>336</v>
      </c>
      <c r="T224" s="1145"/>
      <c r="U224" s="1145"/>
      <c r="V224" s="1145"/>
      <c r="W224" s="1145"/>
      <c r="X224" s="1145"/>
      <c r="Y224" s="1145"/>
      <c r="Z224" s="1145"/>
      <c r="AA224" s="1392" t="s">
        <v>281</v>
      </c>
      <c r="AB224" s="1145"/>
      <c r="AC224" s="1145"/>
      <c r="AD224" s="1145"/>
      <c r="AE224" s="1145"/>
      <c r="AF224" s="1392" t="s">
        <v>282</v>
      </c>
      <c r="AG224" s="1145"/>
      <c r="AH224" s="1145"/>
      <c r="AI224" s="294" t="s">
        <v>68</v>
      </c>
      <c r="AJ224" s="1393" t="s">
        <v>283</v>
      </c>
      <c r="AK224" s="1145"/>
      <c r="AL224" s="1145"/>
      <c r="AM224" s="1145"/>
      <c r="AN224" s="1145"/>
      <c r="AO224" s="1145"/>
      <c r="AP224" s="293">
        <v>5000000</v>
      </c>
      <c r="AQ224" s="352">
        <v>0</v>
      </c>
      <c r="AR224" s="292">
        <v>0</v>
      </c>
      <c r="AS224" s="292">
        <v>0</v>
      </c>
      <c r="AT224" s="352">
        <v>0</v>
      </c>
      <c r="AU224" s="292">
        <v>0</v>
      </c>
      <c r="AV224" s="352">
        <v>0</v>
      </c>
      <c r="AW224" s="292">
        <v>0</v>
      </c>
      <c r="AX224" s="352">
        <v>0</v>
      </c>
      <c r="AY224" s="292">
        <v>0</v>
      </c>
      <c r="AZ224" s="292">
        <v>0</v>
      </c>
      <c r="BA224" s="292">
        <v>0</v>
      </c>
      <c r="BB224" s="292">
        <v>0</v>
      </c>
    </row>
    <row r="225" spans="1:54" x14ac:dyDescent="0.25">
      <c r="A225" s="1392" t="s">
        <v>102</v>
      </c>
      <c r="B225" s="1145"/>
      <c r="C225" s="1392" t="s">
        <v>330</v>
      </c>
      <c r="D225" s="1145"/>
      <c r="E225" s="1392" t="s">
        <v>332</v>
      </c>
      <c r="F225" s="1145"/>
      <c r="G225" s="1392" t="s">
        <v>290</v>
      </c>
      <c r="H225" s="1145"/>
      <c r="I225" s="1392" t="s">
        <v>288</v>
      </c>
      <c r="J225" s="1145"/>
      <c r="K225" s="1145"/>
      <c r="L225" s="1392" t="s">
        <v>287</v>
      </c>
      <c r="M225" s="1145"/>
      <c r="N225" s="1145"/>
      <c r="O225" s="1392" t="s">
        <v>291</v>
      </c>
      <c r="P225" s="1145"/>
      <c r="Q225" s="1392"/>
      <c r="R225" s="1145"/>
      <c r="S225" s="1391" t="s">
        <v>87</v>
      </c>
      <c r="T225" s="1145"/>
      <c r="U225" s="1145"/>
      <c r="V225" s="1145"/>
      <c r="W225" s="1145"/>
      <c r="X225" s="1145"/>
      <c r="Y225" s="1145"/>
      <c r="Z225" s="1145"/>
      <c r="AA225" s="1392" t="s">
        <v>281</v>
      </c>
      <c r="AB225" s="1145"/>
      <c r="AC225" s="1145"/>
      <c r="AD225" s="1145"/>
      <c r="AE225" s="1145"/>
      <c r="AF225" s="1392" t="s">
        <v>282</v>
      </c>
      <c r="AG225" s="1145"/>
      <c r="AH225" s="1145"/>
      <c r="AI225" s="294" t="s">
        <v>68</v>
      </c>
      <c r="AJ225" s="1393" t="s">
        <v>283</v>
      </c>
      <c r="AK225" s="1145"/>
      <c r="AL225" s="1145"/>
      <c r="AM225" s="1145"/>
      <c r="AN225" s="1145"/>
      <c r="AO225" s="1145"/>
      <c r="AP225" s="293">
        <v>25000000</v>
      </c>
      <c r="AQ225" s="352">
        <v>0</v>
      </c>
      <c r="AR225" s="292">
        <v>0</v>
      </c>
      <c r="AS225" s="292">
        <v>0</v>
      </c>
      <c r="AT225" s="351">
        <v>880067</v>
      </c>
      <c r="AU225" s="293">
        <v>-880067</v>
      </c>
      <c r="AV225" s="352">
        <v>0</v>
      </c>
      <c r="AW225" s="293">
        <v>880067</v>
      </c>
      <c r="AX225" s="351">
        <v>575294</v>
      </c>
      <c r="AY225" s="293">
        <v>-575294</v>
      </c>
      <c r="AZ225" s="293">
        <v>575294</v>
      </c>
      <c r="BA225" s="292">
        <v>0</v>
      </c>
      <c r="BB225" s="292">
        <v>0</v>
      </c>
    </row>
    <row r="226" spans="1:54" x14ac:dyDescent="0.25">
      <c r="A226" s="1389" t="s">
        <v>102</v>
      </c>
      <c r="B226" s="1145"/>
      <c r="C226" s="1389" t="s">
        <v>330</v>
      </c>
      <c r="D226" s="1145"/>
      <c r="E226" s="1389" t="s">
        <v>332</v>
      </c>
      <c r="F226" s="1145"/>
      <c r="G226" s="1389" t="s">
        <v>290</v>
      </c>
      <c r="H226" s="1145"/>
      <c r="I226" s="1389" t="s">
        <v>288</v>
      </c>
      <c r="J226" s="1145"/>
      <c r="K226" s="1145"/>
      <c r="L226" s="1389" t="s">
        <v>290</v>
      </c>
      <c r="M226" s="1145"/>
      <c r="N226" s="1145"/>
      <c r="O226" s="1389"/>
      <c r="P226" s="1145"/>
      <c r="Q226" s="1389"/>
      <c r="R226" s="1145"/>
      <c r="S226" s="1388" t="s">
        <v>334</v>
      </c>
      <c r="T226" s="1145"/>
      <c r="U226" s="1145"/>
      <c r="V226" s="1145"/>
      <c r="W226" s="1145"/>
      <c r="X226" s="1145"/>
      <c r="Y226" s="1145"/>
      <c r="Z226" s="1145"/>
      <c r="AA226" s="1389" t="s">
        <v>281</v>
      </c>
      <c r="AB226" s="1145"/>
      <c r="AC226" s="1145"/>
      <c r="AD226" s="1145"/>
      <c r="AE226" s="1145"/>
      <c r="AF226" s="1389" t="s">
        <v>282</v>
      </c>
      <c r="AG226" s="1145"/>
      <c r="AH226" s="1145"/>
      <c r="AI226" s="297" t="s">
        <v>68</v>
      </c>
      <c r="AJ226" s="1390" t="s">
        <v>283</v>
      </c>
      <c r="AK226" s="1145"/>
      <c r="AL226" s="1145"/>
      <c r="AM226" s="1145"/>
      <c r="AN226" s="1145"/>
      <c r="AO226" s="1145"/>
      <c r="AP226" s="296">
        <v>1217700000</v>
      </c>
      <c r="AQ226" s="349">
        <v>0</v>
      </c>
      <c r="AR226" s="296">
        <v>148840540</v>
      </c>
      <c r="AS226" s="295">
        <v>0</v>
      </c>
      <c r="AT226" s="348">
        <v>36935533</v>
      </c>
      <c r="AU226" s="296">
        <v>-36935533</v>
      </c>
      <c r="AV226" s="348">
        <v>55644971</v>
      </c>
      <c r="AW226" s="296">
        <v>-18709438</v>
      </c>
      <c r="AX226" s="348">
        <v>55701993</v>
      </c>
      <c r="AY226" s="296">
        <v>-57022</v>
      </c>
      <c r="AZ226" s="296">
        <v>55701993</v>
      </c>
      <c r="BA226" s="295">
        <v>0</v>
      </c>
      <c r="BB226" s="295">
        <v>0</v>
      </c>
    </row>
    <row r="227" spans="1:54" x14ac:dyDescent="0.25">
      <c r="A227" s="1392" t="s">
        <v>102</v>
      </c>
      <c r="B227" s="1145"/>
      <c r="C227" s="1392" t="s">
        <v>330</v>
      </c>
      <c r="D227" s="1145"/>
      <c r="E227" s="1392" t="s">
        <v>332</v>
      </c>
      <c r="F227" s="1145"/>
      <c r="G227" s="1392" t="s">
        <v>290</v>
      </c>
      <c r="H227" s="1145"/>
      <c r="I227" s="1392" t="s">
        <v>288</v>
      </c>
      <c r="J227" s="1145"/>
      <c r="K227" s="1145"/>
      <c r="L227" s="1392" t="s">
        <v>290</v>
      </c>
      <c r="M227" s="1145"/>
      <c r="N227" s="1145"/>
      <c r="O227" s="1392" t="s">
        <v>287</v>
      </c>
      <c r="P227" s="1145"/>
      <c r="Q227" s="1392"/>
      <c r="R227" s="1145"/>
      <c r="S227" s="1391" t="s">
        <v>340</v>
      </c>
      <c r="T227" s="1145"/>
      <c r="U227" s="1145"/>
      <c r="V227" s="1145"/>
      <c r="W227" s="1145"/>
      <c r="X227" s="1145"/>
      <c r="Y227" s="1145"/>
      <c r="Z227" s="1145"/>
      <c r="AA227" s="1392" t="s">
        <v>281</v>
      </c>
      <c r="AB227" s="1145"/>
      <c r="AC227" s="1145"/>
      <c r="AD227" s="1145"/>
      <c r="AE227" s="1145"/>
      <c r="AF227" s="1392" t="s">
        <v>282</v>
      </c>
      <c r="AG227" s="1145"/>
      <c r="AH227" s="1145"/>
      <c r="AI227" s="294" t="s">
        <v>68</v>
      </c>
      <c r="AJ227" s="1393" t="s">
        <v>283</v>
      </c>
      <c r="AK227" s="1145"/>
      <c r="AL227" s="1145"/>
      <c r="AM227" s="1145"/>
      <c r="AN227" s="1145"/>
      <c r="AO227" s="1145"/>
      <c r="AP227" s="293">
        <v>172000000</v>
      </c>
      <c r="AQ227" s="352">
        <v>0</v>
      </c>
      <c r="AR227" s="293">
        <v>400000</v>
      </c>
      <c r="AS227" s="292">
        <v>0</v>
      </c>
      <c r="AT227" s="352">
        <v>0</v>
      </c>
      <c r="AU227" s="292">
        <v>0</v>
      </c>
      <c r="AV227" s="351">
        <v>17700000</v>
      </c>
      <c r="AW227" s="293">
        <v>-17700000</v>
      </c>
      <c r="AX227" s="351">
        <v>17700000</v>
      </c>
      <c r="AY227" s="292">
        <v>0</v>
      </c>
      <c r="AZ227" s="293">
        <v>17700000</v>
      </c>
      <c r="BA227" s="292">
        <v>0</v>
      </c>
      <c r="BB227" s="292">
        <v>0</v>
      </c>
    </row>
    <row r="228" spans="1:54" x14ac:dyDescent="0.25">
      <c r="A228" s="1392" t="s">
        <v>102</v>
      </c>
      <c r="B228" s="1145"/>
      <c r="C228" s="1392" t="s">
        <v>330</v>
      </c>
      <c r="D228" s="1145"/>
      <c r="E228" s="1392" t="s">
        <v>332</v>
      </c>
      <c r="F228" s="1145"/>
      <c r="G228" s="1392" t="s">
        <v>290</v>
      </c>
      <c r="H228" s="1145"/>
      <c r="I228" s="1392" t="s">
        <v>288</v>
      </c>
      <c r="J228" s="1145"/>
      <c r="K228" s="1145"/>
      <c r="L228" s="1392" t="s">
        <v>290</v>
      </c>
      <c r="M228" s="1145"/>
      <c r="N228" s="1145"/>
      <c r="O228" s="1392" t="s">
        <v>290</v>
      </c>
      <c r="P228" s="1145"/>
      <c r="Q228" s="1392"/>
      <c r="R228" s="1145"/>
      <c r="S228" s="1391" t="s">
        <v>335</v>
      </c>
      <c r="T228" s="1145"/>
      <c r="U228" s="1145"/>
      <c r="V228" s="1145"/>
      <c r="W228" s="1145"/>
      <c r="X228" s="1145"/>
      <c r="Y228" s="1145"/>
      <c r="Z228" s="1145"/>
      <c r="AA228" s="1392" t="s">
        <v>281</v>
      </c>
      <c r="AB228" s="1145"/>
      <c r="AC228" s="1145"/>
      <c r="AD228" s="1145"/>
      <c r="AE228" s="1145"/>
      <c r="AF228" s="1392" t="s">
        <v>282</v>
      </c>
      <c r="AG228" s="1145"/>
      <c r="AH228" s="1145"/>
      <c r="AI228" s="294" t="s">
        <v>68</v>
      </c>
      <c r="AJ228" s="1393" t="s">
        <v>283</v>
      </c>
      <c r="AK228" s="1145"/>
      <c r="AL228" s="1145"/>
      <c r="AM228" s="1145"/>
      <c r="AN228" s="1145"/>
      <c r="AO228" s="1145"/>
      <c r="AP228" s="293">
        <v>633400000</v>
      </c>
      <c r="AQ228" s="352">
        <v>0</v>
      </c>
      <c r="AR228" s="292">
        <v>0</v>
      </c>
      <c r="AS228" s="292">
        <v>0</v>
      </c>
      <c r="AT228" s="352">
        <v>0</v>
      </c>
      <c r="AU228" s="292">
        <v>0</v>
      </c>
      <c r="AV228" s="352">
        <v>0</v>
      </c>
      <c r="AW228" s="292">
        <v>0</v>
      </c>
      <c r="AX228" s="352">
        <v>0</v>
      </c>
      <c r="AY228" s="292">
        <v>0</v>
      </c>
      <c r="AZ228" s="292">
        <v>0</v>
      </c>
      <c r="BA228" s="292">
        <v>0</v>
      </c>
      <c r="BB228" s="292">
        <v>0</v>
      </c>
    </row>
    <row r="229" spans="1:54" x14ac:dyDescent="0.25">
      <c r="A229" s="1392" t="s">
        <v>102</v>
      </c>
      <c r="B229" s="1145"/>
      <c r="C229" s="1392" t="s">
        <v>330</v>
      </c>
      <c r="D229" s="1145"/>
      <c r="E229" s="1392" t="s">
        <v>332</v>
      </c>
      <c r="F229" s="1145"/>
      <c r="G229" s="1392" t="s">
        <v>290</v>
      </c>
      <c r="H229" s="1145"/>
      <c r="I229" s="1392" t="s">
        <v>288</v>
      </c>
      <c r="J229" s="1145"/>
      <c r="K229" s="1145"/>
      <c r="L229" s="1392" t="s">
        <v>290</v>
      </c>
      <c r="M229" s="1145"/>
      <c r="N229" s="1145"/>
      <c r="O229" s="1392" t="s">
        <v>297</v>
      </c>
      <c r="P229" s="1145"/>
      <c r="Q229" s="1392"/>
      <c r="R229" s="1145"/>
      <c r="S229" s="1391" t="s">
        <v>336</v>
      </c>
      <c r="T229" s="1145"/>
      <c r="U229" s="1145"/>
      <c r="V229" s="1145"/>
      <c r="W229" s="1145"/>
      <c r="X229" s="1145"/>
      <c r="Y229" s="1145"/>
      <c r="Z229" s="1145"/>
      <c r="AA229" s="1392" t="s">
        <v>281</v>
      </c>
      <c r="AB229" s="1145"/>
      <c r="AC229" s="1145"/>
      <c r="AD229" s="1145"/>
      <c r="AE229" s="1145"/>
      <c r="AF229" s="1392" t="s">
        <v>282</v>
      </c>
      <c r="AG229" s="1145"/>
      <c r="AH229" s="1145"/>
      <c r="AI229" s="294" t="s">
        <v>68</v>
      </c>
      <c r="AJ229" s="1393" t="s">
        <v>283</v>
      </c>
      <c r="AK229" s="1145"/>
      <c r="AL229" s="1145"/>
      <c r="AM229" s="1145"/>
      <c r="AN229" s="1145"/>
      <c r="AO229" s="1145"/>
      <c r="AP229" s="293">
        <v>120000000</v>
      </c>
      <c r="AQ229" s="352">
        <v>0</v>
      </c>
      <c r="AR229" s="292">
        <v>0</v>
      </c>
      <c r="AS229" s="292">
        <v>0</v>
      </c>
      <c r="AT229" s="352">
        <v>0</v>
      </c>
      <c r="AU229" s="292">
        <v>0</v>
      </c>
      <c r="AV229" s="351">
        <v>8179604</v>
      </c>
      <c r="AW229" s="293">
        <v>-8179604</v>
      </c>
      <c r="AX229" s="351">
        <v>8179604</v>
      </c>
      <c r="AY229" s="292">
        <v>0</v>
      </c>
      <c r="AZ229" s="293">
        <v>8179604</v>
      </c>
      <c r="BA229" s="292">
        <v>0</v>
      </c>
      <c r="BB229" s="292">
        <v>0</v>
      </c>
    </row>
    <row r="230" spans="1:54" x14ac:dyDescent="0.25">
      <c r="A230" s="1392" t="s">
        <v>102</v>
      </c>
      <c r="B230" s="1145"/>
      <c r="C230" s="1392" t="s">
        <v>330</v>
      </c>
      <c r="D230" s="1145"/>
      <c r="E230" s="1392" t="s">
        <v>332</v>
      </c>
      <c r="F230" s="1145"/>
      <c r="G230" s="1392" t="s">
        <v>290</v>
      </c>
      <c r="H230" s="1145"/>
      <c r="I230" s="1392" t="s">
        <v>288</v>
      </c>
      <c r="J230" s="1145"/>
      <c r="K230" s="1145"/>
      <c r="L230" s="1392" t="s">
        <v>290</v>
      </c>
      <c r="M230" s="1145"/>
      <c r="N230" s="1145"/>
      <c r="O230" s="1392" t="s">
        <v>291</v>
      </c>
      <c r="P230" s="1145"/>
      <c r="Q230" s="1392"/>
      <c r="R230" s="1145"/>
      <c r="S230" s="1391" t="s">
        <v>87</v>
      </c>
      <c r="T230" s="1145"/>
      <c r="U230" s="1145"/>
      <c r="V230" s="1145"/>
      <c r="W230" s="1145"/>
      <c r="X230" s="1145"/>
      <c r="Y230" s="1145"/>
      <c r="Z230" s="1145"/>
      <c r="AA230" s="1392" t="s">
        <v>281</v>
      </c>
      <c r="AB230" s="1145"/>
      <c r="AC230" s="1145"/>
      <c r="AD230" s="1145"/>
      <c r="AE230" s="1145"/>
      <c r="AF230" s="1392" t="s">
        <v>282</v>
      </c>
      <c r="AG230" s="1145"/>
      <c r="AH230" s="1145"/>
      <c r="AI230" s="294" t="s">
        <v>68</v>
      </c>
      <c r="AJ230" s="1393" t="s">
        <v>283</v>
      </c>
      <c r="AK230" s="1145"/>
      <c r="AL230" s="1145"/>
      <c r="AM230" s="1145"/>
      <c r="AN230" s="1145"/>
      <c r="AO230" s="1145"/>
      <c r="AP230" s="293">
        <v>140000000</v>
      </c>
      <c r="AQ230" s="352">
        <v>0</v>
      </c>
      <c r="AR230" s="292">
        <v>0</v>
      </c>
      <c r="AS230" s="292">
        <v>0</v>
      </c>
      <c r="AT230" s="351">
        <v>36935533</v>
      </c>
      <c r="AU230" s="293">
        <v>-36935533</v>
      </c>
      <c r="AV230" s="351">
        <v>29765367</v>
      </c>
      <c r="AW230" s="293">
        <v>7170166</v>
      </c>
      <c r="AX230" s="351">
        <v>29822389</v>
      </c>
      <c r="AY230" s="293">
        <v>-57022</v>
      </c>
      <c r="AZ230" s="293">
        <v>29822389</v>
      </c>
      <c r="BA230" s="292">
        <v>0</v>
      </c>
      <c r="BB230" s="292">
        <v>0</v>
      </c>
    </row>
    <row r="231" spans="1:54" x14ac:dyDescent="0.25">
      <c r="A231" s="1392" t="s">
        <v>102</v>
      </c>
      <c r="B231" s="1145"/>
      <c r="C231" s="1392" t="s">
        <v>330</v>
      </c>
      <c r="D231" s="1145"/>
      <c r="E231" s="1392" t="s">
        <v>332</v>
      </c>
      <c r="F231" s="1145"/>
      <c r="G231" s="1392" t="s">
        <v>290</v>
      </c>
      <c r="H231" s="1145"/>
      <c r="I231" s="1392" t="s">
        <v>288</v>
      </c>
      <c r="J231" s="1145"/>
      <c r="K231" s="1145"/>
      <c r="L231" s="1392" t="s">
        <v>290</v>
      </c>
      <c r="M231" s="1145"/>
      <c r="N231" s="1145"/>
      <c r="O231" s="1392" t="s">
        <v>300</v>
      </c>
      <c r="P231" s="1145"/>
      <c r="Q231" s="1392"/>
      <c r="R231" s="1145"/>
      <c r="S231" s="1391" t="s">
        <v>337</v>
      </c>
      <c r="T231" s="1145"/>
      <c r="U231" s="1145"/>
      <c r="V231" s="1145"/>
      <c r="W231" s="1145"/>
      <c r="X231" s="1145"/>
      <c r="Y231" s="1145"/>
      <c r="Z231" s="1145"/>
      <c r="AA231" s="1392" t="s">
        <v>281</v>
      </c>
      <c r="AB231" s="1145"/>
      <c r="AC231" s="1145"/>
      <c r="AD231" s="1145"/>
      <c r="AE231" s="1145"/>
      <c r="AF231" s="1392" t="s">
        <v>282</v>
      </c>
      <c r="AG231" s="1145"/>
      <c r="AH231" s="1145"/>
      <c r="AI231" s="294" t="s">
        <v>68</v>
      </c>
      <c r="AJ231" s="1393" t="s">
        <v>283</v>
      </c>
      <c r="AK231" s="1145"/>
      <c r="AL231" s="1145"/>
      <c r="AM231" s="1145"/>
      <c r="AN231" s="1145"/>
      <c r="AO231" s="1145"/>
      <c r="AP231" s="293">
        <v>70000000</v>
      </c>
      <c r="AQ231" s="352">
        <v>0</v>
      </c>
      <c r="AR231" s="293">
        <v>70000000</v>
      </c>
      <c r="AS231" s="292">
        <v>0</v>
      </c>
      <c r="AT231" s="352">
        <v>0</v>
      </c>
      <c r="AU231" s="292">
        <v>0</v>
      </c>
      <c r="AV231" s="352">
        <v>0</v>
      </c>
      <c r="AW231" s="292">
        <v>0</v>
      </c>
      <c r="AX231" s="352">
        <v>0</v>
      </c>
      <c r="AY231" s="292">
        <v>0</v>
      </c>
      <c r="AZ231" s="292">
        <v>0</v>
      </c>
      <c r="BA231" s="292">
        <v>0</v>
      </c>
      <c r="BB231" s="292">
        <v>0</v>
      </c>
    </row>
    <row r="232" spans="1:54" x14ac:dyDescent="0.25">
      <c r="A232" s="1392" t="s">
        <v>102</v>
      </c>
      <c r="B232" s="1145"/>
      <c r="C232" s="1392" t="s">
        <v>330</v>
      </c>
      <c r="D232" s="1145"/>
      <c r="E232" s="1392" t="s">
        <v>332</v>
      </c>
      <c r="F232" s="1145"/>
      <c r="G232" s="1392" t="s">
        <v>290</v>
      </c>
      <c r="H232" s="1145"/>
      <c r="I232" s="1392" t="s">
        <v>288</v>
      </c>
      <c r="J232" s="1145"/>
      <c r="K232" s="1145"/>
      <c r="L232" s="1392" t="s">
        <v>290</v>
      </c>
      <c r="M232" s="1145"/>
      <c r="N232" s="1145"/>
      <c r="O232" s="1392" t="s">
        <v>83</v>
      </c>
      <c r="P232" s="1145"/>
      <c r="Q232" s="1392"/>
      <c r="R232" s="1145"/>
      <c r="S232" s="1391" t="s">
        <v>338</v>
      </c>
      <c r="T232" s="1145"/>
      <c r="U232" s="1145"/>
      <c r="V232" s="1145"/>
      <c r="W232" s="1145"/>
      <c r="X232" s="1145"/>
      <c r="Y232" s="1145"/>
      <c r="Z232" s="1145"/>
      <c r="AA232" s="1392" t="s">
        <v>281</v>
      </c>
      <c r="AB232" s="1145"/>
      <c r="AC232" s="1145"/>
      <c r="AD232" s="1145"/>
      <c r="AE232" s="1145"/>
      <c r="AF232" s="1392" t="s">
        <v>282</v>
      </c>
      <c r="AG232" s="1145"/>
      <c r="AH232" s="1145"/>
      <c r="AI232" s="294" t="s">
        <v>68</v>
      </c>
      <c r="AJ232" s="1393" t="s">
        <v>283</v>
      </c>
      <c r="AK232" s="1145"/>
      <c r="AL232" s="1145"/>
      <c r="AM232" s="1145"/>
      <c r="AN232" s="1145"/>
      <c r="AO232" s="1145"/>
      <c r="AP232" s="293">
        <v>82300000</v>
      </c>
      <c r="AQ232" s="352">
        <v>0</v>
      </c>
      <c r="AR232" s="293">
        <v>78440540</v>
      </c>
      <c r="AS232" s="292">
        <v>0</v>
      </c>
      <c r="AT232" s="352">
        <v>0</v>
      </c>
      <c r="AU232" s="292">
        <v>0</v>
      </c>
      <c r="AV232" s="352">
        <v>0</v>
      </c>
      <c r="AW232" s="292">
        <v>0</v>
      </c>
      <c r="AX232" s="352">
        <v>0</v>
      </c>
      <c r="AY232" s="292">
        <v>0</v>
      </c>
      <c r="AZ232" s="292">
        <v>0</v>
      </c>
      <c r="BA232" s="292">
        <v>0</v>
      </c>
      <c r="BB232" s="292">
        <v>0</v>
      </c>
    </row>
    <row r="233" spans="1:54" s="327" customFormat="1" x14ac:dyDescent="0.25">
      <c r="A233" s="1428" t="s">
        <v>102</v>
      </c>
      <c r="B233" s="1429"/>
      <c r="C233" s="1428" t="s">
        <v>330</v>
      </c>
      <c r="D233" s="1429"/>
      <c r="E233" s="1428" t="s">
        <v>332</v>
      </c>
      <c r="F233" s="1429"/>
      <c r="G233" s="1428" t="s">
        <v>297</v>
      </c>
      <c r="H233" s="1429"/>
      <c r="I233" s="1428"/>
      <c r="J233" s="1429"/>
      <c r="K233" s="1429"/>
      <c r="L233" s="1428"/>
      <c r="M233" s="1429"/>
      <c r="N233" s="1429"/>
      <c r="O233" s="1428"/>
      <c r="P233" s="1429"/>
      <c r="Q233" s="1428"/>
      <c r="R233" s="1429"/>
      <c r="S233" s="1430" t="s">
        <v>328</v>
      </c>
      <c r="T233" s="1429"/>
      <c r="U233" s="1429"/>
      <c r="V233" s="1429"/>
      <c r="W233" s="1429"/>
      <c r="X233" s="1429"/>
      <c r="Y233" s="1429"/>
      <c r="Z233" s="1429"/>
      <c r="AA233" s="1428" t="s">
        <v>281</v>
      </c>
      <c r="AB233" s="1429"/>
      <c r="AC233" s="1429"/>
      <c r="AD233" s="1429"/>
      <c r="AE233" s="1429"/>
      <c r="AF233" s="1428" t="s">
        <v>282</v>
      </c>
      <c r="AG233" s="1429"/>
      <c r="AH233" s="1429"/>
      <c r="AI233" s="358" t="s">
        <v>68</v>
      </c>
      <c r="AJ233" s="1431" t="s">
        <v>283</v>
      </c>
      <c r="AK233" s="1429"/>
      <c r="AL233" s="1429"/>
      <c r="AM233" s="1429"/>
      <c r="AN233" s="1429"/>
      <c r="AO233" s="1429"/>
      <c r="AP233" s="293">
        <v>3150000000</v>
      </c>
      <c r="AQ233" s="351">
        <v>200000000</v>
      </c>
      <c r="AR233" s="293">
        <v>435633119</v>
      </c>
      <c r="AS233" s="293">
        <v>-300000000</v>
      </c>
      <c r="AT233" s="351">
        <v>47113426</v>
      </c>
      <c r="AU233" s="293">
        <v>152886574</v>
      </c>
      <c r="AV233" s="359">
        <v>98082910</v>
      </c>
      <c r="AW233" s="359">
        <v>-50969484</v>
      </c>
      <c r="AX233" s="359">
        <v>104222137</v>
      </c>
      <c r="AY233" s="359">
        <v>-6139227</v>
      </c>
      <c r="AZ233" s="359">
        <v>104222137</v>
      </c>
      <c r="BA233" s="360">
        <v>0</v>
      </c>
      <c r="BB233" s="360">
        <v>0</v>
      </c>
    </row>
    <row r="234" spans="1:54" x14ac:dyDescent="0.25">
      <c r="A234" s="1389" t="s">
        <v>102</v>
      </c>
      <c r="B234" s="1145"/>
      <c r="C234" s="1389" t="s">
        <v>330</v>
      </c>
      <c r="D234" s="1145"/>
      <c r="E234" s="1389" t="s">
        <v>332</v>
      </c>
      <c r="F234" s="1145"/>
      <c r="G234" s="1389" t="s">
        <v>297</v>
      </c>
      <c r="H234" s="1145"/>
      <c r="I234" s="1389" t="s">
        <v>288</v>
      </c>
      <c r="J234" s="1145"/>
      <c r="K234" s="1145"/>
      <c r="L234" s="1389"/>
      <c r="M234" s="1145"/>
      <c r="N234" s="1145"/>
      <c r="O234" s="1389"/>
      <c r="P234" s="1145"/>
      <c r="Q234" s="1389"/>
      <c r="R234" s="1145"/>
      <c r="S234" s="1388" t="s">
        <v>328</v>
      </c>
      <c r="T234" s="1145"/>
      <c r="U234" s="1145"/>
      <c r="V234" s="1145"/>
      <c r="W234" s="1145"/>
      <c r="X234" s="1145"/>
      <c r="Y234" s="1145"/>
      <c r="Z234" s="1145"/>
      <c r="AA234" s="1389" t="s">
        <v>281</v>
      </c>
      <c r="AB234" s="1145"/>
      <c r="AC234" s="1145"/>
      <c r="AD234" s="1145"/>
      <c r="AE234" s="1145"/>
      <c r="AF234" s="1389" t="s">
        <v>282</v>
      </c>
      <c r="AG234" s="1145"/>
      <c r="AH234" s="1145"/>
      <c r="AI234" s="297" t="s">
        <v>68</v>
      </c>
      <c r="AJ234" s="1390" t="s">
        <v>283</v>
      </c>
      <c r="AK234" s="1145"/>
      <c r="AL234" s="1145"/>
      <c r="AM234" s="1145"/>
      <c r="AN234" s="1145"/>
      <c r="AO234" s="1145"/>
      <c r="AP234" s="296">
        <v>2500000000</v>
      </c>
      <c r="AQ234" s="348">
        <v>200000000</v>
      </c>
      <c r="AR234" s="296">
        <v>435633119</v>
      </c>
      <c r="AS234" s="295">
        <v>0</v>
      </c>
      <c r="AT234" s="348">
        <v>47113426</v>
      </c>
      <c r="AU234" s="296">
        <v>152886574</v>
      </c>
      <c r="AV234" s="348">
        <v>98082910</v>
      </c>
      <c r="AW234" s="296">
        <v>-50969484</v>
      </c>
      <c r="AX234" s="348">
        <v>104222137</v>
      </c>
      <c r="AY234" s="296">
        <v>-6139227</v>
      </c>
      <c r="AZ234" s="296">
        <v>104222137</v>
      </c>
      <c r="BA234" s="295">
        <v>0</v>
      </c>
      <c r="BB234" s="295">
        <v>0</v>
      </c>
    </row>
    <row r="235" spans="1:54" x14ac:dyDescent="0.25">
      <c r="A235" s="1389" t="s">
        <v>102</v>
      </c>
      <c r="B235" s="1145"/>
      <c r="C235" s="1389" t="s">
        <v>330</v>
      </c>
      <c r="D235" s="1145"/>
      <c r="E235" s="1389" t="s">
        <v>332</v>
      </c>
      <c r="F235" s="1145"/>
      <c r="G235" s="1389" t="s">
        <v>297</v>
      </c>
      <c r="H235" s="1145"/>
      <c r="I235" s="1389" t="s">
        <v>288</v>
      </c>
      <c r="J235" s="1145"/>
      <c r="K235" s="1145"/>
      <c r="L235" s="1389" t="s">
        <v>287</v>
      </c>
      <c r="M235" s="1145"/>
      <c r="N235" s="1145"/>
      <c r="O235" s="1389"/>
      <c r="P235" s="1145"/>
      <c r="Q235" s="1389"/>
      <c r="R235" s="1145"/>
      <c r="S235" s="1388" t="s">
        <v>339</v>
      </c>
      <c r="T235" s="1145"/>
      <c r="U235" s="1145"/>
      <c r="V235" s="1145"/>
      <c r="W235" s="1145"/>
      <c r="X235" s="1145"/>
      <c r="Y235" s="1145"/>
      <c r="Z235" s="1145"/>
      <c r="AA235" s="1389" t="s">
        <v>281</v>
      </c>
      <c r="AB235" s="1145"/>
      <c r="AC235" s="1145"/>
      <c r="AD235" s="1145"/>
      <c r="AE235" s="1145"/>
      <c r="AF235" s="1389" t="s">
        <v>282</v>
      </c>
      <c r="AG235" s="1145"/>
      <c r="AH235" s="1145"/>
      <c r="AI235" s="297" t="s">
        <v>68</v>
      </c>
      <c r="AJ235" s="1390" t="s">
        <v>283</v>
      </c>
      <c r="AK235" s="1145"/>
      <c r="AL235" s="1145"/>
      <c r="AM235" s="1145"/>
      <c r="AN235" s="1145"/>
      <c r="AO235" s="1145"/>
      <c r="AP235" s="295">
        <v>0</v>
      </c>
      <c r="AQ235" s="349">
        <v>0</v>
      </c>
      <c r="AR235" s="295">
        <v>0</v>
      </c>
      <c r="AS235" s="295">
        <v>0</v>
      </c>
      <c r="AT235" s="349">
        <v>0</v>
      </c>
      <c r="AU235" s="295">
        <v>0</v>
      </c>
      <c r="AV235" s="349">
        <v>0</v>
      </c>
      <c r="AW235" s="295">
        <v>0</v>
      </c>
      <c r="AX235" s="349">
        <v>0</v>
      </c>
      <c r="AY235" s="295">
        <v>0</v>
      </c>
      <c r="AZ235" s="295">
        <v>0</v>
      </c>
      <c r="BA235" s="295">
        <v>0</v>
      </c>
      <c r="BB235" s="295">
        <v>0</v>
      </c>
    </row>
    <row r="236" spans="1:54" x14ac:dyDescent="0.25">
      <c r="A236" s="1392" t="s">
        <v>102</v>
      </c>
      <c r="B236" s="1145"/>
      <c r="C236" s="1392" t="s">
        <v>330</v>
      </c>
      <c r="D236" s="1145"/>
      <c r="E236" s="1392" t="s">
        <v>332</v>
      </c>
      <c r="F236" s="1145"/>
      <c r="G236" s="1392" t="s">
        <v>297</v>
      </c>
      <c r="H236" s="1145"/>
      <c r="I236" s="1392" t="s">
        <v>288</v>
      </c>
      <c r="J236" s="1145"/>
      <c r="K236" s="1145"/>
      <c r="L236" s="1392" t="s">
        <v>287</v>
      </c>
      <c r="M236" s="1145"/>
      <c r="N236" s="1145"/>
      <c r="O236" s="1392" t="s">
        <v>291</v>
      </c>
      <c r="P236" s="1145"/>
      <c r="Q236" s="1392"/>
      <c r="R236" s="1145"/>
      <c r="S236" s="1391" t="s">
        <v>87</v>
      </c>
      <c r="T236" s="1145"/>
      <c r="U236" s="1145"/>
      <c r="V236" s="1145"/>
      <c r="W236" s="1145"/>
      <c r="X236" s="1145"/>
      <c r="Y236" s="1145"/>
      <c r="Z236" s="1145"/>
      <c r="AA236" s="1392" t="s">
        <v>281</v>
      </c>
      <c r="AB236" s="1145"/>
      <c r="AC236" s="1145"/>
      <c r="AD236" s="1145"/>
      <c r="AE236" s="1145"/>
      <c r="AF236" s="1392" t="s">
        <v>282</v>
      </c>
      <c r="AG236" s="1145"/>
      <c r="AH236" s="1145"/>
      <c r="AI236" s="294" t="s">
        <v>68</v>
      </c>
      <c r="AJ236" s="1393" t="s">
        <v>283</v>
      </c>
      <c r="AK236" s="1145"/>
      <c r="AL236" s="1145"/>
      <c r="AM236" s="1145"/>
      <c r="AN236" s="1145"/>
      <c r="AO236" s="1145"/>
      <c r="AP236" s="292">
        <v>0</v>
      </c>
      <c r="AQ236" s="352">
        <v>0</v>
      </c>
      <c r="AR236" s="292">
        <v>0</v>
      </c>
      <c r="AS236" s="292">
        <v>0</v>
      </c>
      <c r="AT236" s="352">
        <v>0</v>
      </c>
      <c r="AU236" s="292">
        <v>0</v>
      </c>
      <c r="AV236" s="352">
        <v>0</v>
      </c>
      <c r="AW236" s="292">
        <v>0</v>
      </c>
      <c r="AX236" s="352">
        <v>0</v>
      </c>
      <c r="AY236" s="292">
        <v>0</v>
      </c>
      <c r="AZ236" s="292">
        <v>0</v>
      </c>
      <c r="BA236" s="292">
        <v>0</v>
      </c>
      <c r="BB236" s="292">
        <v>0</v>
      </c>
    </row>
    <row r="237" spans="1:54" x14ac:dyDescent="0.25">
      <c r="A237" s="1389" t="s">
        <v>102</v>
      </c>
      <c r="B237" s="1145"/>
      <c r="C237" s="1389" t="s">
        <v>330</v>
      </c>
      <c r="D237" s="1145"/>
      <c r="E237" s="1389" t="s">
        <v>332</v>
      </c>
      <c r="F237" s="1145"/>
      <c r="G237" s="1389" t="s">
        <v>297</v>
      </c>
      <c r="H237" s="1145"/>
      <c r="I237" s="1389" t="s">
        <v>288</v>
      </c>
      <c r="J237" s="1145"/>
      <c r="K237" s="1145"/>
      <c r="L237" s="1389" t="s">
        <v>290</v>
      </c>
      <c r="M237" s="1145"/>
      <c r="N237" s="1145"/>
      <c r="O237" s="1389"/>
      <c r="P237" s="1145"/>
      <c r="Q237" s="1389"/>
      <c r="R237" s="1145"/>
      <c r="S237" s="1388" t="s">
        <v>334</v>
      </c>
      <c r="T237" s="1145"/>
      <c r="U237" s="1145"/>
      <c r="V237" s="1145"/>
      <c r="W237" s="1145"/>
      <c r="X237" s="1145"/>
      <c r="Y237" s="1145"/>
      <c r="Z237" s="1145"/>
      <c r="AA237" s="1389" t="s">
        <v>281</v>
      </c>
      <c r="AB237" s="1145"/>
      <c r="AC237" s="1145"/>
      <c r="AD237" s="1145"/>
      <c r="AE237" s="1145"/>
      <c r="AF237" s="1389" t="s">
        <v>282</v>
      </c>
      <c r="AG237" s="1145"/>
      <c r="AH237" s="1145"/>
      <c r="AI237" s="297" t="s">
        <v>68</v>
      </c>
      <c r="AJ237" s="1390" t="s">
        <v>283</v>
      </c>
      <c r="AK237" s="1145"/>
      <c r="AL237" s="1145"/>
      <c r="AM237" s="1145"/>
      <c r="AN237" s="1145"/>
      <c r="AO237" s="1145"/>
      <c r="AP237" s="296">
        <v>2500000000</v>
      </c>
      <c r="AQ237" s="348">
        <v>200000000</v>
      </c>
      <c r="AR237" s="296">
        <v>435633119</v>
      </c>
      <c r="AS237" s="295">
        <v>0</v>
      </c>
      <c r="AT237" s="348">
        <v>47113426</v>
      </c>
      <c r="AU237" s="296">
        <v>152886574</v>
      </c>
      <c r="AV237" s="348">
        <v>98082910</v>
      </c>
      <c r="AW237" s="296">
        <v>-50969484</v>
      </c>
      <c r="AX237" s="348">
        <v>104222137</v>
      </c>
      <c r="AY237" s="296">
        <v>-6139227</v>
      </c>
      <c r="AZ237" s="296">
        <v>104222137</v>
      </c>
      <c r="BA237" s="295">
        <v>0</v>
      </c>
      <c r="BB237" s="295">
        <v>0</v>
      </c>
    </row>
    <row r="238" spans="1:54" x14ac:dyDescent="0.25">
      <c r="A238" s="1392" t="s">
        <v>102</v>
      </c>
      <c r="B238" s="1145"/>
      <c r="C238" s="1392" t="s">
        <v>330</v>
      </c>
      <c r="D238" s="1145"/>
      <c r="E238" s="1392" t="s">
        <v>332</v>
      </c>
      <c r="F238" s="1145"/>
      <c r="G238" s="1392" t="s">
        <v>297</v>
      </c>
      <c r="H238" s="1145"/>
      <c r="I238" s="1392" t="s">
        <v>288</v>
      </c>
      <c r="J238" s="1145"/>
      <c r="K238" s="1145"/>
      <c r="L238" s="1392" t="s">
        <v>290</v>
      </c>
      <c r="M238" s="1145"/>
      <c r="N238" s="1145"/>
      <c r="O238" s="1392" t="s">
        <v>287</v>
      </c>
      <c r="P238" s="1145"/>
      <c r="Q238" s="1392"/>
      <c r="R238" s="1145"/>
      <c r="S238" s="1391" t="s">
        <v>340</v>
      </c>
      <c r="T238" s="1145"/>
      <c r="U238" s="1145"/>
      <c r="V238" s="1145"/>
      <c r="W238" s="1145"/>
      <c r="X238" s="1145"/>
      <c r="Y238" s="1145"/>
      <c r="Z238" s="1145"/>
      <c r="AA238" s="1392" t="s">
        <v>281</v>
      </c>
      <c r="AB238" s="1145"/>
      <c r="AC238" s="1145"/>
      <c r="AD238" s="1145"/>
      <c r="AE238" s="1145"/>
      <c r="AF238" s="1392" t="s">
        <v>282</v>
      </c>
      <c r="AG238" s="1145"/>
      <c r="AH238" s="1145"/>
      <c r="AI238" s="294" t="s">
        <v>68</v>
      </c>
      <c r="AJ238" s="1393" t="s">
        <v>283</v>
      </c>
      <c r="AK238" s="1145"/>
      <c r="AL238" s="1145"/>
      <c r="AM238" s="1145"/>
      <c r="AN238" s="1145"/>
      <c r="AO238" s="1145"/>
      <c r="AP238" s="293">
        <v>1000000000</v>
      </c>
      <c r="AQ238" s="352">
        <v>0</v>
      </c>
      <c r="AR238" s="293">
        <v>205633119</v>
      </c>
      <c r="AS238" s="292">
        <v>0</v>
      </c>
      <c r="AT238" s="352">
        <v>0</v>
      </c>
      <c r="AU238" s="292">
        <v>0</v>
      </c>
      <c r="AV238" s="351">
        <v>52664800</v>
      </c>
      <c r="AW238" s="293">
        <v>-52664800</v>
      </c>
      <c r="AX238" s="351">
        <v>52664800</v>
      </c>
      <c r="AY238" s="292">
        <v>0</v>
      </c>
      <c r="AZ238" s="293">
        <v>52664800</v>
      </c>
      <c r="BA238" s="292">
        <v>0</v>
      </c>
      <c r="BB238" s="292">
        <v>0</v>
      </c>
    </row>
    <row r="239" spans="1:54" x14ac:dyDescent="0.25">
      <c r="A239" s="1392" t="s">
        <v>102</v>
      </c>
      <c r="B239" s="1145"/>
      <c r="C239" s="1392" t="s">
        <v>330</v>
      </c>
      <c r="D239" s="1145"/>
      <c r="E239" s="1392" t="s">
        <v>332</v>
      </c>
      <c r="F239" s="1145"/>
      <c r="G239" s="1392" t="s">
        <v>297</v>
      </c>
      <c r="H239" s="1145"/>
      <c r="I239" s="1392" t="s">
        <v>288</v>
      </c>
      <c r="J239" s="1145"/>
      <c r="K239" s="1145"/>
      <c r="L239" s="1392" t="s">
        <v>290</v>
      </c>
      <c r="M239" s="1145"/>
      <c r="N239" s="1145"/>
      <c r="O239" s="1392" t="s">
        <v>290</v>
      </c>
      <c r="P239" s="1145"/>
      <c r="Q239" s="1392"/>
      <c r="R239" s="1145"/>
      <c r="S239" s="1391" t="s">
        <v>335</v>
      </c>
      <c r="T239" s="1145"/>
      <c r="U239" s="1145"/>
      <c r="V239" s="1145"/>
      <c r="W239" s="1145"/>
      <c r="X239" s="1145"/>
      <c r="Y239" s="1145"/>
      <c r="Z239" s="1145"/>
      <c r="AA239" s="1392" t="s">
        <v>281</v>
      </c>
      <c r="AB239" s="1145"/>
      <c r="AC239" s="1145"/>
      <c r="AD239" s="1145"/>
      <c r="AE239" s="1145"/>
      <c r="AF239" s="1392" t="s">
        <v>282</v>
      </c>
      <c r="AG239" s="1145"/>
      <c r="AH239" s="1145"/>
      <c r="AI239" s="294" t="s">
        <v>68</v>
      </c>
      <c r="AJ239" s="1393" t="s">
        <v>283</v>
      </c>
      <c r="AK239" s="1145"/>
      <c r="AL239" s="1145"/>
      <c r="AM239" s="1145"/>
      <c r="AN239" s="1145"/>
      <c r="AO239" s="1145"/>
      <c r="AP239" s="293">
        <v>550000000</v>
      </c>
      <c r="AQ239" s="352">
        <v>0</v>
      </c>
      <c r="AR239" s="293">
        <v>130000000</v>
      </c>
      <c r="AS239" s="292">
        <v>0</v>
      </c>
      <c r="AT239" s="352">
        <v>0</v>
      </c>
      <c r="AU239" s="292">
        <v>0</v>
      </c>
      <c r="AV239" s="352">
        <v>0</v>
      </c>
      <c r="AW239" s="292">
        <v>0</v>
      </c>
      <c r="AX239" s="352">
        <v>0</v>
      </c>
      <c r="AY239" s="292">
        <v>0</v>
      </c>
      <c r="AZ239" s="292">
        <v>0</v>
      </c>
      <c r="BA239" s="292">
        <v>0</v>
      </c>
      <c r="BB239" s="292">
        <v>0</v>
      </c>
    </row>
    <row r="240" spans="1:54" x14ac:dyDescent="0.25">
      <c r="A240" s="1392" t="s">
        <v>102</v>
      </c>
      <c r="B240" s="1145"/>
      <c r="C240" s="1392" t="s">
        <v>330</v>
      </c>
      <c r="D240" s="1145"/>
      <c r="E240" s="1392" t="s">
        <v>332</v>
      </c>
      <c r="F240" s="1145"/>
      <c r="G240" s="1392" t="s">
        <v>297</v>
      </c>
      <c r="H240" s="1145"/>
      <c r="I240" s="1392" t="s">
        <v>288</v>
      </c>
      <c r="J240" s="1145"/>
      <c r="K240" s="1145"/>
      <c r="L240" s="1392" t="s">
        <v>290</v>
      </c>
      <c r="M240" s="1145"/>
      <c r="N240" s="1145"/>
      <c r="O240" s="1392" t="s">
        <v>297</v>
      </c>
      <c r="P240" s="1145"/>
      <c r="Q240" s="1392"/>
      <c r="R240" s="1145"/>
      <c r="S240" s="1391" t="s">
        <v>336</v>
      </c>
      <c r="T240" s="1145"/>
      <c r="U240" s="1145"/>
      <c r="V240" s="1145"/>
      <c r="W240" s="1145"/>
      <c r="X240" s="1145"/>
      <c r="Y240" s="1145"/>
      <c r="Z240" s="1145"/>
      <c r="AA240" s="1392" t="s">
        <v>281</v>
      </c>
      <c r="AB240" s="1145"/>
      <c r="AC240" s="1145"/>
      <c r="AD240" s="1145"/>
      <c r="AE240" s="1145"/>
      <c r="AF240" s="1392" t="s">
        <v>282</v>
      </c>
      <c r="AG240" s="1145"/>
      <c r="AH240" s="1145"/>
      <c r="AI240" s="294" t="s">
        <v>68</v>
      </c>
      <c r="AJ240" s="1393" t="s">
        <v>283</v>
      </c>
      <c r="AK240" s="1145"/>
      <c r="AL240" s="1145"/>
      <c r="AM240" s="1145"/>
      <c r="AN240" s="1145"/>
      <c r="AO240" s="1145"/>
      <c r="AP240" s="293">
        <v>250000000</v>
      </c>
      <c r="AQ240" s="352">
        <v>0</v>
      </c>
      <c r="AR240" s="292">
        <v>0</v>
      </c>
      <c r="AS240" s="292">
        <v>0</v>
      </c>
      <c r="AT240" s="352">
        <v>0</v>
      </c>
      <c r="AU240" s="292">
        <v>0</v>
      </c>
      <c r="AV240" s="351">
        <v>6974630</v>
      </c>
      <c r="AW240" s="293">
        <v>-6974630</v>
      </c>
      <c r="AX240" s="351">
        <v>6974630</v>
      </c>
      <c r="AY240" s="292">
        <v>0</v>
      </c>
      <c r="AZ240" s="293">
        <v>6974630</v>
      </c>
      <c r="BA240" s="292">
        <v>0</v>
      </c>
      <c r="BB240" s="292">
        <v>0</v>
      </c>
    </row>
    <row r="241" spans="1:54" x14ac:dyDescent="0.25">
      <c r="A241" s="1392" t="s">
        <v>102</v>
      </c>
      <c r="B241" s="1145"/>
      <c r="C241" s="1392" t="s">
        <v>330</v>
      </c>
      <c r="D241" s="1145"/>
      <c r="E241" s="1392" t="s">
        <v>332</v>
      </c>
      <c r="F241" s="1145"/>
      <c r="G241" s="1392" t="s">
        <v>297</v>
      </c>
      <c r="H241" s="1145"/>
      <c r="I241" s="1392" t="s">
        <v>288</v>
      </c>
      <c r="J241" s="1145"/>
      <c r="K241" s="1145"/>
      <c r="L241" s="1392" t="s">
        <v>290</v>
      </c>
      <c r="M241" s="1145"/>
      <c r="N241" s="1145"/>
      <c r="O241" s="1392" t="s">
        <v>291</v>
      </c>
      <c r="P241" s="1145"/>
      <c r="Q241" s="1392"/>
      <c r="R241" s="1145"/>
      <c r="S241" s="1391" t="s">
        <v>87</v>
      </c>
      <c r="T241" s="1145"/>
      <c r="U241" s="1145"/>
      <c r="V241" s="1145"/>
      <c r="W241" s="1145"/>
      <c r="X241" s="1145"/>
      <c r="Y241" s="1145"/>
      <c r="Z241" s="1145"/>
      <c r="AA241" s="1392" t="s">
        <v>281</v>
      </c>
      <c r="AB241" s="1145"/>
      <c r="AC241" s="1145"/>
      <c r="AD241" s="1145"/>
      <c r="AE241" s="1145"/>
      <c r="AF241" s="1392" t="s">
        <v>282</v>
      </c>
      <c r="AG241" s="1145"/>
      <c r="AH241" s="1145"/>
      <c r="AI241" s="294" t="s">
        <v>68</v>
      </c>
      <c r="AJ241" s="1393" t="s">
        <v>283</v>
      </c>
      <c r="AK241" s="1145"/>
      <c r="AL241" s="1145"/>
      <c r="AM241" s="1145"/>
      <c r="AN241" s="1145"/>
      <c r="AO241" s="1145"/>
      <c r="AP241" s="293">
        <v>400000000</v>
      </c>
      <c r="AQ241" s="352">
        <v>0</v>
      </c>
      <c r="AR241" s="292">
        <v>0</v>
      </c>
      <c r="AS241" s="292">
        <v>0</v>
      </c>
      <c r="AT241" s="351">
        <v>47113426</v>
      </c>
      <c r="AU241" s="293">
        <v>-47113426</v>
      </c>
      <c r="AV241" s="351">
        <v>38443480</v>
      </c>
      <c r="AW241" s="293">
        <v>8669946</v>
      </c>
      <c r="AX241" s="351">
        <v>44582707</v>
      </c>
      <c r="AY241" s="293">
        <v>-6139227</v>
      </c>
      <c r="AZ241" s="293">
        <v>44582707</v>
      </c>
      <c r="BA241" s="292">
        <v>0</v>
      </c>
      <c r="BB241" s="292">
        <v>0</v>
      </c>
    </row>
    <row r="242" spans="1:54" x14ac:dyDescent="0.25">
      <c r="A242" s="1392" t="s">
        <v>102</v>
      </c>
      <c r="B242" s="1145"/>
      <c r="C242" s="1392" t="s">
        <v>330</v>
      </c>
      <c r="D242" s="1145"/>
      <c r="E242" s="1392" t="s">
        <v>332</v>
      </c>
      <c r="F242" s="1145"/>
      <c r="G242" s="1392" t="s">
        <v>297</v>
      </c>
      <c r="H242" s="1145"/>
      <c r="I242" s="1392" t="s">
        <v>288</v>
      </c>
      <c r="J242" s="1145"/>
      <c r="K242" s="1145"/>
      <c r="L242" s="1392" t="s">
        <v>290</v>
      </c>
      <c r="M242" s="1145"/>
      <c r="N242" s="1145"/>
      <c r="O242" s="1392" t="s">
        <v>300</v>
      </c>
      <c r="P242" s="1145"/>
      <c r="Q242" s="1392"/>
      <c r="R242" s="1145"/>
      <c r="S242" s="1391" t="s">
        <v>337</v>
      </c>
      <c r="T242" s="1145"/>
      <c r="U242" s="1145"/>
      <c r="V242" s="1145"/>
      <c r="W242" s="1145"/>
      <c r="X242" s="1145"/>
      <c r="Y242" s="1145"/>
      <c r="Z242" s="1145"/>
      <c r="AA242" s="1392" t="s">
        <v>281</v>
      </c>
      <c r="AB242" s="1145"/>
      <c r="AC242" s="1145"/>
      <c r="AD242" s="1145"/>
      <c r="AE242" s="1145"/>
      <c r="AF242" s="1392" t="s">
        <v>282</v>
      </c>
      <c r="AG242" s="1145"/>
      <c r="AH242" s="1145"/>
      <c r="AI242" s="294" t="s">
        <v>68</v>
      </c>
      <c r="AJ242" s="1393" t="s">
        <v>283</v>
      </c>
      <c r="AK242" s="1145"/>
      <c r="AL242" s="1145"/>
      <c r="AM242" s="1145"/>
      <c r="AN242" s="1145"/>
      <c r="AO242" s="1145"/>
      <c r="AP242" s="293">
        <v>200000000</v>
      </c>
      <c r="AQ242" s="351">
        <v>200000000</v>
      </c>
      <c r="AR242" s="292">
        <v>0</v>
      </c>
      <c r="AS242" s="292">
        <v>0</v>
      </c>
      <c r="AT242" s="352">
        <v>0</v>
      </c>
      <c r="AU242" s="293">
        <v>200000000</v>
      </c>
      <c r="AV242" s="352">
        <v>0</v>
      </c>
      <c r="AW242" s="292">
        <v>0</v>
      </c>
      <c r="AX242" s="352">
        <v>0</v>
      </c>
      <c r="AY242" s="292">
        <v>0</v>
      </c>
      <c r="AZ242" s="292">
        <v>0</v>
      </c>
      <c r="BA242" s="292">
        <v>0</v>
      </c>
      <c r="BB242" s="292">
        <v>0</v>
      </c>
    </row>
    <row r="243" spans="1:54" x14ac:dyDescent="0.25">
      <c r="A243" s="1392" t="s">
        <v>102</v>
      </c>
      <c r="B243" s="1145"/>
      <c r="C243" s="1392" t="s">
        <v>330</v>
      </c>
      <c r="D243" s="1145"/>
      <c r="E243" s="1392" t="s">
        <v>332</v>
      </c>
      <c r="F243" s="1145"/>
      <c r="G243" s="1392" t="s">
        <v>297</v>
      </c>
      <c r="H243" s="1145"/>
      <c r="I243" s="1392" t="s">
        <v>288</v>
      </c>
      <c r="J243" s="1145"/>
      <c r="K243" s="1145"/>
      <c r="L243" s="1392" t="s">
        <v>290</v>
      </c>
      <c r="M243" s="1145"/>
      <c r="N243" s="1145"/>
      <c r="O243" s="1392" t="s">
        <v>83</v>
      </c>
      <c r="P243" s="1145"/>
      <c r="Q243" s="1392"/>
      <c r="R243" s="1145"/>
      <c r="S243" s="1391" t="s">
        <v>338</v>
      </c>
      <c r="T243" s="1145"/>
      <c r="U243" s="1145"/>
      <c r="V243" s="1145"/>
      <c r="W243" s="1145"/>
      <c r="X243" s="1145"/>
      <c r="Y243" s="1145"/>
      <c r="Z243" s="1145"/>
      <c r="AA243" s="1392" t="s">
        <v>281</v>
      </c>
      <c r="AB243" s="1145"/>
      <c r="AC243" s="1145"/>
      <c r="AD243" s="1145"/>
      <c r="AE243" s="1145"/>
      <c r="AF243" s="1392" t="s">
        <v>282</v>
      </c>
      <c r="AG243" s="1145"/>
      <c r="AH243" s="1145"/>
      <c r="AI243" s="294" t="s">
        <v>68</v>
      </c>
      <c r="AJ243" s="1393" t="s">
        <v>283</v>
      </c>
      <c r="AK243" s="1145"/>
      <c r="AL243" s="1145"/>
      <c r="AM243" s="1145"/>
      <c r="AN243" s="1145"/>
      <c r="AO243" s="1145"/>
      <c r="AP243" s="293">
        <v>100000000</v>
      </c>
      <c r="AQ243" s="352">
        <v>0</v>
      </c>
      <c r="AR243" s="293">
        <v>100000000</v>
      </c>
      <c r="AS243" s="292">
        <v>0</v>
      </c>
      <c r="AT243" s="352">
        <v>0</v>
      </c>
      <c r="AU243" s="292">
        <v>0</v>
      </c>
      <c r="AV243" s="352">
        <v>0</v>
      </c>
      <c r="AW243" s="292">
        <v>0</v>
      </c>
      <c r="AX243" s="352">
        <v>0</v>
      </c>
      <c r="AY243" s="292">
        <v>0</v>
      </c>
      <c r="AZ243" s="292">
        <v>0</v>
      </c>
      <c r="BA243" s="292">
        <v>0</v>
      </c>
      <c r="BB243" s="292">
        <v>0</v>
      </c>
    </row>
    <row r="244" spans="1:54" s="327" customFormat="1" x14ac:dyDescent="0.25">
      <c r="A244" s="1428" t="s">
        <v>102</v>
      </c>
      <c r="B244" s="1429"/>
      <c r="C244" s="1428" t="s">
        <v>330</v>
      </c>
      <c r="D244" s="1429"/>
      <c r="E244" s="1428" t="s">
        <v>332</v>
      </c>
      <c r="F244" s="1429"/>
      <c r="G244" s="1428" t="s">
        <v>291</v>
      </c>
      <c r="H244" s="1429"/>
      <c r="I244" s="1428"/>
      <c r="J244" s="1429"/>
      <c r="K244" s="1429"/>
      <c r="L244" s="1428"/>
      <c r="M244" s="1429"/>
      <c r="N244" s="1429"/>
      <c r="O244" s="1428"/>
      <c r="P244" s="1429"/>
      <c r="Q244" s="1428"/>
      <c r="R244" s="1429"/>
      <c r="S244" s="1430" t="s">
        <v>327</v>
      </c>
      <c r="T244" s="1429"/>
      <c r="U244" s="1429"/>
      <c r="V244" s="1429"/>
      <c r="W244" s="1429"/>
      <c r="X244" s="1429"/>
      <c r="Y244" s="1429"/>
      <c r="Z244" s="1429"/>
      <c r="AA244" s="1428" t="s">
        <v>281</v>
      </c>
      <c r="AB244" s="1429"/>
      <c r="AC244" s="1429"/>
      <c r="AD244" s="1429"/>
      <c r="AE244" s="1429"/>
      <c r="AF244" s="1428" t="s">
        <v>282</v>
      </c>
      <c r="AG244" s="1429"/>
      <c r="AH244" s="1429"/>
      <c r="AI244" s="358" t="s">
        <v>68</v>
      </c>
      <c r="AJ244" s="1431" t="s">
        <v>283</v>
      </c>
      <c r="AK244" s="1429"/>
      <c r="AL244" s="1429"/>
      <c r="AM244" s="1429"/>
      <c r="AN244" s="1429"/>
      <c r="AO244" s="1429"/>
      <c r="AP244" s="293">
        <v>600000000</v>
      </c>
      <c r="AQ244" s="352">
        <v>0</v>
      </c>
      <c r="AR244" s="293">
        <v>109841417</v>
      </c>
      <c r="AS244" s="293">
        <v>300000000</v>
      </c>
      <c r="AT244" s="351">
        <v>51883598</v>
      </c>
      <c r="AU244" s="293">
        <v>-51883598</v>
      </c>
      <c r="AV244" s="359">
        <v>31632177</v>
      </c>
      <c r="AW244" s="359">
        <v>20251421</v>
      </c>
      <c r="AX244" s="359">
        <v>34639000</v>
      </c>
      <c r="AY244" s="359">
        <v>-3006823</v>
      </c>
      <c r="AZ244" s="359">
        <v>34639000</v>
      </c>
      <c r="BA244" s="360">
        <v>0</v>
      </c>
      <c r="BB244" s="360">
        <v>0</v>
      </c>
    </row>
    <row r="245" spans="1:54" s="368" customFormat="1" x14ac:dyDescent="0.25">
      <c r="A245" s="1434" t="s">
        <v>102</v>
      </c>
      <c r="B245" s="1161"/>
      <c r="C245" s="1434" t="s">
        <v>330</v>
      </c>
      <c r="D245" s="1161"/>
      <c r="E245" s="1434" t="s">
        <v>332</v>
      </c>
      <c r="F245" s="1161"/>
      <c r="G245" s="1434" t="s">
        <v>291</v>
      </c>
      <c r="H245" s="1161"/>
      <c r="I245" s="1434" t="s">
        <v>288</v>
      </c>
      <c r="J245" s="1161"/>
      <c r="K245" s="1161"/>
      <c r="L245" s="1434"/>
      <c r="M245" s="1161"/>
      <c r="N245" s="1161"/>
      <c r="O245" s="1434"/>
      <c r="P245" s="1161"/>
      <c r="Q245" s="1434"/>
      <c r="R245" s="1161"/>
      <c r="S245" s="1435" t="s">
        <v>327</v>
      </c>
      <c r="T245" s="1161"/>
      <c r="U245" s="1161"/>
      <c r="V245" s="1161"/>
      <c r="W245" s="1161"/>
      <c r="X245" s="1161"/>
      <c r="Y245" s="1161"/>
      <c r="Z245" s="1161"/>
      <c r="AA245" s="1434" t="s">
        <v>281</v>
      </c>
      <c r="AB245" s="1161"/>
      <c r="AC245" s="1161"/>
      <c r="AD245" s="1161"/>
      <c r="AE245" s="1161"/>
      <c r="AF245" s="1434" t="s">
        <v>282</v>
      </c>
      <c r="AG245" s="1161"/>
      <c r="AH245" s="1161"/>
      <c r="AI245" s="364" t="s">
        <v>68</v>
      </c>
      <c r="AJ245" s="1432" t="s">
        <v>283</v>
      </c>
      <c r="AK245" s="1161"/>
      <c r="AL245" s="1161"/>
      <c r="AM245" s="1161"/>
      <c r="AN245" s="1161"/>
      <c r="AO245" s="1161"/>
      <c r="AP245" s="296">
        <v>600000000</v>
      </c>
      <c r="AQ245" s="349">
        <v>0</v>
      </c>
      <c r="AR245" s="296">
        <v>109841417</v>
      </c>
      <c r="AS245" s="295">
        <v>0</v>
      </c>
      <c r="AT245" s="348">
        <v>51883598</v>
      </c>
      <c r="AU245" s="296">
        <v>-51883598</v>
      </c>
      <c r="AV245" s="366">
        <v>31632177</v>
      </c>
      <c r="AW245" s="366">
        <v>20251421</v>
      </c>
      <c r="AX245" s="366">
        <v>34639000</v>
      </c>
      <c r="AY245" s="366">
        <v>-3006823</v>
      </c>
      <c r="AZ245" s="366">
        <v>34639000</v>
      </c>
      <c r="BA245" s="367">
        <v>0</v>
      </c>
      <c r="BB245" s="367">
        <v>0</v>
      </c>
    </row>
    <row r="246" spans="1:54" s="368" customFormat="1" x14ac:dyDescent="0.25">
      <c r="A246" s="1434" t="s">
        <v>102</v>
      </c>
      <c r="B246" s="1161"/>
      <c r="C246" s="1434" t="s">
        <v>330</v>
      </c>
      <c r="D246" s="1161"/>
      <c r="E246" s="1434" t="s">
        <v>332</v>
      </c>
      <c r="F246" s="1161"/>
      <c r="G246" s="1434" t="s">
        <v>291</v>
      </c>
      <c r="H246" s="1161"/>
      <c r="I246" s="1434" t="s">
        <v>288</v>
      </c>
      <c r="J246" s="1161"/>
      <c r="K246" s="1161"/>
      <c r="L246" s="1434" t="s">
        <v>290</v>
      </c>
      <c r="M246" s="1161"/>
      <c r="N246" s="1161"/>
      <c r="O246" s="1434"/>
      <c r="P246" s="1161"/>
      <c r="Q246" s="1434"/>
      <c r="R246" s="1161"/>
      <c r="S246" s="1435" t="s">
        <v>334</v>
      </c>
      <c r="T246" s="1161"/>
      <c r="U246" s="1161"/>
      <c r="V246" s="1161"/>
      <c r="W246" s="1161"/>
      <c r="X246" s="1161"/>
      <c r="Y246" s="1161"/>
      <c r="Z246" s="1161"/>
      <c r="AA246" s="1434" t="s">
        <v>281</v>
      </c>
      <c r="AB246" s="1161"/>
      <c r="AC246" s="1161"/>
      <c r="AD246" s="1161"/>
      <c r="AE246" s="1161"/>
      <c r="AF246" s="1434" t="s">
        <v>282</v>
      </c>
      <c r="AG246" s="1161"/>
      <c r="AH246" s="1161"/>
      <c r="AI246" s="364" t="s">
        <v>68</v>
      </c>
      <c r="AJ246" s="1432" t="s">
        <v>283</v>
      </c>
      <c r="AK246" s="1161"/>
      <c r="AL246" s="1161"/>
      <c r="AM246" s="1161"/>
      <c r="AN246" s="1161"/>
      <c r="AO246" s="1161"/>
      <c r="AP246" s="296">
        <v>600000000</v>
      </c>
      <c r="AQ246" s="349">
        <v>0</v>
      </c>
      <c r="AR246" s="296">
        <v>109841417</v>
      </c>
      <c r="AS246" s="295">
        <v>0</v>
      </c>
      <c r="AT246" s="348">
        <v>51883598</v>
      </c>
      <c r="AU246" s="296">
        <v>-51883598</v>
      </c>
      <c r="AV246" s="366">
        <v>31632177</v>
      </c>
      <c r="AW246" s="366">
        <v>20251421</v>
      </c>
      <c r="AX246" s="366">
        <v>34639000</v>
      </c>
      <c r="AY246" s="366">
        <v>-3006823</v>
      </c>
      <c r="AZ246" s="366">
        <v>34639000</v>
      </c>
      <c r="BA246" s="367">
        <v>0</v>
      </c>
      <c r="BB246" s="367">
        <v>0</v>
      </c>
    </row>
    <row r="247" spans="1:54" s="368" customFormat="1" x14ac:dyDescent="0.25">
      <c r="A247" s="1433" t="s">
        <v>102</v>
      </c>
      <c r="B247" s="1161"/>
      <c r="C247" s="1433" t="s">
        <v>330</v>
      </c>
      <c r="D247" s="1161"/>
      <c r="E247" s="1433" t="s">
        <v>332</v>
      </c>
      <c r="F247" s="1161"/>
      <c r="G247" s="1433" t="s">
        <v>291</v>
      </c>
      <c r="H247" s="1161"/>
      <c r="I247" s="1433" t="s">
        <v>288</v>
      </c>
      <c r="J247" s="1161"/>
      <c r="K247" s="1161"/>
      <c r="L247" s="1433" t="s">
        <v>290</v>
      </c>
      <c r="M247" s="1161"/>
      <c r="N247" s="1161"/>
      <c r="O247" s="1433" t="s">
        <v>287</v>
      </c>
      <c r="P247" s="1161"/>
      <c r="Q247" s="1433"/>
      <c r="R247" s="1161"/>
      <c r="S247" s="1436" t="s">
        <v>340</v>
      </c>
      <c r="T247" s="1161"/>
      <c r="U247" s="1161"/>
      <c r="V247" s="1161"/>
      <c r="W247" s="1161"/>
      <c r="X247" s="1161"/>
      <c r="Y247" s="1161"/>
      <c r="Z247" s="1161"/>
      <c r="AA247" s="1433" t="s">
        <v>281</v>
      </c>
      <c r="AB247" s="1161"/>
      <c r="AC247" s="1161"/>
      <c r="AD247" s="1161"/>
      <c r="AE247" s="1161"/>
      <c r="AF247" s="1433" t="s">
        <v>282</v>
      </c>
      <c r="AG247" s="1161"/>
      <c r="AH247" s="1161"/>
      <c r="AI247" s="365" t="s">
        <v>68</v>
      </c>
      <c r="AJ247" s="1437" t="s">
        <v>283</v>
      </c>
      <c r="AK247" s="1161"/>
      <c r="AL247" s="1161"/>
      <c r="AM247" s="1161"/>
      <c r="AN247" s="1161"/>
      <c r="AO247" s="1161"/>
      <c r="AP247" s="293">
        <v>313318843</v>
      </c>
      <c r="AQ247" s="352">
        <v>0</v>
      </c>
      <c r="AR247" s="293">
        <v>62881260</v>
      </c>
      <c r="AS247" s="292">
        <v>0</v>
      </c>
      <c r="AT247" s="352">
        <v>0</v>
      </c>
      <c r="AU247" s="292">
        <v>0</v>
      </c>
      <c r="AV247" s="369">
        <v>20047496</v>
      </c>
      <c r="AW247" s="369">
        <v>-20047496</v>
      </c>
      <c r="AX247" s="369">
        <v>20047496</v>
      </c>
      <c r="AY247" s="370">
        <v>0</v>
      </c>
      <c r="AZ247" s="369">
        <v>20047496</v>
      </c>
      <c r="BA247" s="370">
        <v>0</v>
      </c>
      <c r="BB247" s="370">
        <v>0</v>
      </c>
    </row>
    <row r="248" spans="1:54" s="368" customFormat="1" x14ac:dyDescent="0.25">
      <c r="A248" s="1433" t="s">
        <v>102</v>
      </c>
      <c r="B248" s="1161"/>
      <c r="C248" s="1433" t="s">
        <v>330</v>
      </c>
      <c r="D248" s="1161"/>
      <c r="E248" s="1433" t="s">
        <v>332</v>
      </c>
      <c r="F248" s="1161"/>
      <c r="G248" s="1433" t="s">
        <v>291</v>
      </c>
      <c r="H248" s="1161"/>
      <c r="I248" s="1433" t="s">
        <v>288</v>
      </c>
      <c r="J248" s="1161"/>
      <c r="K248" s="1161"/>
      <c r="L248" s="1433" t="s">
        <v>290</v>
      </c>
      <c r="M248" s="1161"/>
      <c r="N248" s="1161"/>
      <c r="O248" s="1433" t="s">
        <v>290</v>
      </c>
      <c r="P248" s="1161"/>
      <c r="Q248" s="1433"/>
      <c r="R248" s="1161"/>
      <c r="S248" s="1436" t="s">
        <v>335</v>
      </c>
      <c r="T248" s="1161"/>
      <c r="U248" s="1161"/>
      <c r="V248" s="1161"/>
      <c r="W248" s="1161"/>
      <c r="X248" s="1161"/>
      <c r="Y248" s="1161"/>
      <c r="Z248" s="1161"/>
      <c r="AA248" s="1433" t="s">
        <v>281</v>
      </c>
      <c r="AB248" s="1161"/>
      <c r="AC248" s="1161"/>
      <c r="AD248" s="1161"/>
      <c r="AE248" s="1161"/>
      <c r="AF248" s="1433" t="s">
        <v>282</v>
      </c>
      <c r="AG248" s="1161"/>
      <c r="AH248" s="1161"/>
      <c r="AI248" s="365" t="s">
        <v>68</v>
      </c>
      <c r="AJ248" s="1437" t="s">
        <v>283</v>
      </c>
      <c r="AK248" s="1161"/>
      <c r="AL248" s="1161"/>
      <c r="AM248" s="1161"/>
      <c r="AN248" s="1161"/>
      <c r="AO248" s="1161"/>
      <c r="AP248" s="293">
        <v>62595455</v>
      </c>
      <c r="AQ248" s="352">
        <v>0</v>
      </c>
      <c r="AR248" s="293">
        <v>22595455</v>
      </c>
      <c r="AS248" s="292">
        <v>0</v>
      </c>
      <c r="AT248" s="351">
        <v>40000000</v>
      </c>
      <c r="AU248" s="293">
        <v>-40000000</v>
      </c>
      <c r="AV248" s="370">
        <v>0</v>
      </c>
      <c r="AW248" s="369">
        <v>40000000</v>
      </c>
      <c r="AX248" s="370">
        <v>0</v>
      </c>
      <c r="AY248" s="370">
        <v>0</v>
      </c>
      <c r="AZ248" s="370">
        <v>0</v>
      </c>
      <c r="BA248" s="370">
        <v>0</v>
      </c>
      <c r="BB248" s="370">
        <v>0</v>
      </c>
    </row>
    <row r="249" spans="1:54" s="368" customFormat="1" x14ac:dyDescent="0.25">
      <c r="A249" s="1433" t="s">
        <v>102</v>
      </c>
      <c r="B249" s="1161"/>
      <c r="C249" s="1433" t="s">
        <v>330</v>
      </c>
      <c r="D249" s="1161"/>
      <c r="E249" s="1433" t="s">
        <v>332</v>
      </c>
      <c r="F249" s="1161"/>
      <c r="G249" s="1433" t="s">
        <v>291</v>
      </c>
      <c r="H249" s="1161"/>
      <c r="I249" s="1433" t="s">
        <v>288</v>
      </c>
      <c r="J249" s="1161"/>
      <c r="K249" s="1161"/>
      <c r="L249" s="1433" t="s">
        <v>290</v>
      </c>
      <c r="M249" s="1161"/>
      <c r="N249" s="1161"/>
      <c r="O249" s="1433" t="s">
        <v>297</v>
      </c>
      <c r="P249" s="1161"/>
      <c r="Q249" s="1433"/>
      <c r="R249" s="1161"/>
      <c r="S249" s="1436" t="s">
        <v>336</v>
      </c>
      <c r="T249" s="1161"/>
      <c r="U249" s="1161"/>
      <c r="V249" s="1161"/>
      <c r="W249" s="1161"/>
      <c r="X249" s="1161"/>
      <c r="Y249" s="1161"/>
      <c r="Z249" s="1161"/>
      <c r="AA249" s="1433" t="s">
        <v>281</v>
      </c>
      <c r="AB249" s="1161"/>
      <c r="AC249" s="1161"/>
      <c r="AD249" s="1161"/>
      <c r="AE249" s="1161"/>
      <c r="AF249" s="1433" t="s">
        <v>282</v>
      </c>
      <c r="AG249" s="1161"/>
      <c r="AH249" s="1161"/>
      <c r="AI249" s="365" t="s">
        <v>68</v>
      </c>
      <c r="AJ249" s="1437" t="s">
        <v>283</v>
      </c>
      <c r="AK249" s="1161"/>
      <c r="AL249" s="1161"/>
      <c r="AM249" s="1161"/>
      <c r="AN249" s="1161"/>
      <c r="AO249" s="1161"/>
      <c r="AP249" s="293">
        <v>45000000</v>
      </c>
      <c r="AQ249" s="352">
        <v>0</v>
      </c>
      <c r="AR249" s="292">
        <v>0</v>
      </c>
      <c r="AS249" s="292">
        <v>0</v>
      </c>
      <c r="AT249" s="352">
        <v>0</v>
      </c>
      <c r="AU249" s="292">
        <v>0</v>
      </c>
      <c r="AV249" s="369">
        <v>1781779</v>
      </c>
      <c r="AW249" s="369">
        <v>-1781779</v>
      </c>
      <c r="AX249" s="369">
        <v>1781779</v>
      </c>
      <c r="AY249" s="370">
        <v>0</v>
      </c>
      <c r="AZ249" s="369">
        <v>1781779</v>
      </c>
      <c r="BA249" s="370">
        <v>0</v>
      </c>
      <c r="BB249" s="370">
        <v>0</v>
      </c>
    </row>
    <row r="250" spans="1:54" s="368" customFormat="1" x14ac:dyDescent="0.25">
      <c r="A250" s="1433" t="s">
        <v>102</v>
      </c>
      <c r="B250" s="1161"/>
      <c r="C250" s="1433" t="s">
        <v>330</v>
      </c>
      <c r="D250" s="1161"/>
      <c r="E250" s="1433" t="s">
        <v>332</v>
      </c>
      <c r="F250" s="1161"/>
      <c r="G250" s="1433" t="s">
        <v>291</v>
      </c>
      <c r="H250" s="1161"/>
      <c r="I250" s="1433" t="s">
        <v>288</v>
      </c>
      <c r="J250" s="1161"/>
      <c r="K250" s="1161"/>
      <c r="L250" s="1433" t="s">
        <v>290</v>
      </c>
      <c r="M250" s="1161"/>
      <c r="N250" s="1161"/>
      <c r="O250" s="1433" t="s">
        <v>291</v>
      </c>
      <c r="P250" s="1161"/>
      <c r="Q250" s="1433"/>
      <c r="R250" s="1161"/>
      <c r="S250" s="1436" t="s">
        <v>87</v>
      </c>
      <c r="T250" s="1161"/>
      <c r="U250" s="1161"/>
      <c r="V250" s="1161"/>
      <c r="W250" s="1161"/>
      <c r="X250" s="1161"/>
      <c r="Y250" s="1161"/>
      <c r="Z250" s="1161"/>
      <c r="AA250" s="1433" t="s">
        <v>281</v>
      </c>
      <c r="AB250" s="1161"/>
      <c r="AC250" s="1161"/>
      <c r="AD250" s="1161"/>
      <c r="AE250" s="1161"/>
      <c r="AF250" s="1433" t="s">
        <v>282</v>
      </c>
      <c r="AG250" s="1161"/>
      <c r="AH250" s="1161"/>
      <c r="AI250" s="365" t="s">
        <v>68</v>
      </c>
      <c r="AJ250" s="1437" t="s">
        <v>283</v>
      </c>
      <c r="AK250" s="1161"/>
      <c r="AL250" s="1161"/>
      <c r="AM250" s="1161"/>
      <c r="AN250" s="1161"/>
      <c r="AO250" s="1161"/>
      <c r="AP250" s="293">
        <v>139085702</v>
      </c>
      <c r="AQ250" s="352">
        <v>0</v>
      </c>
      <c r="AR250" s="293">
        <v>4364702</v>
      </c>
      <c r="AS250" s="292">
        <v>0</v>
      </c>
      <c r="AT250" s="351">
        <v>11883598</v>
      </c>
      <c r="AU250" s="293">
        <v>-11883598</v>
      </c>
      <c r="AV250" s="369">
        <v>9802902</v>
      </c>
      <c r="AW250" s="369">
        <v>2080696</v>
      </c>
      <c r="AX250" s="369">
        <v>12809725</v>
      </c>
      <c r="AY250" s="369">
        <v>-3006823</v>
      </c>
      <c r="AZ250" s="369">
        <v>12809725</v>
      </c>
      <c r="BA250" s="370">
        <v>0</v>
      </c>
      <c r="BB250" s="370">
        <v>0</v>
      </c>
    </row>
    <row r="251" spans="1:54" s="368" customFormat="1" x14ac:dyDescent="0.25">
      <c r="A251" s="1433" t="s">
        <v>102</v>
      </c>
      <c r="B251" s="1161"/>
      <c r="C251" s="1433" t="s">
        <v>330</v>
      </c>
      <c r="D251" s="1161"/>
      <c r="E251" s="1433" t="s">
        <v>332</v>
      </c>
      <c r="F251" s="1161"/>
      <c r="G251" s="1433" t="s">
        <v>291</v>
      </c>
      <c r="H251" s="1161"/>
      <c r="I251" s="1433" t="s">
        <v>288</v>
      </c>
      <c r="J251" s="1161"/>
      <c r="K251" s="1161"/>
      <c r="L251" s="1433" t="s">
        <v>290</v>
      </c>
      <c r="M251" s="1161"/>
      <c r="N251" s="1161"/>
      <c r="O251" s="1433" t="s">
        <v>300</v>
      </c>
      <c r="P251" s="1161"/>
      <c r="Q251" s="1433"/>
      <c r="R251" s="1161"/>
      <c r="S251" s="1436" t="s">
        <v>337</v>
      </c>
      <c r="T251" s="1161"/>
      <c r="U251" s="1161"/>
      <c r="V251" s="1161"/>
      <c r="W251" s="1161"/>
      <c r="X251" s="1161"/>
      <c r="Y251" s="1161"/>
      <c r="Z251" s="1161"/>
      <c r="AA251" s="1433" t="s">
        <v>281</v>
      </c>
      <c r="AB251" s="1161"/>
      <c r="AC251" s="1161"/>
      <c r="AD251" s="1161"/>
      <c r="AE251" s="1161"/>
      <c r="AF251" s="1433" t="s">
        <v>282</v>
      </c>
      <c r="AG251" s="1161"/>
      <c r="AH251" s="1161"/>
      <c r="AI251" s="365" t="s">
        <v>68</v>
      </c>
      <c r="AJ251" s="1437" t="s">
        <v>283</v>
      </c>
      <c r="AK251" s="1161"/>
      <c r="AL251" s="1161"/>
      <c r="AM251" s="1161"/>
      <c r="AN251" s="1161"/>
      <c r="AO251" s="1161"/>
      <c r="AP251" s="293">
        <v>40000000</v>
      </c>
      <c r="AQ251" s="352">
        <v>0</v>
      </c>
      <c r="AR251" s="293">
        <v>20000000</v>
      </c>
      <c r="AS251" s="292">
        <v>0</v>
      </c>
      <c r="AT251" s="352">
        <v>0</v>
      </c>
      <c r="AU251" s="292">
        <v>0</v>
      </c>
      <c r="AV251" s="370">
        <v>0</v>
      </c>
      <c r="AW251" s="370">
        <v>0</v>
      </c>
      <c r="AX251" s="370">
        <v>0</v>
      </c>
      <c r="AY251" s="370">
        <v>0</v>
      </c>
      <c r="AZ251" s="370">
        <v>0</v>
      </c>
      <c r="BA251" s="370">
        <v>0</v>
      </c>
      <c r="BB251" s="370">
        <v>0</v>
      </c>
    </row>
    <row r="252" spans="1:54" s="368" customFormat="1" x14ac:dyDescent="0.25">
      <c r="A252" s="1433" t="s">
        <v>102</v>
      </c>
      <c r="B252" s="1161"/>
      <c r="C252" s="1433" t="s">
        <v>330</v>
      </c>
      <c r="D252" s="1161"/>
      <c r="E252" s="1433" t="s">
        <v>332</v>
      </c>
      <c r="F252" s="1161"/>
      <c r="G252" s="1433" t="s">
        <v>291</v>
      </c>
      <c r="H252" s="1161"/>
      <c r="I252" s="1433" t="s">
        <v>288</v>
      </c>
      <c r="J252" s="1161"/>
      <c r="K252" s="1161"/>
      <c r="L252" s="1433" t="s">
        <v>290</v>
      </c>
      <c r="M252" s="1161"/>
      <c r="N252" s="1161"/>
      <c r="O252" s="1433" t="s">
        <v>83</v>
      </c>
      <c r="P252" s="1161"/>
      <c r="Q252" s="1433"/>
      <c r="R252" s="1161"/>
      <c r="S252" s="1436" t="s">
        <v>338</v>
      </c>
      <c r="T252" s="1161"/>
      <c r="U252" s="1161"/>
      <c r="V252" s="1161"/>
      <c r="W252" s="1161"/>
      <c r="X252" s="1161"/>
      <c r="Y252" s="1161"/>
      <c r="Z252" s="1161"/>
      <c r="AA252" s="1433" t="s">
        <v>281</v>
      </c>
      <c r="AB252" s="1161"/>
      <c r="AC252" s="1161"/>
      <c r="AD252" s="1161"/>
      <c r="AE252" s="1161"/>
      <c r="AF252" s="1433" t="s">
        <v>282</v>
      </c>
      <c r="AG252" s="1161"/>
      <c r="AH252" s="1161"/>
      <c r="AI252" s="365" t="s">
        <v>68</v>
      </c>
      <c r="AJ252" s="1437" t="s">
        <v>283</v>
      </c>
      <c r="AK252" s="1161"/>
      <c r="AL252" s="1161"/>
      <c r="AM252" s="1161"/>
      <c r="AN252" s="1161"/>
      <c r="AO252" s="1161"/>
      <c r="AP252" s="292">
        <v>0</v>
      </c>
      <c r="AQ252" s="352">
        <v>0</v>
      </c>
      <c r="AR252" s="292">
        <v>0</v>
      </c>
      <c r="AS252" s="292">
        <v>0</v>
      </c>
      <c r="AT252" s="352">
        <v>0</v>
      </c>
      <c r="AU252" s="292">
        <v>0</v>
      </c>
      <c r="AV252" s="370">
        <v>0</v>
      </c>
      <c r="AW252" s="370">
        <v>0</v>
      </c>
      <c r="AX252" s="370">
        <v>0</v>
      </c>
      <c r="AY252" s="370">
        <v>0</v>
      </c>
      <c r="AZ252" s="370">
        <v>0</v>
      </c>
      <c r="BA252" s="370">
        <v>0</v>
      </c>
      <c r="BB252" s="370">
        <v>0</v>
      </c>
    </row>
    <row r="253" spans="1:54" s="327" customFormat="1" x14ac:dyDescent="0.25">
      <c r="A253" s="1428" t="s">
        <v>102</v>
      </c>
      <c r="B253" s="1429"/>
      <c r="C253" s="1428" t="s">
        <v>330</v>
      </c>
      <c r="D253" s="1429"/>
      <c r="E253" s="1428" t="s">
        <v>332</v>
      </c>
      <c r="F253" s="1429"/>
      <c r="G253" s="1428" t="s">
        <v>292</v>
      </c>
      <c r="H253" s="1429"/>
      <c r="I253" s="1428"/>
      <c r="J253" s="1429"/>
      <c r="K253" s="1429"/>
      <c r="L253" s="1428"/>
      <c r="M253" s="1429"/>
      <c r="N253" s="1429"/>
      <c r="O253" s="1428"/>
      <c r="P253" s="1429"/>
      <c r="Q253" s="1428"/>
      <c r="R253" s="1429"/>
      <c r="S253" s="1430" t="s">
        <v>341</v>
      </c>
      <c r="T253" s="1429"/>
      <c r="U253" s="1429"/>
      <c r="V253" s="1429"/>
      <c r="W253" s="1429"/>
      <c r="X253" s="1429"/>
      <c r="Y253" s="1429"/>
      <c r="Z253" s="1429"/>
      <c r="AA253" s="1428" t="s">
        <v>281</v>
      </c>
      <c r="AB253" s="1429"/>
      <c r="AC253" s="1429"/>
      <c r="AD253" s="1429"/>
      <c r="AE253" s="1429"/>
      <c r="AF253" s="1428" t="s">
        <v>282</v>
      </c>
      <c r="AG253" s="1429"/>
      <c r="AH253" s="1429"/>
      <c r="AI253" s="358" t="s">
        <v>68</v>
      </c>
      <c r="AJ253" s="1431" t="s">
        <v>283</v>
      </c>
      <c r="AK253" s="1429"/>
      <c r="AL253" s="1429"/>
      <c r="AM253" s="1429"/>
      <c r="AN253" s="1429"/>
      <c r="AO253" s="1429"/>
      <c r="AP253" s="293">
        <v>1500000000</v>
      </c>
      <c r="AQ253" s="352">
        <v>0</v>
      </c>
      <c r="AR253" s="292">
        <v>0</v>
      </c>
      <c r="AS253" s="292">
        <v>0</v>
      </c>
      <c r="AT253" s="351">
        <v>29661273</v>
      </c>
      <c r="AU253" s="293">
        <v>-29661273</v>
      </c>
      <c r="AV253" s="359">
        <v>73070110</v>
      </c>
      <c r="AW253" s="359">
        <v>-43408837</v>
      </c>
      <c r="AX253" s="359">
        <v>80636355</v>
      </c>
      <c r="AY253" s="359">
        <v>-7566245</v>
      </c>
      <c r="AZ253" s="359">
        <v>80636355</v>
      </c>
      <c r="BA253" s="360">
        <v>0</v>
      </c>
      <c r="BB253" s="360">
        <v>0</v>
      </c>
    </row>
    <row r="254" spans="1:54" x14ac:dyDescent="0.25">
      <c r="A254" s="1389" t="s">
        <v>102</v>
      </c>
      <c r="B254" s="1145"/>
      <c r="C254" s="1389" t="s">
        <v>330</v>
      </c>
      <c r="D254" s="1145"/>
      <c r="E254" s="1389" t="s">
        <v>332</v>
      </c>
      <c r="F254" s="1145"/>
      <c r="G254" s="1389" t="s">
        <v>292</v>
      </c>
      <c r="H254" s="1145"/>
      <c r="I254" s="1389" t="s">
        <v>288</v>
      </c>
      <c r="J254" s="1145"/>
      <c r="K254" s="1145"/>
      <c r="L254" s="1389"/>
      <c r="M254" s="1145"/>
      <c r="N254" s="1145"/>
      <c r="O254" s="1389"/>
      <c r="P254" s="1145"/>
      <c r="Q254" s="1389"/>
      <c r="R254" s="1145"/>
      <c r="S254" s="1388" t="s">
        <v>341</v>
      </c>
      <c r="T254" s="1145"/>
      <c r="U254" s="1145"/>
      <c r="V254" s="1145"/>
      <c r="W254" s="1145"/>
      <c r="X254" s="1145"/>
      <c r="Y254" s="1145"/>
      <c r="Z254" s="1145"/>
      <c r="AA254" s="1389" t="s">
        <v>281</v>
      </c>
      <c r="AB254" s="1145"/>
      <c r="AC254" s="1145"/>
      <c r="AD254" s="1145"/>
      <c r="AE254" s="1145"/>
      <c r="AF254" s="1389" t="s">
        <v>282</v>
      </c>
      <c r="AG254" s="1145"/>
      <c r="AH254" s="1145"/>
      <c r="AI254" s="297" t="s">
        <v>68</v>
      </c>
      <c r="AJ254" s="1390" t="s">
        <v>283</v>
      </c>
      <c r="AK254" s="1145"/>
      <c r="AL254" s="1145"/>
      <c r="AM254" s="1145"/>
      <c r="AN254" s="1145"/>
      <c r="AO254" s="1145"/>
      <c r="AP254" s="296">
        <v>900000000</v>
      </c>
      <c r="AQ254" s="349">
        <v>0</v>
      </c>
      <c r="AR254" s="295">
        <v>0</v>
      </c>
      <c r="AS254" s="295">
        <v>0</v>
      </c>
      <c r="AT254" s="348">
        <v>29661273</v>
      </c>
      <c r="AU254" s="296">
        <v>-29661273</v>
      </c>
      <c r="AV254" s="348">
        <v>73070110</v>
      </c>
      <c r="AW254" s="296">
        <v>-43408837</v>
      </c>
      <c r="AX254" s="348">
        <v>80636355</v>
      </c>
      <c r="AY254" s="296">
        <v>-7566245</v>
      </c>
      <c r="AZ254" s="296">
        <v>80636355</v>
      </c>
      <c r="BA254" s="295">
        <v>0</v>
      </c>
      <c r="BB254" s="295">
        <v>0</v>
      </c>
    </row>
    <row r="255" spans="1:54" x14ac:dyDescent="0.25">
      <c r="A255" s="1389" t="s">
        <v>102</v>
      </c>
      <c r="B255" s="1145"/>
      <c r="C255" s="1389" t="s">
        <v>330</v>
      </c>
      <c r="D255" s="1145"/>
      <c r="E255" s="1389" t="s">
        <v>332</v>
      </c>
      <c r="F255" s="1145"/>
      <c r="G255" s="1389" t="s">
        <v>292</v>
      </c>
      <c r="H255" s="1145"/>
      <c r="I255" s="1389" t="s">
        <v>288</v>
      </c>
      <c r="J255" s="1145"/>
      <c r="K255" s="1145"/>
      <c r="L255" s="1389" t="s">
        <v>290</v>
      </c>
      <c r="M255" s="1145"/>
      <c r="N255" s="1145"/>
      <c r="O255" s="1389"/>
      <c r="P255" s="1145"/>
      <c r="Q255" s="1389"/>
      <c r="R255" s="1145"/>
      <c r="S255" s="1388" t="s">
        <v>334</v>
      </c>
      <c r="T255" s="1145"/>
      <c r="U255" s="1145"/>
      <c r="V255" s="1145"/>
      <c r="W255" s="1145"/>
      <c r="X255" s="1145"/>
      <c r="Y255" s="1145"/>
      <c r="Z255" s="1145"/>
      <c r="AA255" s="1389" t="s">
        <v>281</v>
      </c>
      <c r="AB255" s="1145"/>
      <c r="AC255" s="1145"/>
      <c r="AD255" s="1145"/>
      <c r="AE255" s="1145"/>
      <c r="AF255" s="1389" t="s">
        <v>282</v>
      </c>
      <c r="AG255" s="1145"/>
      <c r="AH255" s="1145"/>
      <c r="AI255" s="297" t="s">
        <v>68</v>
      </c>
      <c r="AJ255" s="1390" t="s">
        <v>283</v>
      </c>
      <c r="AK255" s="1145"/>
      <c r="AL255" s="1145"/>
      <c r="AM255" s="1145"/>
      <c r="AN255" s="1145"/>
      <c r="AO255" s="1145"/>
      <c r="AP255" s="296">
        <v>900000000</v>
      </c>
      <c r="AQ255" s="349">
        <v>0</v>
      </c>
      <c r="AR255" s="295">
        <v>0</v>
      </c>
      <c r="AS255" s="295">
        <v>0</v>
      </c>
      <c r="AT255" s="348">
        <v>29661273</v>
      </c>
      <c r="AU255" s="296">
        <v>-29661273</v>
      </c>
      <c r="AV255" s="348">
        <v>73070110</v>
      </c>
      <c r="AW255" s="296">
        <v>-43408837</v>
      </c>
      <c r="AX255" s="348">
        <v>80636355</v>
      </c>
      <c r="AY255" s="296">
        <v>-7566245</v>
      </c>
      <c r="AZ255" s="296">
        <v>80636355</v>
      </c>
      <c r="BA255" s="295">
        <v>0</v>
      </c>
      <c r="BB255" s="295">
        <v>0</v>
      </c>
    </row>
    <row r="256" spans="1:54" x14ac:dyDescent="0.25">
      <c r="A256" s="1392" t="s">
        <v>102</v>
      </c>
      <c r="B256" s="1145"/>
      <c r="C256" s="1392" t="s">
        <v>330</v>
      </c>
      <c r="D256" s="1145"/>
      <c r="E256" s="1392" t="s">
        <v>332</v>
      </c>
      <c r="F256" s="1145"/>
      <c r="G256" s="1392" t="s">
        <v>292</v>
      </c>
      <c r="H256" s="1145"/>
      <c r="I256" s="1392" t="s">
        <v>288</v>
      </c>
      <c r="J256" s="1145"/>
      <c r="K256" s="1145"/>
      <c r="L256" s="1392" t="s">
        <v>290</v>
      </c>
      <c r="M256" s="1145"/>
      <c r="N256" s="1145"/>
      <c r="O256" s="1392" t="s">
        <v>287</v>
      </c>
      <c r="P256" s="1145"/>
      <c r="Q256" s="1392"/>
      <c r="R256" s="1145"/>
      <c r="S256" s="1391" t="s">
        <v>340</v>
      </c>
      <c r="T256" s="1145"/>
      <c r="U256" s="1145"/>
      <c r="V256" s="1145"/>
      <c r="W256" s="1145"/>
      <c r="X256" s="1145"/>
      <c r="Y256" s="1145"/>
      <c r="Z256" s="1145"/>
      <c r="AA256" s="1392" t="s">
        <v>281</v>
      </c>
      <c r="AB256" s="1145"/>
      <c r="AC256" s="1145"/>
      <c r="AD256" s="1145"/>
      <c r="AE256" s="1145"/>
      <c r="AF256" s="1392" t="s">
        <v>282</v>
      </c>
      <c r="AG256" s="1145"/>
      <c r="AH256" s="1145"/>
      <c r="AI256" s="294" t="s">
        <v>68</v>
      </c>
      <c r="AJ256" s="1393" t="s">
        <v>283</v>
      </c>
      <c r="AK256" s="1145"/>
      <c r="AL256" s="1145"/>
      <c r="AM256" s="1145"/>
      <c r="AN256" s="1145"/>
      <c r="AO256" s="1145"/>
      <c r="AP256" s="293">
        <v>550000000</v>
      </c>
      <c r="AQ256" s="352">
        <v>0</v>
      </c>
      <c r="AR256" s="292">
        <v>0</v>
      </c>
      <c r="AS256" s="292">
        <v>0</v>
      </c>
      <c r="AT256" s="352">
        <v>0</v>
      </c>
      <c r="AU256" s="292">
        <v>0</v>
      </c>
      <c r="AV256" s="351">
        <v>36400000</v>
      </c>
      <c r="AW256" s="293">
        <v>-36400000</v>
      </c>
      <c r="AX256" s="351">
        <v>36400000</v>
      </c>
      <c r="AY256" s="292">
        <v>0</v>
      </c>
      <c r="AZ256" s="293">
        <v>36400000</v>
      </c>
      <c r="BA256" s="292">
        <v>0</v>
      </c>
      <c r="BB256" s="292">
        <v>0</v>
      </c>
    </row>
    <row r="257" spans="1:54" x14ac:dyDescent="0.25">
      <c r="A257" s="1392" t="s">
        <v>102</v>
      </c>
      <c r="B257" s="1145"/>
      <c r="C257" s="1392" t="s">
        <v>330</v>
      </c>
      <c r="D257" s="1145"/>
      <c r="E257" s="1392" t="s">
        <v>332</v>
      </c>
      <c r="F257" s="1145"/>
      <c r="G257" s="1392" t="s">
        <v>292</v>
      </c>
      <c r="H257" s="1145"/>
      <c r="I257" s="1392" t="s">
        <v>288</v>
      </c>
      <c r="J257" s="1145"/>
      <c r="K257" s="1145"/>
      <c r="L257" s="1392" t="s">
        <v>290</v>
      </c>
      <c r="M257" s="1145"/>
      <c r="N257" s="1145"/>
      <c r="O257" s="1392" t="s">
        <v>290</v>
      </c>
      <c r="P257" s="1145"/>
      <c r="Q257" s="1392"/>
      <c r="R257" s="1145"/>
      <c r="S257" s="1391" t="s">
        <v>335</v>
      </c>
      <c r="T257" s="1145"/>
      <c r="U257" s="1145"/>
      <c r="V257" s="1145"/>
      <c r="W257" s="1145"/>
      <c r="X257" s="1145"/>
      <c r="Y257" s="1145"/>
      <c r="Z257" s="1145"/>
      <c r="AA257" s="1392" t="s">
        <v>281</v>
      </c>
      <c r="AB257" s="1145"/>
      <c r="AC257" s="1145"/>
      <c r="AD257" s="1145"/>
      <c r="AE257" s="1145"/>
      <c r="AF257" s="1392" t="s">
        <v>282</v>
      </c>
      <c r="AG257" s="1145"/>
      <c r="AH257" s="1145"/>
      <c r="AI257" s="294" t="s">
        <v>68</v>
      </c>
      <c r="AJ257" s="1393" t="s">
        <v>283</v>
      </c>
      <c r="AK257" s="1145"/>
      <c r="AL257" s="1145"/>
      <c r="AM257" s="1145"/>
      <c r="AN257" s="1145"/>
      <c r="AO257" s="1145"/>
      <c r="AP257" s="293">
        <v>120000000</v>
      </c>
      <c r="AQ257" s="352">
        <v>0</v>
      </c>
      <c r="AR257" s="292">
        <v>0</v>
      </c>
      <c r="AS257" s="292">
        <v>0</v>
      </c>
      <c r="AT257" s="352">
        <v>0</v>
      </c>
      <c r="AU257" s="292">
        <v>0</v>
      </c>
      <c r="AV257" s="352">
        <v>0</v>
      </c>
      <c r="AW257" s="292">
        <v>0</v>
      </c>
      <c r="AX257" s="352">
        <v>0</v>
      </c>
      <c r="AY257" s="292">
        <v>0</v>
      </c>
      <c r="AZ257" s="292">
        <v>0</v>
      </c>
      <c r="BA257" s="292">
        <v>0</v>
      </c>
      <c r="BB257" s="292">
        <v>0</v>
      </c>
    </row>
    <row r="258" spans="1:54" x14ac:dyDescent="0.25">
      <c r="A258" s="1392" t="s">
        <v>102</v>
      </c>
      <c r="B258" s="1145"/>
      <c r="C258" s="1392" t="s">
        <v>330</v>
      </c>
      <c r="D258" s="1145"/>
      <c r="E258" s="1392" t="s">
        <v>332</v>
      </c>
      <c r="F258" s="1145"/>
      <c r="G258" s="1392" t="s">
        <v>292</v>
      </c>
      <c r="H258" s="1145"/>
      <c r="I258" s="1392" t="s">
        <v>288</v>
      </c>
      <c r="J258" s="1145"/>
      <c r="K258" s="1145"/>
      <c r="L258" s="1392" t="s">
        <v>290</v>
      </c>
      <c r="M258" s="1145"/>
      <c r="N258" s="1145"/>
      <c r="O258" s="1392" t="s">
        <v>297</v>
      </c>
      <c r="P258" s="1145"/>
      <c r="Q258" s="1392"/>
      <c r="R258" s="1145"/>
      <c r="S258" s="1391" t="s">
        <v>336</v>
      </c>
      <c r="T258" s="1145"/>
      <c r="U258" s="1145"/>
      <c r="V258" s="1145"/>
      <c r="W258" s="1145"/>
      <c r="X258" s="1145"/>
      <c r="Y258" s="1145"/>
      <c r="Z258" s="1145"/>
      <c r="AA258" s="1392" t="s">
        <v>281</v>
      </c>
      <c r="AB258" s="1145"/>
      <c r="AC258" s="1145"/>
      <c r="AD258" s="1145"/>
      <c r="AE258" s="1145"/>
      <c r="AF258" s="1392" t="s">
        <v>282</v>
      </c>
      <c r="AG258" s="1145"/>
      <c r="AH258" s="1145"/>
      <c r="AI258" s="294" t="s">
        <v>68</v>
      </c>
      <c r="AJ258" s="1393" t="s">
        <v>283</v>
      </c>
      <c r="AK258" s="1145"/>
      <c r="AL258" s="1145"/>
      <c r="AM258" s="1145"/>
      <c r="AN258" s="1145"/>
      <c r="AO258" s="1145"/>
      <c r="AP258" s="293">
        <v>55000000</v>
      </c>
      <c r="AQ258" s="352">
        <v>0</v>
      </c>
      <c r="AR258" s="292">
        <v>0</v>
      </c>
      <c r="AS258" s="292">
        <v>0</v>
      </c>
      <c r="AT258" s="352">
        <v>0</v>
      </c>
      <c r="AU258" s="292">
        <v>0</v>
      </c>
      <c r="AV258" s="351">
        <v>10616065</v>
      </c>
      <c r="AW258" s="293">
        <v>-10616065</v>
      </c>
      <c r="AX258" s="351">
        <v>10616065</v>
      </c>
      <c r="AY258" s="292">
        <v>0</v>
      </c>
      <c r="AZ258" s="293">
        <v>10616065</v>
      </c>
      <c r="BA258" s="292">
        <v>0</v>
      </c>
      <c r="BB258" s="292">
        <v>0</v>
      </c>
    </row>
    <row r="259" spans="1:54" x14ac:dyDescent="0.25">
      <c r="A259" s="1392" t="s">
        <v>102</v>
      </c>
      <c r="B259" s="1145"/>
      <c r="C259" s="1392" t="s">
        <v>330</v>
      </c>
      <c r="D259" s="1145"/>
      <c r="E259" s="1392" t="s">
        <v>332</v>
      </c>
      <c r="F259" s="1145"/>
      <c r="G259" s="1392" t="s">
        <v>292</v>
      </c>
      <c r="H259" s="1145"/>
      <c r="I259" s="1392" t="s">
        <v>288</v>
      </c>
      <c r="J259" s="1145"/>
      <c r="K259" s="1145"/>
      <c r="L259" s="1392" t="s">
        <v>290</v>
      </c>
      <c r="M259" s="1145"/>
      <c r="N259" s="1145"/>
      <c r="O259" s="1392" t="s">
        <v>291</v>
      </c>
      <c r="P259" s="1145"/>
      <c r="Q259" s="1392"/>
      <c r="R259" s="1145"/>
      <c r="S259" s="1391" t="s">
        <v>87</v>
      </c>
      <c r="T259" s="1145"/>
      <c r="U259" s="1145"/>
      <c r="V259" s="1145"/>
      <c r="W259" s="1145"/>
      <c r="X259" s="1145"/>
      <c r="Y259" s="1145"/>
      <c r="Z259" s="1145"/>
      <c r="AA259" s="1392" t="s">
        <v>281</v>
      </c>
      <c r="AB259" s="1145"/>
      <c r="AC259" s="1145"/>
      <c r="AD259" s="1145"/>
      <c r="AE259" s="1145"/>
      <c r="AF259" s="1392" t="s">
        <v>282</v>
      </c>
      <c r="AG259" s="1145"/>
      <c r="AH259" s="1145"/>
      <c r="AI259" s="294" t="s">
        <v>68</v>
      </c>
      <c r="AJ259" s="1393" t="s">
        <v>283</v>
      </c>
      <c r="AK259" s="1145"/>
      <c r="AL259" s="1145"/>
      <c r="AM259" s="1145"/>
      <c r="AN259" s="1145"/>
      <c r="AO259" s="1145"/>
      <c r="AP259" s="293">
        <v>175000000</v>
      </c>
      <c r="AQ259" s="352">
        <v>0</v>
      </c>
      <c r="AR259" s="292">
        <v>0</v>
      </c>
      <c r="AS259" s="292">
        <v>0</v>
      </c>
      <c r="AT259" s="351">
        <v>29661273</v>
      </c>
      <c r="AU259" s="293">
        <v>-29661273</v>
      </c>
      <c r="AV259" s="351">
        <v>26054045</v>
      </c>
      <c r="AW259" s="293">
        <v>3607228</v>
      </c>
      <c r="AX259" s="351">
        <v>33620290</v>
      </c>
      <c r="AY259" s="293">
        <v>-7566245</v>
      </c>
      <c r="AZ259" s="293">
        <v>33620290</v>
      </c>
      <c r="BA259" s="292">
        <v>0</v>
      </c>
      <c r="BB259" s="292">
        <v>0</v>
      </c>
    </row>
    <row r="260" spans="1:54" x14ac:dyDescent="0.25">
      <c r="A260" s="1392" t="s">
        <v>102</v>
      </c>
      <c r="B260" s="1145"/>
      <c r="C260" s="1392" t="s">
        <v>330</v>
      </c>
      <c r="D260" s="1145"/>
      <c r="E260" s="1392" t="s">
        <v>332</v>
      </c>
      <c r="F260" s="1145"/>
      <c r="G260" s="1392" t="s">
        <v>292</v>
      </c>
      <c r="H260" s="1145"/>
      <c r="I260" s="1392" t="s">
        <v>288</v>
      </c>
      <c r="J260" s="1145"/>
      <c r="K260" s="1145"/>
      <c r="L260" s="1392" t="s">
        <v>290</v>
      </c>
      <c r="M260" s="1145"/>
      <c r="N260" s="1145"/>
      <c r="O260" s="1392" t="s">
        <v>300</v>
      </c>
      <c r="P260" s="1145"/>
      <c r="Q260" s="1392"/>
      <c r="R260" s="1145"/>
      <c r="S260" s="1391" t="s">
        <v>337</v>
      </c>
      <c r="T260" s="1145"/>
      <c r="U260" s="1145"/>
      <c r="V260" s="1145"/>
      <c r="W260" s="1145"/>
      <c r="X260" s="1145"/>
      <c r="Y260" s="1145"/>
      <c r="Z260" s="1145"/>
      <c r="AA260" s="1392" t="s">
        <v>281</v>
      </c>
      <c r="AB260" s="1145"/>
      <c r="AC260" s="1145"/>
      <c r="AD260" s="1145"/>
      <c r="AE260" s="1145"/>
      <c r="AF260" s="1392" t="s">
        <v>282</v>
      </c>
      <c r="AG260" s="1145"/>
      <c r="AH260" s="1145"/>
      <c r="AI260" s="294" t="s">
        <v>68</v>
      </c>
      <c r="AJ260" s="1393" t="s">
        <v>283</v>
      </c>
      <c r="AK260" s="1145"/>
      <c r="AL260" s="1145"/>
      <c r="AM260" s="1145"/>
      <c r="AN260" s="1145"/>
      <c r="AO260" s="1145"/>
      <c r="AP260" s="292">
        <v>0</v>
      </c>
      <c r="AQ260" s="352">
        <v>0</v>
      </c>
      <c r="AR260" s="292">
        <v>0</v>
      </c>
      <c r="AS260" s="292">
        <v>0</v>
      </c>
      <c r="AT260" s="352">
        <v>0</v>
      </c>
      <c r="AU260" s="292">
        <v>0</v>
      </c>
      <c r="AV260" s="352">
        <v>0</v>
      </c>
      <c r="AW260" s="292">
        <v>0</v>
      </c>
      <c r="AX260" s="352">
        <v>0</v>
      </c>
      <c r="AY260" s="292">
        <v>0</v>
      </c>
      <c r="AZ260" s="292">
        <v>0</v>
      </c>
      <c r="BA260" s="292">
        <v>0</v>
      </c>
      <c r="BB260" s="292">
        <v>0</v>
      </c>
    </row>
    <row r="261" spans="1:54" x14ac:dyDescent="0.25">
      <c r="A261" s="1392" t="s">
        <v>102</v>
      </c>
      <c r="B261" s="1145"/>
      <c r="C261" s="1392" t="s">
        <v>330</v>
      </c>
      <c r="D261" s="1145"/>
      <c r="E261" s="1392" t="s">
        <v>332</v>
      </c>
      <c r="F261" s="1145"/>
      <c r="G261" s="1392" t="s">
        <v>292</v>
      </c>
      <c r="H261" s="1145"/>
      <c r="I261" s="1392" t="s">
        <v>288</v>
      </c>
      <c r="J261" s="1145"/>
      <c r="K261" s="1145"/>
      <c r="L261" s="1392" t="s">
        <v>290</v>
      </c>
      <c r="M261" s="1145"/>
      <c r="N261" s="1145"/>
      <c r="O261" s="1392" t="s">
        <v>83</v>
      </c>
      <c r="P261" s="1145"/>
      <c r="Q261" s="1392"/>
      <c r="R261" s="1145"/>
      <c r="S261" s="1391" t="s">
        <v>338</v>
      </c>
      <c r="T261" s="1145"/>
      <c r="U261" s="1145"/>
      <c r="V261" s="1145"/>
      <c r="W261" s="1145"/>
      <c r="X261" s="1145"/>
      <c r="Y261" s="1145"/>
      <c r="Z261" s="1145"/>
      <c r="AA261" s="1392" t="s">
        <v>281</v>
      </c>
      <c r="AB261" s="1145"/>
      <c r="AC261" s="1145"/>
      <c r="AD261" s="1145"/>
      <c r="AE261" s="1145"/>
      <c r="AF261" s="1392" t="s">
        <v>282</v>
      </c>
      <c r="AG261" s="1145"/>
      <c r="AH261" s="1145"/>
      <c r="AI261" s="294" t="s">
        <v>68</v>
      </c>
      <c r="AJ261" s="1393" t="s">
        <v>283</v>
      </c>
      <c r="AK261" s="1145"/>
      <c r="AL261" s="1145"/>
      <c r="AM261" s="1145"/>
      <c r="AN261" s="1145"/>
      <c r="AO261" s="1145"/>
      <c r="AP261" s="292">
        <v>0</v>
      </c>
      <c r="AQ261" s="352">
        <v>0</v>
      </c>
      <c r="AR261" s="292">
        <v>0</v>
      </c>
      <c r="AS261" s="292">
        <v>0</v>
      </c>
      <c r="AT261" s="352">
        <v>0</v>
      </c>
      <c r="AU261" s="292">
        <v>0</v>
      </c>
      <c r="AV261" s="352">
        <v>0</v>
      </c>
      <c r="AW261" s="292">
        <v>0</v>
      </c>
      <c r="AX261" s="352">
        <v>0</v>
      </c>
      <c r="AY261" s="292">
        <v>0</v>
      </c>
      <c r="AZ261" s="292">
        <v>0</v>
      </c>
      <c r="BA261" s="292">
        <v>0</v>
      </c>
      <c r="BB261" s="292">
        <v>0</v>
      </c>
    </row>
    <row r="262" spans="1:54" s="327" customFormat="1" x14ac:dyDescent="0.25">
      <c r="A262" s="1428" t="s">
        <v>102</v>
      </c>
      <c r="B262" s="1429"/>
      <c r="C262" s="1428" t="s">
        <v>330</v>
      </c>
      <c r="D262" s="1429"/>
      <c r="E262" s="1428" t="s">
        <v>332</v>
      </c>
      <c r="F262" s="1429"/>
      <c r="G262" s="1428" t="s">
        <v>300</v>
      </c>
      <c r="H262" s="1429"/>
      <c r="I262" s="1428"/>
      <c r="J262" s="1429"/>
      <c r="K262" s="1429"/>
      <c r="L262" s="1428"/>
      <c r="M262" s="1429"/>
      <c r="N262" s="1429"/>
      <c r="O262" s="1428"/>
      <c r="P262" s="1429"/>
      <c r="Q262" s="1428"/>
      <c r="R262" s="1429"/>
      <c r="S262" s="1430" t="s">
        <v>342</v>
      </c>
      <c r="T262" s="1429"/>
      <c r="U262" s="1429"/>
      <c r="V262" s="1429"/>
      <c r="W262" s="1429"/>
      <c r="X262" s="1429"/>
      <c r="Y262" s="1429"/>
      <c r="Z262" s="1429"/>
      <c r="AA262" s="1428" t="s">
        <v>281</v>
      </c>
      <c r="AB262" s="1429"/>
      <c r="AC262" s="1429"/>
      <c r="AD262" s="1429"/>
      <c r="AE262" s="1429"/>
      <c r="AF262" s="1428" t="s">
        <v>282</v>
      </c>
      <c r="AG262" s="1429"/>
      <c r="AH262" s="1429"/>
      <c r="AI262" s="358" t="s">
        <v>68</v>
      </c>
      <c r="AJ262" s="1431" t="s">
        <v>283</v>
      </c>
      <c r="AK262" s="1429"/>
      <c r="AL262" s="1429"/>
      <c r="AM262" s="1429"/>
      <c r="AN262" s="1429"/>
      <c r="AO262" s="1429"/>
      <c r="AP262" s="293">
        <v>3600000000</v>
      </c>
      <c r="AQ262" s="352">
        <v>0</v>
      </c>
      <c r="AR262" s="293">
        <v>800000000</v>
      </c>
      <c r="AS262" s="293">
        <v>400000000</v>
      </c>
      <c r="AT262" s="351">
        <v>253139935</v>
      </c>
      <c r="AU262" s="293">
        <v>-253139935</v>
      </c>
      <c r="AV262" s="359">
        <v>185975285</v>
      </c>
      <c r="AW262" s="359">
        <v>67164650</v>
      </c>
      <c r="AX262" s="359">
        <v>202313576</v>
      </c>
      <c r="AY262" s="359">
        <v>-16338291</v>
      </c>
      <c r="AZ262" s="359">
        <v>202313576</v>
      </c>
      <c r="BA262" s="360">
        <v>0</v>
      </c>
      <c r="BB262" s="360">
        <v>0</v>
      </c>
    </row>
    <row r="263" spans="1:54" x14ac:dyDescent="0.25">
      <c r="A263" s="1389" t="s">
        <v>102</v>
      </c>
      <c r="B263" s="1145"/>
      <c r="C263" s="1389" t="s">
        <v>330</v>
      </c>
      <c r="D263" s="1145"/>
      <c r="E263" s="1389" t="s">
        <v>332</v>
      </c>
      <c r="F263" s="1145"/>
      <c r="G263" s="1389" t="s">
        <v>300</v>
      </c>
      <c r="H263" s="1145"/>
      <c r="I263" s="1389" t="s">
        <v>288</v>
      </c>
      <c r="J263" s="1145"/>
      <c r="K263" s="1145"/>
      <c r="L263" s="1389"/>
      <c r="M263" s="1145"/>
      <c r="N263" s="1145"/>
      <c r="O263" s="1389"/>
      <c r="P263" s="1145"/>
      <c r="Q263" s="1389"/>
      <c r="R263" s="1145"/>
      <c r="S263" s="1388" t="s">
        <v>342</v>
      </c>
      <c r="T263" s="1145"/>
      <c r="U263" s="1145"/>
      <c r="V263" s="1145"/>
      <c r="W263" s="1145"/>
      <c r="X263" s="1145"/>
      <c r="Y263" s="1145"/>
      <c r="Z263" s="1145"/>
      <c r="AA263" s="1389" t="s">
        <v>281</v>
      </c>
      <c r="AB263" s="1145"/>
      <c r="AC263" s="1145"/>
      <c r="AD263" s="1145"/>
      <c r="AE263" s="1145"/>
      <c r="AF263" s="1389" t="s">
        <v>282</v>
      </c>
      <c r="AG263" s="1145"/>
      <c r="AH263" s="1145"/>
      <c r="AI263" s="297" t="s">
        <v>68</v>
      </c>
      <c r="AJ263" s="1390" t="s">
        <v>283</v>
      </c>
      <c r="AK263" s="1145"/>
      <c r="AL263" s="1145"/>
      <c r="AM263" s="1145"/>
      <c r="AN263" s="1145"/>
      <c r="AO263" s="1145"/>
      <c r="AP263" s="296">
        <v>2900000000</v>
      </c>
      <c r="AQ263" s="349">
        <v>0</v>
      </c>
      <c r="AR263" s="296">
        <v>100000000</v>
      </c>
      <c r="AS263" s="295">
        <v>0</v>
      </c>
      <c r="AT263" s="348">
        <v>253139935</v>
      </c>
      <c r="AU263" s="296">
        <v>-253139935</v>
      </c>
      <c r="AV263" s="348">
        <v>185975285</v>
      </c>
      <c r="AW263" s="296">
        <v>67164650</v>
      </c>
      <c r="AX263" s="348">
        <v>202313576</v>
      </c>
      <c r="AY263" s="296">
        <v>-16338291</v>
      </c>
      <c r="AZ263" s="296">
        <v>202313576</v>
      </c>
      <c r="BA263" s="295">
        <v>0</v>
      </c>
      <c r="BB263" s="295">
        <v>0</v>
      </c>
    </row>
    <row r="264" spans="1:54" x14ac:dyDescent="0.25">
      <c r="A264" s="1389" t="s">
        <v>102</v>
      </c>
      <c r="B264" s="1145"/>
      <c r="C264" s="1389" t="s">
        <v>330</v>
      </c>
      <c r="D264" s="1145"/>
      <c r="E264" s="1389" t="s">
        <v>332</v>
      </c>
      <c r="F264" s="1145"/>
      <c r="G264" s="1389" t="s">
        <v>300</v>
      </c>
      <c r="H264" s="1145"/>
      <c r="I264" s="1389" t="s">
        <v>288</v>
      </c>
      <c r="J264" s="1145"/>
      <c r="K264" s="1145"/>
      <c r="L264" s="1389" t="s">
        <v>287</v>
      </c>
      <c r="M264" s="1145"/>
      <c r="N264" s="1145"/>
      <c r="O264" s="1389"/>
      <c r="P264" s="1145"/>
      <c r="Q264" s="1389"/>
      <c r="R264" s="1145"/>
      <c r="S264" s="1388" t="s">
        <v>339</v>
      </c>
      <c r="T264" s="1145"/>
      <c r="U264" s="1145"/>
      <c r="V264" s="1145"/>
      <c r="W264" s="1145"/>
      <c r="X264" s="1145"/>
      <c r="Y264" s="1145"/>
      <c r="Z264" s="1145"/>
      <c r="AA264" s="1389" t="s">
        <v>281</v>
      </c>
      <c r="AB264" s="1145"/>
      <c r="AC264" s="1145"/>
      <c r="AD264" s="1145"/>
      <c r="AE264" s="1145"/>
      <c r="AF264" s="1389" t="s">
        <v>282</v>
      </c>
      <c r="AG264" s="1145"/>
      <c r="AH264" s="1145"/>
      <c r="AI264" s="297" t="s">
        <v>68</v>
      </c>
      <c r="AJ264" s="1390" t="s">
        <v>283</v>
      </c>
      <c r="AK264" s="1145"/>
      <c r="AL264" s="1145"/>
      <c r="AM264" s="1145"/>
      <c r="AN264" s="1145"/>
      <c r="AO264" s="1145"/>
      <c r="AP264" s="296">
        <v>2900000000</v>
      </c>
      <c r="AQ264" s="349">
        <v>0</v>
      </c>
      <c r="AR264" s="296">
        <v>100000000</v>
      </c>
      <c r="AS264" s="295">
        <v>0</v>
      </c>
      <c r="AT264" s="348">
        <v>253139935</v>
      </c>
      <c r="AU264" s="296">
        <v>-253139935</v>
      </c>
      <c r="AV264" s="348">
        <v>185975285</v>
      </c>
      <c r="AW264" s="296">
        <v>67164650</v>
      </c>
      <c r="AX264" s="348">
        <v>202313576</v>
      </c>
      <c r="AY264" s="296">
        <v>-16338291</v>
      </c>
      <c r="AZ264" s="296">
        <v>202313576</v>
      </c>
      <c r="BA264" s="295">
        <v>0</v>
      </c>
      <c r="BB264" s="295">
        <v>0</v>
      </c>
    </row>
    <row r="265" spans="1:54" x14ac:dyDescent="0.25">
      <c r="A265" s="1392" t="s">
        <v>102</v>
      </c>
      <c r="B265" s="1145"/>
      <c r="C265" s="1392" t="s">
        <v>330</v>
      </c>
      <c r="D265" s="1145"/>
      <c r="E265" s="1392" t="s">
        <v>332</v>
      </c>
      <c r="F265" s="1145"/>
      <c r="G265" s="1392" t="s">
        <v>300</v>
      </c>
      <c r="H265" s="1145"/>
      <c r="I265" s="1392" t="s">
        <v>288</v>
      </c>
      <c r="J265" s="1145"/>
      <c r="K265" s="1145"/>
      <c r="L265" s="1392" t="s">
        <v>287</v>
      </c>
      <c r="M265" s="1145"/>
      <c r="N265" s="1145"/>
      <c r="O265" s="1392" t="s">
        <v>287</v>
      </c>
      <c r="P265" s="1145"/>
      <c r="Q265" s="1392"/>
      <c r="R265" s="1145"/>
      <c r="S265" s="1391" t="s">
        <v>340</v>
      </c>
      <c r="T265" s="1145"/>
      <c r="U265" s="1145"/>
      <c r="V265" s="1145"/>
      <c r="W265" s="1145"/>
      <c r="X265" s="1145"/>
      <c r="Y265" s="1145"/>
      <c r="Z265" s="1145"/>
      <c r="AA265" s="1392" t="s">
        <v>281</v>
      </c>
      <c r="AB265" s="1145"/>
      <c r="AC265" s="1145"/>
      <c r="AD265" s="1145"/>
      <c r="AE265" s="1145"/>
      <c r="AF265" s="1392" t="s">
        <v>282</v>
      </c>
      <c r="AG265" s="1145"/>
      <c r="AH265" s="1145"/>
      <c r="AI265" s="294" t="s">
        <v>68</v>
      </c>
      <c r="AJ265" s="1393" t="s">
        <v>283</v>
      </c>
      <c r="AK265" s="1145"/>
      <c r="AL265" s="1145"/>
      <c r="AM265" s="1145"/>
      <c r="AN265" s="1145"/>
      <c r="AO265" s="1145"/>
      <c r="AP265" s="293">
        <v>868452358</v>
      </c>
      <c r="AQ265" s="352">
        <v>0</v>
      </c>
      <c r="AR265" s="292">
        <v>0</v>
      </c>
      <c r="AS265" s="292">
        <v>0</v>
      </c>
      <c r="AT265" s="351">
        <v>91963500</v>
      </c>
      <c r="AU265" s="293">
        <v>-91963500</v>
      </c>
      <c r="AV265" s="351">
        <v>57328667</v>
      </c>
      <c r="AW265" s="293">
        <v>34634833</v>
      </c>
      <c r="AX265" s="351">
        <v>57328667</v>
      </c>
      <c r="AY265" s="292">
        <v>0</v>
      </c>
      <c r="AZ265" s="293">
        <v>57328667</v>
      </c>
      <c r="BA265" s="292">
        <v>0</v>
      </c>
      <c r="BB265" s="292">
        <v>0</v>
      </c>
    </row>
    <row r="266" spans="1:54" x14ac:dyDescent="0.25">
      <c r="A266" s="1392" t="s">
        <v>102</v>
      </c>
      <c r="B266" s="1145"/>
      <c r="C266" s="1392" t="s">
        <v>330</v>
      </c>
      <c r="D266" s="1145"/>
      <c r="E266" s="1392" t="s">
        <v>332</v>
      </c>
      <c r="F266" s="1145"/>
      <c r="G266" s="1392" t="s">
        <v>300</v>
      </c>
      <c r="H266" s="1145"/>
      <c r="I266" s="1392" t="s">
        <v>288</v>
      </c>
      <c r="J266" s="1145"/>
      <c r="K266" s="1145"/>
      <c r="L266" s="1392" t="s">
        <v>287</v>
      </c>
      <c r="M266" s="1145"/>
      <c r="N266" s="1145"/>
      <c r="O266" s="1392" t="s">
        <v>290</v>
      </c>
      <c r="P266" s="1145"/>
      <c r="Q266" s="1392"/>
      <c r="R266" s="1145"/>
      <c r="S266" s="1391" t="s">
        <v>335</v>
      </c>
      <c r="T266" s="1145"/>
      <c r="U266" s="1145"/>
      <c r="V266" s="1145"/>
      <c r="W266" s="1145"/>
      <c r="X266" s="1145"/>
      <c r="Y266" s="1145"/>
      <c r="Z266" s="1145"/>
      <c r="AA266" s="1392" t="s">
        <v>281</v>
      </c>
      <c r="AB266" s="1145"/>
      <c r="AC266" s="1145"/>
      <c r="AD266" s="1145"/>
      <c r="AE266" s="1145"/>
      <c r="AF266" s="1392" t="s">
        <v>282</v>
      </c>
      <c r="AG266" s="1145"/>
      <c r="AH266" s="1145"/>
      <c r="AI266" s="294" t="s">
        <v>68</v>
      </c>
      <c r="AJ266" s="1393" t="s">
        <v>283</v>
      </c>
      <c r="AK266" s="1145"/>
      <c r="AL266" s="1145"/>
      <c r="AM266" s="1145"/>
      <c r="AN266" s="1145"/>
      <c r="AO266" s="1145"/>
      <c r="AP266" s="293">
        <v>370000000</v>
      </c>
      <c r="AQ266" s="352">
        <v>0</v>
      </c>
      <c r="AR266" s="292">
        <v>0</v>
      </c>
      <c r="AS266" s="292">
        <v>0</v>
      </c>
      <c r="AT266" s="352">
        <v>0</v>
      </c>
      <c r="AU266" s="292">
        <v>0</v>
      </c>
      <c r="AV266" s="352">
        <v>0</v>
      </c>
      <c r="AW266" s="292">
        <v>0</v>
      </c>
      <c r="AX266" s="352">
        <v>0</v>
      </c>
      <c r="AY266" s="292">
        <v>0</v>
      </c>
      <c r="AZ266" s="292">
        <v>0</v>
      </c>
      <c r="BA266" s="292">
        <v>0</v>
      </c>
      <c r="BB266" s="292">
        <v>0</v>
      </c>
    </row>
    <row r="267" spans="1:54" x14ac:dyDescent="0.25">
      <c r="A267" s="1392" t="s">
        <v>102</v>
      </c>
      <c r="B267" s="1145"/>
      <c r="C267" s="1392" t="s">
        <v>330</v>
      </c>
      <c r="D267" s="1145"/>
      <c r="E267" s="1392" t="s">
        <v>332</v>
      </c>
      <c r="F267" s="1145"/>
      <c r="G267" s="1392" t="s">
        <v>300</v>
      </c>
      <c r="H267" s="1145"/>
      <c r="I267" s="1392" t="s">
        <v>288</v>
      </c>
      <c r="J267" s="1145"/>
      <c r="K267" s="1145"/>
      <c r="L267" s="1392" t="s">
        <v>287</v>
      </c>
      <c r="M267" s="1145"/>
      <c r="N267" s="1145"/>
      <c r="O267" s="1392" t="s">
        <v>297</v>
      </c>
      <c r="P267" s="1145"/>
      <c r="Q267" s="1392"/>
      <c r="R267" s="1145"/>
      <c r="S267" s="1391" t="s">
        <v>336</v>
      </c>
      <c r="T267" s="1145"/>
      <c r="U267" s="1145"/>
      <c r="V267" s="1145"/>
      <c r="W267" s="1145"/>
      <c r="X267" s="1145"/>
      <c r="Y267" s="1145"/>
      <c r="Z267" s="1145"/>
      <c r="AA267" s="1392" t="s">
        <v>281</v>
      </c>
      <c r="AB267" s="1145"/>
      <c r="AC267" s="1145"/>
      <c r="AD267" s="1145"/>
      <c r="AE267" s="1145"/>
      <c r="AF267" s="1392" t="s">
        <v>282</v>
      </c>
      <c r="AG267" s="1145"/>
      <c r="AH267" s="1145"/>
      <c r="AI267" s="294" t="s">
        <v>68</v>
      </c>
      <c r="AJ267" s="1393" t="s">
        <v>283</v>
      </c>
      <c r="AK267" s="1145"/>
      <c r="AL267" s="1145"/>
      <c r="AM267" s="1145"/>
      <c r="AN267" s="1145"/>
      <c r="AO267" s="1145"/>
      <c r="AP267" s="293">
        <v>390000000</v>
      </c>
      <c r="AQ267" s="352">
        <v>0</v>
      </c>
      <c r="AR267" s="292">
        <v>0</v>
      </c>
      <c r="AS267" s="292">
        <v>0</v>
      </c>
      <c r="AT267" s="352">
        <v>0</v>
      </c>
      <c r="AU267" s="292">
        <v>0</v>
      </c>
      <c r="AV267" s="351">
        <v>15909287</v>
      </c>
      <c r="AW267" s="293">
        <v>-15909287</v>
      </c>
      <c r="AX267" s="351">
        <v>15909287</v>
      </c>
      <c r="AY267" s="292">
        <v>0</v>
      </c>
      <c r="AZ267" s="293">
        <v>15909287</v>
      </c>
      <c r="BA267" s="292">
        <v>0</v>
      </c>
      <c r="BB267" s="292">
        <v>0</v>
      </c>
    </row>
    <row r="268" spans="1:54" x14ac:dyDescent="0.25">
      <c r="A268" s="1392" t="s">
        <v>102</v>
      </c>
      <c r="B268" s="1145"/>
      <c r="C268" s="1392" t="s">
        <v>330</v>
      </c>
      <c r="D268" s="1145"/>
      <c r="E268" s="1392" t="s">
        <v>332</v>
      </c>
      <c r="F268" s="1145"/>
      <c r="G268" s="1392" t="s">
        <v>300</v>
      </c>
      <c r="H268" s="1145"/>
      <c r="I268" s="1392" t="s">
        <v>288</v>
      </c>
      <c r="J268" s="1145"/>
      <c r="K268" s="1145"/>
      <c r="L268" s="1392" t="s">
        <v>287</v>
      </c>
      <c r="M268" s="1145"/>
      <c r="N268" s="1145"/>
      <c r="O268" s="1392" t="s">
        <v>291</v>
      </c>
      <c r="P268" s="1145"/>
      <c r="Q268" s="1392"/>
      <c r="R268" s="1145"/>
      <c r="S268" s="1391" t="s">
        <v>87</v>
      </c>
      <c r="T268" s="1145"/>
      <c r="U268" s="1145"/>
      <c r="V268" s="1145"/>
      <c r="W268" s="1145"/>
      <c r="X268" s="1145"/>
      <c r="Y268" s="1145"/>
      <c r="Z268" s="1145"/>
      <c r="AA268" s="1392" t="s">
        <v>281</v>
      </c>
      <c r="AB268" s="1145"/>
      <c r="AC268" s="1145"/>
      <c r="AD268" s="1145"/>
      <c r="AE268" s="1145"/>
      <c r="AF268" s="1392" t="s">
        <v>282</v>
      </c>
      <c r="AG268" s="1145"/>
      <c r="AH268" s="1145"/>
      <c r="AI268" s="294" t="s">
        <v>68</v>
      </c>
      <c r="AJ268" s="1393" t="s">
        <v>283</v>
      </c>
      <c r="AK268" s="1145"/>
      <c r="AL268" s="1145"/>
      <c r="AM268" s="1145"/>
      <c r="AN268" s="1145"/>
      <c r="AO268" s="1145"/>
      <c r="AP268" s="293">
        <v>1171547642</v>
      </c>
      <c r="AQ268" s="352">
        <v>0</v>
      </c>
      <c r="AR268" s="292">
        <v>0</v>
      </c>
      <c r="AS268" s="292">
        <v>0</v>
      </c>
      <c r="AT268" s="351">
        <v>161176435</v>
      </c>
      <c r="AU268" s="293">
        <v>-161176435</v>
      </c>
      <c r="AV268" s="351">
        <v>112737331</v>
      </c>
      <c r="AW268" s="293">
        <v>48439104</v>
      </c>
      <c r="AX268" s="351">
        <v>129075622</v>
      </c>
      <c r="AY268" s="293">
        <v>-16338291</v>
      </c>
      <c r="AZ268" s="293">
        <v>129075622</v>
      </c>
      <c r="BA268" s="292">
        <v>0</v>
      </c>
      <c r="BB268" s="292">
        <v>0</v>
      </c>
    </row>
    <row r="269" spans="1:54" x14ac:dyDescent="0.25">
      <c r="A269" s="1392" t="s">
        <v>102</v>
      </c>
      <c r="B269" s="1145"/>
      <c r="C269" s="1392" t="s">
        <v>330</v>
      </c>
      <c r="D269" s="1145"/>
      <c r="E269" s="1392" t="s">
        <v>332</v>
      </c>
      <c r="F269" s="1145"/>
      <c r="G269" s="1392" t="s">
        <v>300</v>
      </c>
      <c r="H269" s="1145"/>
      <c r="I269" s="1392" t="s">
        <v>288</v>
      </c>
      <c r="J269" s="1145"/>
      <c r="K269" s="1145"/>
      <c r="L269" s="1392" t="s">
        <v>287</v>
      </c>
      <c r="M269" s="1145"/>
      <c r="N269" s="1145"/>
      <c r="O269" s="1392" t="s">
        <v>301</v>
      </c>
      <c r="P269" s="1145"/>
      <c r="Q269" s="1392"/>
      <c r="R269" s="1145"/>
      <c r="S269" s="1391" t="s">
        <v>343</v>
      </c>
      <c r="T269" s="1145"/>
      <c r="U269" s="1145"/>
      <c r="V269" s="1145"/>
      <c r="W269" s="1145"/>
      <c r="X269" s="1145"/>
      <c r="Y269" s="1145"/>
      <c r="Z269" s="1145"/>
      <c r="AA269" s="1392" t="s">
        <v>281</v>
      </c>
      <c r="AB269" s="1145"/>
      <c r="AC269" s="1145"/>
      <c r="AD269" s="1145"/>
      <c r="AE269" s="1145"/>
      <c r="AF269" s="1392" t="s">
        <v>282</v>
      </c>
      <c r="AG269" s="1145"/>
      <c r="AH269" s="1145"/>
      <c r="AI269" s="294" t="s">
        <v>68</v>
      </c>
      <c r="AJ269" s="1393" t="s">
        <v>283</v>
      </c>
      <c r="AK269" s="1145"/>
      <c r="AL269" s="1145"/>
      <c r="AM269" s="1145"/>
      <c r="AN269" s="1145"/>
      <c r="AO269" s="1145"/>
      <c r="AP269" s="293">
        <v>100000000</v>
      </c>
      <c r="AQ269" s="352">
        <v>0</v>
      </c>
      <c r="AR269" s="293">
        <v>100000000</v>
      </c>
      <c r="AS269" s="292">
        <v>0</v>
      </c>
      <c r="AT269" s="352">
        <v>0</v>
      </c>
      <c r="AU269" s="292">
        <v>0</v>
      </c>
      <c r="AV269" s="352">
        <v>0</v>
      </c>
      <c r="AW269" s="292">
        <v>0</v>
      </c>
      <c r="AX269" s="352">
        <v>0</v>
      </c>
      <c r="AY269" s="292">
        <v>0</v>
      </c>
      <c r="AZ269" s="292">
        <v>0</v>
      </c>
      <c r="BA269" s="292">
        <v>0</v>
      </c>
      <c r="BB269" s="292">
        <v>0</v>
      </c>
    </row>
    <row r="270" spans="1:54" s="327" customFormat="1" x14ac:dyDescent="0.25">
      <c r="A270" s="1428" t="s">
        <v>102</v>
      </c>
      <c r="B270" s="1429"/>
      <c r="C270" s="1428" t="s">
        <v>330</v>
      </c>
      <c r="D270" s="1429"/>
      <c r="E270" s="1428" t="s">
        <v>332</v>
      </c>
      <c r="F270" s="1429"/>
      <c r="G270" s="1428" t="s">
        <v>301</v>
      </c>
      <c r="H270" s="1429"/>
      <c r="I270" s="1428"/>
      <c r="J270" s="1429"/>
      <c r="K270" s="1429"/>
      <c r="L270" s="1428"/>
      <c r="M270" s="1429"/>
      <c r="N270" s="1429"/>
      <c r="O270" s="1428"/>
      <c r="P270" s="1429"/>
      <c r="Q270" s="1428"/>
      <c r="R270" s="1429"/>
      <c r="S270" s="1430" t="s">
        <v>344</v>
      </c>
      <c r="T270" s="1429"/>
      <c r="U270" s="1429"/>
      <c r="V270" s="1429"/>
      <c r="W270" s="1429"/>
      <c r="X270" s="1429"/>
      <c r="Y270" s="1429"/>
      <c r="Z270" s="1429"/>
      <c r="AA270" s="1428" t="s">
        <v>281</v>
      </c>
      <c r="AB270" s="1429"/>
      <c r="AC270" s="1429"/>
      <c r="AD270" s="1429"/>
      <c r="AE270" s="1429"/>
      <c r="AF270" s="1428" t="s">
        <v>282</v>
      </c>
      <c r="AG270" s="1429"/>
      <c r="AH270" s="1429"/>
      <c r="AI270" s="358" t="s">
        <v>68</v>
      </c>
      <c r="AJ270" s="1431" t="s">
        <v>283</v>
      </c>
      <c r="AK270" s="1429"/>
      <c r="AL270" s="1429"/>
      <c r="AM270" s="1429"/>
      <c r="AN270" s="1429"/>
      <c r="AO270" s="1429"/>
      <c r="AP270" s="293">
        <v>5000000000</v>
      </c>
      <c r="AQ270" s="352">
        <v>0</v>
      </c>
      <c r="AR270" s="293">
        <v>1332780000</v>
      </c>
      <c r="AS270" s="293">
        <v>-300000000</v>
      </c>
      <c r="AT270" s="351">
        <v>205683059</v>
      </c>
      <c r="AU270" s="293">
        <v>-205683059</v>
      </c>
      <c r="AV270" s="359">
        <v>315217489</v>
      </c>
      <c r="AW270" s="359">
        <v>-109534430</v>
      </c>
      <c r="AX270" s="359">
        <v>313427985</v>
      </c>
      <c r="AY270" s="359">
        <v>1789504</v>
      </c>
      <c r="AZ270" s="359">
        <v>313427985</v>
      </c>
      <c r="BA270" s="360">
        <v>0</v>
      </c>
      <c r="BB270" s="360">
        <v>0</v>
      </c>
    </row>
    <row r="271" spans="1:54" x14ac:dyDescent="0.25">
      <c r="A271" s="1389" t="s">
        <v>102</v>
      </c>
      <c r="B271" s="1145"/>
      <c r="C271" s="1389" t="s">
        <v>330</v>
      </c>
      <c r="D271" s="1145"/>
      <c r="E271" s="1389" t="s">
        <v>332</v>
      </c>
      <c r="F271" s="1145"/>
      <c r="G271" s="1389" t="s">
        <v>301</v>
      </c>
      <c r="H271" s="1145"/>
      <c r="I271" s="1389" t="s">
        <v>288</v>
      </c>
      <c r="J271" s="1145"/>
      <c r="K271" s="1145"/>
      <c r="L271" s="1389"/>
      <c r="M271" s="1145"/>
      <c r="N271" s="1145"/>
      <c r="O271" s="1389"/>
      <c r="P271" s="1145"/>
      <c r="Q271" s="1389"/>
      <c r="R271" s="1145"/>
      <c r="S271" s="1388" t="s">
        <v>344</v>
      </c>
      <c r="T271" s="1145"/>
      <c r="U271" s="1145"/>
      <c r="V271" s="1145"/>
      <c r="W271" s="1145"/>
      <c r="X271" s="1145"/>
      <c r="Y271" s="1145"/>
      <c r="Z271" s="1145"/>
      <c r="AA271" s="1389" t="s">
        <v>281</v>
      </c>
      <c r="AB271" s="1145"/>
      <c r="AC271" s="1145"/>
      <c r="AD271" s="1145"/>
      <c r="AE271" s="1145"/>
      <c r="AF271" s="1389" t="s">
        <v>282</v>
      </c>
      <c r="AG271" s="1145"/>
      <c r="AH271" s="1145"/>
      <c r="AI271" s="297" t="s">
        <v>68</v>
      </c>
      <c r="AJ271" s="1390" t="s">
        <v>283</v>
      </c>
      <c r="AK271" s="1145"/>
      <c r="AL271" s="1145"/>
      <c r="AM271" s="1145"/>
      <c r="AN271" s="1145"/>
      <c r="AO271" s="1145"/>
      <c r="AP271" s="296">
        <v>3500000000</v>
      </c>
      <c r="AQ271" s="349">
        <v>0</v>
      </c>
      <c r="AR271" s="296">
        <v>132780000</v>
      </c>
      <c r="AS271" s="295">
        <v>0</v>
      </c>
      <c r="AT271" s="348">
        <v>205683059</v>
      </c>
      <c r="AU271" s="296">
        <v>-205683059</v>
      </c>
      <c r="AV271" s="348">
        <v>315217489</v>
      </c>
      <c r="AW271" s="296">
        <v>-109534430</v>
      </c>
      <c r="AX271" s="348">
        <v>313427985</v>
      </c>
      <c r="AY271" s="296">
        <v>1789504</v>
      </c>
      <c r="AZ271" s="296">
        <v>313427985</v>
      </c>
      <c r="BA271" s="295">
        <v>0</v>
      </c>
      <c r="BB271" s="295">
        <v>0</v>
      </c>
    </row>
    <row r="272" spans="1:54" x14ac:dyDescent="0.25">
      <c r="A272" s="1389" t="s">
        <v>102</v>
      </c>
      <c r="B272" s="1145"/>
      <c r="C272" s="1389" t="s">
        <v>330</v>
      </c>
      <c r="D272" s="1145"/>
      <c r="E272" s="1389" t="s">
        <v>332</v>
      </c>
      <c r="F272" s="1145"/>
      <c r="G272" s="1389" t="s">
        <v>301</v>
      </c>
      <c r="H272" s="1145"/>
      <c r="I272" s="1389" t="s">
        <v>288</v>
      </c>
      <c r="J272" s="1145"/>
      <c r="K272" s="1145"/>
      <c r="L272" s="1389" t="s">
        <v>290</v>
      </c>
      <c r="M272" s="1145"/>
      <c r="N272" s="1145"/>
      <c r="O272" s="1389"/>
      <c r="P272" s="1145"/>
      <c r="Q272" s="1389"/>
      <c r="R272" s="1145"/>
      <c r="S272" s="1388" t="s">
        <v>334</v>
      </c>
      <c r="T272" s="1145"/>
      <c r="U272" s="1145"/>
      <c r="V272" s="1145"/>
      <c r="W272" s="1145"/>
      <c r="X272" s="1145"/>
      <c r="Y272" s="1145"/>
      <c r="Z272" s="1145"/>
      <c r="AA272" s="1389" t="s">
        <v>281</v>
      </c>
      <c r="AB272" s="1145"/>
      <c r="AC272" s="1145"/>
      <c r="AD272" s="1145"/>
      <c r="AE272" s="1145"/>
      <c r="AF272" s="1389" t="s">
        <v>282</v>
      </c>
      <c r="AG272" s="1145"/>
      <c r="AH272" s="1145"/>
      <c r="AI272" s="297" t="s">
        <v>68</v>
      </c>
      <c r="AJ272" s="1390" t="s">
        <v>283</v>
      </c>
      <c r="AK272" s="1145"/>
      <c r="AL272" s="1145"/>
      <c r="AM272" s="1145"/>
      <c r="AN272" s="1145"/>
      <c r="AO272" s="1145"/>
      <c r="AP272" s="296">
        <v>3500000000</v>
      </c>
      <c r="AQ272" s="349">
        <v>0</v>
      </c>
      <c r="AR272" s="296">
        <v>132780000</v>
      </c>
      <c r="AS272" s="295">
        <v>0</v>
      </c>
      <c r="AT272" s="348">
        <v>205683059</v>
      </c>
      <c r="AU272" s="296">
        <v>-205683059</v>
      </c>
      <c r="AV272" s="348">
        <v>315217489</v>
      </c>
      <c r="AW272" s="296">
        <v>-109534430</v>
      </c>
      <c r="AX272" s="348">
        <v>313427985</v>
      </c>
      <c r="AY272" s="296">
        <v>1789504</v>
      </c>
      <c r="AZ272" s="296">
        <v>313427985</v>
      </c>
      <c r="BA272" s="295">
        <v>0</v>
      </c>
      <c r="BB272" s="295">
        <v>0</v>
      </c>
    </row>
    <row r="273" spans="1:54" x14ac:dyDescent="0.25">
      <c r="A273" s="1392" t="s">
        <v>102</v>
      </c>
      <c r="B273" s="1145"/>
      <c r="C273" s="1392" t="s">
        <v>330</v>
      </c>
      <c r="D273" s="1145"/>
      <c r="E273" s="1392" t="s">
        <v>332</v>
      </c>
      <c r="F273" s="1145"/>
      <c r="G273" s="1392" t="s">
        <v>301</v>
      </c>
      <c r="H273" s="1145"/>
      <c r="I273" s="1392" t="s">
        <v>288</v>
      </c>
      <c r="J273" s="1145"/>
      <c r="K273" s="1145"/>
      <c r="L273" s="1392" t="s">
        <v>290</v>
      </c>
      <c r="M273" s="1145"/>
      <c r="N273" s="1145"/>
      <c r="O273" s="1392" t="s">
        <v>287</v>
      </c>
      <c r="P273" s="1145"/>
      <c r="Q273" s="1392"/>
      <c r="R273" s="1145"/>
      <c r="S273" s="1391" t="s">
        <v>340</v>
      </c>
      <c r="T273" s="1145"/>
      <c r="U273" s="1145"/>
      <c r="V273" s="1145"/>
      <c r="W273" s="1145"/>
      <c r="X273" s="1145"/>
      <c r="Y273" s="1145"/>
      <c r="Z273" s="1145"/>
      <c r="AA273" s="1392" t="s">
        <v>281</v>
      </c>
      <c r="AB273" s="1145"/>
      <c r="AC273" s="1145"/>
      <c r="AD273" s="1145"/>
      <c r="AE273" s="1145"/>
      <c r="AF273" s="1392" t="s">
        <v>282</v>
      </c>
      <c r="AG273" s="1145"/>
      <c r="AH273" s="1145"/>
      <c r="AI273" s="294" t="s">
        <v>68</v>
      </c>
      <c r="AJ273" s="1393" t="s">
        <v>283</v>
      </c>
      <c r="AK273" s="1145"/>
      <c r="AL273" s="1145"/>
      <c r="AM273" s="1145"/>
      <c r="AN273" s="1145"/>
      <c r="AO273" s="1145"/>
      <c r="AP273" s="293">
        <v>2400000000</v>
      </c>
      <c r="AQ273" s="352">
        <v>0</v>
      </c>
      <c r="AR273" s="293">
        <v>57780000</v>
      </c>
      <c r="AS273" s="292">
        <v>0</v>
      </c>
      <c r="AT273" s="351">
        <v>129820000</v>
      </c>
      <c r="AU273" s="293">
        <v>-129820000</v>
      </c>
      <c r="AV273" s="351">
        <v>179315666</v>
      </c>
      <c r="AW273" s="293">
        <v>-49495666</v>
      </c>
      <c r="AX273" s="351">
        <v>179315666</v>
      </c>
      <c r="AY273" s="292">
        <v>0</v>
      </c>
      <c r="AZ273" s="293">
        <v>179315666</v>
      </c>
      <c r="BA273" s="292">
        <v>0</v>
      </c>
      <c r="BB273" s="292">
        <v>0</v>
      </c>
    </row>
    <row r="274" spans="1:54" x14ac:dyDescent="0.25">
      <c r="A274" s="1392" t="s">
        <v>102</v>
      </c>
      <c r="B274" s="1145"/>
      <c r="C274" s="1392" t="s">
        <v>330</v>
      </c>
      <c r="D274" s="1145"/>
      <c r="E274" s="1392" t="s">
        <v>332</v>
      </c>
      <c r="F274" s="1145"/>
      <c r="G274" s="1392" t="s">
        <v>301</v>
      </c>
      <c r="H274" s="1145"/>
      <c r="I274" s="1392" t="s">
        <v>288</v>
      </c>
      <c r="J274" s="1145"/>
      <c r="K274" s="1145"/>
      <c r="L274" s="1392" t="s">
        <v>290</v>
      </c>
      <c r="M274" s="1145"/>
      <c r="N274" s="1145"/>
      <c r="O274" s="1392" t="s">
        <v>290</v>
      </c>
      <c r="P274" s="1145"/>
      <c r="Q274" s="1392"/>
      <c r="R274" s="1145"/>
      <c r="S274" s="1391" t="s">
        <v>335</v>
      </c>
      <c r="T274" s="1145"/>
      <c r="U274" s="1145"/>
      <c r="V274" s="1145"/>
      <c r="W274" s="1145"/>
      <c r="X274" s="1145"/>
      <c r="Y274" s="1145"/>
      <c r="Z274" s="1145"/>
      <c r="AA274" s="1392" t="s">
        <v>281</v>
      </c>
      <c r="AB274" s="1145"/>
      <c r="AC274" s="1145"/>
      <c r="AD274" s="1145"/>
      <c r="AE274" s="1145"/>
      <c r="AF274" s="1392" t="s">
        <v>282</v>
      </c>
      <c r="AG274" s="1145"/>
      <c r="AH274" s="1145"/>
      <c r="AI274" s="294" t="s">
        <v>68</v>
      </c>
      <c r="AJ274" s="1393" t="s">
        <v>283</v>
      </c>
      <c r="AK274" s="1145"/>
      <c r="AL274" s="1145"/>
      <c r="AM274" s="1145"/>
      <c r="AN274" s="1145"/>
      <c r="AO274" s="1145"/>
      <c r="AP274" s="293">
        <v>375000000</v>
      </c>
      <c r="AQ274" s="352">
        <v>0</v>
      </c>
      <c r="AR274" s="292">
        <v>0</v>
      </c>
      <c r="AS274" s="292">
        <v>0</v>
      </c>
      <c r="AT274" s="352">
        <v>0</v>
      </c>
      <c r="AU274" s="292">
        <v>0</v>
      </c>
      <c r="AV274" s="352">
        <v>0</v>
      </c>
      <c r="AW274" s="292">
        <v>0</v>
      </c>
      <c r="AX274" s="352">
        <v>0</v>
      </c>
      <c r="AY274" s="292">
        <v>0</v>
      </c>
      <c r="AZ274" s="292">
        <v>0</v>
      </c>
      <c r="BA274" s="292">
        <v>0</v>
      </c>
      <c r="BB274" s="292">
        <v>0</v>
      </c>
    </row>
    <row r="275" spans="1:54" x14ac:dyDescent="0.25">
      <c r="A275" s="1392" t="s">
        <v>102</v>
      </c>
      <c r="B275" s="1145"/>
      <c r="C275" s="1392" t="s">
        <v>330</v>
      </c>
      <c r="D275" s="1145"/>
      <c r="E275" s="1392" t="s">
        <v>332</v>
      </c>
      <c r="F275" s="1145"/>
      <c r="G275" s="1392" t="s">
        <v>301</v>
      </c>
      <c r="H275" s="1145"/>
      <c r="I275" s="1392" t="s">
        <v>288</v>
      </c>
      <c r="J275" s="1145"/>
      <c r="K275" s="1145"/>
      <c r="L275" s="1392" t="s">
        <v>290</v>
      </c>
      <c r="M275" s="1145"/>
      <c r="N275" s="1145"/>
      <c r="O275" s="1392" t="s">
        <v>297</v>
      </c>
      <c r="P275" s="1145"/>
      <c r="Q275" s="1392"/>
      <c r="R275" s="1145"/>
      <c r="S275" s="1391" t="s">
        <v>336</v>
      </c>
      <c r="T275" s="1145"/>
      <c r="U275" s="1145"/>
      <c r="V275" s="1145"/>
      <c r="W275" s="1145"/>
      <c r="X275" s="1145"/>
      <c r="Y275" s="1145"/>
      <c r="Z275" s="1145"/>
      <c r="AA275" s="1392" t="s">
        <v>281</v>
      </c>
      <c r="AB275" s="1145"/>
      <c r="AC275" s="1145"/>
      <c r="AD275" s="1145"/>
      <c r="AE275" s="1145"/>
      <c r="AF275" s="1392" t="s">
        <v>282</v>
      </c>
      <c r="AG275" s="1145"/>
      <c r="AH275" s="1145"/>
      <c r="AI275" s="294" t="s">
        <v>68</v>
      </c>
      <c r="AJ275" s="1393" t="s">
        <v>283</v>
      </c>
      <c r="AK275" s="1145"/>
      <c r="AL275" s="1145"/>
      <c r="AM275" s="1145"/>
      <c r="AN275" s="1145"/>
      <c r="AO275" s="1145"/>
      <c r="AP275" s="293">
        <v>150000000</v>
      </c>
      <c r="AQ275" s="352">
        <v>0</v>
      </c>
      <c r="AR275" s="292">
        <v>0</v>
      </c>
      <c r="AS275" s="292">
        <v>0</v>
      </c>
      <c r="AT275" s="352">
        <v>0</v>
      </c>
      <c r="AU275" s="292">
        <v>0</v>
      </c>
      <c r="AV275" s="351">
        <v>62770917</v>
      </c>
      <c r="AW275" s="293">
        <v>-62770917</v>
      </c>
      <c r="AX275" s="351">
        <v>62770917</v>
      </c>
      <c r="AY275" s="292">
        <v>0</v>
      </c>
      <c r="AZ275" s="293">
        <v>62770917</v>
      </c>
      <c r="BA275" s="292">
        <v>0</v>
      </c>
      <c r="BB275" s="292">
        <v>0</v>
      </c>
    </row>
    <row r="276" spans="1:54" x14ac:dyDescent="0.25">
      <c r="A276" s="1392" t="s">
        <v>102</v>
      </c>
      <c r="B276" s="1145"/>
      <c r="C276" s="1392" t="s">
        <v>330</v>
      </c>
      <c r="D276" s="1145"/>
      <c r="E276" s="1392" t="s">
        <v>332</v>
      </c>
      <c r="F276" s="1145"/>
      <c r="G276" s="1392" t="s">
        <v>301</v>
      </c>
      <c r="H276" s="1145"/>
      <c r="I276" s="1392" t="s">
        <v>288</v>
      </c>
      <c r="J276" s="1145"/>
      <c r="K276" s="1145"/>
      <c r="L276" s="1392" t="s">
        <v>290</v>
      </c>
      <c r="M276" s="1145"/>
      <c r="N276" s="1145"/>
      <c r="O276" s="1392" t="s">
        <v>291</v>
      </c>
      <c r="P276" s="1145"/>
      <c r="Q276" s="1392"/>
      <c r="R276" s="1145"/>
      <c r="S276" s="1391" t="s">
        <v>87</v>
      </c>
      <c r="T276" s="1145"/>
      <c r="U276" s="1145"/>
      <c r="V276" s="1145"/>
      <c r="W276" s="1145"/>
      <c r="X276" s="1145"/>
      <c r="Y276" s="1145"/>
      <c r="Z276" s="1145"/>
      <c r="AA276" s="1392" t="s">
        <v>281</v>
      </c>
      <c r="AB276" s="1145"/>
      <c r="AC276" s="1145"/>
      <c r="AD276" s="1145"/>
      <c r="AE276" s="1145"/>
      <c r="AF276" s="1392" t="s">
        <v>282</v>
      </c>
      <c r="AG276" s="1145"/>
      <c r="AH276" s="1145"/>
      <c r="AI276" s="294" t="s">
        <v>68</v>
      </c>
      <c r="AJ276" s="1393" t="s">
        <v>283</v>
      </c>
      <c r="AK276" s="1145"/>
      <c r="AL276" s="1145"/>
      <c r="AM276" s="1145"/>
      <c r="AN276" s="1145"/>
      <c r="AO276" s="1145"/>
      <c r="AP276" s="293">
        <v>500000000</v>
      </c>
      <c r="AQ276" s="352">
        <v>0</v>
      </c>
      <c r="AR276" s="292">
        <v>0</v>
      </c>
      <c r="AS276" s="292">
        <v>0</v>
      </c>
      <c r="AT276" s="351">
        <v>75863059</v>
      </c>
      <c r="AU276" s="293">
        <v>-75863059</v>
      </c>
      <c r="AV276" s="351">
        <v>73130906</v>
      </c>
      <c r="AW276" s="293">
        <v>2732153</v>
      </c>
      <c r="AX276" s="351">
        <v>71341402</v>
      </c>
      <c r="AY276" s="293">
        <v>1789504</v>
      </c>
      <c r="AZ276" s="293">
        <v>71341402</v>
      </c>
      <c r="BA276" s="292">
        <v>0</v>
      </c>
      <c r="BB276" s="292">
        <v>0</v>
      </c>
    </row>
    <row r="277" spans="1:54" x14ac:dyDescent="0.25">
      <c r="A277" s="1392" t="s">
        <v>102</v>
      </c>
      <c r="B277" s="1145"/>
      <c r="C277" s="1392" t="s">
        <v>330</v>
      </c>
      <c r="D277" s="1145"/>
      <c r="E277" s="1392" t="s">
        <v>332</v>
      </c>
      <c r="F277" s="1145"/>
      <c r="G277" s="1392" t="s">
        <v>301</v>
      </c>
      <c r="H277" s="1145"/>
      <c r="I277" s="1392" t="s">
        <v>288</v>
      </c>
      <c r="J277" s="1145"/>
      <c r="K277" s="1145"/>
      <c r="L277" s="1392" t="s">
        <v>290</v>
      </c>
      <c r="M277" s="1145"/>
      <c r="N277" s="1145"/>
      <c r="O277" s="1392" t="s">
        <v>300</v>
      </c>
      <c r="P277" s="1145"/>
      <c r="Q277" s="1392"/>
      <c r="R277" s="1145"/>
      <c r="S277" s="1391" t="s">
        <v>337</v>
      </c>
      <c r="T277" s="1145"/>
      <c r="U277" s="1145"/>
      <c r="V277" s="1145"/>
      <c r="W277" s="1145"/>
      <c r="X277" s="1145"/>
      <c r="Y277" s="1145"/>
      <c r="Z277" s="1145"/>
      <c r="AA277" s="1392" t="s">
        <v>281</v>
      </c>
      <c r="AB277" s="1145"/>
      <c r="AC277" s="1145"/>
      <c r="AD277" s="1145"/>
      <c r="AE277" s="1145"/>
      <c r="AF277" s="1392" t="s">
        <v>282</v>
      </c>
      <c r="AG277" s="1145"/>
      <c r="AH277" s="1145"/>
      <c r="AI277" s="294" t="s">
        <v>68</v>
      </c>
      <c r="AJ277" s="1393" t="s">
        <v>283</v>
      </c>
      <c r="AK277" s="1145"/>
      <c r="AL277" s="1145"/>
      <c r="AM277" s="1145"/>
      <c r="AN277" s="1145"/>
      <c r="AO277" s="1145"/>
      <c r="AP277" s="293">
        <v>75000000</v>
      </c>
      <c r="AQ277" s="352">
        <v>0</v>
      </c>
      <c r="AR277" s="293">
        <v>75000000</v>
      </c>
      <c r="AS277" s="292">
        <v>0</v>
      </c>
      <c r="AT277" s="352">
        <v>0</v>
      </c>
      <c r="AU277" s="292">
        <v>0</v>
      </c>
      <c r="AV277" s="352">
        <v>0</v>
      </c>
      <c r="AW277" s="292">
        <v>0</v>
      </c>
      <c r="AX277" s="352">
        <v>0</v>
      </c>
      <c r="AY277" s="292">
        <v>0</v>
      </c>
      <c r="AZ277" s="292">
        <v>0</v>
      </c>
      <c r="BA277" s="292">
        <v>0</v>
      </c>
      <c r="BB277" s="292">
        <v>0</v>
      </c>
    </row>
    <row r="278" spans="1:54" x14ac:dyDescent="0.25">
      <c r="A278" s="1392" t="s">
        <v>102</v>
      </c>
      <c r="B278" s="1145"/>
      <c r="C278" s="1392" t="s">
        <v>330</v>
      </c>
      <c r="D278" s="1145"/>
      <c r="E278" s="1392" t="s">
        <v>332</v>
      </c>
      <c r="F278" s="1145"/>
      <c r="G278" s="1392" t="s">
        <v>301</v>
      </c>
      <c r="H278" s="1145"/>
      <c r="I278" s="1392" t="s">
        <v>288</v>
      </c>
      <c r="J278" s="1145"/>
      <c r="K278" s="1145"/>
      <c r="L278" s="1392" t="s">
        <v>290</v>
      </c>
      <c r="M278" s="1145"/>
      <c r="N278" s="1145"/>
      <c r="O278" s="1392" t="s">
        <v>83</v>
      </c>
      <c r="P278" s="1145"/>
      <c r="Q278" s="1392"/>
      <c r="R278" s="1145"/>
      <c r="S278" s="1391" t="s">
        <v>338</v>
      </c>
      <c r="T278" s="1145"/>
      <c r="U278" s="1145"/>
      <c r="V278" s="1145"/>
      <c r="W278" s="1145"/>
      <c r="X278" s="1145"/>
      <c r="Y278" s="1145"/>
      <c r="Z278" s="1145"/>
      <c r="AA278" s="1392" t="s">
        <v>281</v>
      </c>
      <c r="AB278" s="1145"/>
      <c r="AC278" s="1145"/>
      <c r="AD278" s="1145"/>
      <c r="AE278" s="1145"/>
      <c r="AF278" s="1392" t="s">
        <v>282</v>
      </c>
      <c r="AG278" s="1145"/>
      <c r="AH278" s="1145"/>
      <c r="AI278" s="294" t="s">
        <v>68</v>
      </c>
      <c r="AJ278" s="1393" t="s">
        <v>283</v>
      </c>
      <c r="AK278" s="1145"/>
      <c r="AL278" s="1145"/>
      <c r="AM278" s="1145"/>
      <c r="AN278" s="1145"/>
      <c r="AO278" s="1145"/>
      <c r="AP278" s="292">
        <v>0</v>
      </c>
      <c r="AQ278" s="352">
        <v>0</v>
      </c>
      <c r="AR278" s="292">
        <v>0</v>
      </c>
      <c r="AS278" s="292">
        <v>0</v>
      </c>
      <c r="AT278" s="352">
        <v>0</v>
      </c>
      <c r="AU278" s="292">
        <v>0</v>
      </c>
      <c r="AV278" s="352">
        <v>0</v>
      </c>
      <c r="AW278" s="292">
        <v>0</v>
      </c>
      <c r="AX278" s="352">
        <v>0</v>
      </c>
      <c r="AY278" s="292">
        <v>0</v>
      </c>
      <c r="AZ278" s="292">
        <v>0</v>
      </c>
      <c r="BA278" s="292">
        <v>0</v>
      </c>
      <c r="BB278" s="292">
        <v>0</v>
      </c>
    </row>
    <row r="279" spans="1:54" x14ac:dyDescent="0.25">
      <c r="A279" s="1389" t="s">
        <v>102</v>
      </c>
      <c r="B279" s="1145"/>
      <c r="C279" s="1389" t="s">
        <v>345</v>
      </c>
      <c r="D279" s="1145"/>
      <c r="E279" s="1389"/>
      <c r="F279" s="1145"/>
      <c r="G279" s="1389"/>
      <c r="H279" s="1145"/>
      <c r="I279" s="1389"/>
      <c r="J279" s="1145"/>
      <c r="K279" s="1145"/>
      <c r="L279" s="1389"/>
      <c r="M279" s="1145"/>
      <c r="N279" s="1145"/>
      <c r="O279" s="1389"/>
      <c r="P279" s="1145"/>
      <c r="Q279" s="1389"/>
      <c r="R279" s="1145"/>
      <c r="S279" s="1388" t="s">
        <v>346</v>
      </c>
      <c r="T279" s="1145"/>
      <c r="U279" s="1145"/>
      <c r="V279" s="1145"/>
      <c r="W279" s="1145"/>
      <c r="X279" s="1145"/>
      <c r="Y279" s="1145"/>
      <c r="Z279" s="1145"/>
      <c r="AA279" s="1389" t="s">
        <v>281</v>
      </c>
      <c r="AB279" s="1145"/>
      <c r="AC279" s="1145"/>
      <c r="AD279" s="1145"/>
      <c r="AE279" s="1145"/>
      <c r="AF279" s="1389" t="s">
        <v>282</v>
      </c>
      <c r="AG279" s="1145"/>
      <c r="AH279" s="1145"/>
      <c r="AI279" s="297" t="s">
        <v>68</v>
      </c>
      <c r="AJ279" s="1390" t="s">
        <v>283</v>
      </c>
      <c r="AK279" s="1145"/>
      <c r="AL279" s="1145"/>
      <c r="AM279" s="1145"/>
      <c r="AN279" s="1145"/>
      <c r="AO279" s="1145"/>
      <c r="AP279" s="296">
        <v>12149334179</v>
      </c>
      <c r="AQ279" s="349">
        <v>0</v>
      </c>
      <c r="AR279" s="296">
        <v>9670420000</v>
      </c>
      <c r="AS279" s="296">
        <v>-2478914179</v>
      </c>
      <c r="AT279" s="349">
        <v>0</v>
      </c>
      <c r="AU279" s="295">
        <v>0</v>
      </c>
      <c r="AV279" s="349">
        <v>0</v>
      </c>
      <c r="AW279" s="295">
        <v>0</v>
      </c>
      <c r="AX279" s="349">
        <v>0</v>
      </c>
      <c r="AY279" s="295">
        <v>0</v>
      </c>
      <c r="AZ279" s="295">
        <v>0</v>
      </c>
      <c r="BA279" s="295">
        <v>0</v>
      </c>
      <c r="BB279" s="295">
        <v>0</v>
      </c>
    </row>
    <row r="280" spans="1:54" x14ac:dyDescent="0.25">
      <c r="A280" s="1389" t="s">
        <v>102</v>
      </c>
      <c r="B280" s="1145"/>
      <c r="C280" s="1389" t="s">
        <v>345</v>
      </c>
      <c r="D280" s="1145"/>
      <c r="E280" s="1389"/>
      <c r="F280" s="1145"/>
      <c r="G280" s="1389"/>
      <c r="H280" s="1145"/>
      <c r="I280" s="1389"/>
      <c r="J280" s="1145"/>
      <c r="K280" s="1145"/>
      <c r="L280" s="1389"/>
      <c r="M280" s="1145"/>
      <c r="N280" s="1145"/>
      <c r="O280" s="1389"/>
      <c r="P280" s="1145"/>
      <c r="Q280" s="1389"/>
      <c r="R280" s="1145"/>
      <c r="S280" s="1388" t="s">
        <v>346</v>
      </c>
      <c r="T280" s="1145"/>
      <c r="U280" s="1145"/>
      <c r="V280" s="1145"/>
      <c r="W280" s="1145"/>
      <c r="X280" s="1145"/>
      <c r="Y280" s="1145"/>
      <c r="Z280" s="1145"/>
      <c r="AA280" s="1389" t="s">
        <v>281</v>
      </c>
      <c r="AB280" s="1145"/>
      <c r="AC280" s="1145"/>
      <c r="AD280" s="1145"/>
      <c r="AE280" s="1145"/>
      <c r="AF280" s="1389" t="s">
        <v>282</v>
      </c>
      <c r="AG280" s="1145"/>
      <c r="AH280" s="1145"/>
      <c r="AI280" s="297" t="s">
        <v>311</v>
      </c>
      <c r="AJ280" s="1390" t="s">
        <v>329</v>
      </c>
      <c r="AK280" s="1145"/>
      <c r="AL280" s="1145"/>
      <c r="AM280" s="1145"/>
      <c r="AN280" s="1145"/>
      <c r="AO280" s="1145"/>
      <c r="AP280" s="296">
        <v>9021085821</v>
      </c>
      <c r="AQ280" s="349">
        <v>0</v>
      </c>
      <c r="AR280" s="295">
        <v>0</v>
      </c>
      <c r="AS280" s="296">
        <v>-4021085821</v>
      </c>
      <c r="AT280" s="349">
        <v>0</v>
      </c>
      <c r="AU280" s="295">
        <v>0</v>
      </c>
      <c r="AV280" s="348">
        <v>25907273.640000001</v>
      </c>
      <c r="AW280" s="296">
        <v>-25907273.640000001</v>
      </c>
      <c r="AX280" s="348">
        <v>25907273.640000001</v>
      </c>
      <c r="AY280" s="295">
        <v>0</v>
      </c>
      <c r="AZ280" s="296">
        <v>25907273.640000001</v>
      </c>
      <c r="BA280" s="295">
        <v>0</v>
      </c>
      <c r="BB280" s="295">
        <v>0</v>
      </c>
    </row>
    <row r="281" spans="1:54" s="327" customFormat="1" x14ac:dyDescent="0.25">
      <c r="A281" s="1439" t="s">
        <v>102</v>
      </c>
      <c r="B281" s="1429"/>
      <c r="C281" s="1439" t="s">
        <v>345</v>
      </c>
      <c r="D281" s="1429"/>
      <c r="E281" s="1439" t="s">
        <v>332</v>
      </c>
      <c r="F281" s="1429"/>
      <c r="G281" s="1439"/>
      <c r="H281" s="1429"/>
      <c r="I281" s="1439"/>
      <c r="J281" s="1429"/>
      <c r="K281" s="1429"/>
      <c r="L281" s="1439"/>
      <c r="M281" s="1429"/>
      <c r="N281" s="1429"/>
      <c r="O281" s="1439"/>
      <c r="P281" s="1429"/>
      <c r="Q281" s="1439"/>
      <c r="R281" s="1429"/>
      <c r="S281" s="1440" t="s">
        <v>333</v>
      </c>
      <c r="T281" s="1429"/>
      <c r="U281" s="1429"/>
      <c r="V281" s="1429"/>
      <c r="W281" s="1429"/>
      <c r="X281" s="1429"/>
      <c r="Y281" s="1429"/>
      <c r="Z281" s="1429"/>
      <c r="AA281" s="1439" t="s">
        <v>281</v>
      </c>
      <c r="AB281" s="1429"/>
      <c r="AC281" s="1429"/>
      <c r="AD281" s="1429"/>
      <c r="AE281" s="1429"/>
      <c r="AF281" s="1439" t="s">
        <v>282</v>
      </c>
      <c r="AG281" s="1429"/>
      <c r="AH281" s="1429"/>
      <c r="AI281" s="361" t="s">
        <v>68</v>
      </c>
      <c r="AJ281" s="1438" t="s">
        <v>283</v>
      </c>
      <c r="AK281" s="1429"/>
      <c r="AL281" s="1429"/>
      <c r="AM281" s="1429"/>
      <c r="AN281" s="1429"/>
      <c r="AO281" s="1429"/>
      <c r="AP281" s="296">
        <v>12149334179</v>
      </c>
      <c r="AQ281" s="349">
        <v>0</v>
      </c>
      <c r="AR281" s="296">
        <v>9670420000</v>
      </c>
      <c r="AS281" s="296">
        <v>-2478914179</v>
      </c>
      <c r="AT281" s="349">
        <v>0</v>
      </c>
      <c r="AU281" s="295">
        <v>0</v>
      </c>
      <c r="AV281" s="363">
        <v>0</v>
      </c>
      <c r="AW281" s="363">
        <v>0</v>
      </c>
      <c r="AX281" s="363">
        <v>0</v>
      </c>
      <c r="AY281" s="363">
        <v>0</v>
      </c>
      <c r="AZ281" s="363">
        <v>0</v>
      </c>
      <c r="BA281" s="363">
        <v>0</v>
      </c>
      <c r="BB281" s="363">
        <v>0</v>
      </c>
    </row>
    <row r="282" spans="1:54" s="327" customFormat="1" x14ac:dyDescent="0.25">
      <c r="A282" s="1439" t="s">
        <v>102</v>
      </c>
      <c r="B282" s="1429"/>
      <c r="C282" s="1439" t="s">
        <v>345</v>
      </c>
      <c r="D282" s="1429"/>
      <c r="E282" s="1439" t="s">
        <v>332</v>
      </c>
      <c r="F282" s="1429"/>
      <c r="G282" s="1439"/>
      <c r="H282" s="1429"/>
      <c r="I282" s="1439"/>
      <c r="J282" s="1429"/>
      <c r="K282" s="1429"/>
      <c r="L282" s="1439"/>
      <c r="M282" s="1429"/>
      <c r="N282" s="1429"/>
      <c r="O282" s="1439"/>
      <c r="P282" s="1429"/>
      <c r="Q282" s="1439"/>
      <c r="R282" s="1429"/>
      <c r="S282" s="1440" t="s">
        <v>333</v>
      </c>
      <c r="T282" s="1429"/>
      <c r="U282" s="1429"/>
      <c r="V282" s="1429"/>
      <c r="W282" s="1429"/>
      <c r="X282" s="1429"/>
      <c r="Y282" s="1429"/>
      <c r="Z282" s="1429"/>
      <c r="AA282" s="1439" t="s">
        <v>281</v>
      </c>
      <c r="AB282" s="1429"/>
      <c r="AC282" s="1429"/>
      <c r="AD282" s="1429"/>
      <c r="AE282" s="1429"/>
      <c r="AF282" s="1439" t="s">
        <v>282</v>
      </c>
      <c r="AG282" s="1429"/>
      <c r="AH282" s="1429"/>
      <c r="AI282" s="361" t="s">
        <v>311</v>
      </c>
      <c r="AJ282" s="1438" t="s">
        <v>329</v>
      </c>
      <c r="AK282" s="1429"/>
      <c r="AL282" s="1429"/>
      <c r="AM282" s="1429"/>
      <c r="AN282" s="1429"/>
      <c r="AO282" s="1429"/>
      <c r="AP282" s="296">
        <v>9021085821</v>
      </c>
      <c r="AQ282" s="349">
        <v>0</v>
      </c>
      <c r="AR282" s="295">
        <v>0</v>
      </c>
      <c r="AS282" s="296">
        <v>-4021085821</v>
      </c>
      <c r="AT282" s="349">
        <v>0</v>
      </c>
      <c r="AU282" s="295">
        <v>0</v>
      </c>
      <c r="AV282" s="362">
        <v>25907273.640000001</v>
      </c>
      <c r="AW282" s="362">
        <v>-25907273.640000001</v>
      </c>
      <c r="AX282" s="362">
        <v>25907273.640000001</v>
      </c>
      <c r="AY282" s="363">
        <v>0</v>
      </c>
      <c r="AZ282" s="362">
        <v>25907273.640000001</v>
      </c>
      <c r="BA282" s="363">
        <v>0</v>
      </c>
      <c r="BB282" s="363">
        <v>0</v>
      </c>
    </row>
    <row r="283" spans="1:54" x14ac:dyDescent="0.25">
      <c r="A283" s="1392" t="s">
        <v>102</v>
      </c>
      <c r="B283" s="1145"/>
      <c r="C283" s="1392" t="s">
        <v>345</v>
      </c>
      <c r="D283" s="1145"/>
      <c r="E283" s="1392" t="s">
        <v>332</v>
      </c>
      <c r="F283" s="1145"/>
      <c r="G283" s="1392" t="s">
        <v>287</v>
      </c>
      <c r="H283" s="1145"/>
      <c r="I283" s="1392"/>
      <c r="J283" s="1145"/>
      <c r="K283" s="1145"/>
      <c r="L283" s="1392"/>
      <c r="M283" s="1145"/>
      <c r="N283" s="1145"/>
      <c r="O283" s="1392"/>
      <c r="P283" s="1145"/>
      <c r="Q283" s="1392"/>
      <c r="R283" s="1145"/>
      <c r="S283" s="1391" t="s">
        <v>188</v>
      </c>
      <c r="T283" s="1145"/>
      <c r="U283" s="1145"/>
      <c r="V283" s="1145"/>
      <c r="W283" s="1145"/>
      <c r="X283" s="1145"/>
      <c r="Y283" s="1145"/>
      <c r="Z283" s="1145"/>
      <c r="AA283" s="1392" t="s">
        <v>281</v>
      </c>
      <c r="AB283" s="1145"/>
      <c r="AC283" s="1145"/>
      <c r="AD283" s="1145"/>
      <c r="AE283" s="1145"/>
      <c r="AF283" s="1392" t="s">
        <v>282</v>
      </c>
      <c r="AG283" s="1145"/>
      <c r="AH283" s="1145"/>
      <c r="AI283" s="294" t="s">
        <v>68</v>
      </c>
      <c r="AJ283" s="1393" t="s">
        <v>283</v>
      </c>
      <c r="AK283" s="1145"/>
      <c r="AL283" s="1145"/>
      <c r="AM283" s="1145"/>
      <c r="AN283" s="1145"/>
      <c r="AO283" s="1145"/>
      <c r="AP283" s="293">
        <v>10875414179</v>
      </c>
      <c r="AQ283" s="352">
        <v>0</v>
      </c>
      <c r="AR283" s="293">
        <v>8396500000</v>
      </c>
      <c r="AS283" s="293">
        <v>-2478914179</v>
      </c>
      <c r="AT283" s="352">
        <v>0</v>
      </c>
      <c r="AU283" s="292">
        <v>0</v>
      </c>
      <c r="AV283" s="352">
        <v>0</v>
      </c>
      <c r="AW283" s="292">
        <v>0</v>
      </c>
      <c r="AX283" s="352">
        <v>0</v>
      </c>
      <c r="AY283" s="292">
        <v>0</v>
      </c>
      <c r="AZ283" s="292">
        <v>0</v>
      </c>
      <c r="BA283" s="292">
        <v>0</v>
      </c>
      <c r="BB283" s="292">
        <v>0</v>
      </c>
    </row>
    <row r="284" spans="1:54" x14ac:dyDescent="0.25">
      <c r="A284" s="1392" t="s">
        <v>102</v>
      </c>
      <c r="B284" s="1145"/>
      <c r="C284" s="1392" t="s">
        <v>345</v>
      </c>
      <c r="D284" s="1145"/>
      <c r="E284" s="1392" t="s">
        <v>332</v>
      </c>
      <c r="F284" s="1145"/>
      <c r="G284" s="1392" t="s">
        <v>287</v>
      </c>
      <c r="H284" s="1145"/>
      <c r="I284" s="1392"/>
      <c r="J284" s="1145"/>
      <c r="K284" s="1145"/>
      <c r="L284" s="1392"/>
      <c r="M284" s="1145"/>
      <c r="N284" s="1145"/>
      <c r="O284" s="1392"/>
      <c r="P284" s="1145"/>
      <c r="Q284" s="1392"/>
      <c r="R284" s="1145"/>
      <c r="S284" s="1391" t="s">
        <v>188</v>
      </c>
      <c r="T284" s="1145"/>
      <c r="U284" s="1145"/>
      <c r="V284" s="1145"/>
      <c r="W284" s="1145"/>
      <c r="X284" s="1145"/>
      <c r="Y284" s="1145"/>
      <c r="Z284" s="1145"/>
      <c r="AA284" s="1392" t="s">
        <v>281</v>
      </c>
      <c r="AB284" s="1145"/>
      <c r="AC284" s="1145"/>
      <c r="AD284" s="1145"/>
      <c r="AE284" s="1145"/>
      <c r="AF284" s="1392" t="s">
        <v>282</v>
      </c>
      <c r="AG284" s="1145"/>
      <c r="AH284" s="1145"/>
      <c r="AI284" s="294" t="s">
        <v>311</v>
      </c>
      <c r="AJ284" s="1393" t="s">
        <v>329</v>
      </c>
      <c r="AK284" s="1145"/>
      <c r="AL284" s="1145"/>
      <c r="AM284" s="1145"/>
      <c r="AN284" s="1145"/>
      <c r="AO284" s="1145"/>
      <c r="AP284" s="293">
        <v>9021085821</v>
      </c>
      <c r="AQ284" s="352">
        <v>0</v>
      </c>
      <c r="AR284" s="292">
        <v>0</v>
      </c>
      <c r="AS284" s="293">
        <v>-4021085821</v>
      </c>
      <c r="AT284" s="352">
        <v>0</v>
      </c>
      <c r="AU284" s="292">
        <v>0</v>
      </c>
      <c r="AV284" s="351">
        <v>25907273.640000001</v>
      </c>
      <c r="AW284" s="293">
        <v>-25907273.640000001</v>
      </c>
      <c r="AX284" s="351">
        <v>25907273.640000001</v>
      </c>
      <c r="AY284" s="292">
        <v>0</v>
      </c>
      <c r="AZ284" s="293">
        <v>25907273.640000001</v>
      </c>
      <c r="BA284" s="292">
        <v>0</v>
      </c>
      <c r="BB284" s="292">
        <v>0</v>
      </c>
    </row>
    <row r="285" spans="1:54" x14ac:dyDescent="0.25">
      <c r="A285" s="1392" t="s">
        <v>102</v>
      </c>
      <c r="B285" s="1145"/>
      <c r="C285" s="1392" t="s">
        <v>345</v>
      </c>
      <c r="D285" s="1145"/>
      <c r="E285" s="1392" t="s">
        <v>332</v>
      </c>
      <c r="F285" s="1145"/>
      <c r="G285" s="1392" t="s">
        <v>290</v>
      </c>
      <c r="H285" s="1145"/>
      <c r="I285" s="1392" t="s">
        <v>244</v>
      </c>
      <c r="J285" s="1145"/>
      <c r="K285" s="1145"/>
      <c r="L285" s="1392" t="s">
        <v>244</v>
      </c>
      <c r="M285" s="1145"/>
      <c r="N285" s="1145"/>
      <c r="O285" s="1392" t="s">
        <v>244</v>
      </c>
      <c r="P285" s="1145"/>
      <c r="Q285" s="1392" t="s">
        <v>244</v>
      </c>
      <c r="R285" s="1145"/>
      <c r="S285" s="1391" t="s">
        <v>655</v>
      </c>
      <c r="T285" s="1145"/>
      <c r="U285" s="1145"/>
      <c r="V285" s="1145"/>
      <c r="W285" s="1145"/>
      <c r="X285" s="1145"/>
      <c r="Y285" s="1145"/>
      <c r="Z285" s="1145"/>
      <c r="AA285" s="1392" t="s">
        <v>281</v>
      </c>
      <c r="AB285" s="1145"/>
      <c r="AC285" s="1145"/>
      <c r="AD285" s="1145"/>
      <c r="AE285" s="1145"/>
      <c r="AF285" s="1392" t="s">
        <v>282</v>
      </c>
      <c r="AG285" s="1145"/>
      <c r="AH285" s="1145"/>
      <c r="AI285" s="294" t="s">
        <v>68</v>
      </c>
      <c r="AJ285" s="1393" t="s">
        <v>283</v>
      </c>
      <c r="AK285" s="1145"/>
      <c r="AL285" s="1145"/>
      <c r="AM285" s="1145"/>
      <c r="AN285" s="1145"/>
      <c r="AO285" s="1145"/>
      <c r="AP285" s="293">
        <v>323920000</v>
      </c>
      <c r="AQ285" s="352">
        <v>0</v>
      </c>
      <c r="AR285" s="293">
        <v>323920000</v>
      </c>
      <c r="AS285" s="292">
        <v>0</v>
      </c>
      <c r="AT285" s="352">
        <v>0</v>
      </c>
      <c r="AU285" s="292">
        <v>0</v>
      </c>
      <c r="AV285" s="352">
        <v>0</v>
      </c>
      <c r="AW285" s="292">
        <v>0</v>
      </c>
      <c r="AX285" s="352">
        <v>0</v>
      </c>
      <c r="AY285" s="292">
        <v>0</v>
      </c>
      <c r="AZ285" s="292">
        <v>0</v>
      </c>
      <c r="BA285" s="292">
        <v>0</v>
      </c>
      <c r="BB285" s="292">
        <v>0</v>
      </c>
    </row>
    <row r="286" spans="1:54" x14ac:dyDescent="0.25">
      <c r="A286" s="1389" t="s">
        <v>102</v>
      </c>
      <c r="B286" s="1145"/>
      <c r="C286" s="1389" t="s">
        <v>345</v>
      </c>
      <c r="D286" s="1145"/>
      <c r="E286" s="1389" t="s">
        <v>332</v>
      </c>
      <c r="F286" s="1145"/>
      <c r="G286" s="1389" t="s">
        <v>291</v>
      </c>
      <c r="H286" s="1145"/>
      <c r="I286" s="1389" t="s">
        <v>288</v>
      </c>
      <c r="J286" s="1145"/>
      <c r="K286" s="1145"/>
      <c r="L286" s="1389"/>
      <c r="M286" s="1145"/>
      <c r="N286" s="1145"/>
      <c r="O286" s="1389"/>
      <c r="P286" s="1145"/>
      <c r="Q286" s="1389"/>
      <c r="R286" s="1145"/>
      <c r="S286" s="1388" t="s">
        <v>656</v>
      </c>
      <c r="T286" s="1145"/>
      <c r="U286" s="1145"/>
      <c r="V286" s="1145"/>
      <c r="W286" s="1145"/>
      <c r="X286" s="1145"/>
      <c r="Y286" s="1145"/>
      <c r="Z286" s="1145"/>
      <c r="AA286" s="1389" t="s">
        <v>281</v>
      </c>
      <c r="AB286" s="1145"/>
      <c r="AC286" s="1145"/>
      <c r="AD286" s="1145"/>
      <c r="AE286" s="1145"/>
      <c r="AF286" s="1389" t="s">
        <v>282</v>
      </c>
      <c r="AG286" s="1145"/>
      <c r="AH286" s="1145"/>
      <c r="AI286" s="297" t="s">
        <v>68</v>
      </c>
      <c r="AJ286" s="1390" t="s">
        <v>283</v>
      </c>
      <c r="AK286" s="1145"/>
      <c r="AL286" s="1145"/>
      <c r="AM286" s="1145"/>
      <c r="AN286" s="1145"/>
      <c r="AO286" s="1145"/>
      <c r="AP286" s="296">
        <v>350000000</v>
      </c>
      <c r="AQ286" s="349">
        <v>0</v>
      </c>
      <c r="AR286" s="296">
        <v>350000000</v>
      </c>
      <c r="AS286" s="295">
        <v>0</v>
      </c>
      <c r="AT286" s="349">
        <v>0</v>
      </c>
      <c r="AU286" s="295">
        <v>0</v>
      </c>
      <c r="AV286" s="349">
        <v>0</v>
      </c>
      <c r="AW286" s="295">
        <v>0</v>
      </c>
      <c r="AX286" s="349">
        <v>0</v>
      </c>
      <c r="AY286" s="295">
        <v>0</v>
      </c>
      <c r="AZ286" s="295">
        <v>0</v>
      </c>
      <c r="BA286" s="295">
        <v>0</v>
      </c>
      <c r="BB286" s="295">
        <v>0</v>
      </c>
    </row>
    <row r="287" spans="1:54" x14ac:dyDescent="0.25">
      <c r="A287" s="1389" t="s">
        <v>102</v>
      </c>
      <c r="B287" s="1145"/>
      <c r="C287" s="1389" t="s">
        <v>345</v>
      </c>
      <c r="D287" s="1145"/>
      <c r="E287" s="1389" t="s">
        <v>332</v>
      </c>
      <c r="F287" s="1145"/>
      <c r="G287" s="1389" t="s">
        <v>291</v>
      </c>
      <c r="H287" s="1145"/>
      <c r="I287" s="1389" t="s">
        <v>244</v>
      </c>
      <c r="J287" s="1145"/>
      <c r="K287" s="1145"/>
      <c r="L287" s="1389" t="s">
        <v>244</v>
      </c>
      <c r="M287" s="1145"/>
      <c r="N287" s="1145"/>
      <c r="O287" s="1389" t="s">
        <v>244</v>
      </c>
      <c r="P287" s="1145"/>
      <c r="Q287" s="1389" t="s">
        <v>244</v>
      </c>
      <c r="R287" s="1145"/>
      <c r="S287" s="1388" t="s">
        <v>656</v>
      </c>
      <c r="T287" s="1145"/>
      <c r="U287" s="1145"/>
      <c r="V287" s="1145"/>
      <c r="W287" s="1145"/>
      <c r="X287" s="1145"/>
      <c r="Y287" s="1145"/>
      <c r="Z287" s="1145"/>
      <c r="AA287" s="1389" t="s">
        <v>281</v>
      </c>
      <c r="AB287" s="1145"/>
      <c r="AC287" s="1145"/>
      <c r="AD287" s="1145"/>
      <c r="AE287" s="1145"/>
      <c r="AF287" s="1389" t="s">
        <v>282</v>
      </c>
      <c r="AG287" s="1145"/>
      <c r="AH287" s="1145"/>
      <c r="AI287" s="297" t="s">
        <v>68</v>
      </c>
      <c r="AJ287" s="1390" t="s">
        <v>283</v>
      </c>
      <c r="AK287" s="1145"/>
      <c r="AL287" s="1145"/>
      <c r="AM287" s="1145"/>
      <c r="AN287" s="1145"/>
      <c r="AO287" s="1145"/>
      <c r="AP287" s="296">
        <v>350000000</v>
      </c>
      <c r="AQ287" s="349">
        <v>0</v>
      </c>
      <c r="AR287" s="296">
        <v>350000000</v>
      </c>
      <c r="AS287" s="295">
        <v>0</v>
      </c>
      <c r="AT287" s="349">
        <v>0</v>
      </c>
      <c r="AU287" s="295">
        <v>0</v>
      </c>
      <c r="AV287" s="349">
        <v>0</v>
      </c>
      <c r="AW287" s="295">
        <v>0</v>
      </c>
      <c r="AX287" s="349">
        <v>0</v>
      </c>
      <c r="AY287" s="295">
        <v>0</v>
      </c>
      <c r="AZ287" s="295">
        <v>0</v>
      </c>
      <c r="BA287" s="295">
        <v>0</v>
      </c>
      <c r="BB287" s="295">
        <v>0</v>
      </c>
    </row>
    <row r="288" spans="1:54" x14ac:dyDescent="0.25">
      <c r="A288" s="1389" t="s">
        <v>102</v>
      </c>
      <c r="B288" s="1145"/>
      <c r="C288" s="1389" t="s">
        <v>345</v>
      </c>
      <c r="D288" s="1145"/>
      <c r="E288" s="1389" t="s">
        <v>332</v>
      </c>
      <c r="F288" s="1145"/>
      <c r="G288" s="1389" t="s">
        <v>291</v>
      </c>
      <c r="H288" s="1145"/>
      <c r="I288" s="1389" t="s">
        <v>288</v>
      </c>
      <c r="J288" s="1145"/>
      <c r="K288" s="1145"/>
      <c r="L288" s="1389" t="s">
        <v>290</v>
      </c>
      <c r="M288" s="1145"/>
      <c r="N288" s="1145"/>
      <c r="O288" s="1389"/>
      <c r="P288" s="1145"/>
      <c r="Q288" s="1389"/>
      <c r="R288" s="1145"/>
      <c r="S288" s="1388" t="s">
        <v>334</v>
      </c>
      <c r="T288" s="1145"/>
      <c r="U288" s="1145"/>
      <c r="V288" s="1145"/>
      <c r="W288" s="1145"/>
      <c r="X288" s="1145"/>
      <c r="Y288" s="1145"/>
      <c r="Z288" s="1145"/>
      <c r="AA288" s="1389" t="s">
        <v>281</v>
      </c>
      <c r="AB288" s="1145"/>
      <c r="AC288" s="1145"/>
      <c r="AD288" s="1145"/>
      <c r="AE288" s="1145"/>
      <c r="AF288" s="1389" t="s">
        <v>282</v>
      </c>
      <c r="AG288" s="1145"/>
      <c r="AH288" s="1145"/>
      <c r="AI288" s="297" t="s">
        <v>68</v>
      </c>
      <c r="AJ288" s="1390" t="s">
        <v>283</v>
      </c>
      <c r="AK288" s="1145"/>
      <c r="AL288" s="1145"/>
      <c r="AM288" s="1145"/>
      <c r="AN288" s="1145"/>
      <c r="AO288" s="1145"/>
      <c r="AP288" s="296">
        <v>350000000</v>
      </c>
      <c r="AQ288" s="349">
        <v>0</v>
      </c>
      <c r="AR288" s="296">
        <v>350000000</v>
      </c>
      <c r="AS288" s="295">
        <v>0</v>
      </c>
      <c r="AT288" s="349">
        <v>0</v>
      </c>
      <c r="AU288" s="295">
        <v>0</v>
      </c>
      <c r="AV288" s="349">
        <v>0</v>
      </c>
      <c r="AW288" s="295">
        <v>0</v>
      </c>
      <c r="AX288" s="349">
        <v>0</v>
      </c>
      <c r="AY288" s="295">
        <v>0</v>
      </c>
      <c r="AZ288" s="295">
        <v>0</v>
      </c>
      <c r="BA288" s="295">
        <v>0</v>
      </c>
      <c r="BB288" s="295">
        <v>0</v>
      </c>
    </row>
    <row r="289" spans="1:54" x14ac:dyDescent="0.25">
      <c r="A289" s="1392" t="s">
        <v>102</v>
      </c>
      <c r="B289" s="1145"/>
      <c r="C289" s="1392" t="s">
        <v>345</v>
      </c>
      <c r="D289" s="1145"/>
      <c r="E289" s="1392" t="s">
        <v>332</v>
      </c>
      <c r="F289" s="1145"/>
      <c r="G289" s="1392" t="s">
        <v>291</v>
      </c>
      <c r="H289" s="1145"/>
      <c r="I289" s="1392" t="s">
        <v>288</v>
      </c>
      <c r="J289" s="1145"/>
      <c r="K289" s="1145"/>
      <c r="L289" s="1392" t="s">
        <v>290</v>
      </c>
      <c r="M289" s="1145"/>
      <c r="N289" s="1145"/>
      <c r="O289" s="1392" t="s">
        <v>287</v>
      </c>
      <c r="P289" s="1145"/>
      <c r="Q289" s="1392"/>
      <c r="R289" s="1145"/>
      <c r="S289" s="1391" t="s">
        <v>340</v>
      </c>
      <c r="T289" s="1145"/>
      <c r="U289" s="1145"/>
      <c r="V289" s="1145"/>
      <c r="W289" s="1145"/>
      <c r="X289" s="1145"/>
      <c r="Y289" s="1145"/>
      <c r="Z289" s="1145"/>
      <c r="AA289" s="1392" t="s">
        <v>281</v>
      </c>
      <c r="AB289" s="1145"/>
      <c r="AC289" s="1145"/>
      <c r="AD289" s="1145"/>
      <c r="AE289" s="1145"/>
      <c r="AF289" s="1392" t="s">
        <v>282</v>
      </c>
      <c r="AG289" s="1145"/>
      <c r="AH289" s="1145"/>
      <c r="AI289" s="294" t="s">
        <v>68</v>
      </c>
      <c r="AJ289" s="1393" t="s">
        <v>283</v>
      </c>
      <c r="AK289" s="1145"/>
      <c r="AL289" s="1145"/>
      <c r="AM289" s="1145"/>
      <c r="AN289" s="1145"/>
      <c r="AO289" s="1145"/>
      <c r="AP289" s="293">
        <v>120000000</v>
      </c>
      <c r="AQ289" s="352">
        <v>0</v>
      </c>
      <c r="AR289" s="293">
        <v>120000000</v>
      </c>
      <c r="AS289" s="292">
        <v>0</v>
      </c>
      <c r="AT289" s="352">
        <v>0</v>
      </c>
      <c r="AU289" s="292">
        <v>0</v>
      </c>
      <c r="AV289" s="352">
        <v>0</v>
      </c>
      <c r="AW289" s="292">
        <v>0</v>
      </c>
      <c r="AX289" s="352">
        <v>0</v>
      </c>
      <c r="AY289" s="292">
        <v>0</v>
      </c>
      <c r="AZ289" s="292">
        <v>0</v>
      </c>
      <c r="BA289" s="292">
        <v>0</v>
      </c>
      <c r="BB289" s="292">
        <v>0</v>
      </c>
    </row>
    <row r="290" spans="1:54" x14ac:dyDescent="0.25">
      <c r="A290" s="1392" t="s">
        <v>102</v>
      </c>
      <c r="B290" s="1145"/>
      <c r="C290" s="1392" t="s">
        <v>345</v>
      </c>
      <c r="D290" s="1145"/>
      <c r="E290" s="1392" t="s">
        <v>332</v>
      </c>
      <c r="F290" s="1145"/>
      <c r="G290" s="1392" t="s">
        <v>291</v>
      </c>
      <c r="H290" s="1145"/>
      <c r="I290" s="1392" t="s">
        <v>288</v>
      </c>
      <c r="J290" s="1145"/>
      <c r="K290" s="1145"/>
      <c r="L290" s="1392" t="s">
        <v>290</v>
      </c>
      <c r="M290" s="1145"/>
      <c r="N290" s="1145"/>
      <c r="O290" s="1392" t="s">
        <v>297</v>
      </c>
      <c r="P290" s="1145"/>
      <c r="Q290" s="1392"/>
      <c r="R290" s="1145"/>
      <c r="S290" s="1391" t="s">
        <v>336</v>
      </c>
      <c r="T290" s="1145"/>
      <c r="U290" s="1145"/>
      <c r="V290" s="1145"/>
      <c r="W290" s="1145"/>
      <c r="X290" s="1145"/>
      <c r="Y290" s="1145"/>
      <c r="Z290" s="1145"/>
      <c r="AA290" s="1392" t="s">
        <v>281</v>
      </c>
      <c r="AB290" s="1145"/>
      <c r="AC290" s="1145"/>
      <c r="AD290" s="1145"/>
      <c r="AE290" s="1145"/>
      <c r="AF290" s="1392" t="s">
        <v>282</v>
      </c>
      <c r="AG290" s="1145"/>
      <c r="AH290" s="1145"/>
      <c r="AI290" s="294" t="s">
        <v>68</v>
      </c>
      <c r="AJ290" s="1393" t="s">
        <v>283</v>
      </c>
      <c r="AK290" s="1145"/>
      <c r="AL290" s="1145"/>
      <c r="AM290" s="1145"/>
      <c r="AN290" s="1145"/>
      <c r="AO290" s="1145"/>
      <c r="AP290" s="293">
        <v>126500000</v>
      </c>
      <c r="AQ290" s="352">
        <v>0</v>
      </c>
      <c r="AR290" s="293">
        <v>126500000</v>
      </c>
      <c r="AS290" s="292">
        <v>0</v>
      </c>
      <c r="AT290" s="352">
        <v>0</v>
      </c>
      <c r="AU290" s="292">
        <v>0</v>
      </c>
      <c r="AV290" s="352">
        <v>0</v>
      </c>
      <c r="AW290" s="292">
        <v>0</v>
      </c>
      <c r="AX290" s="352">
        <v>0</v>
      </c>
      <c r="AY290" s="292">
        <v>0</v>
      </c>
      <c r="AZ290" s="292">
        <v>0</v>
      </c>
      <c r="BA290" s="292">
        <v>0</v>
      </c>
      <c r="BB290" s="292">
        <v>0</v>
      </c>
    </row>
    <row r="291" spans="1:54" x14ac:dyDescent="0.25">
      <c r="A291" s="1392" t="s">
        <v>102</v>
      </c>
      <c r="B291" s="1145"/>
      <c r="C291" s="1392" t="s">
        <v>345</v>
      </c>
      <c r="D291" s="1145"/>
      <c r="E291" s="1392" t="s">
        <v>332</v>
      </c>
      <c r="F291" s="1145"/>
      <c r="G291" s="1392" t="s">
        <v>291</v>
      </c>
      <c r="H291" s="1145"/>
      <c r="I291" s="1392" t="s">
        <v>288</v>
      </c>
      <c r="J291" s="1145"/>
      <c r="K291" s="1145"/>
      <c r="L291" s="1392" t="s">
        <v>290</v>
      </c>
      <c r="M291" s="1145"/>
      <c r="N291" s="1145"/>
      <c r="O291" s="1392" t="s">
        <v>291</v>
      </c>
      <c r="P291" s="1145"/>
      <c r="Q291" s="1392"/>
      <c r="R291" s="1145"/>
      <c r="S291" s="1391" t="s">
        <v>87</v>
      </c>
      <c r="T291" s="1145"/>
      <c r="U291" s="1145"/>
      <c r="V291" s="1145"/>
      <c r="W291" s="1145"/>
      <c r="X291" s="1145"/>
      <c r="Y291" s="1145"/>
      <c r="Z291" s="1145"/>
      <c r="AA291" s="1392" t="s">
        <v>281</v>
      </c>
      <c r="AB291" s="1145"/>
      <c r="AC291" s="1145"/>
      <c r="AD291" s="1145"/>
      <c r="AE291" s="1145"/>
      <c r="AF291" s="1392" t="s">
        <v>282</v>
      </c>
      <c r="AG291" s="1145"/>
      <c r="AH291" s="1145"/>
      <c r="AI291" s="294" t="s">
        <v>68</v>
      </c>
      <c r="AJ291" s="1393" t="s">
        <v>283</v>
      </c>
      <c r="AK291" s="1145"/>
      <c r="AL291" s="1145"/>
      <c r="AM291" s="1145"/>
      <c r="AN291" s="1145"/>
      <c r="AO291" s="1145"/>
      <c r="AP291" s="293">
        <v>103500000</v>
      </c>
      <c r="AQ291" s="352">
        <v>0</v>
      </c>
      <c r="AR291" s="293">
        <v>103500000</v>
      </c>
      <c r="AS291" s="292">
        <v>0</v>
      </c>
      <c r="AT291" s="352">
        <v>0</v>
      </c>
      <c r="AU291" s="292">
        <v>0</v>
      </c>
      <c r="AV291" s="352">
        <v>0</v>
      </c>
      <c r="AW291" s="292">
        <v>0</v>
      </c>
      <c r="AX291" s="352">
        <v>0</v>
      </c>
      <c r="AY291" s="292">
        <v>0</v>
      </c>
      <c r="AZ291" s="292">
        <v>0</v>
      </c>
      <c r="BA291" s="292">
        <v>0</v>
      </c>
      <c r="BB291" s="292">
        <v>0</v>
      </c>
    </row>
    <row r="292" spans="1:54" x14ac:dyDescent="0.25">
      <c r="A292" s="1389" t="s">
        <v>102</v>
      </c>
      <c r="B292" s="1145"/>
      <c r="C292" s="1389" t="s">
        <v>345</v>
      </c>
      <c r="D292" s="1145"/>
      <c r="E292" s="1389" t="s">
        <v>332</v>
      </c>
      <c r="F292" s="1145"/>
      <c r="G292" s="1389" t="s">
        <v>292</v>
      </c>
      <c r="H292" s="1145"/>
      <c r="I292" s="1389" t="s">
        <v>288</v>
      </c>
      <c r="J292" s="1145"/>
      <c r="K292" s="1145"/>
      <c r="L292" s="1389"/>
      <c r="M292" s="1145"/>
      <c r="N292" s="1145"/>
      <c r="O292" s="1389"/>
      <c r="P292" s="1145"/>
      <c r="Q292" s="1389"/>
      <c r="R292" s="1145"/>
      <c r="S292" s="1388" t="s">
        <v>657</v>
      </c>
      <c r="T292" s="1145"/>
      <c r="U292" s="1145"/>
      <c r="V292" s="1145"/>
      <c r="W292" s="1145"/>
      <c r="X292" s="1145"/>
      <c r="Y292" s="1145"/>
      <c r="Z292" s="1145"/>
      <c r="AA292" s="1389" t="s">
        <v>281</v>
      </c>
      <c r="AB292" s="1145"/>
      <c r="AC292" s="1145"/>
      <c r="AD292" s="1145"/>
      <c r="AE292" s="1145"/>
      <c r="AF292" s="1389" t="s">
        <v>282</v>
      </c>
      <c r="AG292" s="1145"/>
      <c r="AH292" s="1145"/>
      <c r="AI292" s="297" t="s">
        <v>68</v>
      </c>
      <c r="AJ292" s="1390" t="s">
        <v>283</v>
      </c>
      <c r="AK292" s="1145"/>
      <c r="AL292" s="1145"/>
      <c r="AM292" s="1145"/>
      <c r="AN292" s="1145"/>
      <c r="AO292" s="1145"/>
      <c r="AP292" s="296">
        <v>300000000</v>
      </c>
      <c r="AQ292" s="349">
        <v>0</v>
      </c>
      <c r="AR292" s="296">
        <v>300000000</v>
      </c>
      <c r="AS292" s="295">
        <v>0</v>
      </c>
      <c r="AT292" s="349">
        <v>0</v>
      </c>
      <c r="AU292" s="295">
        <v>0</v>
      </c>
      <c r="AV292" s="349">
        <v>0</v>
      </c>
      <c r="AW292" s="295">
        <v>0</v>
      </c>
      <c r="AX292" s="349">
        <v>0</v>
      </c>
      <c r="AY292" s="295">
        <v>0</v>
      </c>
      <c r="AZ292" s="295">
        <v>0</v>
      </c>
      <c r="BA292" s="295">
        <v>0</v>
      </c>
      <c r="BB292" s="295">
        <v>0</v>
      </c>
    </row>
    <row r="293" spans="1:54" x14ac:dyDescent="0.25">
      <c r="A293" s="1389" t="s">
        <v>102</v>
      </c>
      <c r="B293" s="1145"/>
      <c r="C293" s="1389" t="s">
        <v>345</v>
      </c>
      <c r="D293" s="1145"/>
      <c r="E293" s="1389" t="s">
        <v>332</v>
      </c>
      <c r="F293" s="1145"/>
      <c r="G293" s="1389" t="s">
        <v>292</v>
      </c>
      <c r="H293" s="1145"/>
      <c r="I293" s="1389" t="s">
        <v>244</v>
      </c>
      <c r="J293" s="1145"/>
      <c r="K293" s="1145"/>
      <c r="L293" s="1389" t="s">
        <v>244</v>
      </c>
      <c r="M293" s="1145"/>
      <c r="N293" s="1145"/>
      <c r="O293" s="1389" t="s">
        <v>244</v>
      </c>
      <c r="P293" s="1145"/>
      <c r="Q293" s="1389" t="s">
        <v>244</v>
      </c>
      <c r="R293" s="1145"/>
      <c r="S293" s="1388" t="s">
        <v>657</v>
      </c>
      <c r="T293" s="1145"/>
      <c r="U293" s="1145"/>
      <c r="V293" s="1145"/>
      <c r="W293" s="1145"/>
      <c r="X293" s="1145"/>
      <c r="Y293" s="1145"/>
      <c r="Z293" s="1145"/>
      <c r="AA293" s="1389" t="s">
        <v>281</v>
      </c>
      <c r="AB293" s="1145"/>
      <c r="AC293" s="1145"/>
      <c r="AD293" s="1145"/>
      <c r="AE293" s="1145"/>
      <c r="AF293" s="1389" t="s">
        <v>282</v>
      </c>
      <c r="AG293" s="1145"/>
      <c r="AH293" s="1145"/>
      <c r="AI293" s="297" t="s">
        <v>68</v>
      </c>
      <c r="AJ293" s="1390" t="s">
        <v>283</v>
      </c>
      <c r="AK293" s="1145"/>
      <c r="AL293" s="1145"/>
      <c r="AM293" s="1145"/>
      <c r="AN293" s="1145"/>
      <c r="AO293" s="1145"/>
      <c r="AP293" s="296">
        <v>300000000</v>
      </c>
      <c r="AQ293" s="349">
        <v>0</v>
      </c>
      <c r="AR293" s="296">
        <v>300000000</v>
      </c>
      <c r="AS293" s="295">
        <v>0</v>
      </c>
      <c r="AT293" s="349">
        <v>0</v>
      </c>
      <c r="AU293" s="295">
        <v>0</v>
      </c>
      <c r="AV293" s="349">
        <v>0</v>
      </c>
      <c r="AW293" s="295">
        <v>0</v>
      </c>
      <c r="AX293" s="349">
        <v>0</v>
      </c>
      <c r="AY293" s="295">
        <v>0</v>
      </c>
      <c r="AZ293" s="295">
        <v>0</v>
      </c>
      <c r="BA293" s="295">
        <v>0</v>
      </c>
      <c r="BB293" s="295">
        <v>0</v>
      </c>
    </row>
    <row r="294" spans="1:54" x14ac:dyDescent="0.25">
      <c r="A294" s="1389" t="s">
        <v>102</v>
      </c>
      <c r="B294" s="1145"/>
      <c r="C294" s="1389" t="s">
        <v>345</v>
      </c>
      <c r="D294" s="1145"/>
      <c r="E294" s="1389" t="s">
        <v>332</v>
      </c>
      <c r="F294" s="1145"/>
      <c r="G294" s="1389" t="s">
        <v>292</v>
      </c>
      <c r="H294" s="1145"/>
      <c r="I294" s="1389" t="s">
        <v>288</v>
      </c>
      <c r="J294" s="1145"/>
      <c r="K294" s="1145"/>
      <c r="L294" s="1389" t="s">
        <v>290</v>
      </c>
      <c r="M294" s="1145"/>
      <c r="N294" s="1145"/>
      <c r="O294" s="1389"/>
      <c r="P294" s="1145"/>
      <c r="Q294" s="1389"/>
      <c r="R294" s="1145"/>
      <c r="S294" s="1388" t="s">
        <v>334</v>
      </c>
      <c r="T294" s="1145"/>
      <c r="U294" s="1145"/>
      <c r="V294" s="1145"/>
      <c r="W294" s="1145"/>
      <c r="X294" s="1145"/>
      <c r="Y294" s="1145"/>
      <c r="Z294" s="1145"/>
      <c r="AA294" s="1389" t="s">
        <v>281</v>
      </c>
      <c r="AB294" s="1145"/>
      <c r="AC294" s="1145"/>
      <c r="AD294" s="1145"/>
      <c r="AE294" s="1145"/>
      <c r="AF294" s="1389" t="s">
        <v>282</v>
      </c>
      <c r="AG294" s="1145"/>
      <c r="AH294" s="1145"/>
      <c r="AI294" s="297" t="s">
        <v>68</v>
      </c>
      <c r="AJ294" s="1390" t="s">
        <v>283</v>
      </c>
      <c r="AK294" s="1145"/>
      <c r="AL294" s="1145"/>
      <c r="AM294" s="1145"/>
      <c r="AN294" s="1145"/>
      <c r="AO294" s="1145"/>
      <c r="AP294" s="296">
        <v>300000000</v>
      </c>
      <c r="AQ294" s="349">
        <v>0</v>
      </c>
      <c r="AR294" s="296">
        <v>300000000</v>
      </c>
      <c r="AS294" s="295">
        <v>0</v>
      </c>
      <c r="AT294" s="349">
        <v>0</v>
      </c>
      <c r="AU294" s="295">
        <v>0</v>
      </c>
      <c r="AV294" s="349">
        <v>0</v>
      </c>
      <c r="AW294" s="295">
        <v>0</v>
      </c>
      <c r="AX294" s="349">
        <v>0</v>
      </c>
      <c r="AY294" s="295">
        <v>0</v>
      </c>
      <c r="AZ294" s="295">
        <v>0</v>
      </c>
      <c r="BA294" s="295">
        <v>0</v>
      </c>
      <c r="BB294" s="295">
        <v>0</v>
      </c>
    </row>
    <row r="295" spans="1:54" x14ac:dyDescent="0.25">
      <c r="A295" s="1392" t="s">
        <v>102</v>
      </c>
      <c r="B295" s="1145"/>
      <c r="C295" s="1392" t="s">
        <v>345</v>
      </c>
      <c r="D295" s="1145"/>
      <c r="E295" s="1392" t="s">
        <v>332</v>
      </c>
      <c r="F295" s="1145"/>
      <c r="G295" s="1392" t="s">
        <v>292</v>
      </c>
      <c r="H295" s="1145"/>
      <c r="I295" s="1392" t="s">
        <v>288</v>
      </c>
      <c r="J295" s="1145"/>
      <c r="K295" s="1145"/>
      <c r="L295" s="1392" t="s">
        <v>290</v>
      </c>
      <c r="M295" s="1145"/>
      <c r="N295" s="1145"/>
      <c r="O295" s="1392" t="s">
        <v>287</v>
      </c>
      <c r="P295" s="1145"/>
      <c r="Q295" s="1392"/>
      <c r="R295" s="1145"/>
      <c r="S295" s="1391" t="s">
        <v>340</v>
      </c>
      <c r="T295" s="1145"/>
      <c r="U295" s="1145"/>
      <c r="V295" s="1145"/>
      <c r="W295" s="1145"/>
      <c r="X295" s="1145"/>
      <c r="Y295" s="1145"/>
      <c r="Z295" s="1145"/>
      <c r="AA295" s="1392" t="s">
        <v>281</v>
      </c>
      <c r="AB295" s="1145"/>
      <c r="AC295" s="1145"/>
      <c r="AD295" s="1145"/>
      <c r="AE295" s="1145"/>
      <c r="AF295" s="1392" t="s">
        <v>282</v>
      </c>
      <c r="AG295" s="1145"/>
      <c r="AH295" s="1145"/>
      <c r="AI295" s="294" t="s">
        <v>68</v>
      </c>
      <c r="AJ295" s="1393" t="s">
        <v>283</v>
      </c>
      <c r="AK295" s="1145"/>
      <c r="AL295" s="1145"/>
      <c r="AM295" s="1145"/>
      <c r="AN295" s="1145"/>
      <c r="AO295" s="1145"/>
      <c r="AP295" s="293">
        <v>300000000</v>
      </c>
      <c r="AQ295" s="352">
        <v>0</v>
      </c>
      <c r="AR295" s="293">
        <v>300000000</v>
      </c>
      <c r="AS295" s="292">
        <v>0</v>
      </c>
      <c r="AT295" s="352">
        <v>0</v>
      </c>
      <c r="AU295" s="292">
        <v>0</v>
      </c>
      <c r="AV295" s="352">
        <v>0</v>
      </c>
      <c r="AW295" s="292">
        <v>0</v>
      </c>
      <c r="AX295" s="352">
        <v>0</v>
      </c>
      <c r="AY295" s="292">
        <v>0</v>
      </c>
      <c r="AZ295" s="292">
        <v>0</v>
      </c>
      <c r="BA295" s="292">
        <v>0</v>
      </c>
      <c r="BB295" s="292">
        <v>0</v>
      </c>
    </row>
    <row r="296" spans="1:54" x14ac:dyDescent="0.25">
      <c r="A296" s="1389" t="s">
        <v>102</v>
      </c>
      <c r="B296" s="1145"/>
      <c r="C296" s="1389" t="s">
        <v>345</v>
      </c>
      <c r="D296" s="1145"/>
      <c r="E296" s="1389" t="s">
        <v>332</v>
      </c>
      <c r="F296" s="1145"/>
      <c r="G296" s="1389" t="s">
        <v>300</v>
      </c>
      <c r="H296" s="1145"/>
      <c r="I296" s="1389" t="s">
        <v>288</v>
      </c>
      <c r="J296" s="1145"/>
      <c r="K296" s="1145"/>
      <c r="L296" s="1389"/>
      <c r="M296" s="1145"/>
      <c r="N296" s="1145"/>
      <c r="O296" s="1389"/>
      <c r="P296" s="1145"/>
      <c r="Q296" s="1389"/>
      <c r="R296" s="1145"/>
      <c r="S296" s="1388" t="s">
        <v>674</v>
      </c>
      <c r="T296" s="1145"/>
      <c r="U296" s="1145"/>
      <c r="V296" s="1145"/>
      <c r="W296" s="1145"/>
      <c r="X296" s="1145"/>
      <c r="Y296" s="1145"/>
      <c r="Z296" s="1145"/>
      <c r="AA296" s="1389" t="s">
        <v>281</v>
      </c>
      <c r="AB296" s="1145"/>
      <c r="AC296" s="1145"/>
      <c r="AD296" s="1145"/>
      <c r="AE296" s="1145"/>
      <c r="AF296" s="1389" t="s">
        <v>282</v>
      </c>
      <c r="AG296" s="1145"/>
      <c r="AH296" s="1145"/>
      <c r="AI296" s="297" t="s">
        <v>68</v>
      </c>
      <c r="AJ296" s="1390" t="s">
        <v>283</v>
      </c>
      <c r="AK296" s="1145"/>
      <c r="AL296" s="1145"/>
      <c r="AM296" s="1145"/>
      <c r="AN296" s="1145"/>
      <c r="AO296" s="1145"/>
      <c r="AP296" s="296">
        <v>300000000</v>
      </c>
      <c r="AQ296" s="349">
        <v>0</v>
      </c>
      <c r="AR296" s="296">
        <v>300000000</v>
      </c>
      <c r="AS296" s="295">
        <v>0</v>
      </c>
      <c r="AT296" s="349">
        <v>0</v>
      </c>
      <c r="AU296" s="295">
        <v>0</v>
      </c>
      <c r="AV296" s="349">
        <v>0</v>
      </c>
      <c r="AW296" s="295">
        <v>0</v>
      </c>
      <c r="AX296" s="349">
        <v>0</v>
      </c>
      <c r="AY296" s="295">
        <v>0</v>
      </c>
      <c r="AZ296" s="295">
        <v>0</v>
      </c>
      <c r="BA296" s="295">
        <v>0</v>
      </c>
      <c r="BB296" s="295">
        <v>0</v>
      </c>
    </row>
    <row r="297" spans="1:54" x14ac:dyDescent="0.25">
      <c r="A297" s="1389" t="s">
        <v>102</v>
      </c>
      <c r="B297" s="1145"/>
      <c r="C297" s="1389" t="s">
        <v>345</v>
      </c>
      <c r="D297" s="1145"/>
      <c r="E297" s="1389" t="s">
        <v>332</v>
      </c>
      <c r="F297" s="1145"/>
      <c r="G297" s="1389" t="s">
        <v>300</v>
      </c>
      <c r="H297" s="1145"/>
      <c r="I297" s="1389" t="s">
        <v>244</v>
      </c>
      <c r="J297" s="1145"/>
      <c r="K297" s="1145"/>
      <c r="L297" s="1389" t="s">
        <v>244</v>
      </c>
      <c r="M297" s="1145"/>
      <c r="N297" s="1145"/>
      <c r="O297" s="1389" t="s">
        <v>244</v>
      </c>
      <c r="P297" s="1145"/>
      <c r="Q297" s="1389" t="s">
        <v>244</v>
      </c>
      <c r="R297" s="1145"/>
      <c r="S297" s="1388" t="s">
        <v>659</v>
      </c>
      <c r="T297" s="1145"/>
      <c r="U297" s="1145"/>
      <c r="V297" s="1145"/>
      <c r="W297" s="1145"/>
      <c r="X297" s="1145"/>
      <c r="Y297" s="1145"/>
      <c r="Z297" s="1145"/>
      <c r="AA297" s="1389" t="s">
        <v>281</v>
      </c>
      <c r="AB297" s="1145"/>
      <c r="AC297" s="1145"/>
      <c r="AD297" s="1145"/>
      <c r="AE297" s="1145"/>
      <c r="AF297" s="1389" t="s">
        <v>282</v>
      </c>
      <c r="AG297" s="1145"/>
      <c r="AH297" s="1145"/>
      <c r="AI297" s="297" t="s">
        <v>68</v>
      </c>
      <c r="AJ297" s="1390" t="s">
        <v>283</v>
      </c>
      <c r="AK297" s="1145"/>
      <c r="AL297" s="1145"/>
      <c r="AM297" s="1145"/>
      <c r="AN297" s="1145"/>
      <c r="AO297" s="1145"/>
      <c r="AP297" s="296">
        <v>300000000</v>
      </c>
      <c r="AQ297" s="349">
        <v>0</v>
      </c>
      <c r="AR297" s="296">
        <v>300000000</v>
      </c>
      <c r="AS297" s="295">
        <v>0</v>
      </c>
      <c r="AT297" s="349">
        <v>0</v>
      </c>
      <c r="AU297" s="295">
        <v>0</v>
      </c>
      <c r="AV297" s="349">
        <v>0</v>
      </c>
      <c r="AW297" s="295">
        <v>0</v>
      </c>
      <c r="AX297" s="349">
        <v>0</v>
      </c>
      <c r="AY297" s="295">
        <v>0</v>
      </c>
      <c r="AZ297" s="295">
        <v>0</v>
      </c>
      <c r="BA297" s="295">
        <v>0</v>
      </c>
      <c r="BB297" s="295">
        <v>0</v>
      </c>
    </row>
    <row r="298" spans="1:54" x14ac:dyDescent="0.25">
      <c r="A298" s="1389" t="s">
        <v>102</v>
      </c>
      <c r="B298" s="1145"/>
      <c r="C298" s="1389" t="s">
        <v>345</v>
      </c>
      <c r="D298" s="1145"/>
      <c r="E298" s="1389" t="s">
        <v>332</v>
      </c>
      <c r="F298" s="1145"/>
      <c r="G298" s="1389" t="s">
        <v>300</v>
      </c>
      <c r="H298" s="1145"/>
      <c r="I298" s="1389" t="s">
        <v>288</v>
      </c>
      <c r="J298" s="1145"/>
      <c r="K298" s="1145"/>
      <c r="L298" s="1389" t="s">
        <v>290</v>
      </c>
      <c r="M298" s="1145"/>
      <c r="N298" s="1145"/>
      <c r="O298" s="1389"/>
      <c r="P298" s="1145"/>
      <c r="Q298" s="1389"/>
      <c r="R298" s="1145"/>
      <c r="S298" s="1388" t="s">
        <v>334</v>
      </c>
      <c r="T298" s="1145"/>
      <c r="U298" s="1145"/>
      <c r="V298" s="1145"/>
      <c r="W298" s="1145"/>
      <c r="X298" s="1145"/>
      <c r="Y298" s="1145"/>
      <c r="Z298" s="1145"/>
      <c r="AA298" s="1389" t="s">
        <v>281</v>
      </c>
      <c r="AB298" s="1145"/>
      <c r="AC298" s="1145"/>
      <c r="AD298" s="1145"/>
      <c r="AE298" s="1145"/>
      <c r="AF298" s="1389" t="s">
        <v>282</v>
      </c>
      <c r="AG298" s="1145"/>
      <c r="AH298" s="1145"/>
      <c r="AI298" s="297" t="s">
        <v>68</v>
      </c>
      <c r="AJ298" s="1390" t="s">
        <v>283</v>
      </c>
      <c r="AK298" s="1145"/>
      <c r="AL298" s="1145"/>
      <c r="AM298" s="1145"/>
      <c r="AN298" s="1145"/>
      <c r="AO298" s="1145"/>
      <c r="AP298" s="296">
        <v>300000000</v>
      </c>
      <c r="AQ298" s="349">
        <v>0</v>
      </c>
      <c r="AR298" s="296">
        <v>300000000</v>
      </c>
      <c r="AS298" s="295">
        <v>0</v>
      </c>
      <c r="AT298" s="349">
        <v>0</v>
      </c>
      <c r="AU298" s="295">
        <v>0</v>
      </c>
      <c r="AV298" s="349">
        <v>0</v>
      </c>
      <c r="AW298" s="295">
        <v>0</v>
      </c>
      <c r="AX298" s="349">
        <v>0</v>
      </c>
      <c r="AY298" s="295">
        <v>0</v>
      </c>
      <c r="AZ298" s="295">
        <v>0</v>
      </c>
      <c r="BA298" s="295">
        <v>0</v>
      </c>
      <c r="BB298" s="295">
        <v>0</v>
      </c>
    </row>
    <row r="299" spans="1:54" x14ac:dyDescent="0.25">
      <c r="A299" s="1392" t="s">
        <v>102</v>
      </c>
      <c r="B299" s="1145"/>
      <c r="C299" s="1392" t="s">
        <v>345</v>
      </c>
      <c r="D299" s="1145"/>
      <c r="E299" s="1392" t="s">
        <v>332</v>
      </c>
      <c r="F299" s="1145"/>
      <c r="G299" s="1392" t="s">
        <v>300</v>
      </c>
      <c r="H299" s="1145"/>
      <c r="I299" s="1392" t="s">
        <v>288</v>
      </c>
      <c r="J299" s="1145"/>
      <c r="K299" s="1145"/>
      <c r="L299" s="1392" t="s">
        <v>290</v>
      </c>
      <c r="M299" s="1145"/>
      <c r="N299" s="1145"/>
      <c r="O299" s="1392" t="s">
        <v>287</v>
      </c>
      <c r="P299" s="1145"/>
      <c r="Q299" s="1392"/>
      <c r="R299" s="1145"/>
      <c r="S299" s="1391" t="s">
        <v>340</v>
      </c>
      <c r="T299" s="1145"/>
      <c r="U299" s="1145"/>
      <c r="V299" s="1145"/>
      <c r="W299" s="1145"/>
      <c r="X299" s="1145"/>
      <c r="Y299" s="1145"/>
      <c r="Z299" s="1145"/>
      <c r="AA299" s="1392" t="s">
        <v>281</v>
      </c>
      <c r="AB299" s="1145"/>
      <c r="AC299" s="1145"/>
      <c r="AD299" s="1145"/>
      <c r="AE299" s="1145"/>
      <c r="AF299" s="1392" t="s">
        <v>282</v>
      </c>
      <c r="AG299" s="1145"/>
      <c r="AH299" s="1145"/>
      <c r="AI299" s="294" t="s">
        <v>68</v>
      </c>
      <c r="AJ299" s="1393" t="s">
        <v>283</v>
      </c>
      <c r="AK299" s="1145"/>
      <c r="AL299" s="1145"/>
      <c r="AM299" s="1145"/>
      <c r="AN299" s="1145"/>
      <c r="AO299" s="1145"/>
      <c r="AP299" s="293">
        <v>40000000</v>
      </c>
      <c r="AQ299" s="352">
        <v>0</v>
      </c>
      <c r="AR299" s="293">
        <v>40000000</v>
      </c>
      <c r="AS299" s="292">
        <v>0</v>
      </c>
      <c r="AT299" s="352">
        <v>0</v>
      </c>
      <c r="AU299" s="292">
        <v>0</v>
      </c>
      <c r="AV299" s="352">
        <v>0</v>
      </c>
      <c r="AW299" s="292">
        <v>0</v>
      </c>
      <c r="AX299" s="352">
        <v>0</v>
      </c>
      <c r="AY299" s="292">
        <v>0</v>
      </c>
      <c r="AZ299" s="292">
        <v>0</v>
      </c>
      <c r="BA299" s="292">
        <v>0</v>
      </c>
      <c r="BB299" s="292">
        <v>0</v>
      </c>
    </row>
    <row r="300" spans="1:54" x14ac:dyDescent="0.25">
      <c r="A300" s="1392" t="s">
        <v>102</v>
      </c>
      <c r="B300" s="1145"/>
      <c r="C300" s="1392" t="s">
        <v>345</v>
      </c>
      <c r="D300" s="1145"/>
      <c r="E300" s="1392" t="s">
        <v>332</v>
      </c>
      <c r="F300" s="1145"/>
      <c r="G300" s="1392" t="s">
        <v>300</v>
      </c>
      <c r="H300" s="1145"/>
      <c r="I300" s="1392" t="s">
        <v>288</v>
      </c>
      <c r="J300" s="1145"/>
      <c r="K300" s="1145"/>
      <c r="L300" s="1392" t="s">
        <v>290</v>
      </c>
      <c r="M300" s="1145"/>
      <c r="N300" s="1145"/>
      <c r="O300" s="1392" t="s">
        <v>297</v>
      </c>
      <c r="P300" s="1145"/>
      <c r="Q300" s="1392"/>
      <c r="R300" s="1145"/>
      <c r="S300" s="1391" t="s">
        <v>336</v>
      </c>
      <c r="T300" s="1145"/>
      <c r="U300" s="1145"/>
      <c r="V300" s="1145"/>
      <c r="W300" s="1145"/>
      <c r="X300" s="1145"/>
      <c r="Y300" s="1145"/>
      <c r="Z300" s="1145"/>
      <c r="AA300" s="1392" t="s">
        <v>281</v>
      </c>
      <c r="AB300" s="1145"/>
      <c r="AC300" s="1145"/>
      <c r="AD300" s="1145"/>
      <c r="AE300" s="1145"/>
      <c r="AF300" s="1392" t="s">
        <v>282</v>
      </c>
      <c r="AG300" s="1145"/>
      <c r="AH300" s="1145"/>
      <c r="AI300" s="294" t="s">
        <v>68</v>
      </c>
      <c r="AJ300" s="1393" t="s">
        <v>283</v>
      </c>
      <c r="AK300" s="1145"/>
      <c r="AL300" s="1145"/>
      <c r="AM300" s="1145"/>
      <c r="AN300" s="1145"/>
      <c r="AO300" s="1145"/>
      <c r="AP300" s="293">
        <v>16000000</v>
      </c>
      <c r="AQ300" s="352">
        <v>0</v>
      </c>
      <c r="AR300" s="293">
        <v>16000000</v>
      </c>
      <c r="AS300" s="292">
        <v>0</v>
      </c>
      <c r="AT300" s="352">
        <v>0</v>
      </c>
      <c r="AU300" s="292">
        <v>0</v>
      </c>
      <c r="AV300" s="352">
        <v>0</v>
      </c>
      <c r="AW300" s="292">
        <v>0</v>
      </c>
      <c r="AX300" s="352">
        <v>0</v>
      </c>
      <c r="AY300" s="292">
        <v>0</v>
      </c>
      <c r="AZ300" s="292">
        <v>0</v>
      </c>
      <c r="BA300" s="292">
        <v>0</v>
      </c>
      <c r="BB300" s="292">
        <v>0</v>
      </c>
    </row>
    <row r="301" spans="1:54" x14ac:dyDescent="0.25">
      <c r="A301" s="1392" t="s">
        <v>102</v>
      </c>
      <c r="B301" s="1145"/>
      <c r="C301" s="1392" t="s">
        <v>345</v>
      </c>
      <c r="D301" s="1145"/>
      <c r="E301" s="1392" t="s">
        <v>332</v>
      </c>
      <c r="F301" s="1145"/>
      <c r="G301" s="1392" t="s">
        <v>300</v>
      </c>
      <c r="H301" s="1145"/>
      <c r="I301" s="1392" t="s">
        <v>288</v>
      </c>
      <c r="J301" s="1145"/>
      <c r="K301" s="1145"/>
      <c r="L301" s="1392" t="s">
        <v>290</v>
      </c>
      <c r="M301" s="1145"/>
      <c r="N301" s="1145"/>
      <c r="O301" s="1392" t="s">
        <v>291</v>
      </c>
      <c r="P301" s="1145"/>
      <c r="Q301" s="1392"/>
      <c r="R301" s="1145"/>
      <c r="S301" s="1391" t="s">
        <v>87</v>
      </c>
      <c r="T301" s="1145"/>
      <c r="U301" s="1145"/>
      <c r="V301" s="1145"/>
      <c r="W301" s="1145"/>
      <c r="X301" s="1145"/>
      <c r="Y301" s="1145"/>
      <c r="Z301" s="1145"/>
      <c r="AA301" s="1392" t="s">
        <v>281</v>
      </c>
      <c r="AB301" s="1145"/>
      <c r="AC301" s="1145"/>
      <c r="AD301" s="1145"/>
      <c r="AE301" s="1145"/>
      <c r="AF301" s="1392" t="s">
        <v>282</v>
      </c>
      <c r="AG301" s="1145"/>
      <c r="AH301" s="1145"/>
      <c r="AI301" s="294" t="s">
        <v>68</v>
      </c>
      <c r="AJ301" s="1393" t="s">
        <v>283</v>
      </c>
      <c r="AK301" s="1145"/>
      <c r="AL301" s="1145"/>
      <c r="AM301" s="1145"/>
      <c r="AN301" s="1145"/>
      <c r="AO301" s="1145"/>
      <c r="AP301" s="293">
        <v>14000000</v>
      </c>
      <c r="AQ301" s="352">
        <v>0</v>
      </c>
      <c r="AR301" s="293">
        <v>14000000</v>
      </c>
      <c r="AS301" s="292">
        <v>0</v>
      </c>
      <c r="AT301" s="352">
        <v>0</v>
      </c>
      <c r="AU301" s="292">
        <v>0</v>
      </c>
      <c r="AV301" s="352">
        <v>0</v>
      </c>
      <c r="AW301" s="292">
        <v>0</v>
      </c>
      <c r="AX301" s="352">
        <v>0</v>
      </c>
      <c r="AY301" s="292">
        <v>0</v>
      </c>
      <c r="AZ301" s="292">
        <v>0</v>
      </c>
      <c r="BA301" s="292">
        <v>0</v>
      </c>
      <c r="BB301" s="292">
        <v>0</v>
      </c>
    </row>
    <row r="302" spans="1:54" x14ac:dyDescent="0.25">
      <c r="A302" s="1392" t="s">
        <v>102</v>
      </c>
      <c r="B302" s="1145"/>
      <c r="C302" s="1392" t="s">
        <v>345</v>
      </c>
      <c r="D302" s="1145"/>
      <c r="E302" s="1392" t="s">
        <v>332</v>
      </c>
      <c r="F302" s="1145"/>
      <c r="G302" s="1392" t="s">
        <v>300</v>
      </c>
      <c r="H302" s="1145"/>
      <c r="I302" s="1392" t="s">
        <v>288</v>
      </c>
      <c r="J302" s="1145"/>
      <c r="K302" s="1145"/>
      <c r="L302" s="1392" t="s">
        <v>290</v>
      </c>
      <c r="M302" s="1145"/>
      <c r="N302" s="1145"/>
      <c r="O302" s="1392" t="s">
        <v>302</v>
      </c>
      <c r="P302" s="1145"/>
      <c r="Q302" s="1392"/>
      <c r="R302" s="1145"/>
      <c r="S302" s="1391" t="s">
        <v>660</v>
      </c>
      <c r="T302" s="1145"/>
      <c r="U302" s="1145"/>
      <c r="V302" s="1145"/>
      <c r="W302" s="1145"/>
      <c r="X302" s="1145"/>
      <c r="Y302" s="1145"/>
      <c r="Z302" s="1145"/>
      <c r="AA302" s="1392" t="s">
        <v>281</v>
      </c>
      <c r="AB302" s="1145"/>
      <c r="AC302" s="1145"/>
      <c r="AD302" s="1145"/>
      <c r="AE302" s="1145"/>
      <c r="AF302" s="1392" t="s">
        <v>282</v>
      </c>
      <c r="AG302" s="1145"/>
      <c r="AH302" s="1145"/>
      <c r="AI302" s="294" t="s">
        <v>68</v>
      </c>
      <c r="AJ302" s="1393" t="s">
        <v>283</v>
      </c>
      <c r="AK302" s="1145"/>
      <c r="AL302" s="1145"/>
      <c r="AM302" s="1145"/>
      <c r="AN302" s="1145"/>
      <c r="AO302" s="1145"/>
      <c r="AP302" s="293">
        <v>160000000</v>
      </c>
      <c r="AQ302" s="352">
        <v>0</v>
      </c>
      <c r="AR302" s="293">
        <v>160000000</v>
      </c>
      <c r="AS302" s="292">
        <v>0</v>
      </c>
      <c r="AT302" s="352">
        <v>0</v>
      </c>
      <c r="AU302" s="292">
        <v>0</v>
      </c>
      <c r="AV302" s="352">
        <v>0</v>
      </c>
      <c r="AW302" s="292">
        <v>0</v>
      </c>
      <c r="AX302" s="352">
        <v>0</v>
      </c>
      <c r="AY302" s="292">
        <v>0</v>
      </c>
      <c r="AZ302" s="292">
        <v>0</v>
      </c>
      <c r="BA302" s="292">
        <v>0</v>
      </c>
      <c r="BB302" s="292">
        <v>0</v>
      </c>
    </row>
    <row r="303" spans="1:54" x14ac:dyDescent="0.25">
      <c r="A303" s="1392" t="s">
        <v>102</v>
      </c>
      <c r="B303" s="1145"/>
      <c r="C303" s="1392" t="s">
        <v>345</v>
      </c>
      <c r="D303" s="1145"/>
      <c r="E303" s="1392" t="s">
        <v>332</v>
      </c>
      <c r="F303" s="1145"/>
      <c r="G303" s="1392" t="s">
        <v>300</v>
      </c>
      <c r="H303" s="1145"/>
      <c r="I303" s="1392" t="s">
        <v>288</v>
      </c>
      <c r="J303" s="1145"/>
      <c r="K303" s="1145"/>
      <c r="L303" s="1392" t="s">
        <v>290</v>
      </c>
      <c r="M303" s="1145"/>
      <c r="N303" s="1145"/>
      <c r="O303" s="1392" t="s">
        <v>83</v>
      </c>
      <c r="P303" s="1145"/>
      <c r="Q303" s="1392"/>
      <c r="R303" s="1145"/>
      <c r="S303" s="1391" t="s">
        <v>338</v>
      </c>
      <c r="T303" s="1145"/>
      <c r="U303" s="1145"/>
      <c r="V303" s="1145"/>
      <c r="W303" s="1145"/>
      <c r="X303" s="1145"/>
      <c r="Y303" s="1145"/>
      <c r="Z303" s="1145"/>
      <c r="AA303" s="1392" t="s">
        <v>281</v>
      </c>
      <c r="AB303" s="1145"/>
      <c r="AC303" s="1145"/>
      <c r="AD303" s="1145"/>
      <c r="AE303" s="1145"/>
      <c r="AF303" s="1392" t="s">
        <v>282</v>
      </c>
      <c r="AG303" s="1145"/>
      <c r="AH303" s="1145"/>
      <c r="AI303" s="294" t="s">
        <v>68</v>
      </c>
      <c r="AJ303" s="1393" t="s">
        <v>283</v>
      </c>
      <c r="AK303" s="1145"/>
      <c r="AL303" s="1145"/>
      <c r="AM303" s="1145"/>
      <c r="AN303" s="1145"/>
      <c r="AO303" s="1145"/>
      <c r="AP303" s="293">
        <v>70000000</v>
      </c>
      <c r="AQ303" s="352">
        <v>0</v>
      </c>
      <c r="AR303" s="293">
        <v>70000000</v>
      </c>
      <c r="AS303" s="292">
        <v>0</v>
      </c>
      <c r="AT303" s="352">
        <v>0</v>
      </c>
      <c r="AU303" s="292">
        <v>0</v>
      </c>
      <c r="AV303" s="352">
        <v>0</v>
      </c>
      <c r="AW303" s="292">
        <v>0</v>
      </c>
      <c r="AX303" s="352">
        <v>0</v>
      </c>
      <c r="AY303" s="292">
        <v>0</v>
      </c>
      <c r="AZ303" s="292">
        <v>0</v>
      </c>
      <c r="BA303" s="292">
        <v>0</v>
      </c>
      <c r="BB303" s="292">
        <v>0</v>
      </c>
    </row>
    <row r="304" spans="1:54" hidden="1" x14ac:dyDescent="0.25">
      <c r="A304" s="260" t="s">
        <v>244</v>
      </c>
      <c r="B304" s="260" t="s">
        <v>244</v>
      </c>
      <c r="C304" s="260" t="s">
        <v>244</v>
      </c>
      <c r="D304" s="260" t="s">
        <v>244</v>
      </c>
      <c r="E304" s="260" t="s">
        <v>244</v>
      </c>
      <c r="F304" s="260" t="s">
        <v>244</v>
      </c>
      <c r="G304" s="260" t="s">
        <v>244</v>
      </c>
      <c r="H304" s="260" t="s">
        <v>244</v>
      </c>
      <c r="I304" s="260" t="s">
        <v>244</v>
      </c>
      <c r="J304" s="1080" t="s">
        <v>244</v>
      </c>
      <c r="K304" s="1145"/>
      <c r="L304" s="1080" t="s">
        <v>244</v>
      </c>
      <c r="M304" s="1145"/>
      <c r="N304" s="260" t="s">
        <v>244</v>
      </c>
      <c r="O304" s="260" t="s">
        <v>244</v>
      </c>
      <c r="P304" s="260" t="s">
        <v>244</v>
      </c>
      <c r="Q304" s="260" t="s">
        <v>244</v>
      </c>
      <c r="R304" s="260" t="s">
        <v>244</v>
      </c>
      <c r="S304" s="260" t="s">
        <v>244</v>
      </c>
      <c r="T304" s="260" t="s">
        <v>244</v>
      </c>
      <c r="U304" s="260" t="s">
        <v>244</v>
      </c>
      <c r="V304" s="260" t="s">
        <v>244</v>
      </c>
      <c r="W304" s="260" t="s">
        <v>244</v>
      </c>
      <c r="X304" s="260" t="s">
        <v>244</v>
      </c>
      <c r="Y304" s="260" t="s">
        <v>244</v>
      </c>
      <c r="Z304" s="260" t="s">
        <v>244</v>
      </c>
      <c r="AA304" s="1080" t="s">
        <v>244</v>
      </c>
      <c r="AB304" s="1145"/>
      <c r="AC304" s="1080" t="s">
        <v>244</v>
      </c>
      <c r="AD304" s="1145"/>
      <c r="AE304" s="260" t="s">
        <v>244</v>
      </c>
      <c r="AF304" s="260" t="s">
        <v>244</v>
      </c>
      <c r="AG304" s="260" t="s">
        <v>244</v>
      </c>
      <c r="AH304" s="260" t="s">
        <v>244</v>
      </c>
      <c r="AI304" s="260" t="s">
        <v>244</v>
      </c>
      <c r="AJ304" s="260" t="s">
        <v>244</v>
      </c>
      <c r="AK304" s="260" t="s">
        <v>244</v>
      </c>
      <c r="AL304" s="260" t="s">
        <v>244</v>
      </c>
      <c r="AM304" s="1080" t="s">
        <v>244</v>
      </c>
      <c r="AN304" s="1145"/>
      <c r="AO304" s="1145"/>
      <c r="AP304" s="260" t="s">
        <v>244</v>
      </c>
      <c r="AQ304" s="341" t="s">
        <v>244</v>
      </c>
      <c r="AR304" s="260" t="s">
        <v>244</v>
      </c>
      <c r="AS304" s="260" t="s">
        <v>244</v>
      </c>
      <c r="AT304" s="341" t="s">
        <v>244</v>
      </c>
      <c r="AU304" s="260" t="s">
        <v>244</v>
      </c>
      <c r="AV304" s="341" t="s">
        <v>244</v>
      </c>
      <c r="AW304" s="260" t="s">
        <v>244</v>
      </c>
      <c r="AX304" s="341" t="s">
        <v>244</v>
      </c>
      <c r="AY304" s="260" t="s">
        <v>244</v>
      </c>
      <c r="AZ304" s="260" t="s">
        <v>244</v>
      </c>
      <c r="BA304" s="260" t="s">
        <v>244</v>
      </c>
      <c r="BB304" s="260" t="s">
        <v>244</v>
      </c>
    </row>
    <row r="305" spans="1:54" hidden="1" x14ac:dyDescent="0.25">
      <c r="A305" s="1151" t="s">
        <v>671</v>
      </c>
      <c r="B305" s="1137"/>
      <c r="C305" s="1137"/>
      <c r="D305" s="1137"/>
      <c r="E305" s="1137"/>
      <c r="F305" s="1137"/>
      <c r="G305" s="1138"/>
      <c r="H305" s="1152" t="s">
        <v>856</v>
      </c>
      <c r="I305" s="1137"/>
      <c r="J305" s="1137"/>
      <c r="K305" s="1137"/>
      <c r="L305" s="1137"/>
      <c r="M305" s="1137"/>
      <c r="N305" s="1137"/>
      <c r="O305" s="1137"/>
      <c r="P305" s="1137"/>
      <c r="Q305" s="1137"/>
      <c r="R305" s="1137"/>
      <c r="S305" s="1137"/>
      <c r="T305" s="1137"/>
      <c r="U305" s="1137"/>
      <c r="V305" s="1137"/>
      <c r="W305" s="1137"/>
      <c r="X305" s="1137"/>
      <c r="Y305" s="1137"/>
      <c r="Z305" s="1137"/>
      <c r="AA305" s="1137"/>
      <c r="AB305" s="1137"/>
      <c r="AC305" s="1137"/>
      <c r="AD305" s="1137"/>
      <c r="AE305" s="1137"/>
      <c r="AF305" s="1137"/>
      <c r="AG305" s="1137"/>
      <c r="AH305" s="1137"/>
      <c r="AI305" s="1137"/>
      <c r="AJ305" s="1137"/>
      <c r="AK305" s="1137"/>
      <c r="AL305" s="1137"/>
      <c r="AM305" s="1137"/>
      <c r="AN305" s="1137"/>
      <c r="AO305" s="1138"/>
      <c r="AP305" s="260" t="s">
        <v>244</v>
      </c>
      <c r="AQ305" s="341" t="s">
        <v>244</v>
      </c>
      <c r="AR305" s="260" t="s">
        <v>244</v>
      </c>
      <c r="AS305" s="260" t="s">
        <v>244</v>
      </c>
      <c r="AT305" s="341" t="s">
        <v>244</v>
      </c>
      <c r="AU305" s="260" t="s">
        <v>244</v>
      </c>
      <c r="AV305" s="341" t="s">
        <v>244</v>
      </c>
      <c r="AW305" s="260" t="s">
        <v>244</v>
      </c>
      <c r="AX305" s="341" t="s">
        <v>244</v>
      </c>
      <c r="AY305" s="260" t="s">
        <v>244</v>
      </c>
      <c r="AZ305" s="260" t="s">
        <v>244</v>
      </c>
      <c r="BA305" s="260" t="s">
        <v>244</v>
      </c>
      <c r="BB305" s="260" t="s">
        <v>244</v>
      </c>
    </row>
    <row r="306" spans="1:54" ht="36" hidden="1" x14ac:dyDescent="0.25">
      <c r="A306" s="1136" t="s">
        <v>255</v>
      </c>
      <c r="B306" s="1138"/>
      <c r="C306" s="1140" t="s">
        <v>256</v>
      </c>
      <c r="D306" s="1138"/>
      <c r="E306" s="1136" t="s">
        <v>257</v>
      </c>
      <c r="F306" s="1138"/>
      <c r="G306" s="1136" t="s">
        <v>258</v>
      </c>
      <c r="H306" s="1138"/>
      <c r="I306" s="1136" t="s">
        <v>259</v>
      </c>
      <c r="J306" s="1137"/>
      <c r="K306" s="1138"/>
      <c r="L306" s="1136" t="s">
        <v>260</v>
      </c>
      <c r="M306" s="1137"/>
      <c r="N306" s="1138"/>
      <c r="O306" s="1136" t="s">
        <v>261</v>
      </c>
      <c r="P306" s="1138"/>
      <c r="Q306" s="1136" t="s">
        <v>262</v>
      </c>
      <c r="R306" s="1138"/>
      <c r="S306" s="1136" t="s">
        <v>263</v>
      </c>
      <c r="T306" s="1137"/>
      <c r="U306" s="1137"/>
      <c r="V306" s="1137"/>
      <c r="W306" s="1137"/>
      <c r="X306" s="1137"/>
      <c r="Y306" s="1137"/>
      <c r="Z306" s="1138"/>
      <c r="AA306" s="1136" t="s">
        <v>264</v>
      </c>
      <c r="AB306" s="1137"/>
      <c r="AC306" s="1137"/>
      <c r="AD306" s="1137"/>
      <c r="AE306" s="1138"/>
      <c r="AF306" s="1136" t="s">
        <v>265</v>
      </c>
      <c r="AG306" s="1137"/>
      <c r="AH306" s="1138"/>
      <c r="AI306" s="258" t="s">
        <v>266</v>
      </c>
      <c r="AJ306" s="1136" t="s">
        <v>267</v>
      </c>
      <c r="AK306" s="1137"/>
      <c r="AL306" s="1137"/>
      <c r="AM306" s="1137"/>
      <c r="AN306" s="1137"/>
      <c r="AO306" s="1138"/>
      <c r="AP306" s="258" t="s">
        <v>268</v>
      </c>
      <c r="AQ306" s="342" t="s">
        <v>269</v>
      </c>
      <c r="AR306" s="258" t="s">
        <v>270</v>
      </c>
      <c r="AS306" s="258" t="s">
        <v>271</v>
      </c>
      <c r="AT306" s="342" t="s">
        <v>272</v>
      </c>
      <c r="AU306" s="258" t="s">
        <v>273</v>
      </c>
      <c r="AV306" s="342" t="s">
        <v>274</v>
      </c>
      <c r="AW306" s="258" t="s">
        <v>275</v>
      </c>
      <c r="AX306" s="342" t="s">
        <v>276</v>
      </c>
      <c r="AY306" s="258" t="s">
        <v>277</v>
      </c>
      <c r="AZ306" s="258" t="s">
        <v>278</v>
      </c>
      <c r="BA306" s="258" t="s">
        <v>279</v>
      </c>
      <c r="BB306" s="258" t="s">
        <v>280</v>
      </c>
    </row>
    <row r="307" spans="1:54" x14ac:dyDescent="0.25">
      <c r="A307" s="1389" t="s">
        <v>102</v>
      </c>
      <c r="B307" s="1145"/>
      <c r="C307" s="1389"/>
      <c r="D307" s="1145"/>
      <c r="E307" s="1389"/>
      <c r="F307" s="1145"/>
      <c r="G307" s="1389"/>
      <c r="H307" s="1145"/>
      <c r="I307" s="1389"/>
      <c r="J307" s="1145"/>
      <c r="K307" s="1145"/>
      <c r="L307" s="1389"/>
      <c r="M307" s="1145"/>
      <c r="N307" s="1145"/>
      <c r="O307" s="1389"/>
      <c r="P307" s="1145"/>
      <c r="Q307" s="1389"/>
      <c r="R307" s="1145"/>
      <c r="S307" s="1388" t="s">
        <v>13</v>
      </c>
      <c r="T307" s="1145"/>
      <c r="U307" s="1145"/>
      <c r="V307" s="1145"/>
      <c r="W307" s="1145"/>
      <c r="X307" s="1145"/>
      <c r="Y307" s="1145"/>
      <c r="Z307" s="1145"/>
      <c r="AA307" s="1389" t="s">
        <v>281</v>
      </c>
      <c r="AB307" s="1145"/>
      <c r="AC307" s="1145"/>
      <c r="AD307" s="1145"/>
      <c r="AE307" s="1145"/>
      <c r="AF307" s="1389" t="s">
        <v>282</v>
      </c>
      <c r="AG307" s="1145"/>
      <c r="AH307" s="1145"/>
      <c r="AI307" s="297" t="s">
        <v>68</v>
      </c>
      <c r="AJ307" s="1390" t="s">
        <v>283</v>
      </c>
      <c r="AK307" s="1145"/>
      <c r="AL307" s="1145"/>
      <c r="AM307" s="1145"/>
      <c r="AN307" s="1145"/>
      <c r="AO307" s="1145"/>
      <c r="AP307" s="295">
        <v>0</v>
      </c>
      <c r="AQ307" s="349">
        <v>0</v>
      </c>
      <c r="AR307" s="295">
        <v>0</v>
      </c>
      <c r="AS307" s="296">
        <v>-323920000</v>
      </c>
      <c r="AT307" s="349">
        <v>0</v>
      </c>
      <c r="AU307" s="295">
        <v>0</v>
      </c>
      <c r="AV307" s="349">
        <v>0</v>
      </c>
      <c r="AW307" s="295">
        <v>0</v>
      </c>
      <c r="AX307" s="349">
        <v>0</v>
      </c>
      <c r="AY307" s="295">
        <v>0</v>
      </c>
      <c r="AZ307" s="295">
        <v>0</v>
      </c>
      <c r="BA307" s="295">
        <v>0</v>
      </c>
      <c r="BB307" s="295">
        <v>0</v>
      </c>
    </row>
    <row r="308" spans="1:54" x14ac:dyDescent="0.25">
      <c r="A308" s="1389" t="s">
        <v>102</v>
      </c>
      <c r="B308" s="1145"/>
      <c r="C308" s="1389" t="s">
        <v>330</v>
      </c>
      <c r="D308" s="1145"/>
      <c r="E308" s="1389"/>
      <c r="F308" s="1145"/>
      <c r="G308" s="1389"/>
      <c r="H308" s="1145"/>
      <c r="I308" s="1389"/>
      <c r="J308" s="1145"/>
      <c r="K308" s="1145"/>
      <c r="L308" s="1389"/>
      <c r="M308" s="1145"/>
      <c r="N308" s="1145"/>
      <c r="O308" s="1389"/>
      <c r="P308" s="1145"/>
      <c r="Q308" s="1389"/>
      <c r="R308" s="1145"/>
      <c r="S308" s="1388" t="s">
        <v>331</v>
      </c>
      <c r="T308" s="1145"/>
      <c r="U308" s="1145"/>
      <c r="V308" s="1145"/>
      <c r="W308" s="1145"/>
      <c r="X308" s="1145"/>
      <c r="Y308" s="1145"/>
      <c r="Z308" s="1145"/>
      <c r="AA308" s="1389" t="s">
        <v>281</v>
      </c>
      <c r="AB308" s="1145"/>
      <c r="AC308" s="1145"/>
      <c r="AD308" s="1145"/>
      <c r="AE308" s="1145"/>
      <c r="AF308" s="1389" t="s">
        <v>282</v>
      </c>
      <c r="AG308" s="1145"/>
      <c r="AH308" s="1145"/>
      <c r="AI308" s="297" t="s">
        <v>68</v>
      </c>
      <c r="AJ308" s="1390" t="s">
        <v>283</v>
      </c>
      <c r="AK308" s="1145"/>
      <c r="AL308" s="1145"/>
      <c r="AM308" s="1145"/>
      <c r="AN308" s="1145"/>
      <c r="AO308" s="1145"/>
      <c r="AP308" s="295">
        <v>0</v>
      </c>
      <c r="AQ308" s="349">
        <v>0</v>
      </c>
      <c r="AR308" s="295">
        <v>0</v>
      </c>
      <c r="AS308" s="296">
        <v>-323920000</v>
      </c>
      <c r="AT308" s="349">
        <v>0</v>
      </c>
      <c r="AU308" s="295">
        <v>0</v>
      </c>
      <c r="AV308" s="349">
        <v>0</v>
      </c>
      <c r="AW308" s="295">
        <v>0</v>
      </c>
      <c r="AX308" s="349">
        <v>0</v>
      </c>
      <c r="AY308" s="295">
        <v>0</v>
      </c>
      <c r="AZ308" s="295">
        <v>0</v>
      </c>
      <c r="BA308" s="295">
        <v>0</v>
      </c>
      <c r="BB308" s="295">
        <v>0</v>
      </c>
    </row>
    <row r="309" spans="1:54" x14ac:dyDescent="0.25">
      <c r="A309" s="1389" t="s">
        <v>102</v>
      </c>
      <c r="B309" s="1145"/>
      <c r="C309" s="1389" t="s">
        <v>330</v>
      </c>
      <c r="D309" s="1145"/>
      <c r="E309" s="1389" t="s">
        <v>332</v>
      </c>
      <c r="F309" s="1145"/>
      <c r="G309" s="1389"/>
      <c r="H309" s="1145"/>
      <c r="I309" s="1389"/>
      <c r="J309" s="1145"/>
      <c r="K309" s="1145"/>
      <c r="L309" s="1389"/>
      <c r="M309" s="1145"/>
      <c r="N309" s="1145"/>
      <c r="O309" s="1389"/>
      <c r="P309" s="1145"/>
      <c r="Q309" s="1389"/>
      <c r="R309" s="1145"/>
      <c r="S309" s="1388" t="s">
        <v>333</v>
      </c>
      <c r="T309" s="1145"/>
      <c r="U309" s="1145"/>
      <c r="V309" s="1145"/>
      <c r="W309" s="1145"/>
      <c r="X309" s="1145"/>
      <c r="Y309" s="1145"/>
      <c r="Z309" s="1145"/>
      <c r="AA309" s="1389" t="s">
        <v>281</v>
      </c>
      <c r="AB309" s="1145"/>
      <c r="AC309" s="1145"/>
      <c r="AD309" s="1145"/>
      <c r="AE309" s="1145"/>
      <c r="AF309" s="1389" t="s">
        <v>282</v>
      </c>
      <c r="AG309" s="1145"/>
      <c r="AH309" s="1145"/>
      <c r="AI309" s="297" t="s">
        <v>68</v>
      </c>
      <c r="AJ309" s="1390" t="s">
        <v>283</v>
      </c>
      <c r="AK309" s="1145"/>
      <c r="AL309" s="1145"/>
      <c r="AM309" s="1145"/>
      <c r="AN309" s="1145"/>
      <c r="AO309" s="1145"/>
      <c r="AP309" s="295">
        <v>0</v>
      </c>
      <c r="AQ309" s="349">
        <v>0</v>
      </c>
      <c r="AR309" s="295">
        <v>0</v>
      </c>
      <c r="AS309" s="296">
        <v>-323920000</v>
      </c>
      <c r="AT309" s="349">
        <v>0</v>
      </c>
      <c r="AU309" s="295">
        <v>0</v>
      </c>
      <c r="AV309" s="349">
        <v>0</v>
      </c>
      <c r="AW309" s="295">
        <v>0</v>
      </c>
      <c r="AX309" s="349">
        <v>0</v>
      </c>
      <c r="AY309" s="295">
        <v>0</v>
      </c>
      <c r="AZ309" s="295">
        <v>0</v>
      </c>
      <c r="BA309" s="295">
        <v>0</v>
      </c>
      <c r="BB309" s="295">
        <v>0</v>
      </c>
    </row>
    <row r="310" spans="1:54" x14ac:dyDescent="0.25">
      <c r="A310" s="1392" t="s">
        <v>102</v>
      </c>
      <c r="B310" s="1145"/>
      <c r="C310" s="1392" t="s">
        <v>330</v>
      </c>
      <c r="D310" s="1145"/>
      <c r="E310" s="1392" t="s">
        <v>332</v>
      </c>
      <c r="F310" s="1145"/>
      <c r="G310" s="1392" t="s">
        <v>290</v>
      </c>
      <c r="H310" s="1145"/>
      <c r="I310" s="1392"/>
      <c r="J310" s="1145"/>
      <c r="K310" s="1145"/>
      <c r="L310" s="1392"/>
      <c r="M310" s="1145"/>
      <c r="N310" s="1145"/>
      <c r="O310" s="1392"/>
      <c r="P310" s="1145"/>
      <c r="Q310" s="1392"/>
      <c r="R310" s="1145"/>
      <c r="S310" s="1391" t="s">
        <v>326</v>
      </c>
      <c r="T310" s="1145"/>
      <c r="U310" s="1145"/>
      <c r="V310" s="1145"/>
      <c r="W310" s="1145"/>
      <c r="X310" s="1145"/>
      <c r="Y310" s="1145"/>
      <c r="Z310" s="1145"/>
      <c r="AA310" s="1392" t="s">
        <v>281</v>
      </c>
      <c r="AB310" s="1145"/>
      <c r="AC310" s="1145"/>
      <c r="AD310" s="1145"/>
      <c r="AE310" s="1145"/>
      <c r="AF310" s="1392" t="s">
        <v>282</v>
      </c>
      <c r="AG310" s="1145"/>
      <c r="AH310" s="1145"/>
      <c r="AI310" s="294" t="s">
        <v>68</v>
      </c>
      <c r="AJ310" s="1393" t="s">
        <v>283</v>
      </c>
      <c r="AK310" s="1145"/>
      <c r="AL310" s="1145"/>
      <c r="AM310" s="1145"/>
      <c r="AN310" s="1145"/>
      <c r="AO310" s="1145"/>
      <c r="AP310" s="292">
        <v>0</v>
      </c>
      <c r="AQ310" s="352">
        <v>0</v>
      </c>
      <c r="AR310" s="292">
        <v>0</v>
      </c>
      <c r="AS310" s="293">
        <v>-323920000</v>
      </c>
      <c r="AT310" s="352">
        <v>0</v>
      </c>
      <c r="AU310" s="292">
        <v>0</v>
      </c>
      <c r="AV310" s="352">
        <v>0</v>
      </c>
      <c r="AW310" s="292">
        <v>0</v>
      </c>
      <c r="AX310" s="352">
        <v>0</v>
      </c>
      <c r="AY310" s="292">
        <v>0</v>
      </c>
      <c r="AZ310" s="292">
        <v>0</v>
      </c>
      <c r="BA310" s="292">
        <v>0</v>
      </c>
      <c r="BB310" s="292">
        <v>0</v>
      </c>
    </row>
    <row r="311" spans="1:54" hidden="1" x14ac:dyDescent="0.25">
      <c r="A311" s="260" t="s">
        <v>244</v>
      </c>
      <c r="B311" s="260" t="s">
        <v>244</v>
      </c>
      <c r="C311" s="260" t="s">
        <v>244</v>
      </c>
      <c r="D311" s="260" t="s">
        <v>244</v>
      </c>
      <c r="E311" s="260" t="s">
        <v>244</v>
      </c>
      <c r="F311" s="260" t="s">
        <v>244</v>
      </c>
      <c r="G311" s="260" t="s">
        <v>244</v>
      </c>
      <c r="H311" s="260" t="s">
        <v>244</v>
      </c>
      <c r="I311" s="260" t="s">
        <v>244</v>
      </c>
      <c r="J311" s="1080" t="s">
        <v>244</v>
      </c>
      <c r="K311" s="1145"/>
      <c r="L311" s="1080" t="s">
        <v>244</v>
      </c>
      <c r="M311" s="1145"/>
      <c r="N311" s="260" t="s">
        <v>244</v>
      </c>
      <c r="O311" s="260" t="s">
        <v>244</v>
      </c>
      <c r="P311" s="260" t="s">
        <v>244</v>
      </c>
      <c r="Q311" s="260" t="s">
        <v>244</v>
      </c>
      <c r="R311" s="260" t="s">
        <v>244</v>
      </c>
      <c r="S311" s="260" t="s">
        <v>244</v>
      </c>
      <c r="T311" s="260" t="s">
        <v>244</v>
      </c>
      <c r="U311" s="260" t="s">
        <v>244</v>
      </c>
      <c r="V311" s="260" t="s">
        <v>244</v>
      </c>
      <c r="W311" s="260" t="s">
        <v>244</v>
      </c>
      <c r="X311" s="260" t="s">
        <v>244</v>
      </c>
      <c r="Y311" s="260" t="s">
        <v>244</v>
      </c>
      <c r="Z311" s="260" t="s">
        <v>244</v>
      </c>
      <c r="AA311" s="1080" t="s">
        <v>244</v>
      </c>
      <c r="AB311" s="1145"/>
      <c r="AC311" s="1080" t="s">
        <v>244</v>
      </c>
      <c r="AD311" s="1145"/>
      <c r="AE311" s="260" t="s">
        <v>244</v>
      </c>
      <c r="AF311" s="260" t="s">
        <v>244</v>
      </c>
      <c r="AG311" s="260" t="s">
        <v>244</v>
      </c>
      <c r="AH311" s="260" t="s">
        <v>244</v>
      </c>
      <c r="AI311" s="260" t="s">
        <v>244</v>
      </c>
      <c r="AJ311" s="260" t="s">
        <v>244</v>
      </c>
      <c r="AK311" s="260" t="s">
        <v>244</v>
      </c>
      <c r="AL311" s="260" t="s">
        <v>244</v>
      </c>
      <c r="AM311" s="1080" t="s">
        <v>244</v>
      </c>
      <c r="AN311" s="1145"/>
      <c r="AO311" s="1145"/>
      <c r="AP311" s="260" t="s">
        <v>244</v>
      </c>
      <c r="AQ311" s="341" t="s">
        <v>244</v>
      </c>
      <c r="AR311" s="260" t="s">
        <v>244</v>
      </c>
      <c r="AS311" s="260" t="s">
        <v>244</v>
      </c>
      <c r="AT311" s="341" t="s">
        <v>244</v>
      </c>
      <c r="AU311" s="260" t="s">
        <v>244</v>
      </c>
      <c r="AV311" s="341" t="s">
        <v>244</v>
      </c>
      <c r="AW311" s="260" t="s">
        <v>244</v>
      </c>
      <c r="AX311" s="341" t="s">
        <v>244</v>
      </c>
      <c r="AY311" s="260" t="s">
        <v>244</v>
      </c>
      <c r="AZ311" s="260" t="s">
        <v>244</v>
      </c>
      <c r="BA311" s="260" t="s">
        <v>244</v>
      </c>
      <c r="BB311" s="260" t="s">
        <v>244</v>
      </c>
    </row>
  </sheetData>
  <autoFilter ref="A31:BB311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176" customWidth="1"/>
    <col min="2" max="2" width="3.42578125" style="179" customWidth="1"/>
    <col min="3" max="4" width="5" style="179" bestFit="1" customWidth="1"/>
    <col min="5" max="11" width="3.42578125" style="179" customWidth="1"/>
    <col min="12" max="12" width="3.42578125" style="176" customWidth="1"/>
    <col min="13" max="13" width="2.7109375" style="198" customWidth="1"/>
    <col min="14" max="18" width="2.7109375" style="183" customWidth="1"/>
    <col min="19" max="19" width="2.85546875" style="183" customWidth="1"/>
    <col min="20" max="22" width="2.7109375" style="183" customWidth="1"/>
    <col min="23" max="23" width="2.42578125" style="183" customWidth="1"/>
    <col min="24" max="24" width="0.28515625" style="183" customWidth="1"/>
    <col min="25" max="25" width="1" style="183" customWidth="1"/>
    <col min="26" max="26" width="1.7109375" style="183" customWidth="1"/>
    <col min="27" max="39" width="2.7109375" style="183" customWidth="1"/>
    <col min="40" max="40" width="2.42578125" style="183" customWidth="1"/>
    <col min="41" max="41" width="0.28515625" style="183" customWidth="1"/>
    <col min="42" max="42" width="1.85546875" style="183" customWidth="1"/>
    <col min="43" max="43" width="0.7109375" style="183" customWidth="1"/>
    <col min="44" max="47" width="2.7109375" style="183" customWidth="1"/>
    <col min="48" max="48" width="3.28515625" style="183" customWidth="1"/>
    <col min="49" max="49" width="3.140625" style="183" customWidth="1"/>
    <col min="50" max="51" width="2.7109375" style="183" customWidth="1"/>
    <col min="52" max="52" width="0.85546875" style="183" customWidth="1"/>
    <col min="53" max="53" width="0.7109375" style="183" customWidth="1"/>
    <col min="54" max="54" width="1" style="183" customWidth="1"/>
    <col min="55" max="55" width="21.5703125" style="183" bestFit="1" customWidth="1"/>
    <col min="56" max="56" width="16.85546875" style="183" bestFit="1" customWidth="1"/>
    <col min="57" max="57" width="17" style="183" bestFit="1" customWidth="1"/>
    <col min="58" max="58" width="18" style="183" bestFit="1" customWidth="1"/>
    <col min="59" max="59" width="17.42578125" style="183" bestFit="1" customWidth="1"/>
    <col min="60" max="60" width="18.5703125" style="183" bestFit="1" customWidth="1"/>
    <col min="61" max="61" width="18" style="183" bestFit="1" customWidth="1"/>
    <col min="62" max="62" width="17.42578125" style="183" bestFit="1" customWidth="1"/>
    <col min="63" max="63" width="16.85546875" style="183" bestFit="1" customWidth="1"/>
    <col min="64" max="64" width="18" style="183" bestFit="1" customWidth="1"/>
    <col min="65" max="65" width="16.85546875" style="183" bestFit="1" customWidth="1"/>
    <col min="66" max="66" width="16.42578125" style="183" bestFit="1" customWidth="1"/>
    <col min="67" max="67" width="16" style="183" bestFit="1" customWidth="1"/>
    <col min="68" max="68" width="0.5703125" style="183" customWidth="1"/>
    <col min="69" max="16384" width="11.42578125" style="183"/>
  </cols>
  <sheetData>
    <row r="1" spans="1:68" ht="4.1500000000000004" customHeight="1" x14ac:dyDescent="0.25"/>
    <row r="2" spans="1:68" ht="4.1500000000000004" customHeight="1" x14ac:dyDescent="0.25">
      <c r="N2" s="1145"/>
      <c r="O2" s="1145"/>
      <c r="P2" s="1145"/>
      <c r="Q2" s="1145"/>
      <c r="R2" s="1145"/>
      <c r="S2" s="1145"/>
      <c r="T2" s="1145"/>
      <c r="U2" s="1145"/>
      <c r="V2" s="1145"/>
      <c r="W2" s="1145"/>
    </row>
    <row r="3" spans="1:68" ht="17.25" customHeight="1" x14ac:dyDescent="0.25">
      <c r="N3" s="1145"/>
      <c r="O3" s="1145"/>
      <c r="P3" s="1145"/>
      <c r="Q3" s="1145"/>
      <c r="R3" s="1145"/>
      <c r="S3" s="1145"/>
      <c r="T3" s="1145"/>
      <c r="U3" s="1145"/>
      <c r="V3" s="1145"/>
      <c r="W3" s="1145"/>
      <c r="Z3" s="1387" t="s">
        <v>422</v>
      </c>
      <c r="AA3" s="1145"/>
      <c r="AB3" s="1145"/>
      <c r="AC3" s="1145"/>
      <c r="AD3" s="1145"/>
      <c r="AE3" s="1145"/>
      <c r="AF3" s="1145"/>
      <c r="AG3" s="1145"/>
      <c r="AH3" s="1145"/>
      <c r="AI3" s="1145"/>
      <c r="AJ3" s="1145"/>
      <c r="AK3" s="1145"/>
      <c r="AL3" s="1145"/>
      <c r="AM3" s="1145"/>
      <c r="AN3" s="1145"/>
      <c r="AQ3" s="1147" t="s">
        <v>246</v>
      </c>
      <c r="AR3" s="1145"/>
      <c r="AS3" s="1145"/>
      <c r="AT3" s="1145"/>
      <c r="AU3" s="1145"/>
      <c r="AV3" s="1145"/>
      <c r="AW3" s="1145"/>
      <c r="AX3" s="1145"/>
      <c r="AY3" s="1145"/>
      <c r="AZ3" s="1145"/>
      <c r="BB3" s="1148" t="s">
        <v>424</v>
      </c>
      <c r="BC3" s="1145"/>
      <c r="BD3" s="1145"/>
      <c r="BE3" s="1145"/>
      <c r="BF3" s="1145"/>
      <c r="BH3" s="206"/>
    </row>
    <row r="4" spans="1:68" ht="17.25" customHeight="1" x14ac:dyDescent="0.25"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Z4" s="1145"/>
      <c r="AA4" s="1145"/>
      <c r="AB4" s="1145"/>
      <c r="AC4" s="1145"/>
      <c r="AD4" s="1145"/>
      <c r="AE4" s="1145"/>
      <c r="AF4" s="1145"/>
      <c r="AG4" s="1145"/>
      <c r="AH4" s="1145"/>
      <c r="AI4" s="1145"/>
      <c r="AJ4" s="1145"/>
      <c r="AK4" s="1145"/>
      <c r="AL4" s="1145"/>
      <c r="AM4" s="1145"/>
      <c r="AN4" s="1145"/>
      <c r="BH4" s="206"/>
    </row>
    <row r="5" spans="1:68" ht="17.25" customHeight="1" x14ac:dyDescent="0.25"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Z5" s="1145"/>
      <c r="AA5" s="1145"/>
      <c r="AB5" s="1145"/>
      <c r="AC5" s="1145"/>
      <c r="AD5" s="1145"/>
      <c r="AE5" s="1145"/>
      <c r="AF5" s="1145"/>
      <c r="AG5" s="1145"/>
      <c r="AH5" s="1145"/>
      <c r="AI5" s="1145"/>
      <c r="AJ5" s="1145"/>
      <c r="AK5" s="1145"/>
      <c r="AL5" s="1145"/>
      <c r="AM5" s="1145"/>
      <c r="AN5" s="1145"/>
      <c r="AQ5" s="1149" t="s">
        <v>247</v>
      </c>
      <c r="AR5" s="1145"/>
      <c r="AS5" s="1145"/>
      <c r="AT5" s="1145"/>
      <c r="AU5" s="1145"/>
      <c r="AV5" s="1145"/>
      <c r="AW5" s="1145"/>
      <c r="AX5" s="1145"/>
      <c r="AY5" s="1145"/>
      <c r="AZ5" s="1145"/>
      <c r="BB5" s="1150" t="s">
        <v>248</v>
      </c>
      <c r="BC5" s="1145"/>
      <c r="BD5" s="1145"/>
      <c r="BE5" s="1145"/>
      <c r="BF5" s="1145"/>
      <c r="BH5" s="206"/>
    </row>
    <row r="6" spans="1:68" ht="17.25" customHeight="1" x14ac:dyDescent="0.25">
      <c r="N6" s="1145"/>
      <c r="O6" s="1145"/>
      <c r="P6" s="1145"/>
      <c r="Q6" s="1145"/>
      <c r="R6" s="1145"/>
      <c r="S6" s="1145"/>
      <c r="T6" s="1145"/>
      <c r="U6" s="1145"/>
      <c r="V6" s="1145"/>
      <c r="W6" s="1145"/>
      <c r="AQ6" s="1145"/>
      <c r="AR6" s="1145"/>
      <c r="AS6" s="1145"/>
      <c r="AT6" s="1145"/>
      <c r="AU6" s="1145"/>
      <c r="AV6" s="1145"/>
      <c r="AW6" s="1145"/>
      <c r="AX6" s="1145"/>
      <c r="AY6" s="1145"/>
      <c r="AZ6" s="1145"/>
      <c r="BB6" s="1145"/>
      <c r="BC6" s="1145"/>
      <c r="BD6" s="1145"/>
      <c r="BE6" s="1145"/>
      <c r="BF6" s="1145"/>
      <c r="BH6" s="206"/>
    </row>
    <row r="7" spans="1:68" ht="17.25" customHeight="1" x14ac:dyDescent="0.25">
      <c r="AQ7" s="1145"/>
      <c r="AR7" s="1145"/>
      <c r="AS7" s="1145"/>
      <c r="AT7" s="1145"/>
      <c r="AU7" s="1145"/>
      <c r="AV7" s="1145"/>
      <c r="AW7" s="1145"/>
      <c r="AX7" s="1145"/>
      <c r="AY7" s="1145"/>
      <c r="AZ7" s="1145"/>
      <c r="BB7" s="1145"/>
      <c r="BC7" s="1145"/>
      <c r="BD7" s="1145"/>
      <c r="BE7" s="1145"/>
      <c r="BF7" s="1145"/>
      <c r="BH7" s="206"/>
    </row>
    <row r="8" spans="1:68" ht="17.25" customHeight="1" x14ac:dyDescent="0.25">
      <c r="BH8" s="206"/>
    </row>
    <row r="9" spans="1:68" ht="14.1" customHeight="1" x14ac:dyDescent="0.25">
      <c r="AQ9" s="1149" t="s">
        <v>249</v>
      </c>
      <c r="AR9" s="1145"/>
      <c r="AS9" s="1145"/>
      <c r="AT9" s="1145"/>
      <c r="AU9" s="1145"/>
      <c r="AV9" s="1145"/>
      <c r="AW9" s="1145"/>
      <c r="AX9" s="1145"/>
      <c r="AY9" s="1145"/>
      <c r="AZ9" s="1145"/>
      <c r="BB9" s="1150" t="s">
        <v>432</v>
      </c>
      <c r="BC9" s="1145"/>
      <c r="BD9" s="1145"/>
      <c r="BE9" s="1145"/>
      <c r="BF9" s="1145"/>
    </row>
    <row r="10" spans="1:68" ht="0" hidden="1" customHeight="1" x14ac:dyDescent="0.25"/>
    <row r="11" spans="1:68" ht="19.899999999999999" customHeight="1" x14ac:dyDescent="0.25">
      <c r="BC11" s="214">
        <f>+BC14+BC15</f>
        <v>453718942489</v>
      </c>
      <c r="BD11" s="214">
        <f t="shared" ref="BD11:BP11" si="0">+BD14+BD15</f>
        <v>400888492802.56</v>
      </c>
      <c r="BE11" s="214">
        <f t="shared" si="0"/>
        <v>52830449686.440002</v>
      </c>
      <c r="BF11" s="214">
        <f t="shared" si="0"/>
        <v>19120420000</v>
      </c>
      <c r="BG11" s="214">
        <f t="shared" si="0"/>
        <v>303278712027.29999</v>
      </c>
      <c r="BH11" s="214">
        <f t="shared" si="0"/>
        <v>97609780775.259995</v>
      </c>
      <c r="BI11" s="214">
        <f t="shared" si="0"/>
        <v>166662257040.22998</v>
      </c>
      <c r="BJ11" s="214">
        <f t="shared" si="0"/>
        <v>136616454987.07001</v>
      </c>
      <c r="BK11" s="214">
        <f t="shared" si="0"/>
        <v>166436181943.22998</v>
      </c>
      <c r="BL11" s="214">
        <f t="shared" si="0"/>
        <v>226075097</v>
      </c>
      <c r="BM11" s="214">
        <f t="shared" si="0"/>
        <v>163100547897.22998</v>
      </c>
      <c r="BN11" s="214">
        <f t="shared" si="0"/>
        <v>3335634046</v>
      </c>
      <c r="BO11" s="214">
        <f t="shared" si="0"/>
        <v>187196712</v>
      </c>
      <c r="BP11" s="214">
        <f t="shared" si="0"/>
        <v>0</v>
      </c>
    </row>
    <row r="12" spans="1:68" ht="0" hidden="1" customHeight="1" x14ac:dyDescent="0.25"/>
    <row r="13" spans="1:68" ht="8.65" customHeight="1" x14ac:dyDescent="0.25"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</row>
    <row r="14" spans="1:68" x14ac:dyDescent="0.25">
      <c r="N14" s="1155" t="s">
        <v>250</v>
      </c>
      <c r="O14" s="1137"/>
      <c r="P14" s="1137"/>
      <c r="Q14" s="1137"/>
      <c r="R14" s="1138"/>
      <c r="S14" s="1156" t="s">
        <v>423</v>
      </c>
      <c r="T14" s="1137"/>
      <c r="U14" s="1138"/>
      <c r="V14" s="1155" t="s">
        <v>251</v>
      </c>
      <c r="W14" s="1137"/>
      <c r="X14" s="1137"/>
      <c r="Y14" s="1137"/>
      <c r="Z14" s="1137"/>
      <c r="AA14" s="1137"/>
      <c r="AB14" s="1137"/>
      <c r="AC14" s="1138"/>
      <c r="AD14" s="1157" t="s">
        <v>252</v>
      </c>
      <c r="AE14" s="1137"/>
      <c r="AF14" s="1137"/>
      <c r="AG14" s="1137"/>
      <c r="AH14" s="1137"/>
      <c r="AI14" s="1137"/>
      <c r="AJ14" s="1138"/>
      <c r="AK14" s="1155" t="s">
        <v>253</v>
      </c>
      <c r="AL14" s="1137"/>
      <c r="AM14" s="1137"/>
      <c r="AN14" s="1137"/>
      <c r="AO14" s="1137"/>
      <c r="AP14" s="1137"/>
      <c r="AQ14" s="1138"/>
      <c r="AR14" s="1157" t="s">
        <v>433</v>
      </c>
      <c r="AS14" s="1137"/>
      <c r="AT14" s="1137"/>
      <c r="AU14" s="1137"/>
      <c r="AV14" s="1137"/>
      <c r="AW14" s="1138"/>
      <c r="AX14" s="207" t="s">
        <v>244</v>
      </c>
      <c r="AY14" s="207" t="s">
        <v>244</v>
      </c>
      <c r="AZ14" s="1080" t="s">
        <v>244</v>
      </c>
      <c r="BA14" s="1145"/>
      <c r="BB14" s="1145"/>
      <c r="BC14" s="216">
        <f>+BC150+BC151+BC152</f>
        <v>21815325822</v>
      </c>
      <c r="BD14" s="216">
        <f t="shared" ref="BD14:BP14" si="1">+BD150+BD151+BD152</f>
        <v>17166004924</v>
      </c>
      <c r="BE14" s="216">
        <f t="shared" si="1"/>
        <v>4649320898</v>
      </c>
      <c r="BF14" s="216">
        <f t="shared" si="1"/>
        <v>19120420000</v>
      </c>
      <c r="BG14" s="216">
        <f t="shared" si="1"/>
        <v>13744340221</v>
      </c>
      <c r="BH14" s="216">
        <f t="shared" si="1"/>
        <v>3421664703</v>
      </c>
      <c r="BI14" s="216">
        <f t="shared" si="1"/>
        <v>2393342290</v>
      </c>
      <c r="BJ14" s="216">
        <f t="shared" si="1"/>
        <v>11350997931</v>
      </c>
      <c r="BK14" s="216">
        <f t="shared" si="1"/>
        <v>2272720068</v>
      </c>
      <c r="BL14" s="216">
        <f t="shared" si="1"/>
        <v>120622222</v>
      </c>
      <c r="BM14" s="216">
        <f t="shared" si="1"/>
        <v>2267749068</v>
      </c>
      <c r="BN14" s="216">
        <f t="shared" si="1"/>
        <v>4971000</v>
      </c>
      <c r="BO14" s="216">
        <f t="shared" si="1"/>
        <v>1718802</v>
      </c>
      <c r="BP14" s="216">
        <f t="shared" si="1"/>
        <v>0</v>
      </c>
    </row>
    <row r="15" spans="1:68" x14ac:dyDescent="0.25">
      <c r="N15" s="1151" t="s">
        <v>254</v>
      </c>
      <c r="O15" s="1137"/>
      <c r="P15" s="1137"/>
      <c r="Q15" s="1137"/>
      <c r="R15" s="1137"/>
      <c r="S15" s="1138"/>
      <c r="T15" s="1152" t="s">
        <v>248</v>
      </c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7"/>
      <c r="AH15" s="1137"/>
      <c r="AI15" s="1137"/>
      <c r="AJ15" s="1137"/>
      <c r="AK15" s="1137"/>
      <c r="AL15" s="1137"/>
      <c r="AM15" s="1137"/>
      <c r="AN15" s="1137"/>
      <c r="AO15" s="1137"/>
      <c r="AP15" s="1137"/>
      <c r="AQ15" s="1137"/>
      <c r="AR15" s="1137"/>
      <c r="AS15" s="1137"/>
      <c r="AT15" s="1138"/>
      <c r="AU15" s="208" t="s">
        <v>244</v>
      </c>
      <c r="AV15" s="208" t="s">
        <v>244</v>
      </c>
      <c r="AW15" s="208" t="s">
        <v>244</v>
      </c>
      <c r="AX15" s="208" t="s">
        <v>244</v>
      </c>
      <c r="AY15" s="208" t="s">
        <v>244</v>
      </c>
      <c r="AZ15" s="1153" t="s">
        <v>244</v>
      </c>
      <c r="BA15" s="1154"/>
      <c r="BB15" s="1154"/>
      <c r="BC15" s="216">
        <f>+BC21+BC58+BC128+BC129+BC130</f>
        <v>431903616667</v>
      </c>
      <c r="BD15" s="216">
        <f t="shared" ref="BD15:BP15" si="2">+BD21+BD58+BD128+BD129+BD130</f>
        <v>383722487878.56</v>
      </c>
      <c r="BE15" s="216">
        <f t="shared" si="2"/>
        <v>48181128788.440002</v>
      </c>
      <c r="BF15" s="216">
        <f t="shared" si="2"/>
        <v>0</v>
      </c>
      <c r="BG15" s="216">
        <f t="shared" si="2"/>
        <v>289534371806.29999</v>
      </c>
      <c r="BH15" s="216">
        <f t="shared" si="2"/>
        <v>94188116072.259995</v>
      </c>
      <c r="BI15" s="216">
        <f t="shared" si="2"/>
        <v>164268914750.22998</v>
      </c>
      <c r="BJ15" s="216">
        <f t="shared" si="2"/>
        <v>125265457056.07001</v>
      </c>
      <c r="BK15" s="216">
        <f t="shared" si="2"/>
        <v>164163461875.22998</v>
      </c>
      <c r="BL15" s="216">
        <f t="shared" si="2"/>
        <v>105452875</v>
      </c>
      <c r="BM15" s="216">
        <f t="shared" si="2"/>
        <v>160832798829.22998</v>
      </c>
      <c r="BN15" s="216">
        <f t="shared" si="2"/>
        <v>3330663046</v>
      </c>
      <c r="BO15" s="216">
        <f t="shared" si="2"/>
        <v>185477910</v>
      </c>
      <c r="BP15" s="216">
        <f t="shared" si="2"/>
        <v>0</v>
      </c>
    </row>
    <row r="16" spans="1:68" ht="15" customHeight="1" x14ac:dyDescent="0.25">
      <c r="A16" s="176">
        <v>1</v>
      </c>
      <c r="B16" s="179">
        <f>+A16+1</f>
        <v>2</v>
      </c>
      <c r="C16" s="179">
        <f t="shared" ref="C16:BN16" si="3">+B16+1</f>
        <v>3</v>
      </c>
      <c r="D16" s="179">
        <f t="shared" si="3"/>
        <v>4</v>
      </c>
      <c r="E16" s="179">
        <f t="shared" si="3"/>
        <v>5</v>
      </c>
      <c r="F16" s="179">
        <f t="shared" si="3"/>
        <v>6</v>
      </c>
      <c r="G16" s="179">
        <f t="shared" si="3"/>
        <v>7</v>
      </c>
      <c r="H16" s="179">
        <f t="shared" si="3"/>
        <v>8</v>
      </c>
      <c r="I16" s="179">
        <f t="shared" si="3"/>
        <v>9</v>
      </c>
      <c r="J16" s="179">
        <f t="shared" si="3"/>
        <v>10</v>
      </c>
      <c r="K16" s="179">
        <f t="shared" si="3"/>
        <v>11</v>
      </c>
      <c r="L16" s="179">
        <f t="shared" si="3"/>
        <v>12</v>
      </c>
      <c r="M16" s="179">
        <f t="shared" si="3"/>
        <v>13</v>
      </c>
      <c r="N16" s="179">
        <f t="shared" si="3"/>
        <v>14</v>
      </c>
      <c r="O16" s="179">
        <f t="shared" si="3"/>
        <v>15</v>
      </c>
      <c r="P16" s="179">
        <f t="shared" si="3"/>
        <v>16</v>
      </c>
      <c r="Q16" s="179">
        <f t="shared" si="3"/>
        <v>17</v>
      </c>
      <c r="R16" s="179">
        <f t="shared" si="3"/>
        <v>18</v>
      </c>
      <c r="S16" s="179">
        <f t="shared" si="3"/>
        <v>19</v>
      </c>
      <c r="T16" s="179">
        <f t="shared" si="3"/>
        <v>20</v>
      </c>
      <c r="U16" s="179">
        <f t="shared" si="3"/>
        <v>21</v>
      </c>
      <c r="V16" s="179">
        <f t="shared" si="3"/>
        <v>22</v>
      </c>
      <c r="W16" s="179">
        <f t="shared" si="3"/>
        <v>23</v>
      </c>
      <c r="X16" s="179">
        <f t="shared" si="3"/>
        <v>24</v>
      </c>
      <c r="Y16" s="179">
        <f t="shared" si="3"/>
        <v>25</v>
      </c>
      <c r="Z16" s="179">
        <f t="shared" si="3"/>
        <v>26</v>
      </c>
      <c r="AA16" s="179">
        <f t="shared" si="3"/>
        <v>27</v>
      </c>
      <c r="AB16" s="179">
        <f t="shared" si="3"/>
        <v>28</v>
      </c>
      <c r="AC16" s="179">
        <f t="shared" si="3"/>
        <v>29</v>
      </c>
      <c r="AD16" s="179">
        <f t="shared" si="3"/>
        <v>30</v>
      </c>
      <c r="AE16" s="179">
        <f t="shared" si="3"/>
        <v>31</v>
      </c>
      <c r="AF16" s="179">
        <f t="shared" si="3"/>
        <v>32</v>
      </c>
      <c r="AG16" s="179">
        <f t="shared" si="3"/>
        <v>33</v>
      </c>
      <c r="AH16" s="179">
        <f t="shared" si="3"/>
        <v>34</v>
      </c>
      <c r="AI16" s="179">
        <f t="shared" si="3"/>
        <v>35</v>
      </c>
      <c r="AJ16" s="179">
        <f t="shared" si="3"/>
        <v>36</v>
      </c>
      <c r="AK16" s="179">
        <f t="shared" si="3"/>
        <v>37</v>
      </c>
      <c r="AL16" s="179">
        <f t="shared" si="3"/>
        <v>38</v>
      </c>
      <c r="AM16" s="179">
        <f t="shared" si="3"/>
        <v>39</v>
      </c>
      <c r="AN16" s="179">
        <f t="shared" si="3"/>
        <v>40</v>
      </c>
      <c r="AO16" s="179">
        <f t="shared" si="3"/>
        <v>41</v>
      </c>
      <c r="AP16" s="179">
        <f t="shared" si="3"/>
        <v>42</v>
      </c>
      <c r="AQ16" s="179">
        <f t="shared" si="3"/>
        <v>43</v>
      </c>
      <c r="AR16" s="179">
        <f t="shared" si="3"/>
        <v>44</v>
      </c>
      <c r="AS16" s="179">
        <f t="shared" si="3"/>
        <v>45</v>
      </c>
      <c r="AT16" s="179">
        <f t="shared" si="3"/>
        <v>46</v>
      </c>
      <c r="AU16" s="179">
        <f t="shared" si="3"/>
        <v>47</v>
      </c>
      <c r="AV16" s="179">
        <f t="shared" si="3"/>
        <v>48</v>
      </c>
      <c r="AW16" s="179">
        <f t="shared" si="3"/>
        <v>49</v>
      </c>
      <c r="AX16" s="179">
        <f t="shared" si="3"/>
        <v>50</v>
      </c>
      <c r="AY16" s="179">
        <f t="shared" si="3"/>
        <v>51</v>
      </c>
      <c r="AZ16" s="179">
        <f t="shared" si="3"/>
        <v>52</v>
      </c>
      <c r="BA16" s="179">
        <f t="shared" si="3"/>
        <v>53</v>
      </c>
      <c r="BB16" s="179">
        <f t="shared" si="3"/>
        <v>54</v>
      </c>
      <c r="BC16" s="179">
        <f t="shared" si="3"/>
        <v>55</v>
      </c>
      <c r="BD16" s="179">
        <f t="shared" si="3"/>
        <v>56</v>
      </c>
      <c r="BE16" s="179">
        <f t="shared" si="3"/>
        <v>57</v>
      </c>
      <c r="BF16" s="179">
        <f t="shared" si="3"/>
        <v>58</v>
      </c>
      <c r="BG16" s="179">
        <f t="shared" si="3"/>
        <v>59</v>
      </c>
      <c r="BH16" s="179">
        <f t="shared" si="3"/>
        <v>60</v>
      </c>
      <c r="BI16" s="179">
        <f t="shared" si="3"/>
        <v>61</v>
      </c>
      <c r="BJ16" s="179">
        <f t="shared" si="3"/>
        <v>62</v>
      </c>
      <c r="BK16" s="179">
        <f t="shared" si="3"/>
        <v>63</v>
      </c>
      <c r="BL16" s="179">
        <f t="shared" si="3"/>
        <v>64</v>
      </c>
      <c r="BM16" s="179">
        <f t="shared" si="3"/>
        <v>65</v>
      </c>
      <c r="BN16" s="179">
        <f t="shared" si="3"/>
        <v>66</v>
      </c>
      <c r="BO16" s="179">
        <f>+BN16+1</f>
        <v>67</v>
      </c>
    </row>
    <row r="17" spans="1:67" ht="45" customHeight="1" x14ac:dyDescent="0.25">
      <c r="A17" s="205" t="s">
        <v>431</v>
      </c>
      <c r="B17" s="203"/>
      <c r="N17" s="1136" t="s">
        <v>255</v>
      </c>
      <c r="O17" s="1138"/>
      <c r="P17" s="1140" t="s">
        <v>256</v>
      </c>
      <c r="Q17" s="1138"/>
      <c r="R17" s="1136" t="s">
        <v>257</v>
      </c>
      <c r="S17" s="1138"/>
      <c r="T17" s="1136" t="s">
        <v>258</v>
      </c>
      <c r="U17" s="1138"/>
      <c r="V17" s="1136" t="s">
        <v>259</v>
      </c>
      <c r="W17" s="1137"/>
      <c r="X17" s="1138"/>
      <c r="Y17" s="1136" t="s">
        <v>260</v>
      </c>
      <c r="Z17" s="1137"/>
      <c r="AA17" s="1138"/>
      <c r="AB17" s="1136" t="s">
        <v>261</v>
      </c>
      <c r="AC17" s="1138"/>
      <c r="AD17" s="1136" t="s">
        <v>262</v>
      </c>
      <c r="AE17" s="1138"/>
      <c r="AF17" s="1136" t="s">
        <v>263</v>
      </c>
      <c r="AG17" s="1137"/>
      <c r="AH17" s="1137"/>
      <c r="AI17" s="1137"/>
      <c r="AJ17" s="1137"/>
      <c r="AK17" s="1137"/>
      <c r="AL17" s="1137"/>
      <c r="AM17" s="1138"/>
      <c r="AN17" s="1136" t="s">
        <v>264</v>
      </c>
      <c r="AO17" s="1137"/>
      <c r="AP17" s="1137"/>
      <c r="AQ17" s="1137"/>
      <c r="AR17" s="1138"/>
      <c r="AS17" s="1136" t="s">
        <v>265</v>
      </c>
      <c r="AT17" s="1137"/>
      <c r="AU17" s="1138"/>
      <c r="AV17" s="204" t="s">
        <v>266</v>
      </c>
      <c r="AW17" s="1136" t="s">
        <v>267</v>
      </c>
      <c r="AX17" s="1137"/>
      <c r="AY17" s="1137"/>
      <c r="AZ17" s="1137"/>
      <c r="BA17" s="1137"/>
      <c r="BB17" s="1138"/>
      <c r="BC17" s="204" t="s">
        <v>268</v>
      </c>
      <c r="BD17" s="204" t="s">
        <v>269</v>
      </c>
      <c r="BE17" s="204" t="s">
        <v>270</v>
      </c>
      <c r="BF17" s="204" t="s">
        <v>271</v>
      </c>
      <c r="BG17" s="204" t="s">
        <v>272</v>
      </c>
      <c r="BH17" s="204" t="s">
        <v>273</v>
      </c>
      <c r="BI17" s="204" t="s">
        <v>274</v>
      </c>
      <c r="BJ17" s="204" t="s">
        <v>275</v>
      </c>
      <c r="BK17" s="204" t="s">
        <v>276</v>
      </c>
      <c r="BL17" s="204" t="s">
        <v>277</v>
      </c>
      <c r="BM17" s="204" t="s">
        <v>278</v>
      </c>
      <c r="BN17" s="204" t="s">
        <v>279</v>
      </c>
      <c r="BO17" s="204" t="s">
        <v>280</v>
      </c>
    </row>
    <row r="18" spans="1:67" s="176" customFormat="1" ht="15.6" customHeight="1" x14ac:dyDescent="0.25"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M18" s="198"/>
      <c r="N18" s="1233" t="s">
        <v>17</v>
      </c>
      <c r="O18" s="1344"/>
      <c r="P18" s="1233"/>
      <c r="Q18" s="1344"/>
      <c r="R18" s="1233"/>
      <c r="S18" s="1344"/>
      <c r="T18" s="1233"/>
      <c r="U18" s="1344"/>
      <c r="V18" s="1441"/>
      <c r="W18" s="1442"/>
      <c r="X18" s="1442"/>
      <c r="Y18" s="1441"/>
      <c r="Z18" s="1442"/>
      <c r="AA18" s="1442"/>
      <c r="AB18" s="1233"/>
      <c r="AC18" s="1344"/>
      <c r="AD18" s="1233"/>
      <c r="AE18" s="1344"/>
      <c r="AF18" s="1232" t="s">
        <v>10</v>
      </c>
      <c r="AG18" s="1344"/>
      <c r="AH18" s="1344"/>
      <c r="AI18" s="1344"/>
      <c r="AJ18" s="1344"/>
      <c r="AK18" s="1344"/>
      <c r="AL18" s="1344"/>
      <c r="AM18" s="1344"/>
      <c r="AN18" s="1233" t="s">
        <v>281</v>
      </c>
      <c r="AO18" s="1344"/>
      <c r="AP18" s="1344"/>
      <c r="AQ18" s="1344"/>
      <c r="AR18" s="1344"/>
      <c r="AS18" s="1233" t="s">
        <v>282</v>
      </c>
      <c r="AT18" s="1344"/>
      <c r="AU18" s="1344"/>
      <c r="AV18" s="169" t="s">
        <v>68</v>
      </c>
      <c r="AW18" s="1234" t="s">
        <v>283</v>
      </c>
      <c r="AX18" s="1344"/>
      <c r="AY18" s="1344"/>
      <c r="AZ18" s="1344"/>
      <c r="BA18" s="1344"/>
      <c r="BB18" s="1344"/>
      <c r="BC18" s="170" t="s">
        <v>434</v>
      </c>
      <c r="BD18" s="170" t="s">
        <v>435</v>
      </c>
      <c r="BE18" s="170" t="s">
        <v>436</v>
      </c>
      <c r="BF18" s="170" t="s">
        <v>437</v>
      </c>
      <c r="BG18" s="170" t="s">
        <v>438</v>
      </c>
      <c r="BH18" s="170" t="s">
        <v>439</v>
      </c>
      <c r="BI18" s="170" t="s">
        <v>440</v>
      </c>
      <c r="BJ18" s="170" t="s">
        <v>441</v>
      </c>
      <c r="BK18" s="170" t="s">
        <v>442</v>
      </c>
      <c r="BL18" s="170" t="s">
        <v>443</v>
      </c>
      <c r="BM18" s="170" t="s">
        <v>444</v>
      </c>
      <c r="BN18" s="170" t="s">
        <v>445</v>
      </c>
      <c r="BO18" s="170" t="s">
        <v>446</v>
      </c>
    </row>
    <row r="19" spans="1:67" s="176" customFormat="1" x14ac:dyDescent="0.25"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M19" s="198"/>
      <c r="N19" s="1233" t="s">
        <v>17</v>
      </c>
      <c r="O19" s="1344"/>
      <c r="P19" s="1233"/>
      <c r="Q19" s="1344"/>
      <c r="R19" s="1233"/>
      <c r="S19" s="1344"/>
      <c r="T19" s="1233"/>
      <c r="U19" s="1344"/>
      <c r="V19" s="1233"/>
      <c r="W19" s="1344"/>
      <c r="X19" s="1344"/>
      <c r="Y19" s="1233"/>
      <c r="Z19" s="1344"/>
      <c r="AA19" s="1344"/>
      <c r="AB19" s="1233"/>
      <c r="AC19" s="1344"/>
      <c r="AD19" s="1233"/>
      <c r="AE19" s="1344"/>
      <c r="AF19" s="1232" t="s">
        <v>10</v>
      </c>
      <c r="AG19" s="1344"/>
      <c r="AH19" s="1344"/>
      <c r="AI19" s="1344"/>
      <c r="AJ19" s="1344"/>
      <c r="AK19" s="1344"/>
      <c r="AL19" s="1344"/>
      <c r="AM19" s="1344"/>
      <c r="AN19" s="1233" t="s">
        <v>281</v>
      </c>
      <c r="AO19" s="1344"/>
      <c r="AP19" s="1344"/>
      <c r="AQ19" s="1344"/>
      <c r="AR19" s="1344"/>
      <c r="AS19" s="1233" t="s">
        <v>284</v>
      </c>
      <c r="AT19" s="1344"/>
      <c r="AU19" s="1344"/>
      <c r="AV19" s="169" t="s">
        <v>83</v>
      </c>
      <c r="AW19" s="1234" t="s">
        <v>285</v>
      </c>
      <c r="AX19" s="1344"/>
      <c r="AY19" s="1344"/>
      <c r="AZ19" s="1344"/>
      <c r="BA19" s="1344"/>
      <c r="BB19" s="1344"/>
      <c r="BC19" s="170" t="s">
        <v>447</v>
      </c>
      <c r="BD19" s="171" t="s">
        <v>437</v>
      </c>
      <c r="BE19" s="170" t="s">
        <v>447</v>
      </c>
      <c r="BF19" s="171" t="s">
        <v>437</v>
      </c>
      <c r="BG19" s="171" t="s">
        <v>437</v>
      </c>
      <c r="BH19" s="171" t="s">
        <v>437</v>
      </c>
      <c r="BI19" s="171" t="s">
        <v>437</v>
      </c>
      <c r="BJ19" s="171" t="s">
        <v>437</v>
      </c>
      <c r="BK19" s="171" t="s">
        <v>437</v>
      </c>
      <c r="BL19" s="171" t="s">
        <v>437</v>
      </c>
      <c r="BM19" s="171" t="s">
        <v>437</v>
      </c>
      <c r="BN19" s="171" t="s">
        <v>437</v>
      </c>
      <c r="BO19" s="171" t="s">
        <v>437</v>
      </c>
    </row>
    <row r="20" spans="1:67" s="176" customFormat="1" ht="14.45" customHeight="1" x14ac:dyDescent="0.25"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M20" s="198"/>
      <c r="N20" s="1233" t="s">
        <v>17</v>
      </c>
      <c r="O20" s="1344"/>
      <c r="P20" s="1233"/>
      <c r="Q20" s="1344"/>
      <c r="R20" s="1233"/>
      <c r="S20" s="1344"/>
      <c r="T20" s="1233"/>
      <c r="U20" s="1344"/>
      <c r="V20" s="1233"/>
      <c r="W20" s="1344"/>
      <c r="X20" s="1344"/>
      <c r="Y20" s="1233"/>
      <c r="Z20" s="1344"/>
      <c r="AA20" s="1344"/>
      <c r="AB20" s="1233"/>
      <c r="AC20" s="1344"/>
      <c r="AD20" s="1233"/>
      <c r="AE20" s="1344"/>
      <c r="AF20" s="1232" t="s">
        <v>10</v>
      </c>
      <c r="AG20" s="1344"/>
      <c r="AH20" s="1344"/>
      <c r="AI20" s="1344"/>
      <c r="AJ20" s="1344"/>
      <c r="AK20" s="1344"/>
      <c r="AL20" s="1344"/>
      <c r="AM20" s="1344"/>
      <c r="AN20" s="1233" t="s">
        <v>281</v>
      </c>
      <c r="AO20" s="1344"/>
      <c r="AP20" s="1344"/>
      <c r="AQ20" s="1344"/>
      <c r="AR20" s="1344"/>
      <c r="AS20" s="1233" t="s">
        <v>284</v>
      </c>
      <c r="AT20" s="1344"/>
      <c r="AU20" s="1344"/>
      <c r="AV20" s="169" t="s">
        <v>26</v>
      </c>
      <c r="AW20" s="1234" t="s">
        <v>286</v>
      </c>
      <c r="AX20" s="1344"/>
      <c r="AY20" s="1344"/>
      <c r="AZ20" s="1344"/>
      <c r="BA20" s="1344"/>
      <c r="BB20" s="1344"/>
      <c r="BC20" s="170" t="s">
        <v>448</v>
      </c>
      <c r="BD20" s="170" t="s">
        <v>449</v>
      </c>
      <c r="BE20" s="170" t="s">
        <v>450</v>
      </c>
      <c r="BF20" s="171" t="s">
        <v>437</v>
      </c>
      <c r="BG20" s="170" t="s">
        <v>451</v>
      </c>
      <c r="BH20" s="170" t="s">
        <v>452</v>
      </c>
      <c r="BI20" s="170" t="s">
        <v>453</v>
      </c>
      <c r="BJ20" s="170" t="s">
        <v>454</v>
      </c>
      <c r="BK20" s="170" t="s">
        <v>455</v>
      </c>
      <c r="BL20" s="170" t="s">
        <v>456</v>
      </c>
      <c r="BM20" s="170" t="s">
        <v>455</v>
      </c>
      <c r="BN20" s="171" t="s">
        <v>437</v>
      </c>
      <c r="BO20" s="171" t="s">
        <v>437</v>
      </c>
    </row>
    <row r="21" spans="1:67" s="181" customFormat="1" x14ac:dyDescent="0.25"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M21" s="213"/>
      <c r="N21" s="1172" t="s">
        <v>17</v>
      </c>
      <c r="O21" s="1173"/>
      <c r="P21" s="1172" t="s">
        <v>287</v>
      </c>
      <c r="Q21" s="1173"/>
      <c r="R21" s="1172"/>
      <c r="S21" s="1173"/>
      <c r="T21" s="1172"/>
      <c r="U21" s="1173"/>
      <c r="V21" s="1172"/>
      <c r="W21" s="1173"/>
      <c r="X21" s="1173"/>
      <c r="Y21" s="1172"/>
      <c r="Z21" s="1173"/>
      <c r="AA21" s="1173"/>
      <c r="AB21" s="1172"/>
      <c r="AC21" s="1173"/>
      <c r="AD21" s="1172"/>
      <c r="AE21" s="1173"/>
      <c r="AF21" s="1427" t="s">
        <v>9</v>
      </c>
      <c r="AG21" s="1173"/>
      <c r="AH21" s="1173"/>
      <c r="AI21" s="1173"/>
      <c r="AJ21" s="1173"/>
      <c r="AK21" s="1173"/>
      <c r="AL21" s="1173"/>
      <c r="AM21" s="1173"/>
      <c r="AN21" s="1172" t="s">
        <v>281</v>
      </c>
      <c r="AO21" s="1173"/>
      <c r="AP21" s="1173"/>
      <c r="AQ21" s="1173"/>
      <c r="AR21" s="1173"/>
      <c r="AS21" s="1172" t="s">
        <v>282</v>
      </c>
      <c r="AT21" s="1173"/>
      <c r="AU21" s="1173"/>
      <c r="AV21" s="210" t="s">
        <v>68</v>
      </c>
      <c r="AW21" s="1174" t="s">
        <v>283</v>
      </c>
      <c r="AX21" s="1173"/>
      <c r="AY21" s="1173"/>
      <c r="AZ21" s="1173"/>
      <c r="BA21" s="1173"/>
      <c r="BB21" s="1173"/>
      <c r="BC21" s="209" t="s">
        <v>457</v>
      </c>
      <c r="BD21" s="211" t="s">
        <v>458</v>
      </c>
      <c r="BE21" s="209" t="s">
        <v>459</v>
      </c>
      <c r="BF21" s="211" t="s">
        <v>437</v>
      </c>
      <c r="BG21" s="209" t="s">
        <v>460</v>
      </c>
      <c r="BH21" s="209" t="s">
        <v>461</v>
      </c>
      <c r="BI21" s="209" t="s">
        <v>462</v>
      </c>
      <c r="BJ21" s="209" t="s">
        <v>463</v>
      </c>
      <c r="BK21" s="209" t="s">
        <v>464</v>
      </c>
      <c r="BL21" s="209" t="s">
        <v>465</v>
      </c>
      <c r="BM21" s="209" t="s">
        <v>466</v>
      </c>
      <c r="BN21" s="209" t="s">
        <v>467</v>
      </c>
      <c r="BO21" s="209" t="s">
        <v>468</v>
      </c>
    </row>
    <row r="22" spans="1:67" s="176" customFormat="1" x14ac:dyDescent="0.25"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M22" s="198"/>
      <c r="N22" s="1233" t="s">
        <v>17</v>
      </c>
      <c r="O22" s="1344"/>
      <c r="P22" s="1233" t="s">
        <v>287</v>
      </c>
      <c r="Q22" s="1344"/>
      <c r="R22" s="1233" t="s">
        <v>288</v>
      </c>
      <c r="S22" s="1344"/>
      <c r="T22" s="1233"/>
      <c r="U22" s="1344"/>
      <c r="V22" s="1233"/>
      <c r="W22" s="1344"/>
      <c r="X22" s="1344"/>
      <c r="Y22" s="1233"/>
      <c r="Z22" s="1344"/>
      <c r="AA22" s="1344"/>
      <c r="AB22" s="1233"/>
      <c r="AC22" s="1344"/>
      <c r="AD22" s="1233"/>
      <c r="AE22" s="1344"/>
      <c r="AF22" s="1232" t="s">
        <v>9</v>
      </c>
      <c r="AG22" s="1344"/>
      <c r="AH22" s="1344"/>
      <c r="AI22" s="1344"/>
      <c r="AJ22" s="1344"/>
      <c r="AK22" s="1344"/>
      <c r="AL22" s="1344"/>
      <c r="AM22" s="1344"/>
      <c r="AN22" s="1233" t="s">
        <v>281</v>
      </c>
      <c r="AO22" s="1344"/>
      <c r="AP22" s="1344"/>
      <c r="AQ22" s="1344"/>
      <c r="AR22" s="1344"/>
      <c r="AS22" s="1233" t="s">
        <v>282</v>
      </c>
      <c r="AT22" s="1344"/>
      <c r="AU22" s="1344"/>
      <c r="AV22" s="169" t="s">
        <v>68</v>
      </c>
      <c r="AW22" s="1234" t="s">
        <v>283</v>
      </c>
      <c r="AX22" s="1344"/>
      <c r="AY22" s="1344"/>
      <c r="AZ22" s="1344"/>
      <c r="BA22" s="1344"/>
      <c r="BB22" s="1344"/>
      <c r="BC22" s="170" t="s">
        <v>457</v>
      </c>
      <c r="BD22" s="171" t="s">
        <v>458</v>
      </c>
      <c r="BE22" s="170" t="s">
        <v>459</v>
      </c>
      <c r="BF22" s="171" t="s">
        <v>437</v>
      </c>
      <c r="BG22" s="170" t="s">
        <v>460</v>
      </c>
      <c r="BH22" s="170" t="s">
        <v>461</v>
      </c>
      <c r="BI22" s="170" t="s">
        <v>462</v>
      </c>
      <c r="BJ22" s="170" t="s">
        <v>463</v>
      </c>
      <c r="BK22" s="170" t="s">
        <v>464</v>
      </c>
      <c r="BL22" s="170" t="s">
        <v>465</v>
      </c>
      <c r="BM22" s="170" t="s">
        <v>466</v>
      </c>
      <c r="BN22" s="170" t="s">
        <v>467</v>
      </c>
      <c r="BO22" s="170" t="s">
        <v>468</v>
      </c>
    </row>
    <row r="23" spans="1:67" s="176" customFormat="1" x14ac:dyDescent="0.25"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M23" s="198"/>
      <c r="N23" s="1233" t="s">
        <v>17</v>
      </c>
      <c r="O23" s="1344"/>
      <c r="P23" s="1233" t="s">
        <v>287</v>
      </c>
      <c r="Q23" s="1344"/>
      <c r="R23" s="1233" t="s">
        <v>288</v>
      </c>
      <c r="S23" s="1344"/>
      <c r="T23" s="1233" t="s">
        <v>287</v>
      </c>
      <c r="U23" s="1344"/>
      <c r="V23" s="1233"/>
      <c r="W23" s="1344"/>
      <c r="X23" s="1344"/>
      <c r="Y23" s="1233"/>
      <c r="Z23" s="1344"/>
      <c r="AA23" s="1344"/>
      <c r="AB23" s="1233"/>
      <c r="AC23" s="1344"/>
      <c r="AD23" s="1233"/>
      <c r="AE23" s="1344"/>
      <c r="AF23" s="1232" t="s">
        <v>289</v>
      </c>
      <c r="AG23" s="1344"/>
      <c r="AH23" s="1344"/>
      <c r="AI23" s="1344"/>
      <c r="AJ23" s="1344"/>
      <c r="AK23" s="1344"/>
      <c r="AL23" s="1344"/>
      <c r="AM23" s="1344"/>
      <c r="AN23" s="1233" t="s">
        <v>281</v>
      </c>
      <c r="AO23" s="1344"/>
      <c r="AP23" s="1344"/>
      <c r="AQ23" s="1344"/>
      <c r="AR23" s="1344"/>
      <c r="AS23" s="1233" t="s">
        <v>282</v>
      </c>
      <c r="AT23" s="1344"/>
      <c r="AU23" s="1344"/>
      <c r="AV23" s="169" t="s">
        <v>68</v>
      </c>
      <c r="AW23" s="1234" t="s">
        <v>283</v>
      </c>
      <c r="AX23" s="1344"/>
      <c r="AY23" s="1344"/>
      <c r="AZ23" s="1344"/>
      <c r="BA23" s="1344"/>
      <c r="BB23" s="1344"/>
      <c r="BC23" s="170" t="s">
        <v>469</v>
      </c>
      <c r="BD23" s="171" t="s">
        <v>469</v>
      </c>
      <c r="BE23" s="171" t="s">
        <v>437</v>
      </c>
      <c r="BF23" s="171" t="s">
        <v>437</v>
      </c>
      <c r="BG23" s="170" t="s">
        <v>470</v>
      </c>
      <c r="BH23" s="170" t="s">
        <v>471</v>
      </c>
      <c r="BI23" s="170" t="s">
        <v>472</v>
      </c>
      <c r="BJ23" s="170" t="s">
        <v>473</v>
      </c>
      <c r="BK23" s="170" t="s">
        <v>472</v>
      </c>
      <c r="BL23" s="171" t="s">
        <v>437</v>
      </c>
      <c r="BM23" s="170" t="s">
        <v>472</v>
      </c>
      <c r="BN23" s="171" t="s">
        <v>437</v>
      </c>
      <c r="BO23" s="170" t="s">
        <v>474</v>
      </c>
    </row>
    <row r="24" spans="1:67" s="176" customFormat="1" x14ac:dyDescent="0.25"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M24" s="198"/>
      <c r="N24" s="1233" t="s">
        <v>17</v>
      </c>
      <c r="O24" s="1344"/>
      <c r="P24" s="1233" t="s">
        <v>287</v>
      </c>
      <c r="Q24" s="1344"/>
      <c r="R24" s="1233" t="s">
        <v>288</v>
      </c>
      <c r="S24" s="1344"/>
      <c r="T24" s="1233" t="s">
        <v>287</v>
      </c>
      <c r="U24" s="1344"/>
      <c r="V24" s="1233" t="s">
        <v>287</v>
      </c>
      <c r="W24" s="1344"/>
      <c r="X24" s="1344"/>
      <c r="Y24" s="1233"/>
      <c r="Z24" s="1344"/>
      <c r="AA24" s="1344"/>
      <c r="AB24" s="1233"/>
      <c r="AC24" s="1344"/>
      <c r="AD24" s="1233"/>
      <c r="AE24" s="1344"/>
      <c r="AF24" s="1232" t="s">
        <v>194</v>
      </c>
      <c r="AG24" s="1344"/>
      <c r="AH24" s="1344"/>
      <c r="AI24" s="1344"/>
      <c r="AJ24" s="1344"/>
      <c r="AK24" s="1344"/>
      <c r="AL24" s="1344"/>
      <c r="AM24" s="1344"/>
      <c r="AN24" s="1233" t="s">
        <v>281</v>
      </c>
      <c r="AO24" s="1344"/>
      <c r="AP24" s="1344"/>
      <c r="AQ24" s="1344"/>
      <c r="AR24" s="1344"/>
      <c r="AS24" s="1233" t="s">
        <v>282</v>
      </c>
      <c r="AT24" s="1344"/>
      <c r="AU24" s="1344"/>
      <c r="AV24" s="169" t="s">
        <v>68</v>
      </c>
      <c r="AW24" s="1234" t="s">
        <v>283</v>
      </c>
      <c r="AX24" s="1344"/>
      <c r="AY24" s="1344"/>
      <c r="AZ24" s="1344"/>
      <c r="BA24" s="1344"/>
      <c r="BB24" s="1344"/>
      <c r="BC24" s="170" t="s">
        <v>475</v>
      </c>
      <c r="BD24" s="171" t="s">
        <v>475</v>
      </c>
      <c r="BE24" s="171" t="s">
        <v>437</v>
      </c>
      <c r="BF24" s="171" t="s">
        <v>437</v>
      </c>
      <c r="BG24" s="170" t="s">
        <v>476</v>
      </c>
      <c r="BH24" s="170" t="s">
        <v>477</v>
      </c>
      <c r="BI24" s="170" t="s">
        <v>478</v>
      </c>
      <c r="BJ24" s="170" t="s">
        <v>479</v>
      </c>
      <c r="BK24" s="170" t="s">
        <v>478</v>
      </c>
      <c r="BL24" s="171" t="s">
        <v>437</v>
      </c>
      <c r="BM24" s="170" t="s">
        <v>478</v>
      </c>
      <c r="BN24" s="171" t="s">
        <v>437</v>
      </c>
      <c r="BO24" s="170" t="s">
        <v>480</v>
      </c>
    </row>
    <row r="25" spans="1:67" s="185" customFormat="1" x14ac:dyDescent="0.25">
      <c r="A25" s="185" t="str">
        <f>+B25&amp;"-"&amp;C25&amp;"-"&amp;D25&amp;"-"&amp;E25&amp;"-"&amp;F25&amp;"-"&amp;G25&amp;"-"&amp;AV25</f>
        <v>A-1-0-1-1-1-10</v>
      </c>
      <c r="B25" s="186" t="str">
        <f t="shared" ref="B25:B88" si="4">+N25</f>
        <v>A</v>
      </c>
      <c r="C25" s="186" t="str">
        <f t="shared" ref="C25:C88" si="5">+P25</f>
        <v>1</v>
      </c>
      <c r="D25" s="186" t="str">
        <f t="shared" ref="D25:D88" si="6">+R25</f>
        <v>0</v>
      </c>
      <c r="E25" s="186" t="str">
        <f t="shared" ref="E25:E88" si="7">+T25</f>
        <v>1</v>
      </c>
      <c r="F25" s="186" t="str">
        <f t="shared" ref="F25:F88" si="8">+V25</f>
        <v>1</v>
      </c>
      <c r="G25" s="186" t="str">
        <f t="shared" ref="G25:G88" si="9">+Y25</f>
        <v>1</v>
      </c>
      <c r="H25" s="186"/>
      <c r="I25" s="186"/>
      <c r="J25" s="186"/>
      <c r="K25" s="186"/>
      <c r="M25" s="199"/>
      <c r="N25" s="1445" t="s">
        <v>17</v>
      </c>
      <c r="O25" s="1444"/>
      <c r="P25" s="1445" t="s">
        <v>287</v>
      </c>
      <c r="Q25" s="1444"/>
      <c r="R25" s="1445" t="s">
        <v>288</v>
      </c>
      <c r="S25" s="1444"/>
      <c r="T25" s="1445" t="s">
        <v>287</v>
      </c>
      <c r="U25" s="1444"/>
      <c r="V25" s="1445" t="s">
        <v>287</v>
      </c>
      <c r="W25" s="1444"/>
      <c r="X25" s="1444"/>
      <c r="Y25" s="1445" t="s">
        <v>287</v>
      </c>
      <c r="Z25" s="1444"/>
      <c r="AA25" s="1444"/>
      <c r="AB25" s="1445"/>
      <c r="AC25" s="1444"/>
      <c r="AD25" s="1445"/>
      <c r="AE25" s="1444"/>
      <c r="AF25" s="1446" t="s">
        <v>18</v>
      </c>
      <c r="AG25" s="1444"/>
      <c r="AH25" s="1444"/>
      <c r="AI25" s="1444"/>
      <c r="AJ25" s="1444"/>
      <c r="AK25" s="1444"/>
      <c r="AL25" s="1444"/>
      <c r="AM25" s="1444"/>
      <c r="AN25" s="1445" t="s">
        <v>281</v>
      </c>
      <c r="AO25" s="1444"/>
      <c r="AP25" s="1444"/>
      <c r="AQ25" s="1444"/>
      <c r="AR25" s="1444"/>
      <c r="AS25" s="1445" t="s">
        <v>282</v>
      </c>
      <c r="AT25" s="1444"/>
      <c r="AU25" s="1444"/>
      <c r="AV25" s="187" t="s">
        <v>68</v>
      </c>
      <c r="AW25" s="1443" t="s">
        <v>283</v>
      </c>
      <c r="AX25" s="1444"/>
      <c r="AY25" s="1444"/>
      <c r="AZ25" s="1444"/>
      <c r="BA25" s="1444"/>
      <c r="BB25" s="1444"/>
      <c r="BC25" s="188">
        <v>81215000000</v>
      </c>
      <c r="BD25" s="188">
        <v>81215000000</v>
      </c>
      <c r="BE25" s="189">
        <v>0</v>
      </c>
      <c r="BF25" s="189">
        <v>0</v>
      </c>
      <c r="BG25" s="188">
        <v>46415931397</v>
      </c>
      <c r="BH25" s="188">
        <v>34799068603</v>
      </c>
      <c r="BI25" s="188">
        <v>46415918706</v>
      </c>
      <c r="BJ25" s="188">
        <v>12691</v>
      </c>
      <c r="BK25" s="188">
        <v>46415918706</v>
      </c>
      <c r="BL25" s="189">
        <v>0</v>
      </c>
      <c r="BM25" s="188" t="s">
        <v>481</v>
      </c>
      <c r="BN25" s="189" t="s">
        <v>437</v>
      </c>
      <c r="BO25" s="189" t="s">
        <v>482</v>
      </c>
    </row>
    <row r="26" spans="1:67" s="185" customFormat="1" x14ac:dyDescent="0.25">
      <c r="A26" s="185" t="str">
        <f>+B26&amp;"-"&amp;C26&amp;"-"&amp;D26&amp;"-"&amp;E26&amp;"-"&amp;F26&amp;"-"&amp;G26&amp;"-"&amp;AV26</f>
        <v>A-1-0-1-1-2-10</v>
      </c>
      <c r="B26" s="186" t="str">
        <f t="shared" si="4"/>
        <v>A</v>
      </c>
      <c r="C26" s="186" t="str">
        <f t="shared" si="5"/>
        <v>1</v>
      </c>
      <c r="D26" s="186" t="str">
        <f t="shared" si="6"/>
        <v>0</v>
      </c>
      <c r="E26" s="186" t="str">
        <f t="shared" si="7"/>
        <v>1</v>
      </c>
      <c r="F26" s="186" t="str">
        <f t="shared" si="8"/>
        <v>1</v>
      </c>
      <c r="G26" s="186" t="str">
        <f t="shared" si="9"/>
        <v>2</v>
      </c>
      <c r="H26" s="186"/>
      <c r="I26" s="186"/>
      <c r="J26" s="186"/>
      <c r="K26" s="186"/>
      <c r="M26" s="199"/>
      <c r="N26" s="1445" t="s">
        <v>17</v>
      </c>
      <c r="O26" s="1444"/>
      <c r="P26" s="1445" t="s">
        <v>287</v>
      </c>
      <c r="Q26" s="1444"/>
      <c r="R26" s="1445" t="s">
        <v>288</v>
      </c>
      <c r="S26" s="1444"/>
      <c r="T26" s="1445" t="s">
        <v>287</v>
      </c>
      <c r="U26" s="1444"/>
      <c r="V26" s="1445" t="s">
        <v>287</v>
      </c>
      <c r="W26" s="1444"/>
      <c r="X26" s="1444"/>
      <c r="Y26" s="1445" t="s">
        <v>290</v>
      </c>
      <c r="Z26" s="1444"/>
      <c r="AA26" s="1444"/>
      <c r="AB26" s="1445"/>
      <c r="AC26" s="1444"/>
      <c r="AD26" s="1445"/>
      <c r="AE26" s="1444"/>
      <c r="AF26" s="1446" t="s">
        <v>19</v>
      </c>
      <c r="AG26" s="1444"/>
      <c r="AH26" s="1444"/>
      <c r="AI26" s="1444"/>
      <c r="AJ26" s="1444"/>
      <c r="AK26" s="1444"/>
      <c r="AL26" s="1444"/>
      <c r="AM26" s="1444"/>
      <c r="AN26" s="1445" t="s">
        <v>281</v>
      </c>
      <c r="AO26" s="1444"/>
      <c r="AP26" s="1444"/>
      <c r="AQ26" s="1444"/>
      <c r="AR26" s="1444"/>
      <c r="AS26" s="1445" t="s">
        <v>282</v>
      </c>
      <c r="AT26" s="1444"/>
      <c r="AU26" s="1444"/>
      <c r="AV26" s="187" t="s">
        <v>68</v>
      </c>
      <c r="AW26" s="1443" t="s">
        <v>283</v>
      </c>
      <c r="AX26" s="1444"/>
      <c r="AY26" s="1444"/>
      <c r="AZ26" s="1444"/>
      <c r="BA26" s="1444"/>
      <c r="BB26" s="1444"/>
      <c r="BC26" s="188">
        <v>5000000000</v>
      </c>
      <c r="BD26" s="188">
        <v>5000000000</v>
      </c>
      <c r="BE26" s="189">
        <v>0</v>
      </c>
      <c r="BF26" s="189">
        <v>0</v>
      </c>
      <c r="BG26" s="188">
        <v>2911564978</v>
      </c>
      <c r="BH26" s="188">
        <v>2088435022</v>
      </c>
      <c r="BI26" s="188">
        <v>2911564978</v>
      </c>
      <c r="BJ26" s="189">
        <v>0</v>
      </c>
      <c r="BK26" s="188">
        <v>2911564978</v>
      </c>
      <c r="BL26" s="189">
        <v>0</v>
      </c>
      <c r="BM26" s="188" t="s">
        <v>483</v>
      </c>
      <c r="BN26" s="189" t="s">
        <v>437</v>
      </c>
      <c r="BO26" s="189" t="s">
        <v>484</v>
      </c>
    </row>
    <row r="27" spans="1:67" s="185" customFormat="1" x14ac:dyDescent="0.25">
      <c r="A27" s="185" t="str">
        <f>+B27&amp;"-"&amp;C27&amp;"-"&amp;D27&amp;"-"&amp;E27&amp;"-"&amp;F27&amp;"-"&amp;G27&amp;"-"&amp;AV27</f>
        <v>A-1-0-1-1-4-10</v>
      </c>
      <c r="B27" s="186" t="str">
        <f t="shared" si="4"/>
        <v>A</v>
      </c>
      <c r="C27" s="186" t="str">
        <f t="shared" si="5"/>
        <v>1</v>
      </c>
      <c r="D27" s="186" t="str">
        <f t="shared" si="6"/>
        <v>0</v>
      </c>
      <c r="E27" s="186" t="str">
        <f t="shared" si="7"/>
        <v>1</v>
      </c>
      <c r="F27" s="186" t="str">
        <f t="shared" si="8"/>
        <v>1</v>
      </c>
      <c r="G27" s="186" t="str">
        <f t="shared" si="9"/>
        <v>4</v>
      </c>
      <c r="H27" s="186"/>
      <c r="I27" s="186"/>
      <c r="J27" s="186"/>
      <c r="K27" s="186"/>
      <c r="M27" s="199"/>
      <c r="N27" s="1445" t="s">
        <v>17</v>
      </c>
      <c r="O27" s="1444"/>
      <c r="P27" s="1445" t="s">
        <v>287</v>
      </c>
      <c r="Q27" s="1444"/>
      <c r="R27" s="1445" t="s">
        <v>288</v>
      </c>
      <c r="S27" s="1444"/>
      <c r="T27" s="1445" t="s">
        <v>287</v>
      </c>
      <c r="U27" s="1444"/>
      <c r="V27" s="1445" t="s">
        <v>287</v>
      </c>
      <c r="W27" s="1444"/>
      <c r="X27" s="1444"/>
      <c r="Y27" s="1445" t="s">
        <v>291</v>
      </c>
      <c r="Z27" s="1444"/>
      <c r="AA27" s="1444"/>
      <c r="AB27" s="1445"/>
      <c r="AC27" s="1444"/>
      <c r="AD27" s="1445"/>
      <c r="AE27" s="1444"/>
      <c r="AF27" s="1446" t="s">
        <v>20</v>
      </c>
      <c r="AG27" s="1444"/>
      <c r="AH27" s="1444"/>
      <c r="AI27" s="1444"/>
      <c r="AJ27" s="1444"/>
      <c r="AK27" s="1444"/>
      <c r="AL27" s="1444"/>
      <c r="AM27" s="1444"/>
      <c r="AN27" s="1445" t="s">
        <v>281</v>
      </c>
      <c r="AO27" s="1444"/>
      <c r="AP27" s="1444"/>
      <c r="AQ27" s="1444"/>
      <c r="AR27" s="1444"/>
      <c r="AS27" s="1445" t="s">
        <v>282</v>
      </c>
      <c r="AT27" s="1444"/>
      <c r="AU27" s="1444"/>
      <c r="AV27" s="187" t="s">
        <v>68</v>
      </c>
      <c r="AW27" s="1443" t="s">
        <v>283</v>
      </c>
      <c r="AX27" s="1444"/>
      <c r="AY27" s="1444"/>
      <c r="AZ27" s="1444"/>
      <c r="BA27" s="1444"/>
      <c r="BB27" s="1444"/>
      <c r="BC27" s="188">
        <v>1000000000</v>
      </c>
      <c r="BD27" s="188">
        <v>1000000000</v>
      </c>
      <c r="BE27" s="189">
        <v>0</v>
      </c>
      <c r="BF27" s="189">
        <v>0</v>
      </c>
      <c r="BG27" s="188">
        <v>423460185</v>
      </c>
      <c r="BH27" s="188">
        <v>576539815</v>
      </c>
      <c r="BI27" s="188">
        <v>423409420</v>
      </c>
      <c r="BJ27" s="188">
        <v>50765</v>
      </c>
      <c r="BK27" s="188">
        <v>423409420</v>
      </c>
      <c r="BL27" s="189">
        <v>0</v>
      </c>
      <c r="BM27" s="188" t="s">
        <v>485</v>
      </c>
      <c r="BN27" s="189" t="s">
        <v>437</v>
      </c>
      <c r="BO27" s="188" t="s">
        <v>486</v>
      </c>
    </row>
    <row r="28" spans="1:67" s="176" customFormat="1" ht="14.45" customHeight="1" x14ac:dyDescent="0.25">
      <c r="B28" s="179" t="str">
        <f t="shared" si="4"/>
        <v>A</v>
      </c>
      <c r="C28" s="179" t="str">
        <f t="shared" si="5"/>
        <v>1</v>
      </c>
      <c r="D28" s="179" t="str">
        <f t="shared" si="6"/>
        <v>0</v>
      </c>
      <c r="E28" s="179" t="str">
        <f t="shared" si="7"/>
        <v>1</v>
      </c>
      <c r="F28" s="179" t="str">
        <f t="shared" si="8"/>
        <v>4</v>
      </c>
      <c r="G28" s="179">
        <f t="shared" si="9"/>
        <v>0</v>
      </c>
      <c r="H28" s="179"/>
      <c r="I28" s="179"/>
      <c r="J28" s="179"/>
      <c r="K28" s="179"/>
      <c r="M28" s="198"/>
      <c r="N28" s="1233" t="s">
        <v>17</v>
      </c>
      <c r="O28" s="1344"/>
      <c r="P28" s="1233" t="s">
        <v>287</v>
      </c>
      <c r="Q28" s="1344"/>
      <c r="R28" s="1233" t="s">
        <v>288</v>
      </c>
      <c r="S28" s="1344"/>
      <c r="T28" s="1233" t="s">
        <v>287</v>
      </c>
      <c r="U28" s="1344"/>
      <c r="V28" s="1233" t="s">
        <v>291</v>
      </c>
      <c r="W28" s="1344"/>
      <c r="X28" s="1344"/>
      <c r="Y28" s="1233"/>
      <c r="Z28" s="1344"/>
      <c r="AA28" s="1344"/>
      <c r="AB28" s="1233"/>
      <c r="AC28" s="1344"/>
      <c r="AD28" s="1233"/>
      <c r="AE28" s="1344"/>
      <c r="AF28" s="1232" t="s">
        <v>195</v>
      </c>
      <c r="AG28" s="1344"/>
      <c r="AH28" s="1344"/>
      <c r="AI28" s="1344"/>
      <c r="AJ28" s="1344"/>
      <c r="AK28" s="1344"/>
      <c r="AL28" s="1344"/>
      <c r="AM28" s="1344"/>
      <c r="AN28" s="1233" t="s">
        <v>281</v>
      </c>
      <c r="AO28" s="1344"/>
      <c r="AP28" s="1344"/>
      <c r="AQ28" s="1344"/>
      <c r="AR28" s="1344"/>
      <c r="AS28" s="1233" t="s">
        <v>282</v>
      </c>
      <c r="AT28" s="1344"/>
      <c r="AU28" s="1344"/>
      <c r="AV28" s="169" t="s">
        <v>68</v>
      </c>
      <c r="AW28" s="1234" t="s">
        <v>283</v>
      </c>
      <c r="AX28" s="1344"/>
      <c r="AY28" s="1344"/>
      <c r="AZ28" s="1344"/>
      <c r="BA28" s="1344"/>
      <c r="BB28" s="1344"/>
      <c r="BC28" s="170">
        <v>1525000000</v>
      </c>
      <c r="BD28" s="170">
        <v>1525000000</v>
      </c>
      <c r="BE28" s="171">
        <v>0</v>
      </c>
      <c r="BF28" s="171">
        <v>0</v>
      </c>
      <c r="BG28" s="170">
        <v>859191163</v>
      </c>
      <c r="BH28" s="170">
        <v>665808837</v>
      </c>
      <c r="BI28" s="170">
        <v>859191163</v>
      </c>
      <c r="BJ28" s="171">
        <v>0</v>
      </c>
      <c r="BK28" s="170">
        <v>859191163</v>
      </c>
      <c r="BL28" s="171">
        <v>0</v>
      </c>
      <c r="BM28" s="170" t="s">
        <v>487</v>
      </c>
      <c r="BN28" s="171" t="s">
        <v>437</v>
      </c>
      <c r="BO28" s="171" t="s">
        <v>437</v>
      </c>
    </row>
    <row r="29" spans="1:67" s="185" customFormat="1" x14ac:dyDescent="0.25">
      <c r="A29" s="185" t="str">
        <f t="shared" ref="A29:A41" si="10">+B29&amp;"-"&amp;C29&amp;"-"&amp;D29&amp;"-"&amp;E29&amp;"-"&amp;F29&amp;"-"&amp;G29&amp;"-"&amp;AV29</f>
        <v>A-1-0-1-4-2-10</v>
      </c>
      <c r="B29" s="186" t="str">
        <f t="shared" si="4"/>
        <v>A</v>
      </c>
      <c r="C29" s="186" t="str">
        <f t="shared" si="5"/>
        <v>1</v>
      </c>
      <c r="D29" s="186" t="str">
        <f t="shared" si="6"/>
        <v>0</v>
      </c>
      <c r="E29" s="186" t="str">
        <f t="shared" si="7"/>
        <v>1</v>
      </c>
      <c r="F29" s="186" t="str">
        <f t="shared" si="8"/>
        <v>4</v>
      </c>
      <c r="G29" s="186" t="str">
        <f t="shared" si="9"/>
        <v>2</v>
      </c>
      <c r="H29" s="186"/>
      <c r="I29" s="186"/>
      <c r="J29" s="186"/>
      <c r="K29" s="186"/>
      <c r="M29" s="199"/>
      <c r="N29" s="1445" t="s">
        <v>17</v>
      </c>
      <c r="O29" s="1444"/>
      <c r="P29" s="1445" t="s">
        <v>287</v>
      </c>
      <c r="Q29" s="1444"/>
      <c r="R29" s="1445" t="s">
        <v>288</v>
      </c>
      <c r="S29" s="1444"/>
      <c r="T29" s="1445" t="s">
        <v>287</v>
      </c>
      <c r="U29" s="1444"/>
      <c r="V29" s="1445" t="s">
        <v>291</v>
      </c>
      <c r="W29" s="1444"/>
      <c r="X29" s="1444"/>
      <c r="Y29" s="1445" t="s">
        <v>290</v>
      </c>
      <c r="Z29" s="1444"/>
      <c r="AA29" s="1444"/>
      <c r="AB29" s="1445"/>
      <c r="AC29" s="1444"/>
      <c r="AD29" s="1445"/>
      <c r="AE29" s="1444"/>
      <c r="AF29" s="1446" t="s">
        <v>21</v>
      </c>
      <c r="AG29" s="1444"/>
      <c r="AH29" s="1444"/>
      <c r="AI29" s="1444"/>
      <c r="AJ29" s="1444"/>
      <c r="AK29" s="1444"/>
      <c r="AL29" s="1444"/>
      <c r="AM29" s="1444"/>
      <c r="AN29" s="1445" t="s">
        <v>281</v>
      </c>
      <c r="AO29" s="1444"/>
      <c r="AP29" s="1444"/>
      <c r="AQ29" s="1444"/>
      <c r="AR29" s="1444"/>
      <c r="AS29" s="1445" t="s">
        <v>282</v>
      </c>
      <c r="AT29" s="1444"/>
      <c r="AU29" s="1444"/>
      <c r="AV29" s="187" t="s">
        <v>68</v>
      </c>
      <c r="AW29" s="1443" t="s">
        <v>283</v>
      </c>
      <c r="AX29" s="1444"/>
      <c r="AY29" s="1444"/>
      <c r="AZ29" s="1444"/>
      <c r="BA29" s="1444"/>
      <c r="BB29" s="1444"/>
      <c r="BC29" s="188">
        <v>1525000000</v>
      </c>
      <c r="BD29" s="188">
        <v>1525000000</v>
      </c>
      <c r="BE29" s="189">
        <v>0</v>
      </c>
      <c r="BF29" s="189">
        <v>0</v>
      </c>
      <c r="BG29" s="188">
        <v>859191163</v>
      </c>
      <c r="BH29" s="188">
        <v>665808837</v>
      </c>
      <c r="BI29" s="188">
        <v>859191163</v>
      </c>
      <c r="BJ29" s="189">
        <v>0</v>
      </c>
      <c r="BK29" s="188">
        <v>859191163</v>
      </c>
      <c r="BL29" s="189">
        <v>0</v>
      </c>
      <c r="BM29" s="188" t="s">
        <v>487</v>
      </c>
      <c r="BN29" s="189" t="s">
        <v>437</v>
      </c>
      <c r="BO29" s="188" t="s">
        <v>437</v>
      </c>
    </row>
    <row r="30" spans="1:67" s="176" customFormat="1" ht="14.45" customHeight="1" x14ac:dyDescent="0.25">
      <c r="B30" s="179" t="str">
        <f t="shared" si="4"/>
        <v>A</v>
      </c>
      <c r="C30" s="179" t="str">
        <f t="shared" si="5"/>
        <v>1</v>
      </c>
      <c r="D30" s="179" t="str">
        <f t="shared" si="6"/>
        <v>0</v>
      </c>
      <c r="E30" s="179" t="str">
        <f t="shared" si="7"/>
        <v>1</v>
      </c>
      <c r="F30" s="179" t="str">
        <f t="shared" si="8"/>
        <v>5</v>
      </c>
      <c r="G30" s="179">
        <f t="shared" si="9"/>
        <v>0</v>
      </c>
      <c r="H30" s="179"/>
      <c r="I30" s="179"/>
      <c r="J30" s="179"/>
      <c r="K30" s="179"/>
      <c r="M30" s="198"/>
      <c r="N30" s="1233" t="s">
        <v>17</v>
      </c>
      <c r="O30" s="1344"/>
      <c r="P30" s="1233" t="s">
        <v>287</v>
      </c>
      <c r="Q30" s="1344"/>
      <c r="R30" s="1233" t="s">
        <v>288</v>
      </c>
      <c r="S30" s="1344"/>
      <c r="T30" s="1233" t="s">
        <v>287</v>
      </c>
      <c r="U30" s="1344"/>
      <c r="V30" s="1233" t="s">
        <v>292</v>
      </c>
      <c r="W30" s="1344"/>
      <c r="X30" s="1344"/>
      <c r="Y30" s="1233"/>
      <c r="Z30" s="1344"/>
      <c r="AA30" s="1344"/>
      <c r="AB30" s="1233"/>
      <c r="AC30" s="1344"/>
      <c r="AD30" s="1233"/>
      <c r="AE30" s="1344"/>
      <c r="AF30" s="1232" t="s">
        <v>197</v>
      </c>
      <c r="AG30" s="1344"/>
      <c r="AH30" s="1344"/>
      <c r="AI30" s="1344"/>
      <c r="AJ30" s="1344"/>
      <c r="AK30" s="1344"/>
      <c r="AL30" s="1344"/>
      <c r="AM30" s="1344"/>
      <c r="AN30" s="1233" t="s">
        <v>281</v>
      </c>
      <c r="AO30" s="1344"/>
      <c r="AP30" s="1344"/>
      <c r="AQ30" s="1344"/>
      <c r="AR30" s="1344"/>
      <c r="AS30" s="1233" t="s">
        <v>282</v>
      </c>
      <c r="AT30" s="1344"/>
      <c r="AU30" s="1344"/>
      <c r="AV30" s="169" t="s">
        <v>68</v>
      </c>
      <c r="AW30" s="1234" t="s">
        <v>283</v>
      </c>
      <c r="AX30" s="1344"/>
      <c r="AY30" s="1344"/>
      <c r="AZ30" s="1344"/>
      <c r="BA30" s="1344"/>
      <c r="BB30" s="1344"/>
      <c r="BC30" s="170">
        <v>24015000000</v>
      </c>
      <c r="BD30" s="170">
        <v>24015000000</v>
      </c>
      <c r="BE30" s="171">
        <v>0</v>
      </c>
      <c r="BF30" s="171">
        <v>0</v>
      </c>
      <c r="BG30" s="170">
        <v>6445464891</v>
      </c>
      <c r="BH30" s="170">
        <v>17569535109</v>
      </c>
      <c r="BI30" s="170">
        <v>6445460066</v>
      </c>
      <c r="BJ30" s="170">
        <v>4825</v>
      </c>
      <c r="BK30" s="170">
        <v>6445460066</v>
      </c>
      <c r="BL30" s="171">
        <v>0</v>
      </c>
      <c r="BM30" s="170" t="s">
        <v>488</v>
      </c>
      <c r="BN30" s="171" t="s">
        <v>437</v>
      </c>
      <c r="BO30" s="171" t="s">
        <v>489</v>
      </c>
    </row>
    <row r="31" spans="1:67" s="185" customFormat="1" x14ac:dyDescent="0.25">
      <c r="A31" s="185" t="str">
        <f t="shared" si="10"/>
        <v>A-1-0-1-5-1-10</v>
      </c>
      <c r="B31" s="186" t="str">
        <f t="shared" si="4"/>
        <v>A</v>
      </c>
      <c r="C31" s="186" t="str">
        <f t="shared" si="5"/>
        <v>1</v>
      </c>
      <c r="D31" s="186" t="str">
        <f t="shared" si="6"/>
        <v>0</v>
      </c>
      <c r="E31" s="186" t="str">
        <f t="shared" si="7"/>
        <v>1</v>
      </c>
      <c r="F31" s="186" t="str">
        <f t="shared" si="8"/>
        <v>5</v>
      </c>
      <c r="G31" s="186" t="str">
        <f t="shared" si="9"/>
        <v>1</v>
      </c>
      <c r="H31" s="186"/>
      <c r="I31" s="186"/>
      <c r="J31" s="186"/>
      <c r="K31" s="186"/>
      <c r="M31" s="199"/>
      <c r="N31" s="1445" t="s">
        <v>17</v>
      </c>
      <c r="O31" s="1444"/>
      <c r="P31" s="1445" t="s">
        <v>287</v>
      </c>
      <c r="Q31" s="1444"/>
      <c r="R31" s="1445" t="s">
        <v>288</v>
      </c>
      <c r="S31" s="1444"/>
      <c r="T31" s="1445" t="s">
        <v>287</v>
      </c>
      <c r="U31" s="1444"/>
      <c r="V31" s="1445" t="s">
        <v>292</v>
      </c>
      <c r="W31" s="1444"/>
      <c r="X31" s="1444"/>
      <c r="Y31" s="1445" t="s">
        <v>287</v>
      </c>
      <c r="Z31" s="1444"/>
      <c r="AA31" s="1444"/>
      <c r="AB31" s="1445"/>
      <c r="AC31" s="1444"/>
      <c r="AD31" s="1445"/>
      <c r="AE31" s="1444"/>
      <c r="AF31" s="1446" t="s">
        <v>22</v>
      </c>
      <c r="AG31" s="1444"/>
      <c r="AH31" s="1444"/>
      <c r="AI31" s="1444"/>
      <c r="AJ31" s="1444"/>
      <c r="AK31" s="1444"/>
      <c r="AL31" s="1444"/>
      <c r="AM31" s="1444"/>
      <c r="AN31" s="1445" t="s">
        <v>281</v>
      </c>
      <c r="AO31" s="1444"/>
      <c r="AP31" s="1444"/>
      <c r="AQ31" s="1444"/>
      <c r="AR31" s="1444"/>
      <c r="AS31" s="1445" t="s">
        <v>282</v>
      </c>
      <c r="AT31" s="1444"/>
      <c r="AU31" s="1444"/>
      <c r="AV31" s="187" t="s">
        <v>68</v>
      </c>
      <c r="AW31" s="1443" t="s">
        <v>283</v>
      </c>
      <c r="AX31" s="1444"/>
      <c r="AY31" s="1444"/>
      <c r="AZ31" s="1444"/>
      <c r="BA31" s="1444"/>
      <c r="BB31" s="1444"/>
      <c r="BC31" s="188">
        <v>3150962889</v>
      </c>
      <c r="BD31" s="188">
        <v>3150962889</v>
      </c>
      <c r="BE31" s="189">
        <v>0</v>
      </c>
      <c r="BF31" s="189">
        <v>0</v>
      </c>
      <c r="BG31" s="188">
        <v>1718066101</v>
      </c>
      <c r="BH31" s="188">
        <v>1432896788</v>
      </c>
      <c r="BI31" s="188">
        <v>1718066101</v>
      </c>
      <c r="BJ31" s="189">
        <v>0</v>
      </c>
      <c r="BK31" s="188">
        <v>1718066101</v>
      </c>
      <c r="BL31" s="189">
        <v>0</v>
      </c>
      <c r="BM31" s="188" t="s">
        <v>490</v>
      </c>
      <c r="BN31" s="189" t="s">
        <v>437</v>
      </c>
      <c r="BO31" s="188" t="s">
        <v>437</v>
      </c>
    </row>
    <row r="32" spans="1:67" s="185" customFormat="1" x14ac:dyDescent="0.25">
      <c r="A32" s="185" t="str">
        <f t="shared" si="10"/>
        <v>A-1-0-1-5-2-10</v>
      </c>
      <c r="B32" s="186" t="str">
        <f t="shared" si="4"/>
        <v>A</v>
      </c>
      <c r="C32" s="186" t="str">
        <f t="shared" si="5"/>
        <v>1</v>
      </c>
      <c r="D32" s="186" t="str">
        <f t="shared" si="6"/>
        <v>0</v>
      </c>
      <c r="E32" s="186" t="str">
        <f t="shared" si="7"/>
        <v>1</v>
      </c>
      <c r="F32" s="186" t="str">
        <f t="shared" si="8"/>
        <v>5</v>
      </c>
      <c r="G32" s="186" t="str">
        <f t="shared" si="9"/>
        <v>2</v>
      </c>
      <c r="H32" s="186"/>
      <c r="I32" s="186"/>
      <c r="J32" s="186"/>
      <c r="K32" s="186"/>
      <c r="M32" s="199"/>
      <c r="N32" s="1445" t="s">
        <v>17</v>
      </c>
      <c r="O32" s="1444"/>
      <c r="P32" s="1445" t="s">
        <v>287</v>
      </c>
      <c r="Q32" s="1444"/>
      <c r="R32" s="1445" t="s">
        <v>288</v>
      </c>
      <c r="S32" s="1444"/>
      <c r="T32" s="1445" t="s">
        <v>287</v>
      </c>
      <c r="U32" s="1444"/>
      <c r="V32" s="1445" t="s">
        <v>292</v>
      </c>
      <c r="W32" s="1444"/>
      <c r="X32" s="1444"/>
      <c r="Y32" s="1445" t="s">
        <v>290</v>
      </c>
      <c r="Z32" s="1444"/>
      <c r="AA32" s="1444"/>
      <c r="AB32" s="1445"/>
      <c r="AC32" s="1444"/>
      <c r="AD32" s="1445"/>
      <c r="AE32" s="1444"/>
      <c r="AF32" s="1446" t="s">
        <v>23</v>
      </c>
      <c r="AG32" s="1444"/>
      <c r="AH32" s="1444"/>
      <c r="AI32" s="1444"/>
      <c r="AJ32" s="1444"/>
      <c r="AK32" s="1444"/>
      <c r="AL32" s="1444"/>
      <c r="AM32" s="1444"/>
      <c r="AN32" s="1445" t="s">
        <v>281</v>
      </c>
      <c r="AO32" s="1444"/>
      <c r="AP32" s="1444"/>
      <c r="AQ32" s="1444"/>
      <c r="AR32" s="1444"/>
      <c r="AS32" s="1445" t="s">
        <v>282</v>
      </c>
      <c r="AT32" s="1444"/>
      <c r="AU32" s="1444"/>
      <c r="AV32" s="187" t="s">
        <v>68</v>
      </c>
      <c r="AW32" s="1443" t="s">
        <v>283</v>
      </c>
      <c r="AX32" s="1444"/>
      <c r="AY32" s="1444"/>
      <c r="AZ32" s="1444"/>
      <c r="BA32" s="1444"/>
      <c r="BB32" s="1444"/>
      <c r="BC32" s="188">
        <v>2597340556</v>
      </c>
      <c r="BD32" s="188">
        <v>2597340556</v>
      </c>
      <c r="BE32" s="189">
        <v>0</v>
      </c>
      <c r="BF32" s="189">
        <v>0</v>
      </c>
      <c r="BG32" s="188">
        <v>1459966961</v>
      </c>
      <c r="BH32" s="188">
        <v>1137373595</v>
      </c>
      <c r="BI32" s="188">
        <v>1459966961</v>
      </c>
      <c r="BJ32" s="189">
        <v>0</v>
      </c>
      <c r="BK32" s="188">
        <v>1459966961</v>
      </c>
      <c r="BL32" s="189">
        <v>0</v>
      </c>
      <c r="BM32" s="188" t="s">
        <v>491</v>
      </c>
      <c r="BN32" s="189" t="s">
        <v>437</v>
      </c>
      <c r="BO32" s="188" t="s">
        <v>437</v>
      </c>
    </row>
    <row r="33" spans="1:67" s="185" customFormat="1" x14ac:dyDescent="0.25">
      <c r="A33" s="185" t="str">
        <f t="shared" si="10"/>
        <v>A-1-0-1-5-14-10</v>
      </c>
      <c r="B33" s="186" t="str">
        <f t="shared" si="4"/>
        <v>A</v>
      </c>
      <c r="C33" s="186" t="str">
        <f t="shared" si="5"/>
        <v>1</v>
      </c>
      <c r="D33" s="186" t="str">
        <f t="shared" si="6"/>
        <v>0</v>
      </c>
      <c r="E33" s="186" t="str">
        <f t="shared" si="7"/>
        <v>1</v>
      </c>
      <c r="F33" s="186" t="str">
        <f t="shared" si="8"/>
        <v>5</v>
      </c>
      <c r="G33" s="186" t="str">
        <f t="shared" si="9"/>
        <v>14</v>
      </c>
      <c r="H33" s="186"/>
      <c r="I33" s="186"/>
      <c r="J33" s="186"/>
      <c r="K33" s="186"/>
      <c r="M33" s="199"/>
      <c r="N33" s="1445" t="s">
        <v>17</v>
      </c>
      <c r="O33" s="1444"/>
      <c r="P33" s="1445" t="s">
        <v>287</v>
      </c>
      <c r="Q33" s="1444"/>
      <c r="R33" s="1445" t="s">
        <v>288</v>
      </c>
      <c r="S33" s="1444"/>
      <c r="T33" s="1445" t="s">
        <v>287</v>
      </c>
      <c r="U33" s="1444"/>
      <c r="V33" s="1445" t="s">
        <v>292</v>
      </c>
      <c r="W33" s="1444"/>
      <c r="X33" s="1444"/>
      <c r="Y33" s="1445" t="s">
        <v>293</v>
      </c>
      <c r="Z33" s="1444"/>
      <c r="AA33" s="1444"/>
      <c r="AB33" s="1445"/>
      <c r="AC33" s="1444"/>
      <c r="AD33" s="1445"/>
      <c r="AE33" s="1444"/>
      <c r="AF33" s="1446" t="s">
        <v>24</v>
      </c>
      <c r="AG33" s="1444"/>
      <c r="AH33" s="1444"/>
      <c r="AI33" s="1444"/>
      <c r="AJ33" s="1444"/>
      <c r="AK33" s="1444"/>
      <c r="AL33" s="1444"/>
      <c r="AM33" s="1444"/>
      <c r="AN33" s="1445" t="s">
        <v>281</v>
      </c>
      <c r="AO33" s="1444"/>
      <c r="AP33" s="1444"/>
      <c r="AQ33" s="1444"/>
      <c r="AR33" s="1444"/>
      <c r="AS33" s="1445" t="s">
        <v>282</v>
      </c>
      <c r="AT33" s="1444"/>
      <c r="AU33" s="1444"/>
      <c r="AV33" s="187" t="s">
        <v>68</v>
      </c>
      <c r="AW33" s="1443" t="s">
        <v>283</v>
      </c>
      <c r="AX33" s="1444"/>
      <c r="AY33" s="1444"/>
      <c r="AZ33" s="1444"/>
      <c r="BA33" s="1444"/>
      <c r="BB33" s="1444"/>
      <c r="BC33" s="188">
        <v>4253886505</v>
      </c>
      <c r="BD33" s="188">
        <v>4253886505</v>
      </c>
      <c r="BE33" s="189">
        <v>0</v>
      </c>
      <c r="BF33" s="189">
        <v>0</v>
      </c>
      <c r="BG33" s="188">
        <v>51046233</v>
      </c>
      <c r="BH33" s="188">
        <v>4202840272</v>
      </c>
      <c r="BI33" s="188">
        <v>51046233</v>
      </c>
      <c r="BJ33" s="189">
        <v>0</v>
      </c>
      <c r="BK33" s="188">
        <v>51046233</v>
      </c>
      <c r="BL33" s="189">
        <v>0</v>
      </c>
      <c r="BM33" s="188" t="s">
        <v>492</v>
      </c>
      <c r="BN33" s="189" t="s">
        <v>437</v>
      </c>
      <c r="BO33" s="188" t="s">
        <v>437</v>
      </c>
    </row>
    <row r="34" spans="1:67" s="185" customFormat="1" x14ac:dyDescent="0.25">
      <c r="A34" s="185" t="str">
        <f t="shared" si="10"/>
        <v>A-1-0-1-5-15-10</v>
      </c>
      <c r="B34" s="186" t="str">
        <f t="shared" si="4"/>
        <v>A</v>
      </c>
      <c r="C34" s="186" t="str">
        <f t="shared" si="5"/>
        <v>1</v>
      </c>
      <c r="D34" s="186" t="str">
        <f t="shared" si="6"/>
        <v>0</v>
      </c>
      <c r="E34" s="186" t="str">
        <f t="shared" si="7"/>
        <v>1</v>
      </c>
      <c r="F34" s="186" t="str">
        <f t="shared" si="8"/>
        <v>5</v>
      </c>
      <c r="G34" s="186" t="str">
        <f t="shared" si="9"/>
        <v>15</v>
      </c>
      <c r="H34" s="186"/>
      <c r="I34" s="186"/>
      <c r="J34" s="186"/>
      <c r="K34" s="186"/>
      <c r="M34" s="199"/>
      <c r="N34" s="1445" t="s">
        <v>17</v>
      </c>
      <c r="O34" s="1444"/>
      <c r="P34" s="1445" t="s">
        <v>287</v>
      </c>
      <c r="Q34" s="1444"/>
      <c r="R34" s="1445" t="s">
        <v>288</v>
      </c>
      <c r="S34" s="1444"/>
      <c r="T34" s="1445" t="s">
        <v>287</v>
      </c>
      <c r="U34" s="1444"/>
      <c r="V34" s="1445" t="s">
        <v>292</v>
      </c>
      <c r="W34" s="1444"/>
      <c r="X34" s="1444"/>
      <c r="Y34" s="1445" t="s">
        <v>294</v>
      </c>
      <c r="Z34" s="1444"/>
      <c r="AA34" s="1444"/>
      <c r="AB34" s="1445"/>
      <c r="AC34" s="1444"/>
      <c r="AD34" s="1445"/>
      <c r="AE34" s="1444"/>
      <c r="AF34" s="1446" t="s">
        <v>25</v>
      </c>
      <c r="AG34" s="1444"/>
      <c r="AH34" s="1444"/>
      <c r="AI34" s="1444"/>
      <c r="AJ34" s="1444"/>
      <c r="AK34" s="1444"/>
      <c r="AL34" s="1444"/>
      <c r="AM34" s="1444"/>
      <c r="AN34" s="1445" t="s">
        <v>281</v>
      </c>
      <c r="AO34" s="1444"/>
      <c r="AP34" s="1444"/>
      <c r="AQ34" s="1444"/>
      <c r="AR34" s="1444"/>
      <c r="AS34" s="1445" t="s">
        <v>282</v>
      </c>
      <c r="AT34" s="1444"/>
      <c r="AU34" s="1444"/>
      <c r="AV34" s="187" t="s">
        <v>68</v>
      </c>
      <c r="AW34" s="1443" t="s">
        <v>283</v>
      </c>
      <c r="AX34" s="1444"/>
      <c r="AY34" s="1444"/>
      <c r="AZ34" s="1444"/>
      <c r="BA34" s="1444"/>
      <c r="BB34" s="1444"/>
      <c r="BC34" s="188">
        <v>4008125026</v>
      </c>
      <c r="BD34" s="188">
        <v>4008125026</v>
      </c>
      <c r="BE34" s="189">
        <v>0</v>
      </c>
      <c r="BF34" s="189">
        <v>0</v>
      </c>
      <c r="BG34" s="188">
        <v>2094119883</v>
      </c>
      <c r="BH34" s="188">
        <v>1914005143</v>
      </c>
      <c r="BI34" s="188">
        <v>2094115124</v>
      </c>
      <c r="BJ34" s="188">
        <v>4759</v>
      </c>
      <c r="BK34" s="188">
        <v>2094115124</v>
      </c>
      <c r="BL34" s="189">
        <v>0</v>
      </c>
      <c r="BM34" s="188" t="s">
        <v>493</v>
      </c>
      <c r="BN34" s="189" t="s">
        <v>437</v>
      </c>
      <c r="BO34" s="188" t="s">
        <v>489</v>
      </c>
    </row>
    <row r="35" spans="1:67" s="185" customFormat="1" x14ac:dyDescent="0.25">
      <c r="A35" s="185" t="str">
        <f t="shared" si="10"/>
        <v>A-1-0-1-5-16-10</v>
      </c>
      <c r="B35" s="186" t="str">
        <f t="shared" si="4"/>
        <v>A</v>
      </c>
      <c r="C35" s="186" t="str">
        <f t="shared" si="5"/>
        <v>1</v>
      </c>
      <c r="D35" s="186" t="str">
        <f t="shared" si="6"/>
        <v>0</v>
      </c>
      <c r="E35" s="186" t="str">
        <f t="shared" si="7"/>
        <v>1</v>
      </c>
      <c r="F35" s="186" t="str">
        <f t="shared" si="8"/>
        <v>5</v>
      </c>
      <c r="G35" s="186" t="str">
        <f t="shared" si="9"/>
        <v>16</v>
      </c>
      <c r="H35" s="186"/>
      <c r="I35" s="186"/>
      <c r="J35" s="186"/>
      <c r="K35" s="186"/>
      <c r="M35" s="199"/>
      <c r="N35" s="1445" t="s">
        <v>17</v>
      </c>
      <c r="O35" s="1444"/>
      <c r="P35" s="1445" t="s">
        <v>287</v>
      </c>
      <c r="Q35" s="1444"/>
      <c r="R35" s="1445" t="s">
        <v>288</v>
      </c>
      <c r="S35" s="1444"/>
      <c r="T35" s="1445" t="s">
        <v>287</v>
      </c>
      <c r="U35" s="1444"/>
      <c r="V35" s="1445" t="s">
        <v>292</v>
      </c>
      <c r="W35" s="1444"/>
      <c r="X35" s="1444"/>
      <c r="Y35" s="1445" t="s">
        <v>26</v>
      </c>
      <c r="Z35" s="1444"/>
      <c r="AA35" s="1444"/>
      <c r="AB35" s="1445"/>
      <c r="AC35" s="1444"/>
      <c r="AD35" s="1445"/>
      <c r="AE35" s="1444"/>
      <c r="AF35" s="1446" t="s">
        <v>27</v>
      </c>
      <c r="AG35" s="1444"/>
      <c r="AH35" s="1444"/>
      <c r="AI35" s="1444"/>
      <c r="AJ35" s="1444"/>
      <c r="AK35" s="1444"/>
      <c r="AL35" s="1444"/>
      <c r="AM35" s="1444"/>
      <c r="AN35" s="1445" t="s">
        <v>281</v>
      </c>
      <c r="AO35" s="1444"/>
      <c r="AP35" s="1444"/>
      <c r="AQ35" s="1444"/>
      <c r="AR35" s="1444"/>
      <c r="AS35" s="1445" t="s">
        <v>282</v>
      </c>
      <c r="AT35" s="1444"/>
      <c r="AU35" s="1444"/>
      <c r="AV35" s="187" t="s">
        <v>68</v>
      </c>
      <c r="AW35" s="1443" t="s">
        <v>283</v>
      </c>
      <c r="AX35" s="1444"/>
      <c r="AY35" s="1444"/>
      <c r="AZ35" s="1444"/>
      <c r="BA35" s="1444"/>
      <c r="BB35" s="1444"/>
      <c r="BC35" s="188">
        <v>7990939236</v>
      </c>
      <c r="BD35" s="188">
        <v>7990939236</v>
      </c>
      <c r="BE35" s="189">
        <v>0</v>
      </c>
      <c r="BF35" s="189">
        <v>0</v>
      </c>
      <c r="BG35" s="188">
        <v>26670624</v>
      </c>
      <c r="BH35" s="188">
        <v>7964268612</v>
      </c>
      <c r="BI35" s="188">
        <v>26670558</v>
      </c>
      <c r="BJ35" s="189">
        <v>66</v>
      </c>
      <c r="BK35" s="188">
        <v>26670558</v>
      </c>
      <c r="BL35" s="189">
        <v>0</v>
      </c>
      <c r="BM35" s="188" t="s">
        <v>494</v>
      </c>
      <c r="BN35" s="189" t="s">
        <v>437</v>
      </c>
      <c r="BO35" s="188" t="s">
        <v>437</v>
      </c>
    </row>
    <row r="36" spans="1:67" s="185" customFormat="1" x14ac:dyDescent="0.25">
      <c r="A36" s="185" t="str">
        <f t="shared" si="10"/>
        <v>A-1-0-1-5-22-10</v>
      </c>
      <c r="B36" s="186" t="str">
        <f t="shared" si="4"/>
        <v>A</v>
      </c>
      <c r="C36" s="186" t="str">
        <f t="shared" si="5"/>
        <v>1</v>
      </c>
      <c r="D36" s="186" t="str">
        <f t="shared" si="6"/>
        <v>0</v>
      </c>
      <c r="E36" s="186" t="str">
        <f t="shared" si="7"/>
        <v>1</v>
      </c>
      <c r="F36" s="186" t="str">
        <f t="shared" si="8"/>
        <v>5</v>
      </c>
      <c r="G36" s="186" t="str">
        <f t="shared" si="9"/>
        <v>22</v>
      </c>
      <c r="H36" s="186"/>
      <c r="I36" s="186"/>
      <c r="J36" s="186"/>
      <c r="K36" s="186"/>
      <c r="M36" s="199"/>
      <c r="N36" s="1445" t="s">
        <v>17</v>
      </c>
      <c r="O36" s="1444"/>
      <c r="P36" s="1445" t="s">
        <v>287</v>
      </c>
      <c r="Q36" s="1444"/>
      <c r="R36" s="1445" t="s">
        <v>288</v>
      </c>
      <c r="S36" s="1444"/>
      <c r="T36" s="1445" t="s">
        <v>287</v>
      </c>
      <c r="U36" s="1444"/>
      <c r="V36" s="1445" t="s">
        <v>292</v>
      </c>
      <c r="W36" s="1444"/>
      <c r="X36" s="1444"/>
      <c r="Y36" s="1445" t="s">
        <v>295</v>
      </c>
      <c r="Z36" s="1444"/>
      <c r="AA36" s="1444"/>
      <c r="AB36" s="1445"/>
      <c r="AC36" s="1444"/>
      <c r="AD36" s="1445"/>
      <c r="AE36" s="1444"/>
      <c r="AF36" s="1446" t="s">
        <v>28</v>
      </c>
      <c r="AG36" s="1444"/>
      <c r="AH36" s="1444"/>
      <c r="AI36" s="1444"/>
      <c r="AJ36" s="1444"/>
      <c r="AK36" s="1444"/>
      <c r="AL36" s="1444"/>
      <c r="AM36" s="1444"/>
      <c r="AN36" s="1445" t="s">
        <v>281</v>
      </c>
      <c r="AO36" s="1444"/>
      <c r="AP36" s="1444"/>
      <c r="AQ36" s="1444"/>
      <c r="AR36" s="1444"/>
      <c r="AS36" s="1445" t="s">
        <v>282</v>
      </c>
      <c r="AT36" s="1444"/>
      <c r="AU36" s="1444"/>
      <c r="AV36" s="187" t="s">
        <v>68</v>
      </c>
      <c r="AW36" s="1443" t="s">
        <v>283</v>
      </c>
      <c r="AX36" s="1444"/>
      <c r="AY36" s="1444"/>
      <c r="AZ36" s="1444"/>
      <c r="BA36" s="1444"/>
      <c r="BB36" s="1444"/>
      <c r="BC36" s="188">
        <v>2013745788</v>
      </c>
      <c r="BD36" s="188">
        <v>2013745788</v>
      </c>
      <c r="BE36" s="189">
        <v>0</v>
      </c>
      <c r="BF36" s="189">
        <v>0</v>
      </c>
      <c r="BG36" s="188">
        <v>1095595089</v>
      </c>
      <c r="BH36" s="188">
        <v>918150699</v>
      </c>
      <c r="BI36" s="188">
        <v>1095595089</v>
      </c>
      <c r="BJ36" s="189">
        <v>0</v>
      </c>
      <c r="BK36" s="188">
        <v>1095595089</v>
      </c>
      <c r="BL36" s="189">
        <v>0</v>
      </c>
      <c r="BM36" s="188" t="s">
        <v>495</v>
      </c>
      <c r="BN36" s="189" t="s">
        <v>437</v>
      </c>
      <c r="BO36" s="188" t="s">
        <v>437</v>
      </c>
    </row>
    <row r="37" spans="1:67" s="176" customFormat="1" ht="14.45" customHeight="1" x14ac:dyDescent="0.25">
      <c r="B37" s="179" t="str">
        <f t="shared" si="4"/>
        <v>A</v>
      </c>
      <c r="C37" s="179" t="str">
        <f t="shared" si="5"/>
        <v>1</v>
      </c>
      <c r="D37" s="179" t="str">
        <f t="shared" si="6"/>
        <v>0</v>
      </c>
      <c r="E37" s="179" t="str">
        <f t="shared" si="7"/>
        <v>1</v>
      </c>
      <c r="F37" s="179" t="str">
        <f t="shared" si="8"/>
        <v>9</v>
      </c>
      <c r="G37" s="179">
        <f t="shared" si="9"/>
        <v>0</v>
      </c>
      <c r="H37" s="179"/>
      <c r="I37" s="179"/>
      <c r="J37" s="179"/>
      <c r="K37" s="179"/>
      <c r="M37" s="198"/>
      <c r="N37" s="1233" t="s">
        <v>17</v>
      </c>
      <c r="O37" s="1344"/>
      <c r="P37" s="1233" t="s">
        <v>287</v>
      </c>
      <c r="Q37" s="1344"/>
      <c r="R37" s="1233" t="s">
        <v>288</v>
      </c>
      <c r="S37" s="1344"/>
      <c r="T37" s="1233" t="s">
        <v>287</v>
      </c>
      <c r="U37" s="1344"/>
      <c r="V37" s="1233" t="s">
        <v>296</v>
      </c>
      <c r="W37" s="1344"/>
      <c r="X37" s="1344"/>
      <c r="Y37" s="1233"/>
      <c r="Z37" s="1344"/>
      <c r="AA37" s="1344"/>
      <c r="AB37" s="1233"/>
      <c r="AC37" s="1344"/>
      <c r="AD37" s="1233"/>
      <c r="AE37" s="1344"/>
      <c r="AF37" s="1232" t="s">
        <v>198</v>
      </c>
      <c r="AG37" s="1344"/>
      <c r="AH37" s="1344"/>
      <c r="AI37" s="1344"/>
      <c r="AJ37" s="1344"/>
      <c r="AK37" s="1344"/>
      <c r="AL37" s="1344"/>
      <c r="AM37" s="1344"/>
      <c r="AN37" s="1233" t="s">
        <v>281</v>
      </c>
      <c r="AO37" s="1344"/>
      <c r="AP37" s="1344"/>
      <c r="AQ37" s="1344"/>
      <c r="AR37" s="1344"/>
      <c r="AS37" s="1233" t="s">
        <v>282</v>
      </c>
      <c r="AT37" s="1344"/>
      <c r="AU37" s="1344"/>
      <c r="AV37" s="169" t="s">
        <v>68</v>
      </c>
      <c r="AW37" s="1234" t="s">
        <v>283</v>
      </c>
      <c r="AX37" s="1344"/>
      <c r="AY37" s="1344"/>
      <c r="AZ37" s="1344"/>
      <c r="BA37" s="1344"/>
      <c r="BB37" s="1344"/>
      <c r="BC37" s="170">
        <v>572000000</v>
      </c>
      <c r="BD37" s="170">
        <v>572000000</v>
      </c>
      <c r="BE37" s="171">
        <v>0</v>
      </c>
      <c r="BF37" s="171">
        <v>0</v>
      </c>
      <c r="BG37" s="170">
        <v>293383929</v>
      </c>
      <c r="BH37" s="170">
        <v>278616071</v>
      </c>
      <c r="BI37" s="170">
        <v>293376949</v>
      </c>
      <c r="BJ37" s="170">
        <v>6980</v>
      </c>
      <c r="BK37" s="170">
        <v>293376949</v>
      </c>
      <c r="BL37" s="171">
        <v>0</v>
      </c>
      <c r="BM37" s="170" t="s">
        <v>496</v>
      </c>
      <c r="BN37" s="171" t="s">
        <v>437</v>
      </c>
      <c r="BO37" s="171" t="s">
        <v>437</v>
      </c>
    </row>
    <row r="38" spans="1:67" s="185" customFormat="1" x14ac:dyDescent="0.25">
      <c r="A38" s="185" t="str">
        <f t="shared" si="10"/>
        <v>A-1-0-1-9-1-10</v>
      </c>
      <c r="B38" s="186" t="str">
        <f t="shared" si="4"/>
        <v>A</v>
      </c>
      <c r="C38" s="186" t="str">
        <f t="shared" si="5"/>
        <v>1</v>
      </c>
      <c r="D38" s="186" t="str">
        <f t="shared" si="6"/>
        <v>0</v>
      </c>
      <c r="E38" s="186" t="str">
        <f t="shared" si="7"/>
        <v>1</v>
      </c>
      <c r="F38" s="186" t="str">
        <f t="shared" si="8"/>
        <v>9</v>
      </c>
      <c r="G38" s="186" t="str">
        <f t="shared" si="9"/>
        <v>1</v>
      </c>
      <c r="H38" s="186"/>
      <c r="I38" s="186"/>
      <c r="J38" s="186"/>
      <c r="K38" s="186"/>
      <c r="M38" s="199"/>
      <c r="N38" s="1445" t="s">
        <v>17</v>
      </c>
      <c r="O38" s="1444"/>
      <c r="P38" s="1445" t="s">
        <v>287</v>
      </c>
      <c r="Q38" s="1444"/>
      <c r="R38" s="1445" t="s">
        <v>288</v>
      </c>
      <c r="S38" s="1444"/>
      <c r="T38" s="1445" t="s">
        <v>287</v>
      </c>
      <c r="U38" s="1444"/>
      <c r="V38" s="1445" t="s">
        <v>296</v>
      </c>
      <c r="W38" s="1444"/>
      <c r="X38" s="1444"/>
      <c r="Y38" s="1445" t="s">
        <v>287</v>
      </c>
      <c r="Z38" s="1444"/>
      <c r="AA38" s="1444"/>
      <c r="AB38" s="1445"/>
      <c r="AC38" s="1444"/>
      <c r="AD38" s="1445"/>
      <c r="AE38" s="1444"/>
      <c r="AF38" s="1446" t="s">
        <v>29</v>
      </c>
      <c r="AG38" s="1444"/>
      <c r="AH38" s="1444"/>
      <c r="AI38" s="1444"/>
      <c r="AJ38" s="1444"/>
      <c r="AK38" s="1444"/>
      <c r="AL38" s="1444"/>
      <c r="AM38" s="1444"/>
      <c r="AN38" s="1445" t="s">
        <v>281</v>
      </c>
      <c r="AO38" s="1444"/>
      <c r="AP38" s="1444"/>
      <c r="AQ38" s="1444"/>
      <c r="AR38" s="1444"/>
      <c r="AS38" s="1445" t="s">
        <v>282</v>
      </c>
      <c r="AT38" s="1444"/>
      <c r="AU38" s="1444"/>
      <c r="AV38" s="187" t="s">
        <v>68</v>
      </c>
      <c r="AW38" s="1443" t="s">
        <v>283</v>
      </c>
      <c r="AX38" s="1444"/>
      <c r="AY38" s="1444"/>
      <c r="AZ38" s="1444"/>
      <c r="BA38" s="1444"/>
      <c r="BB38" s="1444"/>
      <c r="BC38" s="188">
        <v>300000000</v>
      </c>
      <c r="BD38" s="188">
        <v>300000000</v>
      </c>
      <c r="BE38" s="189">
        <v>0</v>
      </c>
      <c r="BF38" s="189">
        <v>0</v>
      </c>
      <c r="BG38" s="188">
        <v>136116666</v>
      </c>
      <c r="BH38" s="188">
        <v>163883334</v>
      </c>
      <c r="BI38" s="188">
        <v>136116666</v>
      </c>
      <c r="BJ38" s="189">
        <v>0</v>
      </c>
      <c r="BK38" s="188">
        <v>136116666</v>
      </c>
      <c r="BL38" s="189">
        <v>0</v>
      </c>
      <c r="BM38" s="188" t="s">
        <v>497</v>
      </c>
      <c r="BN38" s="189" t="s">
        <v>437</v>
      </c>
      <c r="BO38" s="188" t="s">
        <v>437</v>
      </c>
    </row>
    <row r="39" spans="1:67" s="185" customFormat="1" x14ac:dyDescent="0.25">
      <c r="A39" s="185" t="str">
        <f t="shared" si="10"/>
        <v>A-1-0-1-9-3-10</v>
      </c>
      <c r="B39" s="186" t="str">
        <f t="shared" si="4"/>
        <v>A</v>
      </c>
      <c r="C39" s="186" t="str">
        <f t="shared" si="5"/>
        <v>1</v>
      </c>
      <c r="D39" s="186" t="str">
        <f t="shared" si="6"/>
        <v>0</v>
      </c>
      <c r="E39" s="186" t="str">
        <f t="shared" si="7"/>
        <v>1</v>
      </c>
      <c r="F39" s="186" t="str">
        <f t="shared" si="8"/>
        <v>9</v>
      </c>
      <c r="G39" s="186" t="str">
        <f t="shared" si="9"/>
        <v>3</v>
      </c>
      <c r="H39" s="186"/>
      <c r="I39" s="186"/>
      <c r="J39" s="186"/>
      <c r="K39" s="186"/>
      <c r="M39" s="199"/>
      <c r="N39" s="1445" t="s">
        <v>17</v>
      </c>
      <c r="O39" s="1444"/>
      <c r="P39" s="1445" t="s">
        <v>287</v>
      </c>
      <c r="Q39" s="1444"/>
      <c r="R39" s="1445" t="s">
        <v>288</v>
      </c>
      <c r="S39" s="1444"/>
      <c r="T39" s="1445" t="s">
        <v>287</v>
      </c>
      <c r="U39" s="1444"/>
      <c r="V39" s="1445" t="s">
        <v>296</v>
      </c>
      <c r="W39" s="1444"/>
      <c r="X39" s="1444"/>
      <c r="Y39" s="1445" t="s">
        <v>297</v>
      </c>
      <c r="Z39" s="1444"/>
      <c r="AA39" s="1444"/>
      <c r="AB39" s="1445"/>
      <c r="AC39" s="1444"/>
      <c r="AD39" s="1445"/>
      <c r="AE39" s="1444"/>
      <c r="AF39" s="1446" t="s">
        <v>30</v>
      </c>
      <c r="AG39" s="1444"/>
      <c r="AH39" s="1444"/>
      <c r="AI39" s="1444"/>
      <c r="AJ39" s="1444"/>
      <c r="AK39" s="1444"/>
      <c r="AL39" s="1444"/>
      <c r="AM39" s="1444"/>
      <c r="AN39" s="1445" t="s">
        <v>281</v>
      </c>
      <c r="AO39" s="1444"/>
      <c r="AP39" s="1444"/>
      <c r="AQ39" s="1444"/>
      <c r="AR39" s="1444"/>
      <c r="AS39" s="1445" t="s">
        <v>282</v>
      </c>
      <c r="AT39" s="1444"/>
      <c r="AU39" s="1444"/>
      <c r="AV39" s="187" t="s">
        <v>68</v>
      </c>
      <c r="AW39" s="1443" t="s">
        <v>283</v>
      </c>
      <c r="AX39" s="1444"/>
      <c r="AY39" s="1444"/>
      <c r="AZ39" s="1444"/>
      <c r="BA39" s="1444"/>
      <c r="BB39" s="1444"/>
      <c r="BC39" s="188">
        <v>272000000</v>
      </c>
      <c r="BD39" s="188">
        <v>272000000</v>
      </c>
      <c r="BE39" s="189">
        <v>0</v>
      </c>
      <c r="BF39" s="189">
        <v>0</v>
      </c>
      <c r="BG39" s="188">
        <v>157267263</v>
      </c>
      <c r="BH39" s="188">
        <v>114732737</v>
      </c>
      <c r="BI39" s="188">
        <v>157260283</v>
      </c>
      <c r="BJ39" s="188">
        <v>6980</v>
      </c>
      <c r="BK39" s="188">
        <v>157260283</v>
      </c>
      <c r="BL39" s="189">
        <v>0</v>
      </c>
      <c r="BM39" s="188" t="s">
        <v>498</v>
      </c>
      <c r="BN39" s="189" t="s">
        <v>437</v>
      </c>
      <c r="BO39" s="188" t="s">
        <v>437</v>
      </c>
    </row>
    <row r="40" spans="1:67" s="176" customFormat="1" x14ac:dyDescent="0.25">
      <c r="B40" s="179" t="str">
        <f t="shared" si="4"/>
        <v>A</v>
      </c>
      <c r="C40" s="179" t="str">
        <f t="shared" si="5"/>
        <v>1</v>
      </c>
      <c r="D40" s="179" t="str">
        <f t="shared" si="6"/>
        <v>0</v>
      </c>
      <c r="E40" s="179" t="str">
        <f t="shared" si="7"/>
        <v>2</v>
      </c>
      <c r="F40" s="179">
        <f t="shared" si="8"/>
        <v>0</v>
      </c>
      <c r="G40" s="179">
        <f t="shared" si="9"/>
        <v>0</v>
      </c>
      <c r="H40" s="179"/>
      <c r="I40" s="179"/>
      <c r="J40" s="179"/>
      <c r="K40" s="179"/>
      <c r="M40" s="198"/>
      <c r="N40" s="1233" t="s">
        <v>17</v>
      </c>
      <c r="O40" s="1344"/>
      <c r="P40" s="1233" t="s">
        <v>287</v>
      </c>
      <c r="Q40" s="1344"/>
      <c r="R40" s="1233" t="s">
        <v>288</v>
      </c>
      <c r="S40" s="1344"/>
      <c r="T40" s="1233" t="s">
        <v>290</v>
      </c>
      <c r="U40" s="1344"/>
      <c r="V40" s="1233"/>
      <c r="W40" s="1344"/>
      <c r="X40" s="1344"/>
      <c r="Y40" s="1233"/>
      <c r="Z40" s="1344"/>
      <c r="AA40" s="1344"/>
      <c r="AB40" s="1233"/>
      <c r="AC40" s="1344"/>
      <c r="AD40" s="1233"/>
      <c r="AE40" s="1344"/>
      <c r="AF40" s="1232" t="s">
        <v>201</v>
      </c>
      <c r="AG40" s="1344"/>
      <c r="AH40" s="1344"/>
      <c r="AI40" s="1344"/>
      <c r="AJ40" s="1344"/>
      <c r="AK40" s="1344"/>
      <c r="AL40" s="1344"/>
      <c r="AM40" s="1344"/>
      <c r="AN40" s="1233" t="s">
        <v>281</v>
      </c>
      <c r="AO40" s="1344"/>
      <c r="AP40" s="1344"/>
      <c r="AQ40" s="1344"/>
      <c r="AR40" s="1344"/>
      <c r="AS40" s="1233" t="s">
        <v>282</v>
      </c>
      <c r="AT40" s="1344"/>
      <c r="AU40" s="1344"/>
      <c r="AV40" s="169" t="s">
        <v>68</v>
      </c>
      <c r="AW40" s="1234" t="s">
        <v>283</v>
      </c>
      <c r="AX40" s="1344"/>
      <c r="AY40" s="1344"/>
      <c r="AZ40" s="1344"/>
      <c r="BA40" s="1344"/>
      <c r="BB40" s="1344"/>
      <c r="BC40" s="170">
        <v>2620100000</v>
      </c>
      <c r="BD40" s="170">
        <v>2549102429</v>
      </c>
      <c r="BE40" s="170">
        <v>70997571</v>
      </c>
      <c r="BF40" s="171">
        <v>0</v>
      </c>
      <c r="BG40" s="170">
        <v>2350381360</v>
      </c>
      <c r="BH40" s="170">
        <v>198721069</v>
      </c>
      <c r="BI40" s="170">
        <v>650186934</v>
      </c>
      <c r="BJ40" s="170">
        <v>1700194426</v>
      </c>
      <c r="BK40" s="170">
        <v>637251174</v>
      </c>
      <c r="BL40" s="170">
        <v>12935760</v>
      </c>
      <c r="BM40" s="170" t="s">
        <v>499</v>
      </c>
      <c r="BN40" s="171" t="s">
        <v>437</v>
      </c>
      <c r="BO40" s="171" t="s">
        <v>437</v>
      </c>
    </row>
    <row r="41" spans="1:67" s="185" customFormat="1" x14ac:dyDescent="0.25">
      <c r="A41" s="185" t="str">
        <f t="shared" si="10"/>
        <v>A-1-0-2-12-0-10</v>
      </c>
      <c r="B41" s="186" t="str">
        <f t="shared" si="4"/>
        <v>A</v>
      </c>
      <c r="C41" s="186" t="str">
        <f t="shared" si="5"/>
        <v>1</v>
      </c>
      <c r="D41" s="186" t="str">
        <f t="shared" si="6"/>
        <v>0</v>
      </c>
      <c r="E41" s="186" t="str">
        <f t="shared" si="7"/>
        <v>2</v>
      </c>
      <c r="F41" s="186" t="str">
        <f t="shared" si="8"/>
        <v>12</v>
      </c>
      <c r="G41" s="186">
        <f t="shared" si="9"/>
        <v>0</v>
      </c>
      <c r="H41" s="186"/>
      <c r="I41" s="186"/>
      <c r="J41" s="186"/>
      <c r="K41" s="186"/>
      <c r="M41" s="199"/>
      <c r="N41" s="1445" t="s">
        <v>17</v>
      </c>
      <c r="O41" s="1444"/>
      <c r="P41" s="1445" t="s">
        <v>287</v>
      </c>
      <c r="Q41" s="1444"/>
      <c r="R41" s="1445" t="s">
        <v>288</v>
      </c>
      <c r="S41" s="1444"/>
      <c r="T41" s="1445" t="s">
        <v>290</v>
      </c>
      <c r="U41" s="1444"/>
      <c r="V41" s="1445" t="s">
        <v>298</v>
      </c>
      <c r="W41" s="1444"/>
      <c r="X41" s="1444"/>
      <c r="Y41" s="1445"/>
      <c r="Z41" s="1444"/>
      <c r="AA41" s="1444"/>
      <c r="AB41" s="1445"/>
      <c r="AC41" s="1444"/>
      <c r="AD41" s="1445"/>
      <c r="AE41" s="1444"/>
      <c r="AF41" s="1446" t="s">
        <v>31</v>
      </c>
      <c r="AG41" s="1444"/>
      <c r="AH41" s="1444"/>
      <c r="AI41" s="1444"/>
      <c r="AJ41" s="1444"/>
      <c r="AK41" s="1444"/>
      <c r="AL41" s="1444"/>
      <c r="AM41" s="1444"/>
      <c r="AN41" s="1445" t="s">
        <v>281</v>
      </c>
      <c r="AO41" s="1444"/>
      <c r="AP41" s="1444"/>
      <c r="AQ41" s="1444"/>
      <c r="AR41" s="1444"/>
      <c r="AS41" s="1445" t="s">
        <v>282</v>
      </c>
      <c r="AT41" s="1444"/>
      <c r="AU41" s="1444"/>
      <c r="AV41" s="187" t="s">
        <v>68</v>
      </c>
      <c r="AW41" s="1443" t="s">
        <v>283</v>
      </c>
      <c r="AX41" s="1444"/>
      <c r="AY41" s="1444"/>
      <c r="AZ41" s="1444"/>
      <c r="BA41" s="1444"/>
      <c r="BB41" s="1444"/>
      <c r="BC41" s="188">
        <v>2620100000</v>
      </c>
      <c r="BD41" s="188">
        <v>2549102429</v>
      </c>
      <c r="BE41" s="188">
        <v>70997571</v>
      </c>
      <c r="BF41" s="189">
        <v>0</v>
      </c>
      <c r="BG41" s="188">
        <v>2350381360</v>
      </c>
      <c r="BH41" s="188">
        <v>198721069</v>
      </c>
      <c r="BI41" s="188">
        <v>650186934</v>
      </c>
      <c r="BJ41" s="188">
        <v>1700194426</v>
      </c>
      <c r="BK41" s="188">
        <v>637251174</v>
      </c>
      <c r="BL41" s="188">
        <v>12935760</v>
      </c>
      <c r="BM41" s="188" t="s">
        <v>499</v>
      </c>
      <c r="BN41" s="189" t="s">
        <v>437</v>
      </c>
      <c r="BO41" s="188" t="s">
        <v>437</v>
      </c>
    </row>
    <row r="42" spans="1:67" s="176" customFormat="1" ht="14.45" customHeight="1" x14ac:dyDescent="0.25">
      <c r="B42" s="179" t="str">
        <f t="shared" si="4"/>
        <v>A</v>
      </c>
      <c r="C42" s="179" t="str">
        <f t="shared" si="5"/>
        <v>1</v>
      </c>
      <c r="D42" s="179" t="str">
        <f t="shared" si="6"/>
        <v>0</v>
      </c>
      <c r="E42" s="179" t="str">
        <f t="shared" si="7"/>
        <v>5</v>
      </c>
      <c r="F42" s="179">
        <f t="shared" si="8"/>
        <v>0</v>
      </c>
      <c r="G42" s="179">
        <f t="shared" si="9"/>
        <v>0</v>
      </c>
      <c r="H42" s="179"/>
      <c r="I42" s="179"/>
      <c r="J42" s="179"/>
      <c r="K42" s="179"/>
      <c r="M42" s="198"/>
      <c r="N42" s="1233" t="s">
        <v>17</v>
      </c>
      <c r="O42" s="1344"/>
      <c r="P42" s="1233" t="s">
        <v>287</v>
      </c>
      <c r="Q42" s="1344"/>
      <c r="R42" s="1233" t="s">
        <v>288</v>
      </c>
      <c r="S42" s="1344"/>
      <c r="T42" s="1233" t="s">
        <v>292</v>
      </c>
      <c r="U42" s="1344"/>
      <c r="V42" s="1233"/>
      <c r="W42" s="1344"/>
      <c r="X42" s="1344"/>
      <c r="Y42" s="1233"/>
      <c r="Z42" s="1344"/>
      <c r="AA42" s="1344"/>
      <c r="AB42" s="1233"/>
      <c r="AC42" s="1344"/>
      <c r="AD42" s="1233"/>
      <c r="AE42" s="1344"/>
      <c r="AF42" s="1232" t="s">
        <v>203</v>
      </c>
      <c r="AG42" s="1344"/>
      <c r="AH42" s="1344"/>
      <c r="AI42" s="1344"/>
      <c r="AJ42" s="1344"/>
      <c r="AK42" s="1344"/>
      <c r="AL42" s="1344"/>
      <c r="AM42" s="1344"/>
      <c r="AN42" s="1233" t="s">
        <v>281</v>
      </c>
      <c r="AO42" s="1344"/>
      <c r="AP42" s="1344"/>
      <c r="AQ42" s="1344"/>
      <c r="AR42" s="1344"/>
      <c r="AS42" s="1233" t="s">
        <v>282</v>
      </c>
      <c r="AT42" s="1344"/>
      <c r="AU42" s="1344"/>
      <c r="AV42" s="169" t="s">
        <v>68</v>
      </c>
      <c r="AW42" s="1234" t="s">
        <v>283</v>
      </c>
      <c r="AX42" s="1344"/>
      <c r="AY42" s="1344"/>
      <c r="AZ42" s="1344"/>
      <c r="BA42" s="1344"/>
      <c r="BB42" s="1344"/>
      <c r="BC42" s="170">
        <v>35057916667</v>
      </c>
      <c r="BD42" s="170">
        <v>35057916667</v>
      </c>
      <c r="BE42" s="171">
        <v>0</v>
      </c>
      <c r="BF42" s="171">
        <v>0</v>
      </c>
      <c r="BG42" s="170">
        <v>18699780097</v>
      </c>
      <c r="BH42" s="170">
        <v>16358136570</v>
      </c>
      <c r="BI42" s="170">
        <v>18699780097</v>
      </c>
      <c r="BJ42" s="171">
        <v>0</v>
      </c>
      <c r="BK42" s="170">
        <v>18699780097</v>
      </c>
      <c r="BL42" s="171">
        <v>0</v>
      </c>
      <c r="BM42" s="170" t="s">
        <v>500</v>
      </c>
      <c r="BN42" s="170" t="s">
        <v>467</v>
      </c>
      <c r="BO42" s="170" t="s">
        <v>501</v>
      </c>
    </row>
    <row r="43" spans="1:67" s="176" customFormat="1" ht="14.45" customHeight="1" x14ac:dyDescent="0.25">
      <c r="B43" s="179" t="str">
        <f t="shared" si="4"/>
        <v>A</v>
      </c>
      <c r="C43" s="179" t="str">
        <f t="shared" si="5"/>
        <v>1</v>
      </c>
      <c r="D43" s="179" t="str">
        <f t="shared" si="6"/>
        <v>0</v>
      </c>
      <c r="E43" s="179" t="str">
        <f t="shared" si="7"/>
        <v>5</v>
      </c>
      <c r="F43" s="179" t="str">
        <f t="shared" si="8"/>
        <v>1</v>
      </c>
      <c r="G43" s="179">
        <f t="shared" si="9"/>
        <v>0</v>
      </c>
      <c r="H43" s="179"/>
      <c r="I43" s="179"/>
      <c r="J43" s="179"/>
      <c r="K43" s="179"/>
      <c r="M43" s="198"/>
      <c r="N43" s="1233" t="s">
        <v>17</v>
      </c>
      <c r="O43" s="1344"/>
      <c r="P43" s="1233" t="s">
        <v>287</v>
      </c>
      <c r="Q43" s="1344"/>
      <c r="R43" s="1233" t="s">
        <v>288</v>
      </c>
      <c r="S43" s="1344"/>
      <c r="T43" s="1233" t="s">
        <v>292</v>
      </c>
      <c r="U43" s="1344"/>
      <c r="V43" s="1233" t="s">
        <v>287</v>
      </c>
      <c r="W43" s="1344"/>
      <c r="X43" s="1344"/>
      <c r="Y43" s="1233"/>
      <c r="Z43" s="1344"/>
      <c r="AA43" s="1344"/>
      <c r="AB43" s="1233"/>
      <c r="AC43" s="1344"/>
      <c r="AD43" s="1233"/>
      <c r="AE43" s="1344"/>
      <c r="AF43" s="1232" t="s">
        <v>205</v>
      </c>
      <c r="AG43" s="1344"/>
      <c r="AH43" s="1344"/>
      <c r="AI43" s="1344"/>
      <c r="AJ43" s="1344"/>
      <c r="AK43" s="1344"/>
      <c r="AL43" s="1344"/>
      <c r="AM43" s="1344"/>
      <c r="AN43" s="1233" t="s">
        <v>281</v>
      </c>
      <c r="AO43" s="1344"/>
      <c r="AP43" s="1344"/>
      <c r="AQ43" s="1344"/>
      <c r="AR43" s="1344"/>
      <c r="AS43" s="1233" t="s">
        <v>282</v>
      </c>
      <c r="AT43" s="1344"/>
      <c r="AU43" s="1344"/>
      <c r="AV43" s="169" t="s">
        <v>68</v>
      </c>
      <c r="AW43" s="1234" t="s">
        <v>283</v>
      </c>
      <c r="AX43" s="1344"/>
      <c r="AY43" s="1344"/>
      <c r="AZ43" s="1344"/>
      <c r="BA43" s="1344"/>
      <c r="BB43" s="1344"/>
      <c r="BC43" s="170">
        <v>17935538469</v>
      </c>
      <c r="BD43" s="170">
        <v>17935538469</v>
      </c>
      <c r="BE43" s="171">
        <v>0</v>
      </c>
      <c r="BF43" s="171">
        <v>0</v>
      </c>
      <c r="BG43" s="170">
        <v>9373052503</v>
      </c>
      <c r="BH43" s="170">
        <v>8562485966</v>
      </c>
      <c r="BI43" s="170">
        <v>9373052503</v>
      </c>
      <c r="BJ43" s="171">
        <v>0</v>
      </c>
      <c r="BK43" s="170">
        <v>9373052503</v>
      </c>
      <c r="BL43" s="171">
        <v>0</v>
      </c>
      <c r="BM43" s="170" t="s">
        <v>502</v>
      </c>
      <c r="BN43" s="170" t="s">
        <v>503</v>
      </c>
      <c r="BO43" s="170" t="s">
        <v>504</v>
      </c>
    </row>
    <row r="44" spans="1:67" s="185" customFormat="1" x14ac:dyDescent="0.25">
      <c r="A44" s="185" t="str">
        <f>+B44&amp;"-"&amp;C44&amp;"-"&amp;D44&amp;"-"&amp;E44&amp;"-"&amp;F44&amp;"-"&amp;G44&amp;"-"&amp;AV44</f>
        <v>A-1-0-5-1-1-10</v>
      </c>
      <c r="B44" s="186" t="str">
        <f t="shared" si="4"/>
        <v>A</v>
      </c>
      <c r="C44" s="186" t="str">
        <f t="shared" si="5"/>
        <v>1</v>
      </c>
      <c r="D44" s="186" t="str">
        <f t="shared" si="6"/>
        <v>0</v>
      </c>
      <c r="E44" s="186" t="str">
        <f t="shared" si="7"/>
        <v>5</v>
      </c>
      <c r="F44" s="186" t="str">
        <f t="shared" si="8"/>
        <v>1</v>
      </c>
      <c r="G44" s="186" t="str">
        <f t="shared" si="9"/>
        <v>1</v>
      </c>
      <c r="H44" s="186"/>
      <c r="I44" s="186"/>
      <c r="J44" s="186"/>
      <c r="K44" s="186"/>
      <c r="M44" s="199"/>
      <c r="N44" s="1445" t="s">
        <v>17</v>
      </c>
      <c r="O44" s="1444"/>
      <c r="P44" s="1445" t="s">
        <v>287</v>
      </c>
      <c r="Q44" s="1444"/>
      <c r="R44" s="1445" t="s">
        <v>288</v>
      </c>
      <c r="S44" s="1444"/>
      <c r="T44" s="1445" t="s">
        <v>292</v>
      </c>
      <c r="U44" s="1444"/>
      <c r="V44" s="1445" t="s">
        <v>287</v>
      </c>
      <c r="W44" s="1444"/>
      <c r="X44" s="1444"/>
      <c r="Y44" s="1445" t="s">
        <v>287</v>
      </c>
      <c r="Z44" s="1444"/>
      <c r="AA44" s="1444"/>
      <c r="AB44" s="1445"/>
      <c r="AC44" s="1444"/>
      <c r="AD44" s="1445"/>
      <c r="AE44" s="1444"/>
      <c r="AF44" s="1446" t="s">
        <v>32</v>
      </c>
      <c r="AG44" s="1444"/>
      <c r="AH44" s="1444"/>
      <c r="AI44" s="1444"/>
      <c r="AJ44" s="1444"/>
      <c r="AK44" s="1444"/>
      <c r="AL44" s="1444"/>
      <c r="AM44" s="1444"/>
      <c r="AN44" s="1445" t="s">
        <v>281</v>
      </c>
      <c r="AO44" s="1444"/>
      <c r="AP44" s="1444"/>
      <c r="AQ44" s="1444"/>
      <c r="AR44" s="1444"/>
      <c r="AS44" s="1445" t="s">
        <v>282</v>
      </c>
      <c r="AT44" s="1444"/>
      <c r="AU44" s="1444"/>
      <c r="AV44" s="187" t="s">
        <v>68</v>
      </c>
      <c r="AW44" s="1443" t="s">
        <v>283</v>
      </c>
      <c r="AX44" s="1444"/>
      <c r="AY44" s="1444"/>
      <c r="AZ44" s="1444"/>
      <c r="BA44" s="1444"/>
      <c r="BB44" s="1444"/>
      <c r="BC44" s="188">
        <v>3486406531</v>
      </c>
      <c r="BD44" s="188">
        <v>3486406531</v>
      </c>
      <c r="BE44" s="189">
        <v>0</v>
      </c>
      <c r="BF44" s="189">
        <v>0</v>
      </c>
      <c r="BG44" s="188">
        <v>2037324045</v>
      </c>
      <c r="BH44" s="188">
        <v>1449082486</v>
      </c>
      <c r="BI44" s="188">
        <v>2037324045</v>
      </c>
      <c r="BJ44" s="189">
        <v>0</v>
      </c>
      <c r="BK44" s="188">
        <v>2037324045</v>
      </c>
      <c r="BL44" s="189">
        <v>0</v>
      </c>
      <c r="BM44" s="188" t="s">
        <v>505</v>
      </c>
      <c r="BN44" s="189" t="s">
        <v>506</v>
      </c>
      <c r="BO44" s="188" t="s">
        <v>507</v>
      </c>
    </row>
    <row r="45" spans="1:67" s="185" customFormat="1" x14ac:dyDescent="0.25">
      <c r="A45" s="185" t="str">
        <f>+B45&amp;"-"&amp;C45&amp;"-"&amp;D45&amp;"-"&amp;E45&amp;"-"&amp;F45&amp;"-"&amp;G45&amp;"-"&amp;AV45</f>
        <v>A-1-0-5-1-2-10</v>
      </c>
      <c r="B45" s="186" t="str">
        <f t="shared" si="4"/>
        <v>A</v>
      </c>
      <c r="C45" s="186" t="str">
        <f t="shared" si="5"/>
        <v>1</v>
      </c>
      <c r="D45" s="186" t="str">
        <f t="shared" si="6"/>
        <v>0</v>
      </c>
      <c r="E45" s="186" t="str">
        <f t="shared" si="7"/>
        <v>5</v>
      </c>
      <c r="F45" s="186" t="str">
        <f t="shared" si="8"/>
        <v>1</v>
      </c>
      <c r="G45" s="186" t="str">
        <f t="shared" si="9"/>
        <v>2</v>
      </c>
      <c r="H45" s="186"/>
      <c r="I45" s="186"/>
      <c r="J45" s="186"/>
      <c r="K45" s="186"/>
      <c r="M45" s="199"/>
      <c r="N45" s="1445" t="s">
        <v>17</v>
      </c>
      <c r="O45" s="1444"/>
      <c r="P45" s="1445" t="s">
        <v>287</v>
      </c>
      <c r="Q45" s="1444"/>
      <c r="R45" s="1445" t="s">
        <v>288</v>
      </c>
      <c r="S45" s="1444"/>
      <c r="T45" s="1445" t="s">
        <v>292</v>
      </c>
      <c r="U45" s="1444"/>
      <c r="V45" s="1445" t="s">
        <v>287</v>
      </c>
      <c r="W45" s="1444"/>
      <c r="X45" s="1444"/>
      <c r="Y45" s="1445" t="s">
        <v>290</v>
      </c>
      <c r="Z45" s="1444"/>
      <c r="AA45" s="1444"/>
      <c r="AB45" s="1445"/>
      <c r="AC45" s="1444"/>
      <c r="AD45" s="1445"/>
      <c r="AE45" s="1444"/>
      <c r="AF45" s="1446" t="s">
        <v>33</v>
      </c>
      <c r="AG45" s="1444"/>
      <c r="AH45" s="1444"/>
      <c r="AI45" s="1444"/>
      <c r="AJ45" s="1444"/>
      <c r="AK45" s="1444"/>
      <c r="AL45" s="1444"/>
      <c r="AM45" s="1444"/>
      <c r="AN45" s="1445" t="s">
        <v>281</v>
      </c>
      <c r="AO45" s="1444"/>
      <c r="AP45" s="1444"/>
      <c r="AQ45" s="1444"/>
      <c r="AR45" s="1444"/>
      <c r="AS45" s="1445" t="s">
        <v>282</v>
      </c>
      <c r="AT45" s="1444"/>
      <c r="AU45" s="1444"/>
      <c r="AV45" s="187" t="s">
        <v>68</v>
      </c>
      <c r="AW45" s="1443" t="s">
        <v>283</v>
      </c>
      <c r="AX45" s="1444"/>
      <c r="AY45" s="1444"/>
      <c r="AZ45" s="1444"/>
      <c r="BA45" s="1444"/>
      <c r="BB45" s="1444"/>
      <c r="BC45" s="188">
        <v>1530182979</v>
      </c>
      <c r="BD45" s="188">
        <v>1530182979</v>
      </c>
      <c r="BE45" s="189">
        <v>0</v>
      </c>
      <c r="BF45" s="189">
        <v>0</v>
      </c>
      <c r="BG45" s="188">
        <v>28968329</v>
      </c>
      <c r="BH45" s="188">
        <v>1501214650</v>
      </c>
      <c r="BI45" s="188">
        <v>28968329</v>
      </c>
      <c r="BJ45" s="189">
        <v>0</v>
      </c>
      <c r="BK45" s="188">
        <v>28968329</v>
      </c>
      <c r="BL45" s="189">
        <v>0</v>
      </c>
      <c r="BM45" s="188" t="s">
        <v>508</v>
      </c>
      <c r="BN45" s="189" t="s">
        <v>437</v>
      </c>
      <c r="BO45" s="188" t="s">
        <v>437</v>
      </c>
    </row>
    <row r="46" spans="1:67" s="185" customFormat="1" x14ac:dyDescent="0.25">
      <c r="A46" s="185" t="str">
        <f>+B46&amp;"-"&amp;C46&amp;"-"&amp;D46&amp;"-"&amp;E46&amp;"-"&amp;F46&amp;"-"&amp;G46&amp;"-"&amp;AV46</f>
        <v>A-1-0-5-1-3-10</v>
      </c>
      <c r="B46" s="186" t="str">
        <f t="shared" si="4"/>
        <v>A</v>
      </c>
      <c r="C46" s="186" t="str">
        <f t="shared" si="5"/>
        <v>1</v>
      </c>
      <c r="D46" s="186" t="str">
        <f t="shared" si="6"/>
        <v>0</v>
      </c>
      <c r="E46" s="186" t="str">
        <f t="shared" si="7"/>
        <v>5</v>
      </c>
      <c r="F46" s="186" t="str">
        <f t="shared" si="8"/>
        <v>1</v>
      </c>
      <c r="G46" s="186" t="str">
        <f t="shared" si="9"/>
        <v>3</v>
      </c>
      <c r="H46" s="186"/>
      <c r="I46" s="186"/>
      <c r="J46" s="186"/>
      <c r="K46" s="186"/>
      <c r="M46" s="199"/>
      <c r="N46" s="1445" t="s">
        <v>17</v>
      </c>
      <c r="O46" s="1444"/>
      <c r="P46" s="1445" t="s">
        <v>287</v>
      </c>
      <c r="Q46" s="1444"/>
      <c r="R46" s="1445" t="s">
        <v>288</v>
      </c>
      <c r="S46" s="1444"/>
      <c r="T46" s="1445" t="s">
        <v>292</v>
      </c>
      <c r="U46" s="1444"/>
      <c r="V46" s="1445" t="s">
        <v>287</v>
      </c>
      <c r="W46" s="1444"/>
      <c r="X46" s="1444"/>
      <c r="Y46" s="1445" t="s">
        <v>297</v>
      </c>
      <c r="Z46" s="1444"/>
      <c r="AA46" s="1444"/>
      <c r="AB46" s="1445"/>
      <c r="AC46" s="1444"/>
      <c r="AD46" s="1445"/>
      <c r="AE46" s="1444"/>
      <c r="AF46" s="1446" t="s">
        <v>34</v>
      </c>
      <c r="AG46" s="1444"/>
      <c r="AH46" s="1444"/>
      <c r="AI46" s="1444"/>
      <c r="AJ46" s="1444"/>
      <c r="AK46" s="1444"/>
      <c r="AL46" s="1444"/>
      <c r="AM46" s="1444"/>
      <c r="AN46" s="1445" t="s">
        <v>281</v>
      </c>
      <c r="AO46" s="1444"/>
      <c r="AP46" s="1444"/>
      <c r="AQ46" s="1444"/>
      <c r="AR46" s="1444"/>
      <c r="AS46" s="1445" t="s">
        <v>282</v>
      </c>
      <c r="AT46" s="1444"/>
      <c r="AU46" s="1444"/>
      <c r="AV46" s="187" t="s">
        <v>68</v>
      </c>
      <c r="AW46" s="1443" t="s">
        <v>283</v>
      </c>
      <c r="AX46" s="1444"/>
      <c r="AY46" s="1444"/>
      <c r="AZ46" s="1444"/>
      <c r="BA46" s="1444"/>
      <c r="BB46" s="1444"/>
      <c r="BC46" s="188">
        <v>4451871042</v>
      </c>
      <c r="BD46" s="188">
        <v>4451871042</v>
      </c>
      <c r="BE46" s="189">
        <v>0</v>
      </c>
      <c r="BF46" s="189">
        <v>0</v>
      </c>
      <c r="BG46" s="188">
        <v>2537399576</v>
      </c>
      <c r="BH46" s="188">
        <v>1914471466</v>
      </c>
      <c r="BI46" s="188">
        <v>2537399576</v>
      </c>
      <c r="BJ46" s="189">
        <v>0</v>
      </c>
      <c r="BK46" s="188">
        <v>2537399576</v>
      </c>
      <c r="BL46" s="189">
        <v>0</v>
      </c>
      <c r="BM46" s="188" t="s">
        <v>509</v>
      </c>
      <c r="BN46" s="189" t="s">
        <v>510</v>
      </c>
      <c r="BO46" s="188" t="s">
        <v>511</v>
      </c>
    </row>
    <row r="47" spans="1:67" s="185" customFormat="1" x14ac:dyDescent="0.25">
      <c r="A47" s="185" t="str">
        <f>+B47&amp;"-"&amp;C47&amp;"-"&amp;D47&amp;"-"&amp;E47&amp;"-"&amp;F47&amp;"-"&amp;G47&amp;"-"&amp;AV47</f>
        <v>A-1-0-5-1-4-10</v>
      </c>
      <c r="B47" s="186" t="str">
        <f t="shared" si="4"/>
        <v>A</v>
      </c>
      <c r="C47" s="186" t="str">
        <f t="shared" si="5"/>
        <v>1</v>
      </c>
      <c r="D47" s="186" t="str">
        <f t="shared" si="6"/>
        <v>0</v>
      </c>
      <c r="E47" s="186" t="str">
        <f t="shared" si="7"/>
        <v>5</v>
      </c>
      <c r="F47" s="186" t="str">
        <f t="shared" si="8"/>
        <v>1</v>
      </c>
      <c r="G47" s="186" t="str">
        <f t="shared" si="9"/>
        <v>4</v>
      </c>
      <c r="H47" s="186"/>
      <c r="I47" s="186"/>
      <c r="J47" s="186"/>
      <c r="K47" s="186"/>
      <c r="M47" s="199"/>
      <c r="N47" s="1445" t="s">
        <v>17</v>
      </c>
      <c r="O47" s="1444"/>
      <c r="P47" s="1445" t="s">
        <v>287</v>
      </c>
      <c r="Q47" s="1444"/>
      <c r="R47" s="1445" t="s">
        <v>288</v>
      </c>
      <c r="S47" s="1444"/>
      <c r="T47" s="1445" t="s">
        <v>292</v>
      </c>
      <c r="U47" s="1444"/>
      <c r="V47" s="1445" t="s">
        <v>287</v>
      </c>
      <c r="W47" s="1444"/>
      <c r="X47" s="1444"/>
      <c r="Y47" s="1445" t="s">
        <v>291</v>
      </c>
      <c r="Z47" s="1444"/>
      <c r="AA47" s="1444"/>
      <c r="AB47" s="1445"/>
      <c r="AC47" s="1444"/>
      <c r="AD47" s="1445"/>
      <c r="AE47" s="1444"/>
      <c r="AF47" s="1446" t="s">
        <v>35</v>
      </c>
      <c r="AG47" s="1444"/>
      <c r="AH47" s="1444"/>
      <c r="AI47" s="1444"/>
      <c r="AJ47" s="1444"/>
      <c r="AK47" s="1444"/>
      <c r="AL47" s="1444"/>
      <c r="AM47" s="1444"/>
      <c r="AN47" s="1445" t="s">
        <v>281</v>
      </c>
      <c r="AO47" s="1444"/>
      <c r="AP47" s="1444"/>
      <c r="AQ47" s="1444"/>
      <c r="AR47" s="1444"/>
      <c r="AS47" s="1445" t="s">
        <v>282</v>
      </c>
      <c r="AT47" s="1444"/>
      <c r="AU47" s="1444"/>
      <c r="AV47" s="187" t="s">
        <v>68</v>
      </c>
      <c r="AW47" s="1443" t="s">
        <v>283</v>
      </c>
      <c r="AX47" s="1444"/>
      <c r="AY47" s="1444"/>
      <c r="AZ47" s="1444"/>
      <c r="BA47" s="1444"/>
      <c r="BB47" s="1444"/>
      <c r="BC47" s="188">
        <v>7532131228</v>
      </c>
      <c r="BD47" s="188">
        <v>7532131228</v>
      </c>
      <c r="BE47" s="189">
        <v>0</v>
      </c>
      <c r="BF47" s="189">
        <v>0</v>
      </c>
      <c r="BG47" s="188">
        <v>4219564478</v>
      </c>
      <c r="BH47" s="188">
        <v>3312566750</v>
      </c>
      <c r="BI47" s="188">
        <v>4219564478</v>
      </c>
      <c r="BJ47" s="189">
        <v>0</v>
      </c>
      <c r="BK47" s="188">
        <v>4219564478</v>
      </c>
      <c r="BL47" s="189">
        <v>0</v>
      </c>
      <c r="BM47" s="188" t="s">
        <v>512</v>
      </c>
      <c r="BN47" s="189" t="s">
        <v>513</v>
      </c>
      <c r="BO47" s="188" t="s">
        <v>514</v>
      </c>
    </row>
    <row r="48" spans="1:67" s="185" customFormat="1" x14ac:dyDescent="0.25">
      <c r="A48" s="185" t="str">
        <f>+B48&amp;"-"&amp;C48&amp;"-"&amp;D48&amp;"-"&amp;E48&amp;"-"&amp;F48&amp;"-"&amp;G48&amp;"-"&amp;AV48</f>
        <v>A-1-0-5-1-5-10</v>
      </c>
      <c r="B48" s="186" t="str">
        <f t="shared" si="4"/>
        <v>A</v>
      </c>
      <c r="C48" s="186" t="str">
        <f t="shared" si="5"/>
        <v>1</v>
      </c>
      <c r="D48" s="186" t="str">
        <f t="shared" si="6"/>
        <v>0</v>
      </c>
      <c r="E48" s="186" t="str">
        <f t="shared" si="7"/>
        <v>5</v>
      </c>
      <c r="F48" s="186" t="str">
        <f t="shared" si="8"/>
        <v>1</v>
      </c>
      <c r="G48" s="186" t="str">
        <f t="shared" si="9"/>
        <v>5</v>
      </c>
      <c r="H48" s="186"/>
      <c r="I48" s="186"/>
      <c r="J48" s="186"/>
      <c r="K48" s="186"/>
      <c r="M48" s="199"/>
      <c r="N48" s="1445" t="s">
        <v>17</v>
      </c>
      <c r="O48" s="1444"/>
      <c r="P48" s="1445" t="s">
        <v>287</v>
      </c>
      <c r="Q48" s="1444"/>
      <c r="R48" s="1445" t="s">
        <v>288</v>
      </c>
      <c r="S48" s="1444"/>
      <c r="T48" s="1445" t="s">
        <v>292</v>
      </c>
      <c r="U48" s="1444"/>
      <c r="V48" s="1445" t="s">
        <v>287</v>
      </c>
      <c r="W48" s="1444"/>
      <c r="X48" s="1444"/>
      <c r="Y48" s="1445" t="s">
        <v>292</v>
      </c>
      <c r="Z48" s="1444"/>
      <c r="AA48" s="1444"/>
      <c r="AB48" s="1445"/>
      <c r="AC48" s="1444"/>
      <c r="AD48" s="1445"/>
      <c r="AE48" s="1444"/>
      <c r="AF48" s="1446" t="s">
        <v>36</v>
      </c>
      <c r="AG48" s="1444"/>
      <c r="AH48" s="1444"/>
      <c r="AI48" s="1444"/>
      <c r="AJ48" s="1444"/>
      <c r="AK48" s="1444"/>
      <c r="AL48" s="1444"/>
      <c r="AM48" s="1444"/>
      <c r="AN48" s="1445" t="s">
        <v>281</v>
      </c>
      <c r="AO48" s="1444"/>
      <c r="AP48" s="1444"/>
      <c r="AQ48" s="1444"/>
      <c r="AR48" s="1444"/>
      <c r="AS48" s="1445" t="s">
        <v>282</v>
      </c>
      <c r="AT48" s="1444"/>
      <c r="AU48" s="1444"/>
      <c r="AV48" s="187" t="s">
        <v>68</v>
      </c>
      <c r="AW48" s="1443" t="s">
        <v>283</v>
      </c>
      <c r="AX48" s="1444"/>
      <c r="AY48" s="1444"/>
      <c r="AZ48" s="1444"/>
      <c r="BA48" s="1444"/>
      <c r="BB48" s="1444"/>
      <c r="BC48" s="188">
        <v>934946689</v>
      </c>
      <c r="BD48" s="188">
        <v>934946689</v>
      </c>
      <c r="BE48" s="189">
        <v>0</v>
      </c>
      <c r="BF48" s="189">
        <v>0</v>
      </c>
      <c r="BG48" s="188">
        <v>549796075</v>
      </c>
      <c r="BH48" s="188">
        <v>385150614</v>
      </c>
      <c r="BI48" s="188">
        <v>549796075</v>
      </c>
      <c r="BJ48" s="189">
        <v>0</v>
      </c>
      <c r="BK48" s="188">
        <v>549796075</v>
      </c>
      <c r="BL48" s="189">
        <v>0</v>
      </c>
      <c r="BM48" s="188" t="s">
        <v>515</v>
      </c>
      <c r="BN48" s="189" t="s">
        <v>516</v>
      </c>
      <c r="BO48" s="188" t="s">
        <v>437</v>
      </c>
    </row>
    <row r="49" spans="1:67" s="176" customFormat="1" ht="14.45" customHeight="1" x14ac:dyDescent="0.25">
      <c r="B49" s="179" t="str">
        <f t="shared" si="4"/>
        <v>A</v>
      </c>
      <c r="C49" s="179" t="str">
        <f t="shared" si="5"/>
        <v>1</v>
      </c>
      <c r="D49" s="179" t="str">
        <f t="shared" si="6"/>
        <v>0</v>
      </c>
      <c r="E49" s="179" t="str">
        <f t="shared" si="7"/>
        <v>5</v>
      </c>
      <c r="F49" s="179" t="str">
        <f t="shared" si="8"/>
        <v>2</v>
      </c>
      <c r="G49" s="179">
        <f t="shared" si="9"/>
        <v>0</v>
      </c>
      <c r="H49" s="179"/>
      <c r="I49" s="179"/>
      <c r="J49" s="179"/>
      <c r="K49" s="179"/>
      <c r="M49" s="198"/>
      <c r="N49" s="1233" t="s">
        <v>17</v>
      </c>
      <c r="O49" s="1344"/>
      <c r="P49" s="1233" t="s">
        <v>287</v>
      </c>
      <c r="Q49" s="1344"/>
      <c r="R49" s="1233" t="s">
        <v>288</v>
      </c>
      <c r="S49" s="1344"/>
      <c r="T49" s="1233" t="s">
        <v>292</v>
      </c>
      <c r="U49" s="1344"/>
      <c r="V49" s="1233" t="s">
        <v>290</v>
      </c>
      <c r="W49" s="1344"/>
      <c r="X49" s="1344"/>
      <c r="Y49" s="1233"/>
      <c r="Z49" s="1344"/>
      <c r="AA49" s="1344"/>
      <c r="AB49" s="1233"/>
      <c r="AC49" s="1344"/>
      <c r="AD49" s="1233"/>
      <c r="AE49" s="1344"/>
      <c r="AF49" s="1232" t="s">
        <v>299</v>
      </c>
      <c r="AG49" s="1344"/>
      <c r="AH49" s="1344"/>
      <c r="AI49" s="1344"/>
      <c r="AJ49" s="1344"/>
      <c r="AK49" s="1344"/>
      <c r="AL49" s="1344"/>
      <c r="AM49" s="1344"/>
      <c r="AN49" s="1233" t="s">
        <v>281</v>
      </c>
      <c r="AO49" s="1344"/>
      <c r="AP49" s="1344"/>
      <c r="AQ49" s="1344"/>
      <c r="AR49" s="1344"/>
      <c r="AS49" s="1233" t="s">
        <v>282</v>
      </c>
      <c r="AT49" s="1344"/>
      <c r="AU49" s="1344"/>
      <c r="AV49" s="169" t="s">
        <v>68</v>
      </c>
      <c r="AW49" s="1234" t="s">
        <v>283</v>
      </c>
      <c r="AX49" s="1344"/>
      <c r="AY49" s="1344"/>
      <c r="AZ49" s="1344"/>
      <c r="BA49" s="1344"/>
      <c r="BB49" s="1344"/>
      <c r="BC49" s="170">
        <v>12419953098</v>
      </c>
      <c r="BD49" s="170">
        <v>12419953098</v>
      </c>
      <c r="BE49" s="171">
        <v>0</v>
      </c>
      <c r="BF49" s="171">
        <v>0</v>
      </c>
      <c r="BG49" s="170">
        <v>6699831894</v>
      </c>
      <c r="BH49" s="170">
        <v>5720121204</v>
      </c>
      <c r="BI49" s="170">
        <v>6699831894</v>
      </c>
      <c r="BJ49" s="171">
        <v>0</v>
      </c>
      <c r="BK49" s="170">
        <v>6699831894</v>
      </c>
      <c r="BL49" s="171">
        <v>0</v>
      </c>
      <c r="BM49" s="170" t="s">
        <v>517</v>
      </c>
      <c r="BN49" s="170" t="s">
        <v>518</v>
      </c>
      <c r="BO49" s="170" t="s">
        <v>519</v>
      </c>
    </row>
    <row r="50" spans="1:67" s="185" customFormat="1" x14ac:dyDescent="0.25">
      <c r="A50" s="185" t="str">
        <f t="shared" ref="A50:A57" si="11">+B50&amp;"-"&amp;C50&amp;"-"&amp;D50&amp;"-"&amp;E50&amp;"-"&amp;F50&amp;"-"&amp;G50&amp;"-"&amp;AV50</f>
        <v>A-1-0-5-2-1-10</v>
      </c>
      <c r="B50" s="186" t="str">
        <f t="shared" si="4"/>
        <v>A</v>
      </c>
      <c r="C50" s="186" t="str">
        <f t="shared" si="5"/>
        <v>1</v>
      </c>
      <c r="D50" s="186" t="str">
        <f t="shared" si="6"/>
        <v>0</v>
      </c>
      <c r="E50" s="186" t="str">
        <f t="shared" si="7"/>
        <v>5</v>
      </c>
      <c r="F50" s="186" t="str">
        <f t="shared" si="8"/>
        <v>2</v>
      </c>
      <c r="G50" s="186" t="str">
        <f t="shared" si="9"/>
        <v>1</v>
      </c>
      <c r="H50" s="186"/>
      <c r="I50" s="186"/>
      <c r="J50" s="186"/>
      <c r="K50" s="186"/>
      <c r="M50" s="199"/>
      <c r="N50" s="1445" t="s">
        <v>17</v>
      </c>
      <c r="O50" s="1444"/>
      <c r="P50" s="1445" t="s">
        <v>287</v>
      </c>
      <c r="Q50" s="1444"/>
      <c r="R50" s="1445" t="s">
        <v>288</v>
      </c>
      <c r="S50" s="1444"/>
      <c r="T50" s="1445" t="s">
        <v>292</v>
      </c>
      <c r="U50" s="1444"/>
      <c r="V50" s="1445" t="s">
        <v>290</v>
      </c>
      <c r="W50" s="1444"/>
      <c r="X50" s="1444"/>
      <c r="Y50" s="1445" t="s">
        <v>287</v>
      </c>
      <c r="Z50" s="1444"/>
      <c r="AA50" s="1444"/>
      <c r="AB50" s="1445"/>
      <c r="AC50" s="1444"/>
      <c r="AD50" s="1445"/>
      <c r="AE50" s="1444"/>
      <c r="AF50" s="1446" t="s">
        <v>37</v>
      </c>
      <c r="AG50" s="1444"/>
      <c r="AH50" s="1444"/>
      <c r="AI50" s="1444"/>
      <c r="AJ50" s="1444"/>
      <c r="AK50" s="1444"/>
      <c r="AL50" s="1444"/>
      <c r="AM50" s="1444"/>
      <c r="AN50" s="1445" t="s">
        <v>281</v>
      </c>
      <c r="AO50" s="1444"/>
      <c r="AP50" s="1444"/>
      <c r="AQ50" s="1444"/>
      <c r="AR50" s="1444"/>
      <c r="AS50" s="1445" t="s">
        <v>282</v>
      </c>
      <c r="AT50" s="1444"/>
      <c r="AU50" s="1444"/>
      <c r="AV50" s="187" t="s">
        <v>68</v>
      </c>
      <c r="AW50" s="1443" t="s">
        <v>283</v>
      </c>
      <c r="AX50" s="1444"/>
      <c r="AY50" s="1444"/>
      <c r="AZ50" s="1444"/>
      <c r="BA50" s="1444"/>
      <c r="BB50" s="1444"/>
      <c r="BC50" s="188">
        <v>119144700</v>
      </c>
      <c r="BD50" s="188">
        <v>119144700</v>
      </c>
      <c r="BE50" s="189">
        <v>0</v>
      </c>
      <c r="BF50" s="189">
        <v>0</v>
      </c>
      <c r="BG50" s="188">
        <v>62479300</v>
      </c>
      <c r="BH50" s="188">
        <v>56665400</v>
      </c>
      <c r="BI50" s="188">
        <v>62479300</v>
      </c>
      <c r="BJ50" s="189">
        <v>0</v>
      </c>
      <c r="BK50" s="188">
        <v>62479300</v>
      </c>
      <c r="BL50" s="189">
        <v>0</v>
      </c>
      <c r="BM50" s="188" t="s">
        <v>520</v>
      </c>
      <c r="BN50" s="189" t="s">
        <v>521</v>
      </c>
      <c r="BO50" s="188" t="s">
        <v>437</v>
      </c>
    </row>
    <row r="51" spans="1:67" s="185" customFormat="1" x14ac:dyDescent="0.25">
      <c r="A51" s="185" t="str">
        <f t="shared" si="11"/>
        <v>A-1-0-5-2-2-10</v>
      </c>
      <c r="B51" s="186" t="str">
        <f t="shared" si="4"/>
        <v>A</v>
      </c>
      <c r="C51" s="186" t="str">
        <f t="shared" si="5"/>
        <v>1</v>
      </c>
      <c r="D51" s="186" t="str">
        <f t="shared" si="6"/>
        <v>0</v>
      </c>
      <c r="E51" s="186" t="str">
        <f t="shared" si="7"/>
        <v>5</v>
      </c>
      <c r="F51" s="186" t="str">
        <f t="shared" si="8"/>
        <v>2</v>
      </c>
      <c r="G51" s="186" t="str">
        <f t="shared" si="9"/>
        <v>2</v>
      </c>
      <c r="H51" s="186"/>
      <c r="I51" s="186"/>
      <c r="J51" s="186"/>
      <c r="K51" s="186"/>
      <c r="M51" s="199"/>
      <c r="N51" s="1445" t="s">
        <v>17</v>
      </c>
      <c r="O51" s="1444"/>
      <c r="P51" s="1445" t="s">
        <v>287</v>
      </c>
      <c r="Q51" s="1444"/>
      <c r="R51" s="1445" t="s">
        <v>288</v>
      </c>
      <c r="S51" s="1444"/>
      <c r="T51" s="1445" t="s">
        <v>292</v>
      </c>
      <c r="U51" s="1444"/>
      <c r="V51" s="1445" t="s">
        <v>290</v>
      </c>
      <c r="W51" s="1444"/>
      <c r="X51" s="1444"/>
      <c r="Y51" s="1445" t="s">
        <v>290</v>
      </c>
      <c r="Z51" s="1444"/>
      <c r="AA51" s="1444"/>
      <c r="AB51" s="1445"/>
      <c r="AC51" s="1444"/>
      <c r="AD51" s="1445"/>
      <c r="AE51" s="1444"/>
      <c r="AF51" s="1446" t="s">
        <v>38</v>
      </c>
      <c r="AG51" s="1444"/>
      <c r="AH51" s="1444"/>
      <c r="AI51" s="1444"/>
      <c r="AJ51" s="1444"/>
      <c r="AK51" s="1444"/>
      <c r="AL51" s="1444"/>
      <c r="AM51" s="1444"/>
      <c r="AN51" s="1445" t="s">
        <v>281</v>
      </c>
      <c r="AO51" s="1444"/>
      <c r="AP51" s="1444"/>
      <c r="AQ51" s="1444"/>
      <c r="AR51" s="1444"/>
      <c r="AS51" s="1445" t="s">
        <v>282</v>
      </c>
      <c r="AT51" s="1444"/>
      <c r="AU51" s="1444"/>
      <c r="AV51" s="187" t="s">
        <v>68</v>
      </c>
      <c r="AW51" s="1443" t="s">
        <v>283</v>
      </c>
      <c r="AX51" s="1444"/>
      <c r="AY51" s="1444"/>
      <c r="AZ51" s="1444"/>
      <c r="BA51" s="1444"/>
      <c r="BB51" s="1444"/>
      <c r="BC51" s="188">
        <v>5697403045</v>
      </c>
      <c r="BD51" s="188">
        <v>5697403045</v>
      </c>
      <c r="BE51" s="189">
        <v>0</v>
      </c>
      <c r="BF51" s="189">
        <v>0</v>
      </c>
      <c r="BG51" s="188">
        <v>3058315645</v>
      </c>
      <c r="BH51" s="188">
        <v>2639087400</v>
      </c>
      <c r="BI51" s="188">
        <v>3058315645</v>
      </c>
      <c r="BJ51" s="189">
        <v>0</v>
      </c>
      <c r="BK51" s="188">
        <v>3058315645</v>
      </c>
      <c r="BL51" s="189">
        <v>0</v>
      </c>
      <c r="BM51" s="188" t="s">
        <v>522</v>
      </c>
      <c r="BN51" s="189" t="s">
        <v>523</v>
      </c>
      <c r="BO51" s="188" t="s">
        <v>437</v>
      </c>
    </row>
    <row r="52" spans="1:67" s="185" customFormat="1" x14ac:dyDescent="0.25">
      <c r="A52" s="185" t="str">
        <f t="shared" si="11"/>
        <v>A-1-0-5-2-3-10</v>
      </c>
      <c r="B52" s="186" t="str">
        <f t="shared" si="4"/>
        <v>A</v>
      </c>
      <c r="C52" s="186" t="str">
        <f t="shared" si="5"/>
        <v>1</v>
      </c>
      <c r="D52" s="186" t="str">
        <f t="shared" si="6"/>
        <v>0</v>
      </c>
      <c r="E52" s="186" t="str">
        <f t="shared" si="7"/>
        <v>5</v>
      </c>
      <c r="F52" s="186" t="str">
        <f t="shared" si="8"/>
        <v>2</v>
      </c>
      <c r="G52" s="186" t="str">
        <f t="shared" si="9"/>
        <v>3</v>
      </c>
      <c r="H52" s="186"/>
      <c r="I52" s="186"/>
      <c r="J52" s="186"/>
      <c r="K52" s="186"/>
      <c r="M52" s="199"/>
      <c r="N52" s="1445" t="s">
        <v>17</v>
      </c>
      <c r="O52" s="1444"/>
      <c r="P52" s="1445" t="s">
        <v>287</v>
      </c>
      <c r="Q52" s="1444"/>
      <c r="R52" s="1445" t="s">
        <v>288</v>
      </c>
      <c r="S52" s="1444"/>
      <c r="T52" s="1445" t="s">
        <v>292</v>
      </c>
      <c r="U52" s="1444"/>
      <c r="V52" s="1445" t="s">
        <v>290</v>
      </c>
      <c r="W52" s="1444"/>
      <c r="X52" s="1444"/>
      <c r="Y52" s="1445" t="s">
        <v>297</v>
      </c>
      <c r="Z52" s="1444"/>
      <c r="AA52" s="1444"/>
      <c r="AB52" s="1445"/>
      <c r="AC52" s="1444"/>
      <c r="AD52" s="1445"/>
      <c r="AE52" s="1444"/>
      <c r="AF52" s="1446" t="s">
        <v>39</v>
      </c>
      <c r="AG52" s="1444"/>
      <c r="AH52" s="1444"/>
      <c r="AI52" s="1444"/>
      <c r="AJ52" s="1444"/>
      <c r="AK52" s="1444"/>
      <c r="AL52" s="1444"/>
      <c r="AM52" s="1444"/>
      <c r="AN52" s="1445" t="s">
        <v>281</v>
      </c>
      <c r="AO52" s="1444"/>
      <c r="AP52" s="1444"/>
      <c r="AQ52" s="1444"/>
      <c r="AR52" s="1444"/>
      <c r="AS52" s="1445" t="s">
        <v>282</v>
      </c>
      <c r="AT52" s="1444"/>
      <c r="AU52" s="1444"/>
      <c r="AV52" s="187" t="s">
        <v>68</v>
      </c>
      <c r="AW52" s="1443" t="s">
        <v>283</v>
      </c>
      <c r="AX52" s="1444"/>
      <c r="AY52" s="1444"/>
      <c r="AZ52" s="1444"/>
      <c r="BA52" s="1444"/>
      <c r="BB52" s="1444"/>
      <c r="BC52" s="188">
        <v>6528258063</v>
      </c>
      <c r="BD52" s="188">
        <v>6528258063</v>
      </c>
      <c r="BE52" s="189">
        <v>0</v>
      </c>
      <c r="BF52" s="189">
        <v>0</v>
      </c>
      <c r="BG52" s="188">
        <v>3539435249</v>
      </c>
      <c r="BH52" s="188">
        <v>2988822814</v>
      </c>
      <c r="BI52" s="188">
        <v>3539435249</v>
      </c>
      <c r="BJ52" s="189">
        <v>0</v>
      </c>
      <c r="BK52" s="188">
        <v>3539435249</v>
      </c>
      <c r="BL52" s="189">
        <v>0</v>
      </c>
      <c r="BM52" s="188" t="s">
        <v>524</v>
      </c>
      <c r="BN52" s="189" t="s">
        <v>525</v>
      </c>
      <c r="BO52" s="188" t="s">
        <v>519</v>
      </c>
    </row>
    <row r="53" spans="1:67" s="185" customFormat="1" x14ac:dyDescent="0.25">
      <c r="A53" s="185" t="str">
        <f t="shared" si="11"/>
        <v>A-1-0-5-2-6-10</v>
      </c>
      <c r="B53" s="186" t="str">
        <f t="shared" si="4"/>
        <v>A</v>
      </c>
      <c r="C53" s="186" t="str">
        <f t="shared" si="5"/>
        <v>1</v>
      </c>
      <c r="D53" s="186" t="str">
        <f t="shared" si="6"/>
        <v>0</v>
      </c>
      <c r="E53" s="186" t="str">
        <f t="shared" si="7"/>
        <v>5</v>
      </c>
      <c r="F53" s="186" t="str">
        <f t="shared" si="8"/>
        <v>2</v>
      </c>
      <c r="G53" s="186" t="str">
        <f t="shared" si="9"/>
        <v>6</v>
      </c>
      <c r="H53" s="186"/>
      <c r="I53" s="186"/>
      <c r="J53" s="186"/>
      <c r="K53" s="186"/>
      <c r="M53" s="199"/>
      <c r="N53" s="1445" t="s">
        <v>17</v>
      </c>
      <c r="O53" s="1444"/>
      <c r="P53" s="1445" t="s">
        <v>287</v>
      </c>
      <c r="Q53" s="1444"/>
      <c r="R53" s="1445" t="s">
        <v>288</v>
      </c>
      <c r="S53" s="1444"/>
      <c r="T53" s="1445" t="s">
        <v>292</v>
      </c>
      <c r="U53" s="1444"/>
      <c r="V53" s="1445" t="s">
        <v>290</v>
      </c>
      <c r="W53" s="1444"/>
      <c r="X53" s="1444"/>
      <c r="Y53" s="1445" t="s">
        <v>300</v>
      </c>
      <c r="Z53" s="1444"/>
      <c r="AA53" s="1444"/>
      <c r="AB53" s="1445"/>
      <c r="AC53" s="1444"/>
      <c r="AD53" s="1445"/>
      <c r="AE53" s="1444"/>
      <c r="AF53" s="1446" t="s">
        <v>40</v>
      </c>
      <c r="AG53" s="1444"/>
      <c r="AH53" s="1444"/>
      <c r="AI53" s="1444"/>
      <c r="AJ53" s="1444"/>
      <c r="AK53" s="1444"/>
      <c r="AL53" s="1444"/>
      <c r="AM53" s="1444"/>
      <c r="AN53" s="1445" t="s">
        <v>281</v>
      </c>
      <c r="AO53" s="1444"/>
      <c r="AP53" s="1444"/>
      <c r="AQ53" s="1444"/>
      <c r="AR53" s="1444"/>
      <c r="AS53" s="1445" t="s">
        <v>282</v>
      </c>
      <c r="AT53" s="1444"/>
      <c r="AU53" s="1444"/>
      <c r="AV53" s="187" t="s">
        <v>68</v>
      </c>
      <c r="AW53" s="1443" t="s">
        <v>283</v>
      </c>
      <c r="AX53" s="1444"/>
      <c r="AY53" s="1444"/>
      <c r="AZ53" s="1444"/>
      <c r="BA53" s="1444"/>
      <c r="BB53" s="1444"/>
      <c r="BC53" s="188">
        <v>75147290</v>
      </c>
      <c r="BD53" s="188">
        <v>75147290</v>
      </c>
      <c r="BE53" s="189">
        <v>0</v>
      </c>
      <c r="BF53" s="189">
        <v>0</v>
      </c>
      <c r="BG53" s="188">
        <v>39601700</v>
      </c>
      <c r="BH53" s="188">
        <v>35545590</v>
      </c>
      <c r="BI53" s="188">
        <v>39601700</v>
      </c>
      <c r="BJ53" s="189">
        <v>0</v>
      </c>
      <c r="BK53" s="188">
        <v>39601700</v>
      </c>
      <c r="BL53" s="189">
        <v>0</v>
      </c>
      <c r="BM53" s="188" t="s">
        <v>526</v>
      </c>
      <c r="BN53" s="189" t="s">
        <v>527</v>
      </c>
      <c r="BO53" s="188" t="s">
        <v>437</v>
      </c>
    </row>
    <row r="54" spans="1:67" s="185" customFormat="1" x14ac:dyDescent="0.25">
      <c r="A54" s="185" t="str">
        <f t="shared" si="11"/>
        <v>A-1-0-5-6-0-10</v>
      </c>
      <c r="B54" s="186" t="str">
        <f t="shared" si="4"/>
        <v>A</v>
      </c>
      <c r="C54" s="186" t="str">
        <f t="shared" si="5"/>
        <v>1</v>
      </c>
      <c r="D54" s="186" t="str">
        <f t="shared" si="6"/>
        <v>0</v>
      </c>
      <c r="E54" s="186" t="str">
        <f t="shared" si="7"/>
        <v>5</v>
      </c>
      <c r="F54" s="186" t="str">
        <f t="shared" si="8"/>
        <v>6</v>
      </c>
      <c r="G54" s="186">
        <f t="shared" si="9"/>
        <v>0</v>
      </c>
      <c r="H54" s="186"/>
      <c r="I54" s="186"/>
      <c r="J54" s="186"/>
      <c r="K54" s="186"/>
      <c r="M54" s="199"/>
      <c r="N54" s="1445" t="s">
        <v>17</v>
      </c>
      <c r="O54" s="1444"/>
      <c r="P54" s="1445" t="s">
        <v>287</v>
      </c>
      <c r="Q54" s="1444"/>
      <c r="R54" s="1445" t="s">
        <v>288</v>
      </c>
      <c r="S54" s="1444"/>
      <c r="T54" s="1445" t="s">
        <v>292</v>
      </c>
      <c r="U54" s="1444"/>
      <c r="V54" s="1445" t="s">
        <v>300</v>
      </c>
      <c r="W54" s="1444"/>
      <c r="X54" s="1444"/>
      <c r="Y54" s="1445"/>
      <c r="Z54" s="1444"/>
      <c r="AA54" s="1444"/>
      <c r="AB54" s="1445"/>
      <c r="AC54" s="1444"/>
      <c r="AD54" s="1445"/>
      <c r="AE54" s="1444"/>
      <c r="AF54" s="1446" t="s">
        <v>41</v>
      </c>
      <c r="AG54" s="1444"/>
      <c r="AH54" s="1444"/>
      <c r="AI54" s="1444"/>
      <c r="AJ54" s="1444"/>
      <c r="AK54" s="1444"/>
      <c r="AL54" s="1444"/>
      <c r="AM54" s="1444"/>
      <c r="AN54" s="1445" t="s">
        <v>281</v>
      </c>
      <c r="AO54" s="1444"/>
      <c r="AP54" s="1444"/>
      <c r="AQ54" s="1444"/>
      <c r="AR54" s="1444"/>
      <c r="AS54" s="1445" t="s">
        <v>282</v>
      </c>
      <c r="AT54" s="1444"/>
      <c r="AU54" s="1444"/>
      <c r="AV54" s="187" t="s">
        <v>68</v>
      </c>
      <c r="AW54" s="1443" t="s">
        <v>283</v>
      </c>
      <c r="AX54" s="1444"/>
      <c r="AY54" s="1444"/>
      <c r="AZ54" s="1444"/>
      <c r="BA54" s="1444"/>
      <c r="BB54" s="1444"/>
      <c r="BC54" s="188">
        <v>2721591300</v>
      </c>
      <c r="BD54" s="188">
        <v>2721591300</v>
      </c>
      <c r="BE54" s="189">
        <v>0</v>
      </c>
      <c r="BF54" s="189">
        <v>0</v>
      </c>
      <c r="BG54" s="188">
        <v>1575523000</v>
      </c>
      <c r="BH54" s="188">
        <v>1146068300</v>
      </c>
      <c r="BI54" s="188">
        <v>1575523000</v>
      </c>
      <c r="BJ54" s="189">
        <v>0</v>
      </c>
      <c r="BK54" s="188">
        <v>1575523000</v>
      </c>
      <c r="BL54" s="189">
        <v>0</v>
      </c>
      <c r="BM54" s="188" t="s">
        <v>528</v>
      </c>
      <c r="BN54" s="189" t="s">
        <v>529</v>
      </c>
      <c r="BO54" s="188" t="s">
        <v>437</v>
      </c>
    </row>
    <row r="55" spans="1:67" s="185" customFormat="1" x14ac:dyDescent="0.25">
      <c r="A55" s="185" t="str">
        <f t="shared" si="11"/>
        <v>A-1-0-5-7-0-10</v>
      </c>
      <c r="B55" s="186" t="str">
        <f t="shared" si="4"/>
        <v>A</v>
      </c>
      <c r="C55" s="186" t="str">
        <f t="shared" si="5"/>
        <v>1</v>
      </c>
      <c r="D55" s="186" t="str">
        <f t="shared" si="6"/>
        <v>0</v>
      </c>
      <c r="E55" s="186" t="str">
        <f t="shared" si="7"/>
        <v>5</v>
      </c>
      <c r="F55" s="186" t="str">
        <f t="shared" si="8"/>
        <v>7</v>
      </c>
      <c r="G55" s="186">
        <f t="shared" si="9"/>
        <v>0</v>
      </c>
      <c r="H55" s="186"/>
      <c r="I55" s="186"/>
      <c r="J55" s="186"/>
      <c r="K55" s="186"/>
      <c r="M55" s="199"/>
      <c r="N55" s="1445" t="s">
        <v>17</v>
      </c>
      <c r="O55" s="1444"/>
      <c r="P55" s="1445" t="s">
        <v>287</v>
      </c>
      <c r="Q55" s="1444"/>
      <c r="R55" s="1445" t="s">
        <v>288</v>
      </c>
      <c r="S55" s="1444"/>
      <c r="T55" s="1445" t="s">
        <v>292</v>
      </c>
      <c r="U55" s="1444"/>
      <c r="V55" s="1445" t="s">
        <v>301</v>
      </c>
      <c r="W55" s="1444"/>
      <c r="X55" s="1444"/>
      <c r="Y55" s="1445"/>
      <c r="Z55" s="1444"/>
      <c r="AA55" s="1444"/>
      <c r="AB55" s="1445"/>
      <c r="AC55" s="1444"/>
      <c r="AD55" s="1445"/>
      <c r="AE55" s="1444"/>
      <c r="AF55" s="1446" t="s">
        <v>42</v>
      </c>
      <c r="AG55" s="1444"/>
      <c r="AH55" s="1444"/>
      <c r="AI55" s="1444"/>
      <c r="AJ55" s="1444"/>
      <c r="AK55" s="1444"/>
      <c r="AL55" s="1444"/>
      <c r="AM55" s="1444"/>
      <c r="AN55" s="1445" t="s">
        <v>281</v>
      </c>
      <c r="AO55" s="1444"/>
      <c r="AP55" s="1444"/>
      <c r="AQ55" s="1444"/>
      <c r="AR55" s="1444"/>
      <c r="AS55" s="1445" t="s">
        <v>282</v>
      </c>
      <c r="AT55" s="1444"/>
      <c r="AU55" s="1444"/>
      <c r="AV55" s="187" t="s">
        <v>68</v>
      </c>
      <c r="AW55" s="1443" t="s">
        <v>283</v>
      </c>
      <c r="AX55" s="1444"/>
      <c r="AY55" s="1444"/>
      <c r="AZ55" s="1444"/>
      <c r="BA55" s="1444"/>
      <c r="BB55" s="1444"/>
      <c r="BC55" s="188">
        <v>520219400</v>
      </c>
      <c r="BD55" s="188">
        <v>520219400</v>
      </c>
      <c r="BE55" s="189">
        <v>0</v>
      </c>
      <c r="BF55" s="189">
        <v>0</v>
      </c>
      <c r="BG55" s="188">
        <v>262946600</v>
      </c>
      <c r="BH55" s="188">
        <v>257272800</v>
      </c>
      <c r="BI55" s="188">
        <v>262946600</v>
      </c>
      <c r="BJ55" s="189">
        <v>0</v>
      </c>
      <c r="BK55" s="188">
        <v>262946600</v>
      </c>
      <c r="BL55" s="189">
        <v>0</v>
      </c>
      <c r="BM55" s="188" t="s">
        <v>530</v>
      </c>
      <c r="BN55" s="189" t="s">
        <v>531</v>
      </c>
      <c r="BO55" s="188" t="s">
        <v>437</v>
      </c>
    </row>
    <row r="56" spans="1:67" s="185" customFormat="1" x14ac:dyDescent="0.25">
      <c r="A56" s="185" t="str">
        <f t="shared" si="11"/>
        <v>A-1-0-5-8-0-10</v>
      </c>
      <c r="B56" s="186" t="str">
        <f t="shared" si="4"/>
        <v>A</v>
      </c>
      <c r="C56" s="186" t="str">
        <f t="shared" si="5"/>
        <v>1</v>
      </c>
      <c r="D56" s="186" t="str">
        <f t="shared" si="6"/>
        <v>0</v>
      </c>
      <c r="E56" s="186" t="str">
        <f t="shared" si="7"/>
        <v>5</v>
      </c>
      <c r="F56" s="186" t="str">
        <f t="shared" si="8"/>
        <v>8</v>
      </c>
      <c r="G56" s="186">
        <f t="shared" si="9"/>
        <v>0</v>
      </c>
      <c r="H56" s="186"/>
      <c r="I56" s="186"/>
      <c r="J56" s="186"/>
      <c r="K56" s="186"/>
      <c r="M56" s="199"/>
      <c r="N56" s="1445" t="s">
        <v>17</v>
      </c>
      <c r="O56" s="1444"/>
      <c r="P56" s="1445" t="s">
        <v>287</v>
      </c>
      <c r="Q56" s="1444"/>
      <c r="R56" s="1445" t="s">
        <v>288</v>
      </c>
      <c r="S56" s="1444"/>
      <c r="T56" s="1445" t="s">
        <v>292</v>
      </c>
      <c r="U56" s="1444"/>
      <c r="V56" s="1445" t="s">
        <v>302</v>
      </c>
      <c r="W56" s="1444"/>
      <c r="X56" s="1444"/>
      <c r="Y56" s="1445"/>
      <c r="Z56" s="1444"/>
      <c r="AA56" s="1444"/>
      <c r="AB56" s="1445"/>
      <c r="AC56" s="1444"/>
      <c r="AD56" s="1445"/>
      <c r="AE56" s="1444"/>
      <c r="AF56" s="1446" t="s">
        <v>43</v>
      </c>
      <c r="AG56" s="1444"/>
      <c r="AH56" s="1444"/>
      <c r="AI56" s="1444"/>
      <c r="AJ56" s="1444"/>
      <c r="AK56" s="1444"/>
      <c r="AL56" s="1444"/>
      <c r="AM56" s="1444"/>
      <c r="AN56" s="1445" t="s">
        <v>281</v>
      </c>
      <c r="AO56" s="1444"/>
      <c r="AP56" s="1444"/>
      <c r="AQ56" s="1444"/>
      <c r="AR56" s="1444"/>
      <c r="AS56" s="1445" t="s">
        <v>282</v>
      </c>
      <c r="AT56" s="1444"/>
      <c r="AU56" s="1444"/>
      <c r="AV56" s="187" t="s">
        <v>68</v>
      </c>
      <c r="AW56" s="1443" t="s">
        <v>283</v>
      </c>
      <c r="AX56" s="1444"/>
      <c r="AY56" s="1444"/>
      <c r="AZ56" s="1444"/>
      <c r="BA56" s="1444"/>
      <c r="BB56" s="1444"/>
      <c r="BC56" s="188">
        <v>520219400</v>
      </c>
      <c r="BD56" s="188">
        <v>520219400</v>
      </c>
      <c r="BE56" s="189">
        <v>0</v>
      </c>
      <c r="BF56" s="189">
        <v>0</v>
      </c>
      <c r="BG56" s="188">
        <v>262946600</v>
      </c>
      <c r="BH56" s="188">
        <v>257272800</v>
      </c>
      <c r="BI56" s="188">
        <v>262946600</v>
      </c>
      <c r="BJ56" s="189">
        <v>0</v>
      </c>
      <c r="BK56" s="188">
        <v>262946600</v>
      </c>
      <c r="BL56" s="189">
        <v>0</v>
      </c>
      <c r="BM56" s="188" t="s">
        <v>530</v>
      </c>
      <c r="BN56" s="189" t="s">
        <v>531</v>
      </c>
      <c r="BO56" s="188" t="s">
        <v>437</v>
      </c>
    </row>
    <row r="57" spans="1:67" s="185" customFormat="1" x14ac:dyDescent="0.25">
      <c r="A57" s="185" t="str">
        <f t="shared" si="11"/>
        <v>A-1-0-5-9-0-10</v>
      </c>
      <c r="B57" s="186" t="str">
        <f t="shared" si="4"/>
        <v>A</v>
      </c>
      <c r="C57" s="186" t="str">
        <f t="shared" si="5"/>
        <v>1</v>
      </c>
      <c r="D57" s="186" t="str">
        <f t="shared" si="6"/>
        <v>0</v>
      </c>
      <c r="E57" s="186" t="str">
        <f t="shared" si="7"/>
        <v>5</v>
      </c>
      <c r="F57" s="186" t="str">
        <f t="shared" si="8"/>
        <v>9</v>
      </c>
      <c r="G57" s="186">
        <f t="shared" si="9"/>
        <v>0</v>
      </c>
      <c r="H57" s="186"/>
      <c r="I57" s="186"/>
      <c r="J57" s="186"/>
      <c r="K57" s="186"/>
      <c r="M57" s="199"/>
      <c r="N57" s="1445" t="s">
        <v>17</v>
      </c>
      <c r="O57" s="1444"/>
      <c r="P57" s="1445" t="s">
        <v>287</v>
      </c>
      <c r="Q57" s="1444"/>
      <c r="R57" s="1445" t="s">
        <v>288</v>
      </c>
      <c r="S57" s="1444"/>
      <c r="T57" s="1445" t="s">
        <v>292</v>
      </c>
      <c r="U57" s="1444"/>
      <c r="V57" s="1445" t="s">
        <v>296</v>
      </c>
      <c r="W57" s="1444"/>
      <c r="X57" s="1444"/>
      <c r="Y57" s="1445"/>
      <c r="Z57" s="1444"/>
      <c r="AA57" s="1444"/>
      <c r="AB57" s="1445"/>
      <c r="AC57" s="1444"/>
      <c r="AD57" s="1445"/>
      <c r="AE57" s="1444"/>
      <c r="AF57" s="1446" t="s">
        <v>44</v>
      </c>
      <c r="AG57" s="1444"/>
      <c r="AH57" s="1444"/>
      <c r="AI57" s="1444"/>
      <c r="AJ57" s="1444"/>
      <c r="AK57" s="1444"/>
      <c r="AL57" s="1444"/>
      <c r="AM57" s="1444"/>
      <c r="AN57" s="1445" t="s">
        <v>281</v>
      </c>
      <c r="AO57" s="1444"/>
      <c r="AP57" s="1444"/>
      <c r="AQ57" s="1444"/>
      <c r="AR57" s="1444"/>
      <c r="AS57" s="1445" t="s">
        <v>282</v>
      </c>
      <c r="AT57" s="1444"/>
      <c r="AU57" s="1444"/>
      <c r="AV57" s="187" t="s">
        <v>68</v>
      </c>
      <c r="AW57" s="1443" t="s">
        <v>283</v>
      </c>
      <c r="AX57" s="1444"/>
      <c r="AY57" s="1444"/>
      <c r="AZ57" s="1444"/>
      <c r="BA57" s="1444"/>
      <c r="BB57" s="1444"/>
      <c r="BC57" s="188">
        <v>940395000</v>
      </c>
      <c r="BD57" s="188">
        <v>940395000</v>
      </c>
      <c r="BE57" s="189">
        <v>0</v>
      </c>
      <c r="BF57" s="189">
        <v>0</v>
      </c>
      <c r="BG57" s="188">
        <v>525479500</v>
      </c>
      <c r="BH57" s="188">
        <v>414915500</v>
      </c>
      <c r="BI57" s="188">
        <v>525479500</v>
      </c>
      <c r="BJ57" s="189">
        <v>0</v>
      </c>
      <c r="BK57" s="188">
        <v>525479500</v>
      </c>
      <c r="BL57" s="189">
        <v>0</v>
      </c>
      <c r="BM57" s="188" t="s">
        <v>532</v>
      </c>
      <c r="BN57" s="189" t="s">
        <v>533</v>
      </c>
      <c r="BO57" s="188" t="s">
        <v>437</v>
      </c>
    </row>
    <row r="58" spans="1:67" s="181" customFormat="1" x14ac:dyDescent="0.25">
      <c r="B58" s="182" t="str">
        <f t="shared" si="4"/>
        <v>A</v>
      </c>
      <c r="C58" s="182" t="str">
        <f t="shared" si="5"/>
        <v>2</v>
      </c>
      <c r="D58" s="182">
        <f t="shared" si="6"/>
        <v>0</v>
      </c>
      <c r="E58" s="182">
        <f t="shared" si="7"/>
        <v>0</v>
      </c>
      <c r="F58" s="182">
        <f t="shared" si="8"/>
        <v>0</v>
      </c>
      <c r="G58" s="182">
        <f t="shared" si="9"/>
        <v>0</v>
      </c>
      <c r="H58" s="182"/>
      <c r="I58" s="182"/>
      <c r="J58" s="182"/>
      <c r="K58" s="182"/>
      <c r="M58" s="213"/>
      <c r="N58" s="1172" t="s">
        <v>17</v>
      </c>
      <c r="O58" s="1173"/>
      <c r="P58" s="1172" t="s">
        <v>290</v>
      </c>
      <c r="Q58" s="1173"/>
      <c r="R58" s="1172"/>
      <c r="S58" s="1173"/>
      <c r="T58" s="1172"/>
      <c r="U58" s="1173"/>
      <c r="V58" s="1172"/>
      <c r="W58" s="1173"/>
      <c r="X58" s="1173"/>
      <c r="Y58" s="1172"/>
      <c r="Z58" s="1173"/>
      <c r="AA58" s="1173"/>
      <c r="AB58" s="1172"/>
      <c r="AC58" s="1173"/>
      <c r="AD58" s="1172"/>
      <c r="AE58" s="1173"/>
      <c r="AF58" s="1427" t="s">
        <v>11</v>
      </c>
      <c r="AG58" s="1173"/>
      <c r="AH58" s="1173"/>
      <c r="AI58" s="1173"/>
      <c r="AJ58" s="1173"/>
      <c r="AK58" s="1173"/>
      <c r="AL58" s="1173"/>
      <c r="AM58" s="1173"/>
      <c r="AN58" s="1172" t="s">
        <v>281</v>
      </c>
      <c r="AO58" s="1173"/>
      <c r="AP58" s="1173"/>
      <c r="AQ58" s="1173"/>
      <c r="AR58" s="1173"/>
      <c r="AS58" s="1172" t="s">
        <v>282</v>
      </c>
      <c r="AT58" s="1173"/>
      <c r="AU58" s="1173"/>
      <c r="AV58" s="210" t="s">
        <v>68</v>
      </c>
      <c r="AW58" s="1174" t="s">
        <v>283</v>
      </c>
      <c r="AX58" s="1173"/>
      <c r="AY58" s="1173"/>
      <c r="AZ58" s="1173"/>
      <c r="BA58" s="1173"/>
      <c r="BB58" s="1173"/>
      <c r="BC58" s="209">
        <v>10961500000</v>
      </c>
      <c r="BD58" s="211">
        <v>10495982856.559999</v>
      </c>
      <c r="BE58" s="209">
        <v>465517143.44</v>
      </c>
      <c r="BF58" s="211">
        <v>0</v>
      </c>
      <c r="BG58" s="209">
        <v>8941476504.2999992</v>
      </c>
      <c r="BH58" s="209">
        <v>1554506352.26</v>
      </c>
      <c r="BI58" s="209">
        <v>3971155074.23</v>
      </c>
      <c r="BJ58" s="209">
        <v>4970321430.0699997</v>
      </c>
      <c r="BK58" s="209">
        <v>3971155074.23</v>
      </c>
      <c r="BL58" s="209">
        <v>0</v>
      </c>
      <c r="BM58" s="209" t="s">
        <v>534</v>
      </c>
      <c r="BN58" s="209" t="s">
        <v>535</v>
      </c>
      <c r="BO58" s="209" t="s">
        <v>536</v>
      </c>
    </row>
    <row r="59" spans="1:67" s="176" customFormat="1" ht="14.45" customHeight="1" x14ac:dyDescent="0.25">
      <c r="B59" s="179" t="str">
        <f t="shared" si="4"/>
        <v>A</v>
      </c>
      <c r="C59" s="179" t="str">
        <f t="shared" si="5"/>
        <v>2</v>
      </c>
      <c r="D59" s="179" t="str">
        <f t="shared" si="6"/>
        <v>0</v>
      </c>
      <c r="E59" s="179">
        <f t="shared" si="7"/>
        <v>0</v>
      </c>
      <c r="F59" s="179">
        <f t="shared" si="8"/>
        <v>0</v>
      </c>
      <c r="G59" s="179">
        <f t="shared" si="9"/>
        <v>0</v>
      </c>
      <c r="H59" s="179"/>
      <c r="I59" s="179"/>
      <c r="J59" s="179"/>
      <c r="K59" s="179"/>
      <c r="M59" s="198"/>
      <c r="N59" s="1233" t="s">
        <v>17</v>
      </c>
      <c r="O59" s="1344"/>
      <c r="P59" s="1233" t="s">
        <v>290</v>
      </c>
      <c r="Q59" s="1344"/>
      <c r="R59" s="1233" t="s">
        <v>288</v>
      </c>
      <c r="S59" s="1344"/>
      <c r="T59" s="1233"/>
      <c r="U59" s="1344"/>
      <c r="V59" s="1233"/>
      <c r="W59" s="1344"/>
      <c r="X59" s="1344"/>
      <c r="Y59" s="1233"/>
      <c r="Z59" s="1344"/>
      <c r="AA59" s="1344"/>
      <c r="AB59" s="1233"/>
      <c r="AC59" s="1344"/>
      <c r="AD59" s="1233"/>
      <c r="AE59" s="1344"/>
      <c r="AF59" s="1232" t="s">
        <v>11</v>
      </c>
      <c r="AG59" s="1344"/>
      <c r="AH59" s="1344"/>
      <c r="AI59" s="1344"/>
      <c r="AJ59" s="1344"/>
      <c r="AK59" s="1344"/>
      <c r="AL59" s="1344"/>
      <c r="AM59" s="1344"/>
      <c r="AN59" s="1233" t="s">
        <v>281</v>
      </c>
      <c r="AO59" s="1344"/>
      <c r="AP59" s="1344"/>
      <c r="AQ59" s="1344"/>
      <c r="AR59" s="1344"/>
      <c r="AS59" s="1233" t="s">
        <v>282</v>
      </c>
      <c r="AT59" s="1344"/>
      <c r="AU59" s="1344"/>
      <c r="AV59" s="169" t="s">
        <v>68</v>
      </c>
      <c r="AW59" s="1234" t="s">
        <v>283</v>
      </c>
      <c r="AX59" s="1344"/>
      <c r="AY59" s="1344"/>
      <c r="AZ59" s="1344"/>
      <c r="BA59" s="1344"/>
      <c r="BB59" s="1344"/>
      <c r="BC59" s="170">
        <v>10961500000</v>
      </c>
      <c r="BD59" s="170">
        <v>10495982856.559999</v>
      </c>
      <c r="BE59" s="170">
        <v>465517143.44</v>
      </c>
      <c r="BF59" s="171">
        <v>0</v>
      </c>
      <c r="BG59" s="170">
        <v>8941476504.2999992</v>
      </c>
      <c r="BH59" s="170">
        <v>1554506352.26</v>
      </c>
      <c r="BI59" s="170">
        <v>3971155074.23</v>
      </c>
      <c r="BJ59" s="170">
        <v>4970321430.0699997</v>
      </c>
      <c r="BK59" s="170">
        <v>3971155074.23</v>
      </c>
      <c r="BL59" s="171">
        <v>0</v>
      </c>
      <c r="BM59" s="170" t="s">
        <v>534</v>
      </c>
      <c r="BN59" s="170" t="s">
        <v>535</v>
      </c>
      <c r="BO59" s="170" t="s">
        <v>536</v>
      </c>
    </row>
    <row r="60" spans="1:67" s="176" customFormat="1" x14ac:dyDescent="0.25">
      <c r="B60" s="179" t="str">
        <f t="shared" si="4"/>
        <v>A</v>
      </c>
      <c r="C60" s="179" t="str">
        <f t="shared" si="5"/>
        <v>2</v>
      </c>
      <c r="D60" s="179" t="str">
        <f t="shared" si="6"/>
        <v>0</v>
      </c>
      <c r="E60" s="179" t="str">
        <f t="shared" si="7"/>
        <v>3</v>
      </c>
      <c r="F60" s="179">
        <f t="shared" si="8"/>
        <v>0</v>
      </c>
      <c r="G60" s="179">
        <f t="shared" si="9"/>
        <v>0</v>
      </c>
      <c r="H60" s="179"/>
      <c r="I60" s="179"/>
      <c r="J60" s="179"/>
      <c r="K60" s="179"/>
      <c r="M60" s="198"/>
      <c r="N60" s="1233" t="s">
        <v>17</v>
      </c>
      <c r="O60" s="1344"/>
      <c r="P60" s="1233" t="s">
        <v>290</v>
      </c>
      <c r="Q60" s="1344"/>
      <c r="R60" s="1233" t="s">
        <v>288</v>
      </c>
      <c r="S60" s="1344"/>
      <c r="T60" s="1233" t="s">
        <v>297</v>
      </c>
      <c r="U60" s="1344"/>
      <c r="V60" s="1233"/>
      <c r="W60" s="1344"/>
      <c r="X60" s="1344"/>
      <c r="Y60" s="1233"/>
      <c r="Z60" s="1344"/>
      <c r="AA60" s="1344"/>
      <c r="AB60" s="1233"/>
      <c r="AC60" s="1344"/>
      <c r="AD60" s="1233"/>
      <c r="AE60" s="1344"/>
      <c r="AF60" s="1232" t="s">
        <v>209</v>
      </c>
      <c r="AG60" s="1344"/>
      <c r="AH60" s="1344"/>
      <c r="AI60" s="1344"/>
      <c r="AJ60" s="1344"/>
      <c r="AK60" s="1344"/>
      <c r="AL60" s="1344"/>
      <c r="AM60" s="1344"/>
      <c r="AN60" s="1233" t="s">
        <v>281</v>
      </c>
      <c r="AO60" s="1344"/>
      <c r="AP60" s="1344"/>
      <c r="AQ60" s="1344"/>
      <c r="AR60" s="1344"/>
      <c r="AS60" s="1233" t="s">
        <v>282</v>
      </c>
      <c r="AT60" s="1344"/>
      <c r="AU60" s="1344"/>
      <c r="AV60" s="169" t="s">
        <v>68</v>
      </c>
      <c r="AW60" s="1234" t="s">
        <v>283</v>
      </c>
      <c r="AX60" s="1344"/>
      <c r="AY60" s="1344"/>
      <c r="AZ60" s="1344"/>
      <c r="BA60" s="1344"/>
      <c r="BB60" s="1344"/>
      <c r="BC60" s="170">
        <v>343000000</v>
      </c>
      <c r="BD60" s="170">
        <v>313661563</v>
      </c>
      <c r="BE60" s="170">
        <v>29338437</v>
      </c>
      <c r="BF60" s="171">
        <v>0</v>
      </c>
      <c r="BG60" s="170">
        <v>313661563</v>
      </c>
      <c r="BH60" s="171">
        <v>0</v>
      </c>
      <c r="BI60" s="170">
        <v>313661563</v>
      </c>
      <c r="BJ60" s="171">
        <v>0</v>
      </c>
      <c r="BK60" s="170">
        <v>313661563</v>
      </c>
      <c r="BL60" s="171">
        <v>0</v>
      </c>
      <c r="BM60" s="171" t="s">
        <v>537</v>
      </c>
      <c r="BN60" s="171" t="s">
        <v>437</v>
      </c>
      <c r="BO60" s="171" t="s">
        <v>437</v>
      </c>
    </row>
    <row r="61" spans="1:67" s="176" customFormat="1" x14ac:dyDescent="0.25">
      <c r="B61" s="179" t="str">
        <f t="shared" si="4"/>
        <v>A</v>
      </c>
      <c r="C61" s="179" t="str">
        <f t="shared" si="5"/>
        <v>2</v>
      </c>
      <c r="D61" s="179" t="str">
        <f t="shared" si="6"/>
        <v>0</v>
      </c>
      <c r="E61" s="179" t="str">
        <f t="shared" si="7"/>
        <v>3</v>
      </c>
      <c r="F61" s="179" t="str">
        <f t="shared" si="8"/>
        <v>50</v>
      </c>
      <c r="G61" s="179">
        <f t="shared" si="9"/>
        <v>0</v>
      </c>
      <c r="H61" s="179"/>
      <c r="I61" s="179"/>
      <c r="J61" s="179"/>
      <c r="K61" s="179"/>
      <c r="M61" s="198"/>
      <c r="N61" s="1233" t="s">
        <v>17</v>
      </c>
      <c r="O61" s="1344"/>
      <c r="P61" s="1233" t="s">
        <v>290</v>
      </c>
      <c r="Q61" s="1344"/>
      <c r="R61" s="1233" t="s">
        <v>288</v>
      </c>
      <c r="S61" s="1344"/>
      <c r="T61" s="1233" t="s">
        <v>297</v>
      </c>
      <c r="U61" s="1344"/>
      <c r="V61" s="1233" t="s">
        <v>303</v>
      </c>
      <c r="W61" s="1344"/>
      <c r="X61" s="1344"/>
      <c r="Y61" s="1233"/>
      <c r="Z61" s="1344"/>
      <c r="AA61" s="1344"/>
      <c r="AB61" s="1233"/>
      <c r="AC61" s="1344"/>
      <c r="AD61" s="1233"/>
      <c r="AE61" s="1344"/>
      <c r="AF61" s="1232" t="s">
        <v>216</v>
      </c>
      <c r="AG61" s="1344"/>
      <c r="AH61" s="1344"/>
      <c r="AI61" s="1344"/>
      <c r="AJ61" s="1344"/>
      <c r="AK61" s="1344"/>
      <c r="AL61" s="1344"/>
      <c r="AM61" s="1344"/>
      <c r="AN61" s="1233" t="s">
        <v>281</v>
      </c>
      <c r="AO61" s="1344"/>
      <c r="AP61" s="1344"/>
      <c r="AQ61" s="1344"/>
      <c r="AR61" s="1344"/>
      <c r="AS61" s="1233" t="s">
        <v>282</v>
      </c>
      <c r="AT61" s="1344"/>
      <c r="AU61" s="1344"/>
      <c r="AV61" s="169" t="s">
        <v>68</v>
      </c>
      <c r="AW61" s="1234" t="s">
        <v>283</v>
      </c>
      <c r="AX61" s="1344"/>
      <c r="AY61" s="1344"/>
      <c r="AZ61" s="1344"/>
      <c r="BA61" s="1344"/>
      <c r="BB61" s="1344"/>
      <c r="BC61" s="170">
        <v>341000000</v>
      </c>
      <c r="BD61" s="170">
        <v>313661563</v>
      </c>
      <c r="BE61" s="170">
        <v>27338437</v>
      </c>
      <c r="BF61" s="171">
        <v>0</v>
      </c>
      <c r="BG61" s="170">
        <v>313661563</v>
      </c>
      <c r="BH61" s="171">
        <v>0</v>
      </c>
      <c r="BI61" s="170">
        <v>313661563</v>
      </c>
      <c r="BJ61" s="171">
        <v>0</v>
      </c>
      <c r="BK61" s="170">
        <v>313661563</v>
      </c>
      <c r="BL61" s="171">
        <v>0</v>
      </c>
      <c r="BM61" s="171" t="s">
        <v>537</v>
      </c>
      <c r="BN61" s="171" t="s">
        <v>437</v>
      </c>
      <c r="BO61" s="171" t="s">
        <v>437</v>
      </c>
    </row>
    <row r="62" spans="1:67" s="185" customFormat="1" x14ac:dyDescent="0.25">
      <c r="A62" s="185" t="str">
        <f>+B62&amp;"-"&amp;C62&amp;"-"&amp;D62&amp;"-"&amp;E62&amp;"-"&amp;F62&amp;"-"&amp;G62&amp;"-"&amp;AV62</f>
        <v>A-2-0-3-50-2-10</v>
      </c>
      <c r="B62" s="186" t="str">
        <f t="shared" si="4"/>
        <v>A</v>
      </c>
      <c r="C62" s="186" t="str">
        <f t="shared" si="5"/>
        <v>2</v>
      </c>
      <c r="D62" s="186" t="str">
        <f t="shared" si="6"/>
        <v>0</v>
      </c>
      <c r="E62" s="186" t="str">
        <f t="shared" si="7"/>
        <v>3</v>
      </c>
      <c r="F62" s="186" t="str">
        <f t="shared" si="8"/>
        <v>50</v>
      </c>
      <c r="G62" s="186" t="str">
        <f t="shared" si="9"/>
        <v>2</v>
      </c>
      <c r="H62" s="186"/>
      <c r="I62" s="186"/>
      <c r="J62" s="186"/>
      <c r="K62" s="186"/>
      <c r="M62" s="199"/>
      <c r="N62" s="1445" t="s">
        <v>17</v>
      </c>
      <c r="O62" s="1444"/>
      <c r="P62" s="1445" t="s">
        <v>290</v>
      </c>
      <c r="Q62" s="1444"/>
      <c r="R62" s="1445" t="s">
        <v>288</v>
      </c>
      <c r="S62" s="1444"/>
      <c r="T62" s="1445" t="s">
        <v>297</v>
      </c>
      <c r="U62" s="1444"/>
      <c r="V62" s="1445" t="s">
        <v>303</v>
      </c>
      <c r="W62" s="1444"/>
      <c r="X62" s="1444"/>
      <c r="Y62" s="1445" t="s">
        <v>290</v>
      </c>
      <c r="Z62" s="1444"/>
      <c r="AA62" s="1444"/>
      <c r="AB62" s="1445"/>
      <c r="AC62" s="1444"/>
      <c r="AD62" s="1445"/>
      <c r="AE62" s="1444"/>
      <c r="AF62" s="1446" t="s">
        <v>45</v>
      </c>
      <c r="AG62" s="1444"/>
      <c r="AH62" s="1444"/>
      <c r="AI62" s="1444"/>
      <c r="AJ62" s="1444"/>
      <c r="AK62" s="1444"/>
      <c r="AL62" s="1444"/>
      <c r="AM62" s="1444"/>
      <c r="AN62" s="1445" t="s">
        <v>281</v>
      </c>
      <c r="AO62" s="1444"/>
      <c r="AP62" s="1444"/>
      <c r="AQ62" s="1444"/>
      <c r="AR62" s="1444"/>
      <c r="AS62" s="1445" t="s">
        <v>282</v>
      </c>
      <c r="AT62" s="1444"/>
      <c r="AU62" s="1444"/>
      <c r="AV62" s="187" t="s">
        <v>68</v>
      </c>
      <c r="AW62" s="1443" t="s">
        <v>283</v>
      </c>
      <c r="AX62" s="1444"/>
      <c r="AY62" s="1444"/>
      <c r="AZ62" s="1444"/>
      <c r="BA62" s="1444"/>
      <c r="BB62" s="1444"/>
      <c r="BC62" s="188">
        <v>6376304</v>
      </c>
      <c r="BD62" s="188">
        <v>6217875</v>
      </c>
      <c r="BE62" s="188">
        <v>158429</v>
      </c>
      <c r="BF62" s="189">
        <v>0</v>
      </c>
      <c r="BG62" s="188">
        <v>6217875</v>
      </c>
      <c r="BH62" s="189">
        <v>0</v>
      </c>
      <c r="BI62" s="188">
        <v>6217875</v>
      </c>
      <c r="BJ62" s="189">
        <v>0</v>
      </c>
      <c r="BK62" s="188">
        <v>6217875</v>
      </c>
      <c r="BL62" s="189">
        <v>0</v>
      </c>
      <c r="BM62" s="188" t="s">
        <v>538</v>
      </c>
      <c r="BN62" s="189" t="s">
        <v>437</v>
      </c>
      <c r="BO62" s="188" t="s">
        <v>437</v>
      </c>
    </row>
    <row r="63" spans="1:67" s="185" customFormat="1" x14ac:dyDescent="0.25">
      <c r="A63" s="185" t="str">
        <f>+B63&amp;"-"&amp;C63&amp;"-"&amp;D63&amp;"-"&amp;E63&amp;"-"&amp;F63&amp;"-"&amp;G63&amp;"-"&amp;AV63</f>
        <v>A-2-0-3-50-3-10</v>
      </c>
      <c r="B63" s="186" t="str">
        <f t="shared" si="4"/>
        <v>A</v>
      </c>
      <c r="C63" s="186" t="str">
        <f t="shared" si="5"/>
        <v>2</v>
      </c>
      <c r="D63" s="186" t="str">
        <f t="shared" si="6"/>
        <v>0</v>
      </c>
      <c r="E63" s="186" t="str">
        <f t="shared" si="7"/>
        <v>3</v>
      </c>
      <c r="F63" s="186" t="str">
        <f t="shared" si="8"/>
        <v>50</v>
      </c>
      <c r="G63" s="186" t="str">
        <f t="shared" si="9"/>
        <v>3</v>
      </c>
      <c r="H63" s="186"/>
      <c r="I63" s="186"/>
      <c r="J63" s="186"/>
      <c r="K63" s="186"/>
      <c r="M63" s="199"/>
      <c r="N63" s="1445" t="s">
        <v>17</v>
      </c>
      <c r="O63" s="1444"/>
      <c r="P63" s="1445" t="s">
        <v>290</v>
      </c>
      <c r="Q63" s="1444"/>
      <c r="R63" s="1445" t="s">
        <v>288</v>
      </c>
      <c r="S63" s="1444"/>
      <c r="T63" s="1445" t="s">
        <v>297</v>
      </c>
      <c r="U63" s="1444"/>
      <c r="V63" s="1445" t="s">
        <v>303</v>
      </c>
      <c r="W63" s="1444"/>
      <c r="X63" s="1444"/>
      <c r="Y63" s="1445" t="s">
        <v>297</v>
      </c>
      <c r="Z63" s="1444"/>
      <c r="AA63" s="1444"/>
      <c r="AB63" s="1445"/>
      <c r="AC63" s="1444"/>
      <c r="AD63" s="1445"/>
      <c r="AE63" s="1444"/>
      <c r="AF63" s="1446" t="s">
        <v>46</v>
      </c>
      <c r="AG63" s="1444"/>
      <c r="AH63" s="1444"/>
      <c r="AI63" s="1444"/>
      <c r="AJ63" s="1444"/>
      <c r="AK63" s="1444"/>
      <c r="AL63" s="1444"/>
      <c r="AM63" s="1444"/>
      <c r="AN63" s="1445" t="s">
        <v>281</v>
      </c>
      <c r="AO63" s="1444"/>
      <c r="AP63" s="1444"/>
      <c r="AQ63" s="1444"/>
      <c r="AR63" s="1444"/>
      <c r="AS63" s="1445" t="s">
        <v>282</v>
      </c>
      <c r="AT63" s="1444"/>
      <c r="AU63" s="1444"/>
      <c r="AV63" s="187" t="s">
        <v>68</v>
      </c>
      <c r="AW63" s="1443" t="s">
        <v>283</v>
      </c>
      <c r="AX63" s="1444"/>
      <c r="AY63" s="1444"/>
      <c r="AZ63" s="1444"/>
      <c r="BA63" s="1444"/>
      <c r="BB63" s="1444"/>
      <c r="BC63" s="188">
        <v>324023696</v>
      </c>
      <c r="BD63" s="188">
        <v>307443688</v>
      </c>
      <c r="BE63" s="188">
        <v>16580008</v>
      </c>
      <c r="BF63" s="189">
        <v>0</v>
      </c>
      <c r="BG63" s="188">
        <v>307443688</v>
      </c>
      <c r="BH63" s="189">
        <v>0</v>
      </c>
      <c r="BI63" s="188">
        <v>307443688</v>
      </c>
      <c r="BJ63" s="189">
        <v>0</v>
      </c>
      <c r="BK63" s="188">
        <v>307443688</v>
      </c>
      <c r="BL63" s="189">
        <v>0</v>
      </c>
      <c r="BM63" s="188" t="s">
        <v>539</v>
      </c>
      <c r="BN63" s="189" t="s">
        <v>437</v>
      </c>
      <c r="BO63" s="188" t="s">
        <v>437</v>
      </c>
    </row>
    <row r="64" spans="1:67" s="185" customFormat="1" x14ac:dyDescent="0.25">
      <c r="A64" s="185" t="str">
        <f>+B64&amp;"-"&amp;C64&amp;"-"&amp;D64&amp;"-"&amp;E64&amp;"-"&amp;F64&amp;"-"&amp;G64&amp;"-"&amp;AV64</f>
        <v>A-2-0-3-50-16-10</v>
      </c>
      <c r="B64" s="186" t="str">
        <f t="shared" si="4"/>
        <v>A</v>
      </c>
      <c r="C64" s="186" t="str">
        <f t="shared" si="5"/>
        <v>2</v>
      </c>
      <c r="D64" s="186" t="str">
        <f t="shared" si="6"/>
        <v>0</v>
      </c>
      <c r="E64" s="186" t="str">
        <f t="shared" si="7"/>
        <v>3</v>
      </c>
      <c r="F64" s="186" t="str">
        <f t="shared" si="8"/>
        <v>50</v>
      </c>
      <c r="G64" s="186" t="str">
        <f t="shared" si="9"/>
        <v>16</v>
      </c>
      <c r="H64" s="186"/>
      <c r="I64" s="186"/>
      <c r="J64" s="186"/>
      <c r="K64" s="186"/>
      <c r="M64" s="199"/>
      <c r="N64" s="1445" t="s">
        <v>17</v>
      </c>
      <c r="O64" s="1444"/>
      <c r="P64" s="1445" t="s">
        <v>290</v>
      </c>
      <c r="Q64" s="1444"/>
      <c r="R64" s="1445" t="s">
        <v>288</v>
      </c>
      <c r="S64" s="1444"/>
      <c r="T64" s="1445" t="s">
        <v>297</v>
      </c>
      <c r="U64" s="1444"/>
      <c r="V64" s="1445" t="s">
        <v>303</v>
      </c>
      <c r="W64" s="1444"/>
      <c r="X64" s="1444"/>
      <c r="Y64" s="1445" t="s">
        <v>26</v>
      </c>
      <c r="Z64" s="1444"/>
      <c r="AA64" s="1444"/>
      <c r="AB64" s="1445"/>
      <c r="AC64" s="1444"/>
      <c r="AD64" s="1445"/>
      <c r="AE64" s="1444"/>
      <c r="AF64" s="1446" t="s">
        <v>47</v>
      </c>
      <c r="AG64" s="1444"/>
      <c r="AH64" s="1444"/>
      <c r="AI64" s="1444"/>
      <c r="AJ64" s="1444"/>
      <c r="AK64" s="1444"/>
      <c r="AL64" s="1444"/>
      <c r="AM64" s="1444"/>
      <c r="AN64" s="1445" t="s">
        <v>281</v>
      </c>
      <c r="AO64" s="1444"/>
      <c r="AP64" s="1444"/>
      <c r="AQ64" s="1444"/>
      <c r="AR64" s="1444"/>
      <c r="AS64" s="1445" t="s">
        <v>282</v>
      </c>
      <c r="AT64" s="1444"/>
      <c r="AU64" s="1444"/>
      <c r="AV64" s="187" t="s">
        <v>68</v>
      </c>
      <c r="AW64" s="1443" t="s">
        <v>283</v>
      </c>
      <c r="AX64" s="1444"/>
      <c r="AY64" s="1444"/>
      <c r="AZ64" s="1444"/>
      <c r="BA64" s="1444"/>
      <c r="BB64" s="1444"/>
      <c r="BC64" s="188">
        <v>10000000</v>
      </c>
      <c r="BD64" s="189">
        <v>0</v>
      </c>
      <c r="BE64" s="188">
        <v>10000000</v>
      </c>
      <c r="BF64" s="189">
        <v>0</v>
      </c>
      <c r="BG64" s="189">
        <v>0</v>
      </c>
      <c r="BH64" s="189">
        <v>0</v>
      </c>
      <c r="BI64" s="189">
        <v>0</v>
      </c>
      <c r="BJ64" s="189">
        <v>0</v>
      </c>
      <c r="BK64" s="189">
        <v>0</v>
      </c>
      <c r="BL64" s="189">
        <v>0</v>
      </c>
      <c r="BM64" s="188" t="s">
        <v>437</v>
      </c>
      <c r="BN64" s="189" t="s">
        <v>437</v>
      </c>
      <c r="BO64" s="188" t="s">
        <v>437</v>
      </c>
    </row>
    <row r="65" spans="1:67" s="185" customFormat="1" x14ac:dyDescent="0.25">
      <c r="A65" s="185" t="str">
        <f>+B65&amp;"-"&amp;C65&amp;"-"&amp;D65&amp;"-"&amp;E65&amp;"-"&amp;F65&amp;"-"&amp;G65&amp;"-"&amp;AV65</f>
        <v>A-2-0-3-50-90-10</v>
      </c>
      <c r="B65" s="186" t="str">
        <f t="shared" si="4"/>
        <v>A</v>
      </c>
      <c r="C65" s="186" t="str">
        <f t="shared" si="5"/>
        <v>2</v>
      </c>
      <c r="D65" s="186" t="str">
        <f t="shared" si="6"/>
        <v>0</v>
      </c>
      <c r="E65" s="186" t="str">
        <f t="shared" si="7"/>
        <v>3</v>
      </c>
      <c r="F65" s="186" t="str">
        <f t="shared" si="8"/>
        <v>50</v>
      </c>
      <c r="G65" s="186" t="str">
        <f t="shared" si="9"/>
        <v>90</v>
      </c>
      <c r="H65" s="186"/>
      <c r="I65" s="186"/>
      <c r="J65" s="186"/>
      <c r="K65" s="186"/>
      <c r="M65" s="199"/>
      <c r="N65" s="1445" t="s">
        <v>17</v>
      </c>
      <c r="O65" s="1444"/>
      <c r="P65" s="1445" t="s">
        <v>290</v>
      </c>
      <c r="Q65" s="1444"/>
      <c r="R65" s="1445" t="s">
        <v>288</v>
      </c>
      <c r="S65" s="1444"/>
      <c r="T65" s="1445" t="s">
        <v>297</v>
      </c>
      <c r="U65" s="1444"/>
      <c r="V65" s="1445" t="s">
        <v>303</v>
      </c>
      <c r="W65" s="1444"/>
      <c r="X65" s="1444"/>
      <c r="Y65" s="1445" t="s">
        <v>304</v>
      </c>
      <c r="Z65" s="1444"/>
      <c r="AA65" s="1444"/>
      <c r="AB65" s="1445"/>
      <c r="AC65" s="1444"/>
      <c r="AD65" s="1445"/>
      <c r="AE65" s="1444"/>
      <c r="AF65" s="1446" t="s">
        <v>48</v>
      </c>
      <c r="AG65" s="1444"/>
      <c r="AH65" s="1444"/>
      <c r="AI65" s="1444"/>
      <c r="AJ65" s="1444"/>
      <c r="AK65" s="1444"/>
      <c r="AL65" s="1444"/>
      <c r="AM65" s="1444"/>
      <c r="AN65" s="1445" t="s">
        <v>281</v>
      </c>
      <c r="AO65" s="1444"/>
      <c r="AP65" s="1444"/>
      <c r="AQ65" s="1444"/>
      <c r="AR65" s="1444"/>
      <c r="AS65" s="1445" t="s">
        <v>282</v>
      </c>
      <c r="AT65" s="1444"/>
      <c r="AU65" s="1444"/>
      <c r="AV65" s="187" t="s">
        <v>68</v>
      </c>
      <c r="AW65" s="1443" t="s">
        <v>283</v>
      </c>
      <c r="AX65" s="1444"/>
      <c r="AY65" s="1444"/>
      <c r="AZ65" s="1444"/>
      <c r="BA65" s="1444"/>
      <c r="BB65" s="1444"/>
      <c r="BC65" s="188">
        <v>600000</v>
      </c>
      <c r="BD65" s="189">
        <v>0</v>
      </c>
      <c r="BE65" s="188">
        <v>600000</v>
      </c>
      <c r="BF65" s="189">
        <v>0</v>
      </c>
      <c r="BG65" s="189">
        <v>0</v>
      </c>
      <c r="BH65" s="189">
        <v>0</v>
      </c>
      <c r="BI65" s="189">
        <v>0</v>
      </c>
      <c r="BJ65" s="189">
        <v>0</v>
      </c>
      <c r="BK65" s="189">
        <v>0</v>
      </c>
      <c r="BL65" s="189">
        <v>0</v>
      </c>
      <c r="BM65" s="188" t="s">
        <v>437</v>
      </c>
      <c r="BN65" s="189" t="s">
        <v>437</v>
      </c>
      <c r="BO65" s="188" t="s">
        <v>437</v>
      </c>
    </row>
    <row r="66" spans="1:67" s="176" customFormat="1" x14ac:dyDescent="0.25">
      <c r="B66" s="179" t="str">
        <f t="shared" si="4"/>
        <v>A</v>
      </c>
      <c r="C66" s="179" t="str">
        <f t="shared" si="5"/>
        <v>2</v>
      </c>
      <c r="D66" s="179" t="str">
        <f t="shared" si="6"/>
        <v>0</v>
      </c>
      <c r="E66" s="179" t="str">
        <f t="shared" si="7"/>
        <v>3</v>
      </c>
      <c r="F66" s="179" t="str">
        <f t="shared" si="8"/>
        <v>51</v>
      </c>
      <c r="G66" s="179">
        <f t="shared" si="9"/>
        <v>0</v>
      </c>
      <c r="H66" s="179"/>
      <c r="I66" s="179"/>
      <c r="J66" s="179"/>
      <c r="K66" s="179"/>
      <c r="M66" s="198"/>
      <c r="N66" s="1233" t="s">
        <v>17</v>
      </c>
      <c r="O66" s="1344"/>
      <c r="P66" s="1233" t="s">
        <v>290</v>
      </c>
      <c r="Q66" s="1344"/>
      <c r="R66" s="1233" t="s">
        <v>288</v>
      </c>
      <c r="S66" s="1344"/>
      <c r="T66" s="1233" t="s">
        <v>297</v>
      </c>
      <c r="U66" s="1344"/>
      <c r="V66" s="1233" t="s">
        <v>305</v>
      </c>
      <c r="W66" s="1344"/>
      <c r="X66" s="1344"/>
      <c r="Y66" s="1233"/>
      <c r="Z66" s="1344"/>
      <c r="AA66" s="1344"/>
      <c r="AB66" s="1233"/>
      <c r="AC66" s="1344"/>
      <c r="AD66" s="1233"/>
      <c r="AE66" s="1344"/>
      <c r="AF66" s="1232" t="s">
        <v>212</v>
      </c>
      <c r="AG66" s="1344"/>
      <c r="AH66" s="1344"/>
      <c r="AI66" s="1344"/>
      <c r="AJ66" s="1344"/>
      <c r="AK66" s="1344"/>
      <c r="AL66" s="1344"/>
      <c r="AM66" s="1344"/>
      <c r="AN66" s="1233" t="s">
        <v>281</v>
      </c>
      <c r="AO66" s="1344"/>
      <c r="AP66" s="1344"/>
      <c r="AQ66" s="1344"/>
      <c r="AR66" s="1344"/>
      <c r="AS66" s="1233" t="s">
        <v>282</v>
      </c>
      <c r="AT66" s="1344"/>
      <c r="AU66" s="1344"/>
      <c r="AV66" s="169" t="s">
        <v>68</v>
      </c>
      <c r="AW66" s="1234" t="s">
        <v>283</v>
      </c>
      <c r="AX66" s="1344"/>
      <c r="AY66" s="1344"/>
      <c r="AZ66" s="1344"/>
      <c r="BA66" s="1344"/>
      <c r="BB66" s="1344"/>
      <c r="BC66" s="170">
        <v>2000000</v>
      </c>
      <c r="BD66" s="171">
        <v>0</v>
      </c>
      <c r="BE66" s="170">
        <v>2000000</v>
      </c>
      <c r="BF66" s="171">
        <v>0</v>
      </c>
      <c r="BG66" s="171">
        <v>0</v>
      </c>
      <c r="BH66" s="171">
        <v>0</v>
      </c>
      <c r="BI66" s="171">
        <v>0</v>
      </c>
      <c r="BJ66" s="171">
        <v>0</v>
      </c>
      <c r="BK66" s="171">
        <v>0</v>
      </c>
      <c r="BL66" s="171">
        <v>0</v>
      </c>
      <c r="BM66" s="171" t="s">
        <v>437</v>
      </c>
      <c r="BN66" s="171" t="s">
        <v>437</v>
      </c>
      <c r="BO66" s="171" t="s">
        <v>437</v>
      </c>
    </row>
    <row r="67" spans="1:67" s="185" customFormat="1" x14ac:dyDescent="0.25">
      <c r="A67" s="185" t="str">
        <f>+B67&amp;"-"&amp;C67&amp;"-"&amp;D67&amp;"-"&amp;E67&amp;"-"&amp;F67&amp;"-"&amp;G67&amp;"-"&amp;AV67</f>
        <v>A-2-0-3-51-1-10</v>
      </c>
      <c r="B67" s="186" t="str">
        <f t="shared" si="4"/>
        <v>A</v>
      </c>
      <c r="C67" s="186" t="str">
        <f t="shared" si="5"/>
        <v>2</v>
      </c>
      <c r="D67" s="186" t="str">
        <f t="shared" si="6"/>
        <v>0</v>
      </c>
      <c r="E67" s="186" t="str">
        <f t="shared" si="7"/>
        <v>3</v>
      </c>
      <c r="F67" s="186" t="str">
        <f t="shared" si="8"/>
        <v>51</v>
      </c>
      <c r="G67" s="186" t="str">
        <f t="shared" si="9"/>
        <v>1</v>
      </c>
      <c r="H67" s="186"/>
      <c r="I67" s="186"/>
      <c r="J67" s="186"/>
      <c r="K67" s="186"/>
      <c r="M67" s="199"/>
      <c r="N67" s="1445" t="s">
        <v>17</v>
      </c>
      <c r="O67" s="1444"/>
      <c r="P67" s="1445" t="s">
        <v>290</v>
      </c>
      <c r="Q67" s="1444"/>
      <c r="R67" s="1445" t="s">
        <v>288</v>
      </c>
      <c r="S67" s="1444"/>
      <c r="T67" s="1445" t="s">
        <v>297</v>
      </c>
      <c r="U67" s="1444"/>
      <c r="V67" s="1445" t="s">
        <v>305</v>
      </c>
      <c r="W67" s="1444"/>
      <c r="X67" s="1444"/>
      <c r="Y67" s="1445" t="s">
        <v>287</v>
      </c>
      <c r="Z67" s="1444"/>
      <c r="AA67" s="1444"/>
      <c r="AB67" s="1445"/>
      <c r="AC67" s="1444"/>
      <c r="AD67" s="1445"/>
      <c r="AE67" s="1444"/>
      <c r="AF67" s="1446" t="s">
        <v>49</v>
      </c>
      <c r="AG67" s="1444"/>
      <c r="AH67" s="1444"/>
      <c r="AI67" s="1444"/>
      <c r="AJ67" s="1444"/>
      <c r="AK67" s="1444"/>
      <c r="AL67" s="1444"/>
      <c r="AM67" s="1444"/>
      <c r="AN67" s="1445" t="s">
        <v>281</v>
      </c>
      <c r="AO67" s="1444"/>
      <c r="AP67" s="1444"/>
      <c r="AQ67" s="1444"/>
      <c r="AR67" s="1444"/>
      <c r="AS67" s="1445" t="s">
        <v>282</v>
      </c>
      <c r="AT67" s="1444"/>
      <c r="AU67" s="1444"/>
      <c r="AV67" s="187" t="s">
        <v>68</v>
      </c>
      <c r="AW67" s="1443" t="s">
        <v>283</v>
      </c>
      <c r="AX67" s="1444"/>
      <c r="AY67" s="1444"/>
      <c r="AZ67" s="1444"/>
      <c r="BA67" s="1444"/>
      <c r="BB67" s="1444"/>
      <c r="BC67" s="188">
        <v>1000000</v>
      </c>
      <c r="BD67" s="189">
        <v>0</v>
      </c>
      <c r="BE67" s="188">
        <v>1000000</v>
      </c>
      <c r="BF67" s="189">
        <v>0</v>
      </c>
      <c r="BG67" s="189">
        <v>0</v>
      </c>
      <c r="BH67" s="189">
        <v>0</v>
      </c>
      <c r="BI67" s="189">
        <v>0</v>
      </c>
      <c r="BJ67" s="189">
        <v>0</v>
      </c>
      <c r="BK67" s="189">
        <v>0</v>
      </c>
      <c r="BL67" s="189">
        <v>0</v>
      </c>
      <c r="BM67" s="188" t="s">
        <v>437</v>
      </c>
      <c r="BN67" s="189" t="s">
        <v>437</v>
      </c>
      <c r="BO67" s="188" t="s">
        <v>437</v>
      </c>
    </row>
    <row r="68" spans="1:67" s="185" customFormat="1" x14ac:dyDescent="0.25">
      <c r="A68" s="185" t="str">
        <f>+B68&amp;"-"&amp;C68&amp;"-"&amp;D68&amp;"-"&amp;E68&amp;"-"&amp;F68&amp;"-"&amp;G68&amp;"-"&amp;AV68</f>
        <v>A-2-0-3-51-2-10</v>
      </c>
      <c r="B68" s="186" t="str">
        <f t="shared" si="4"/>
        <v>A</v>
      </c>
      <c r="C68" s="186" t="str">
        <f t="shared" si="5"/>
        <v>2</v>
      </c>
      <c r="D68" s="186" t="str">
        <f t="shared" si="6"/>
        <v>0</v>
      </c>
      <c r="E68" s="186" t="str">
        <f t="shared" si="7"/>
        <v>3</v>
      </c>
      <c r="F68" s="186" t="str">
        <f t="shared" si="8"/>
        <v>51</v>
      </c>
      <c r="G68" s="186" t="str">
        <f t="shared" si="9"/>
        <v>2</v>
      </c>
      <c r="H68" s="186"/>
      <c r="I68" s="186"/>
      <c r="J68" s="186"/>
      <c r="K68" s="186"/>
      <c r="M68" s="199"/>
      <c r="N68" s="1445" t="s">
        <v>17</v>
      </c>
      <c r="O68" s="1444"/>
      <c r="P68" s="1445" t="s">
        <v>290</v>
      </c>
      <c r="Q68" s="1444"/>
      <c r="R68" s="1445" t="s">
        <v>288</v>
      </c>
      <c r="S68" s="1444"/>
      <c r="T68" s="1445" t="s">
        <v>297</v>
      </c>
      <c r="U68" s="1444"/>
      <c r="V68" s="1445" t="s">
        <v>305</v>
      </c>
      <c r="W68" s="1444"/>
      <c r="X68" s="1444"/>
      <c r="Y68" s="1445" t="s">
        <v>290</v>
      </c>
      <c r="Z68" s="1444"/>
      <c r="AA68" s="1444"/>
      <c r="AB68" s="1445"/>
      <c r="AC68" s="1444"/>
      <c r="AD68" s="1445"/>
      <c r="AE68" s="1444"/>
      <c r="AF68" s="1446" t="s">
        <v>50</v>
      </c>
      <c r="AG68" s="1444"/>
      <c r="AH68" s="1444"/>
      <c r="AI68" s="1444"/>
      <c r="AJ68" s="1444"/>
      <c r="AK68" s="1444"/>
      <c r="AL68" s="1444"/>
      <c r="AM68" s="1444"/>
      <c r="AN68" s="1445" t="s">
        <v>281</v>
      </c>
      <c r="AO68" s="1444"/>
      <c r="AP68" s="1444"/>
      <c r="AQ68" s="1444"/>
      <c r="AR68" s="1444"/>
      <c r="AS68" s="1445" t="s">
        <v>282</v>
      </c>
      <c r="AT68" s="1444"/>
      <c r="AU68" s="1444"/>
      <c r="AV68" s="187" t="s">
        <v>68</v>
      </c>
      <c r="AW68" s="1443" t="s">
        <v>283</v>
      </c>
      <c r="AX68" s="1444"/>
      <c r="AY68" s="1444"/>
      <c r="AZ68" s="1444"/>
      <c r="BA68" s="1444"/>
      <c r="BB68" s="1444"/>
      <c r="BC68" s="188">
        <v>1000000</v>
      </c>
      <c r="BD68" s="189">
        <v>0</v>
      </c>
      <c r="BE68" s="188">
        <v>1000000</v>
      </c>
      <c r="BF68" s="189">
        <v>0</v>
      </c>
      <c r="BG68" s="189">
        <v>0</v>
      </c>
      <c r="BH68" s="189">
        <v>0</v>
      </c>
      <c r="BI68" s="189">
        <v>0</v>
      </c>
      <c r="BJ68" s="189">
        <v>0</v>
      </c>
      <c r="BK68" s="189">
        <v>0</v>
      </c>
      <c r="BL68" s="189">
        <v>0</v>
      </c>
      <c r="BM68" s="188" t="s">
        <v>437</v>
      </c>
      <c r="BN68" s="189" t="s">
        <v>437</v>
      </c>
      <c r="BO68" s="188" t="s">
        <v>437</v>
      </c>
    </row>
    <row r="69" spans="1:67" s="185" customFormat="1" x14ac:dyDescent="0.25">
      <c r="A69" s="185" t="str">
        <f>+B69&amp;"-"&amp;C69&amp;"-"&amp;D69&amp;"-"&amp;E69&amp;"-"&amp;F69&amp;"-"&amp;G69&amp;"-"&amp;AV69</f>
        <v>A-2-0-4-0-0-10</v>
      </c>
      <c r="B69" s="186" t="str">
        <f t="shared" si="4"/>
        <v>A</v>
      </c>
      <c r="C69" s="186" t="str">
        <f t="shared" si="5"/>
        <v>2</v>
      </c>
      <c r="D69" s="186" t="str">
        <f t="shared" si="6"/>
        <v>0</v>
      </c>
      <c r="E69" s="186" t="str">
        <f t="shared" si="7"/>
        <v>4</v>
      </c>
      <c r="F69" s="186">
        <f t="shared" si="8"/>
        <v>0</v>
      </c>
      <c r="G69" s="186">
        <f t="shared" si="9"/>
        <v>0</v>
      </c>
      <c r="H69" s="186"/>
      <c r="I69" s="186"/>
      <c r="J69" s="186"/>
      <c r="K69" s="186"/>
      <c r="M69" s="199"/>
      <c r="N69" s="1445" t="s">
        <v>17</v>
      </c>
      <c r="O69" s="1444"/>
      <c r="P69" s="1445" t="s">
        <v>290</v>
      </c>
      <c r="Q69" s="1444"/>
      <c r="R69" s="1445" t="s">
        <v>288</v>
      </c>
      <c r="S69" s="1444"/>
      <c r="T69" s="1445" t="s">
        <v>291</v>
      </c>
      <c r="U69" s="1444"/>
      <c r="V69" s="1445"/>
      <c r="W69" s="1444"/>
      <c r="X69" s="1444"/>
      <c r="Y69" s="1445"/>
      <c r="Z69" s="1444"/>
      <c r="AA69" s="1444"/>
      <c r="AB69" s="1445"/>
      <c r="AC69" s="1444"/>
      <c r="AD69" s="1445"/>
      <c r="AE69" s="1444"/>
      <c r="AF69" s="1446" t="s">
        <v>214</v>
      </c>
      <c r="AG69" s="1444"/>
      <c r="AH69" s="1444"/>
      <c r="AI69" s="1444"/>
      <c r="AJ69" s="1444"/>
      <c r="AK69" s="1444"/>
      <c r="AL69" s="1444"/>
      <c r="AM69" s="1444"/>
      <c r="AN69" s="1445" t="s">
        <v>281</v>
      </c>
      <c r="AO69" s="1444"/>
      <c r="AP69" s="1444"/>
      <c r="AQ69" s="1444"/>
      <c r="AR69" s="1444"/>
      <c r="AS69" s="1445" t="s">
        <v>282</v>
      </c>
      <c r="AT69" s="1444"/>
      <c r="AU69" s="1444"/>
      <c r="AV69" s="187" t="s">
        <v>68</v>
      </c>
      <c r="AW69" s="1443" t="s">
        <v>283</v>
      </c>
      <c r="AX69" s="1444"/>
      <c r="AY69" s="1444"/>
      <c r="AZ69" s="1444"/>
      <c r="BA69" s="1444"/>
      <c r="BB69" s="1444"/>
      <c r="BC69" s="188">
        <v>10618500000</v>
      </c>
      <c r="BD69" s="188">
        <v>10182321293.559999</v>
      </c>
      <c r="BE69" s="188">
        <v>436178706.44</v>
      </c>
      <c r="BF69" s="189">
        <v>0</v>
      </c>
      <c r="BG69" s="188">
        <v>8627814941.2999992</v>
      </c>
      <c r="BH69" s="188">
        <v>1554506352.26</v>
      </c>
      <c r="BI69" s="188">
        <v>3657493511.23</v>
      </c>
      <c r="BJ69" s="188">
        <v>4970321430.0699997</v>
      </c>
      <c r="BK69" s="188">
        <v>3657493511.23</v>
      </c>
      <c r="BL69" s="189">
        <v>0</v>
      </c>
      <c r="BM69" s="188" t="s">
        <v>542</v>
      </c>
      <c r="BN69" s="189" t="s">
        <v>535</v>
      </c>
      <c r="BO69" s="188" t="s">
        <v>536</v>
      </c>
    </row>
    <row r="70" spans="1:67" s="176" customFormat="1" x14ac:dyDescent="0.25">
      <c r="B70" s="179" t="str">
        <f t="shared" si="4"/>
        <v>A</v>
      </c>
      <c r="C70" s="179" t="str">
        <f t="shared" si="5"/>
        <v>2</v>
      </c>
      <c r="D70" s="179" t="str">
        <f t="shared" si="6"/>
        <v>0</v>
      </c>
      <c r="E70" s="179" t="str">
        <f t="shared" si="7"/>
        <v>4</v>
      </c>
      <c r="F70" s="179" t="str">
        <f t="shared" si="8"/>
        <v>1</v>
      </c>
      <c r="G70" s="179">
        <f t="shared" si="9"/>
        <v>0</v>
      </c>
      <c r="H70" s="179"/>
      <c r="I70" s="179"/>
      <c r="J70" s="179"/>
      <c r="K70" s="179"/>
      <c r="M70" s="198"/>
      <c r="N70" s="1233" t="s">
        <v>17</v>
      </c>
      <c r="O70" s="1344"/>
      <c r="P70" s="1233" t="s">
        <v>290</v>
      </c>
      <c r="Q70" s="1344"/>
      <c r="R70" s="1233" t="s">
        <v>288</v>
      </c>
      <c r="S70" s="1344"/>
      <c r="T70" s="1233" t="s">
        <v>291</v>
      </c>
      <c r="U70" s="1344"/>
      <c r="V70" s="1233" t="s">
        <v>287</v>
      </c>
      <c r="W70" s="1344"/>
      <c r="X70" s="1344"/>
      <c r="Y70" s="1233"/>
      <c r="Z70" s="1344"/>
      <c r="AA70" s="1344"/>
      <c r="AB70" s="1233"/>
      <c r="AC70" s="1344"/>
      <c r="AD70" s="1233"/>
      <c r="AE70" s="1344"/>
      <c r="AF70" s="1232" t="s">
        <v>217</v>
      </c>
      <c r="AG70" s="1344"/>
      <c r="AH70" s="1344"/>
      <c r="AI70" s="1344"/>
      <c r="AJ70" s="1344"/>
      <c r="AK70" s="1344"/>
      <c r="AL70" s="1344"/>
      <c r="AM70" s="1344"/>
      <c r="AN70" s="1233" t="s">
        <v>281</v>
      </c>
      <c r="AO70" s="1344"/>
      <c r="AP70" s="1344"/>
      <c r="AQ70" s="1344"/>
      <c r="AR70" s="1344"/>
      <c r="AS70" s="1233" t="s">
        <v>282</v>
      </c>
      <c r="AT70" s="1344"/>
      <c r="AU70" s="1344"/>
      <c r="AV70" s="169" t="s">
        <v>68</v>
      </c>
      <c r="AW70" s="1234" t="s">
        <v>283</v>
      </c>
      <c r="AX70" s="1344"/>
      <c r="AY70" s="1344"/>
      <c r="AZ70" s="1344"/>
      <c r="BA70" s="1344"/>
      <c r="BB70" s="1344"/>
      <c r="BC70" s="170">
        <v>307000000</v>
      </c>
      <c r="BD70" s="170">
        <v>231642609.15000001</v>
      </c>
      <c r="BE70" s="170">
        <v>75357390.849999994</v>
      </c>
      <c r="BF70" s="171">
        <v>0</v>
      </c>
      <c r="BG70" s="170">
        <v>208021013.44999999</v>
      </c>
      <c r="BH70" s="170">
        <v>23621595.699999999</v>
      </c>
      <c r="BI70" s="170">
        <v>6675031</v>
      </c>
      <c r="BJ70" s="170">
        <v>201345982.44999999</v>
      </c>
      <c r="BK70" s="170">
        <v>6675031</v>
      </c>
      <c r="BL70" s="171">
        <v>0</v>
      </c>
      <c r="BM70" s="171" t="s">
        <v>543</v>
      </c>
      <c r="BN70" s="171" t="s">
        <v>437</v>
      </c>
      <c r="BO70" s="171" t="s">
        <v>437</v>
      </c>
    </row>
    <row r="71" spans="1:67" s="185" customFormat="1" x14ac:dyDescent="0.25">
      <c r="A71" s="185" t="str">
        <f>+B71&amp;"-"&amp;C71&amp;"-"&amp;D71&amp;"-"&amp;E71&amp;"-"&amp;F71&amp;"-"&amp;G71&amp;"-"&amp;AV71</f>
        <v>A-2-0-4-1-6-10</v>
      </c>
      <c r="B71" s="186" t="str">
        <f t="shared" si="4"/>
        <v>A</v>
      </c>
      <c r="C71" s="186" t="str">
        <f t="shared" si="5"/>
        <v>2</v>
      </c>
      <c r="D71" s="186" t="str">
        <f t="shared" si="6"/>
        <v>0</v>
      </c>
      <c r="E71" s="186" t="str">
        <f t="shared" si="7"/>
        <v>4</v>
      </c>
      <c r="F71" s="186" t="str">
        <f t="shared" si="8"/>
        <v>1</v>
      </c>
      <c r="G71" s="186" t="str">
        <f t="shared" si="9"/>
        <v>6</v>
      </c>
      <c r="H71" s="186"/>
      <c r="I71" s="186"/>
      <c r="J71" s="186"/>
      <c r="K71" s="186"/>
      <c r="M71" s="199"/>
      <c r="N71" s="1445" t="s">
        <v>17</v>
      </c>
      <c r="O71" s="1444"/>
      <c r="P71" s="1445" t="s">
        <v>290</v>
      </c>
      <c r="Q71" s="1444"/>
      <c r="R71" s="1445" t="s">
        <v>288</v>
      </c>
      <c r="S71" s="1444"/>
      <c r="T71" s="1445" t="s">
        <v>291</v>
      </c>
      <c r="U71" s="1444"/>
      <c r="V71" s="1445" t="s">
        <v>287</v>
      </c>
      <c r="W71" s="1444"/>
      <c r="X71" s="1444"/>
      <c r="Y71" s="1445" t="s">
        <v>300</v>
      </c>
      <c r="Z71" s="1444"/>
      <c r="AA71" s="1444"/>
      <c r="AB71" s="1445"/>
      <c r="AC71" s="1444"/>
      <c r="AD71" s="1445"/>
      <c r="AE71" s="1444"/>
      <c r="AF71" s="1446" t="s">
        <v>51</v>
      </c>
      <c r="AG71" s="1444"/>
      <c r="AH71" s="1444"/>
      <c r="AI71" s="1444"/>
      <c r="AJ71" s="1444"/>
      <c r="AK71" s="1444"/>
      <c r="AL71" s="1444"/>
      <c r="AM71" s="1444"/>
      <c r="AN71" s="1445" t="s">
        <v>281</v>
      </c>
      <c r="AO71" s="1444"/>
      <c r="AP71" s="1444"/>
      <c r="AQ71" s="1444"/>
      <c r="AR71" s="1444"/>
      <c r="AS71" s="1445" t="s">
        <v>282</v>
      </c>
      <c r="AT71" s="1444"/>
      <c r="AU71" s="1444"/>
      <c r="AV71" s="187" t="s">
        <v>68</v>
      </c>
      <c r="AW71" s="1443" t="s">
        <v>283</v>
      </c>
      <c r="AX71" s="1444"/>
      <c r="AY71" s="1444"/>
      <c r="AZ71" s="1444"/>
      <c r="BA71" s="1444"/>
      <c r="BB71" s="1444"/>
      <c r="BC71" s="188">
        <v>75000000</v>
      </c>
      <c r="BD71" s="188">
        <v>400000</v>
      </c>
      <c r="BE71" s="188">
        <v>74600000</v>
      </c>
      <c r="BF71" s="189">
        <v>0</v>
      </c>
      <c r="BG71" s="188">
        <v>400000</v>
      </c>
      <c r="BH71" s="189">
        <v>0</v>
      </c>
      <c r="BI71" s="188">
        <v>400000</v>
      </c>
      <c r="BJ71" s="189">
        <v>0</v>
      </c>
      <c r="BK71" s="188">
        <v>400000</v>
      </c>
      <c r="BL71" s="189">
        <v>0</v>
      </c>
      <c r="BM71" s="188" t="s">
        <v>545</v>
      </c>
      <c r="BN71" s="189" t="s">
        <v>437</v>
      </c>
      <c r="BO71" s="188" t="s">
        <v>437</v>
      </c>
    </row>
    <row r="72" spans="1:67" s="185" customFormat="1" x14ac:dyDescent="0.25">
      <c r="A72" s="185" t="str">
        <f>+B72&amp;"-"&amp;C72&amp;"-"&amp;D72&amp;"-"&amp;E72&amp;"-"&amp;F72&amp;"-"&amp;G72&amp;"-"&amp;AV72</f>
        <v>A-2-0-4-1-8-10</v>
      </c>
      <c r="B72" s="186" t="str">
        <f t="shared" si="4"/>
        <v>A</v>
      </c>
      <c r="C72" s="186" t="str">
        <f t="shared" si="5"/>
        <v>2</v>
      </c>
      <c r="D72" s="186" t="str">
        <f t="shared" si="6"/>
        <v>0</v>
      </c>
      <c r="E72" s="186" t="str">
        <f t="shared" si="7"/>
        <v>4</v>
      </c>
      <c r="F72" s="186" t="str">
        <f t="shared" si="8"/>
        <v>1</v>
      </c>
      <c r="G72" s="186" t="str">
        <f t="shared" si="9"/>
        <v>8</v>
      </c>
      <c r="H72" s="186"/>
      <c r="I72" s="186"/>
      <c r="J72" s="186"/>
      <c r="K72" s="186"/>
      <c r="M72" s="199"/>
      <c r="N72" s="1445" t="s">
        <v>17</v>
      </c>
      <c r="O72" s="1444"/>
      <c r="P72" s="1445" t="s">
        <v>290</v>
      </c>
      <c r="Q72" s="1444"/>
      <c r="R72" s="1445" t="s">
        <v>288</v>
      </c>
      <c r="S72" s="1444"/>
      <c r="T72" s="1445" t="s">
        <v>291</v>
      </c>
      <c r="U72" s="1444"/>
      <c r="V72" s="1445" t="s">
        <v>287</v>
      </c>
      <c r="W72" s="1444"/>
      <c r="X72" s="1444"/>
      <c r="Y72" s="1445" t="s">
        <v>302</v>
      </c>
      <c r="Z72" s="1444"/>
      <c r="AA72" s="1444"/>
      <c r="AB72" s="1445"/>
      <c r="AC72" s="1444"/>
      <c r="AD72" s="1445"/>
      <c r="AE72" s="1444"/>
      <c r="AF72" s="1446" t="s">
        <v>52</v>
      </c>
      <c r="AG72" s="1444"/>
      <c r="AH72" s="1444"/>
      <c r="AI72" s="1444"/>
      <c r="AJ72" s="1444"/>
      <c r="AK72" s="1444"/>
      <c r="AL72" s="1444"/>
      <c r="AM72" s="1444"/>
      <c r="AN72" s="1445" t="s">
        <v>281</v>
      </c>
      <c r="AO72" s="1444"/>
      <c r="AP72" s="1444"/>
      <c r="AQ72" s="1444"/>
      <c r="AR72" s="1444"/>
      <c r="AS72" s="1445" t="s">
        <v>282</v>
      </c>
      <c r="AT72" s="1444"/>
      <c r="AU72" s="1444"/>
      <c r="AV72" s="187" t="s">
        <v>68</v>
      </c>
      <c r="AW72" s="1443" t="s">
        <v>283</v>
      </c>
      <c r="AX72" s="1444"/>
      <c r="AY72" s="1444"/>
      <c r="AZ72" s="1444"/>
      <c r="BA72" s="1444"/>
      <c r="BB72" s="1444"/>
      <c r="BC72" s="188">
        <v>232000000</v>
      </c>
      <c r="BD72" s="188">
        <v>231242609.15000001</v>
      </c>
      <c r="BE72" s="188">
        <v>757390.85</v>
      </c>
      <c r="BF72" s="189">
        <v>0</v>
      </c>
      <c r="BG72" s="188">
        <v>207621013.44999999</v>
      </c>
      <c r="BH72" s="188">
        <v>23621595.699999999</v>
      </c>
      <c r="BI72" s="188">
        <v>6275031</v>
      </c>
      <c r="BJ72" s="188">
        <v>201345982.44999999</v>
      </c>
      <c r="BK72" s="188">
        <v>6275031</v>
      </c>
      <c r="BL72" s="189">
        <v>0</v>
      </c>
      <c r="BM72" s="188" t="s">
        <v>546</v>
      </c>
      <c r="BN72" s="189" t="s">
        <v>437</v>
      </c>
      <c r="BO72" s="188" t="s">
        <v>437</v>
      </c>
    </row>
    <row r="73" spans="1:67" s="176" customFormat="1" x14ac:dyDescent="0.25">
      <c r="B73" s="179" t="str">
        <f t="shared" si="4"/>
        <v>A</v>
      </c>
      <c r="C73" s="179" t="str">
        <f t="shared" si="5"/>
        <v>2</v>
      </c>
      <c r="D73" s="179" t="str">
        <f t="shared" si="6"/>
        <v>0</v>
      </c>
      <c r="E73" s="179" t="str">
        <f t="shared" si="7"/>
        <v>4</v>
      </c>
      <c r="F73" s="179" t="str">
        <f t="shared" si="8"/>
        <v>2</v>
      </c>
      <c r="G73" s="179">
        <f t="shared" si="9"/>
        <v>0</v>
      </c>
      <c r="H73" s="179"/>
      <c r="I73" s="179"/>
      <c r="J73" s="179"/>
      <c r="K73" s="179"/>
      <c r="M73" s="198"/>
      <c r="N73" s="1233" t="s">
        <v>17</v>
      </c>
      <c r="O73" s="1344"/>
      <c r="P73" s="1233" t="s">
        <v>290</v>
      </c>
      <c r="Q73" s="1344"/>
      <c r="R73" s="1233" t="s">
        <v>288</v>
      </c>
      <c r="S73" s="1344"/>
      <c r="T73" s="1233" t="s">
        <v>291</v>
      </c>
      <c r="U73" s="1344"/>
      <c r="V73" s="1233" t="s">
        <v>290</v>
      </c>
      <c r="W73" s="1344"/>
      <c r="X73" s="1344"/>
      <c r="Y73" s="1233"/>
      <c r="Z73" s="1344"/>
      <c r="AA73" s="1344"/>
      <c r="AB73" s="1233"/>
      <c r="AC73" s="1344"/>
      <c r="AD73" s="1233"/>
      <c r="AE73" s="1344"/>
      <c r="AF73" s="1232" t="s">
        <v>219</v>
      </c>
      <c r="AG73" s="1344"/>
      <c r="AH73" s="1344"/>
      <c r="AI73" s="1344"/>
      <c r="AJ73" s="1344"/>
      <c r="AK73" s="1344"/>
      <c r="AL73" s="1344"/>
      <c r="AM73" s="1344"/>
      <c r="AN73" s="1233" t="s">
        <v>281</v>
      </c>
      <c r="AO73" s="1344"/>
      <c r="AP73" s="1344"/>
      <c r="AQ73" s="1344"/>
      <c r="AR73" s="1344"/>
      <c r="AS73" s="1233" t="s">
        <v>282</v>
      </c>
      <c r="AT73" s="1344"/>
      <c r="AU73" s="1344"/>
      <c r="AV73" s="169" t="s">
        <v>68</v>
      </c>
      <c r="AW73" s="1234" t="s">
        <v>283</v>
      </c>
      <c r="AX73" s="1344"/>
      <c r="AY73" s="1344"/>
      <c r="AZ73" s="1344"/>
      <c r="BA73" s="1344"/>
      <c r="BB73" s="1344"/>
      <c r="BC73" s="170">
        <v>32000000</v>
      </c>
      <c r="BD73" s="170">
        <v>27371990</v>
      </c>
      <c r="BE73" s="170">
        <v>4628010</v>
      </c>
      <c r="BF73" s="171">
        <v>0</v>
      </c>
      <c r="BG73" s="170">
        <v>2000000</v>
      </c>
      <c r="BH73" s="170">
        <v>25371990</v>
      </c>
      <c r="BI73" s="170">
        <v>2000000</v>
      </c>
      <c r="BJ73" s="171">
        <v>0</v>
      </c>
      <c r="BK73" s="170">
        <v>2000000</v>
      </c>
      <c r="BL73" s="171">
        <v>0</v>
      </c>
      <c r="BM73" s="171" t="s">
        <v>540</v>
      </c>
      <c r="BN73" s="171" t="s">
        <v>437</v>
      </c>
      <c r="BO73" s="171" t="s">
        <v>437</v>
      </c>
    </row>
    <row r="74" spans="1:67" s="185" customFormat="1" x14ac:dyDescent="0.25">
      <c r="A74" s="185" t="str">
        <f>+B74&amp;"-"&amp;C74&amp;"-"&amp;D74&amp;"-"&amp;E74&amp;"-"&amp;F74&amp;"-"&amp;G74&amp;"-"&amp;AV74</f>
        <v>A-2-0-4-2-1-10</v>
      </c>
      <c r="B74" s="186" t="str">
        <f t="shared" si="4"/>
        <v>A</v>
      </c>
      <c r="C74" s="186" t="str">
        <f t="shared" si="5"/>
        <v>2</v>
      </c>
      <c r="D74" s="186" t="str">
        <f t="shared" si="6"/>
        <v>0</v>
      </c>
      <c r="E74" s="186" t="str">
        <f t="shared" si="7"/>
        <v>4</v>
      </c>
      <c r="F74" s="186" t="str">
        <f t="shared" si="8"/>
        <v>2</v>
      </c>
      <c r="G74" s="186" t="str">
        <f t="shared" si="9"/>
        <v>1</v>
      </c>
      <c r="H74" s="186"/>
      <c r="I74" s="186"/>
      <c r="J74" s="186"/>
      <c r="K74" s="186"/>
      <c r="M74" s="199"/>
      <c r="N74" s="1445" t="s">
        <v>17</v>
      </c>
      <c r="O74" s="1444"/>
      <c r="P74" s="1445" t="s">
        <v>290</v>
      </c>
      <c r="Q74" s="1444"/>
      <c r="R74" s="1445" t="s">
        <v>288</v>
      </c>
      <c r="S74" s="1444"/>
      <c r="T74" s="1445" t="s">
        <v>291</v>
      </c>
      <c r="U74" s="1444"/>
      <c r="V74" s="1445" t="s">
        <v>290</v>
      </c>
      <c r="W74" s="1444"/>
      <c r="X74" s="1444"/>
      <c r="Y74" s="1445" t="s">
        <v>287</v>
      </c>
      <c r="Z74" s="1444"/>
      <c r="AA74" s="1444"/>
      <c r="AB74" s="1445"/>
      <c r="AC74" s="1444"/>
      <c r="AD74" s="1445"/>
      <c r="AE74" s="1444"/>
      <c r="AF74" s="1446" t="s">
        <v>53</v>
      </c>
      <c r="AG74" s="1444"/>
      <c r="AH74" s="1444"/>
      <c r="AI74" s="1444"/>
      <c r="AJ74" s="1444"/>
      <c r="AK74" s="1444"/>
      <c r="AL74" s="1444"/>
      <c r="AM74" s="1444"/>
      <c r="AN74" s="1445" t="s">
        <v>281</v>
      </c>
      <c r="AO74" s="1444"/>
      <c r="AP74" s="1444"/>
      <c r="AQ74" s="1444"/>
      <c r="AR74" s="1444"/>
      <c r="AS74" s="1445" t="s">
        <v>282</v>
      </c>
      <c r="AT74" s="1444"/>
      <c r="AU74" s="1444"/>
      <c r="AV74" s="187" t="s">
        <v>68</v>
      </c>
      <c r="AW74" s="1443" t="s">
        <v>283</v>
      </c>
      <c r="AX74" s="1444"/>
      <c r="AY74" s="1444"/>
      <c r="AZ74" s="1444"/>
      <c r="BA74" s="1444"/>
      <c r="BB74" s="1444"/>
      <c r="BC74" s="188">
        <v>27000000</v>
      </c>
      <c r="BD74" s="188">
        <v>26371990</v>
      </c>
      <c r="BE74" s="188">
        <v>628010</v>
      </c>
      <c r="BF74" s="189">
        <v>0</v>
      </c>
      <c r="BG74" s="188">
        <v>1000000</v>
      </c>
      <c r="BH74" s="188">
        <v>25371990</v>
      </c>
      <c r="BI74" s="188">
        <v>1000000</v>
      </c>
      <c r="BJ74" s="189">
        <v>0</v>
      </c>
      <c r="BK74" s="188">
        <v>1000000</v>
      </c>
      <c r="BL74" s="189">
        <v>0</v>
      </c>
      <c r="BM74" s="188" t="s">
        <v>541</v>
      </c>
      <c r="BN74" s="189" t="s">
        <v>437</v>
      </c>
      <c r="BO74" s="188" t="s">
        <v>437</v>
      </c>
    </row>
    <row r="75" spans="1:67" s="185" customFormat="1" x14ac:dyDescent="0.25">
      <c r="A75" s="185" t="str">
        <f>+B75&amp;"-"&amp;C75&amp;"-"&amp;D75&amp;"-"&amp;E75&amp;"-"&amp;F75&amp;"-"&amp;G75&amp;"-"&amp;AV75</f>
        <v>A-2-0-4-2-2-10</v>
      </c>
      <c r="B75" s="186" t="str">
        <f t="shared" si="4"/>
        <v>A</v>
      </c>
      <c r="C75" s="186" t="str">
        <f t="shared" si="5"/>
        <v>2</v>
      </c>
      <c r="D75" s="186" t="str">
        <f t="shared" si="6"/>
        <v>0</v>
      </c>
      <c r="E75" s="186" t="str">
        <f t="shared" si="7"/>
        <v>4</v>
      </c>
      <c r="F75" s="186" t="str">
        <f t="shared" si="8"/>
        <v>2</v>
      </c>
      <c r="G75" s="186" t="str">
        <f t="shared" si="9"/>
        <v>2</v>
      </c>
      <c r="H75" s="186"/>
      <c r="I75" s="186"/>
      <c r="J75" s="186"/>
      <c r="K75" s="186"/>
      <c r="M75" s="199"/>
      <c r="N75" s="1445" t="s">
        <v>17</v>
      </c>
      <c r="O75" s="1444"/>
      <c r="P75" s="1445" t="s">
        <v>290</v>
      </c>
      <c r="Q75" s="1444"/>
      <c r="R75" s="1445" t="s">
        <v>288</v>
      </c>
      <c r="S75" s="1444"/>
      <c r="T75" s="1445" t="s">
        <v>291</v>
      </c>
      <c r="U75" s="1444"/>
      <c r="V75" s="1445" t="s">
        <v>290</v>
      </c>
      <c r="W75" s="1444"/>
      <c r="X75" s="1444"/>
      <c r="Y75" s="1445" t="s">
        <v>290</v>
      </c>
      <c r="Z75" s="1444"/>
      <c r="AA75" s="1444"/>
      <c r="AB75" s="1445"/>
      <c r="AC75" s="1444"/>
      <c r="AD75" s="1445"/>
      <c r="AE75" s="1444"/>
      <c r="AF75" s="1446" t="s">
        <v>54</v>
      </c>
      <c r="AG75" s="1444"/>
      <c r="AH75" s="1444"/>
      <c r="AI75" s="1444"/>
      <c r="AJ75" s="1444"/>
      <c r="AK75" s="1444"/>
      <c r="AL75" s="1444"/>
      <c r="AM75" s="1444"/>
      <c r="AN75" s="1445" t="s">
        <v>281</v>
      </c>
      <c r="AO75" s="1444"/>
      <c r="AP75" s="1444"/>
      <c r="AQ75" s="1444"/>
      <c r="AR75" s="1444"/>
      <c r="AS75" s="1445" t="s">
        <v>282</v>
      </c>
      <c r="AT75" s="1444"/>
      <c r="AU75" s="1444"/>
      <c r="AV75" s="187" t="s">
        <v>68</v>
      </c>
      <c r="AW75" s="1443" t="s">
        <v>283</v>
      </c>
      <c r="AX75" s="1444"/>
      <c r="AY75" s="1444"/>
      <c r="AZ75" s="1444"/>
      <c r="BA75" s="1444"/>
      <c r="BB75" s="1444"/>
      <c r="BC75" s="188">
        <v>5000000</v>
      </c>
      <c r="BD75" s="188">
        <v>1000000</v>
      </c>
      <c r="BE75" s="188">
        <v>4000000</v>
      </c>
      <c r="BF75" s="189">
        <v>0</v>
      </c>
      <c r="BG75" s="188">
        <v>1000000</v>
      </c>
      <c r="BH75" s="189">
        <v>0</v>
      </c>
      <c r="BI75" s="188">
        <v>1000000</v>
      </c>
      <c r="BJ75" s="189">
        <v>0</v>
      </c>
      <c r="BK75" s="188">
        <v>1000000</v>
      </c>
      <c r="BL75" s="189">
        <v>0</v>
      </c>
      <c r="BM75" s="188" t="s">
        <v>541</v>
      </c>
      <c r="BN75" s="189" t="s">
        <v>437</v>
      </c>
      <c r="BO75" s="188" t="s">
        <v>437</v>
      </c>
    </row>
    <row r="76" spans="1:67" s="176" customFormat="1" ht="14.45" customHeight="1" x14ac:dyDescent="0.25">
      <c r="B76" s="179" t="str">
        <f t="shared" si="4"/>
        <v>A</v>
      </c>
      <c r="C76" s="179" t="str">
        <f t="shared" si="5"/>
        <v>2</v>
      </c>
      <c r="D76" s="179" t="str">
        <f t="shared" si="6"/>
        <v>0</v>
      </c>
      <c r="E76" s="179" t="str">
        <f t="shared" si="7"/>
        <v>4</v>
      </c>
      <c r="F76" s="179" t="str">
        <f t="shared" si="8"/>
        <v>4</v>
      </c>
      <c r="G76" s="179">
        <f t="shared" si="9"/>
        <v>0</v>
      </c>
      <c r="H76" s="179"/>
      <c r="I76" s="179"/>
      <c r="J76" s="179"/>
      <c r="K76" s="179"/>
      <c r="M76" s="198"/>
      <c r="N76" s="1233" t="s">
        <v>17</v>
      </c>
      <c r="O76" s="1344"/>
      <c r="P76" s="1233" t="s">
        <v>290</v>
      </c>
      <c r="Q76" s="1344"/>
      <c r="R76" s="1233" t="s">
        <v>288</v>
      </c>
      <c r="S76" s="1344"/>
      <c r="T76" s="1233" t="s">
        <v>291</v>
      </c>
      <c r="U76" s="1344"/>
      <c r="V76" s="1233" t="s">
        <v>291</v>
      </c>
      <c r="W76" s="1344"/>
      <c r="X76" s="1344"/>
      <c r="Y76" s="1233"/>
      <c r="Z76" s="1344"/>
      <c r="AA76" s="1344"/>
      <c r="AB76" s="1233"/>
      <c r="AC76" s="1344"/>
      <c r="AD76" s="1233"/>
      <c r="AE76" s="1344"/>
      <c r="AF76" s="1232" t="s">
        <v>221</v>
      </c>
      <c r="AG76" s="1344"/>
      <c r="AH76" s="1344"/>
      <c r="AI76" s="1344"/>
      <c r="AJ76" s="1344"/>
      <c r="AK76" s="1344"/>
      <c r="AL76" s="1344"/>
      <c r="AM76" s="1344"/>
      <c r="AN76" s="1233" t="s">
        <v>281</v>
      </c>
      <c r="AO76" s="1344"/>
      <c r="AP76" s="1344"/>
      <c r="AQ76" s="1344"/>
      <c r="AR76" s="1344"/>
      <c r="AS76" s="1233" t="s">
        <v>282</v>
      </c>
      <c r="AT76" s="1344"/>
      <c r="AU76" s="1344"/>
      <c r="AV76" s="169" t="s">
        <v>68</v>
      </c>
      <c r="AW76" s="1234" t="s">
        <v>283</v>
      </c>
      <c r="AX76" s="1344"/>
      <c r="AY76" s="1344"/>
      <c r="AZ76" s="1344"/>
      <c r="BA76" s="1344"/>
      <c r="BB76" s="1344"/>
      <c r="BC76" s="170">
        <v>276103744</v>
      </c>
      <c r="BD76" s="170">
        <v>244064995</v>
      </c>
      <c r="BE76" s="170">
        <v>32038749</v>
      </c>
      <c r="BF76" s="171">
        <v>0</v>
      </c>
      <c r="BG76" s="170">
        <v>191914515</v>
      </c>
      <c r="BH76" s="170">
        <v>52150480</v>
      </c>
      <c r="BI76" s="170">
        <v>72732941</v>
      </c>
      <c r="BJ76" s="170">
        <v>119181574</v>
      </c>
      <c r="BK76" s="170">
        <v>72732941</v>
      </c>
      <c r="BL76" s="171">
        <v>0</v>
      </c>
      <c r="BM76" s="170" t="s">
        <v>547</v>
      </c>
      <c r="BN76" s="170" t="s">
        <v>548</v>
      </c>
      <c r="BO76" s="171" t="s">
        <v>437</v>
      </c>
    </row>
    <row r="77" spans="1:67" s="185" customFormat="1" x14ac:dyDescent="0.25">
      <c r="A77" s="185" t="str">
        <f t="shared" ref="A77:A84" si="12">+B77&amp;"-"&amp;C77&amp;"-"&amp;D77&amp;"-"&amp;E77&amp;"-"&amp;F77&amp;"-"&amp;G77&amp;"-"&amp;AV77</f>
        <v>A-2-0-4-4-1-10</v>
      </c>
      <c r="B77" s="186" t="str">
        <f t="shared" si="4"/>
        <v>A</v>
      </c>
      <c r="C77" s="186" t="str">
        <f t="shared" si="5"/>
        <v>2</v>
      </c>
      <c r="D77" s="186" t="str">
        <f t="shared" si="6"/>
        <v>0</v>
      </c>
      <c r="E77" s="186" t="str">
        <f t="shared" si="7"/>
        <v>4</v>
      </c>
      <c r="F77" s="186" t="str">
        <f t="shared" si="8"/>
        <v>4</v>
      </c>
      <c r="G77" s="186" t="str">
        <f t="shared" si="9"/>
        <v>1</v>
      </c>
      <c r="H77" s="186"/>
      <c r="I77" s="186"/>
      <c r="J77" s="186"/>
      <c r="K77" s="186"/>
      <c r="M77" s="199"/>
      <c r="N77" s="1445" t="s">
        <v>17</v>
      </c>
      <c r="O77" s="1444"/>
      <c r="P77" s="1445" t="s">
        <v>290</v>
      </c>
      <c r="Q77" s="1444"/>
      <c r="R77" s="1445" t="s">
        <v>288</v>
      </c>
      <c r="S77" s="1444"/>
      <c r="T77" s="1445" t="s">
        <v>291</v>
      </c>
      <c r="U77" s="1444"/>
      <c r="V77" s="1445" t="s">
        <v>291</v>
      </c>
      <c r="W77" s="1444"/>
      <c r="X77" s="1444"/>
      <c r="Y77" s="1445" t="s">
        <v>287</v>
      </c>
      <c r="Z77" s="1444"/>
      <c r="AA77" s="1444"/>
      <c r="AB77" s="1445"/>
      <c r="AC77" s="1444"/>
      <c r="AD77" s="1445"/>
      <c r="AE77" s="1444"/>
      <c r="AF77" s="1446" t="s">
        <v>55</v>
      </c>
      <c r="AG77" s="1444"/>
      <c r="AH77" s="1444"/>
      <c r="AI77" s="1444"/>
      <c r="AJ77" s="1444"/>
      <c r="AK77" s="1444"/>
      <c r="AL77" s="1444"/>
      <c r="AM77" s="1444"/>
      <c r="AN77" s="1445" t="s">
        <v>281</v>
      </c>
      <c r="AO77" s="1444"/>
      <c r="AP77" s="1444"/>
      <c r="AQ77" s="1444"/>
      <c r="AR77" s="1444"/>
      <c r="AS77" s="1445" t="s">
        <v>282</v>
      </c>
      <c r="AT77" s="1444"/>
      <c r="AU77" s="1444"/>
      <c r="AV77" s="187" t="s">
        <v>68</v>
      </c>
      <c r="AW77" s="1443" t="s">
        <v>283</v>
      </c>
      <c r="AX77" s="1444"/>
      <c r="AY77" s="1444"/>
      <c r="AZ77" s="1444"/>
      <c r="BA77" s="1444"/>
      <c r="BB77" s="1444"/>
      <c r="BC77" s="188">
        <v>180000000</v>
      </c>
      <c r="BD77" s="188">
        <v>178000000</v>
      </c>
      <c r="BE77" s="188">
        <v>2000000</v>
      </c>
      <c r="BF77" s="189">
        <v>0</v>
      </c>
      <c r="BG77" s="188">
        <v>151700000</v>
      </c>
      <c r="BH77" s="188">
        <v>26300000</v>
      </c>
      <c r="BI77" s="188">
        <v>49654426</v>
      </c>
      <c r="BJ77" s="188">
        <v>102045574</v>
      </c>
      <c r="BK77" s="188">
        <v>49654426</v>
      </c>
      <c r="BL77" s="189">
        <v>0</v>
      </c>
      <c r="BM77" s="188" t="s">
        <v>549</v>
      </c>
      <c r="BN77" s="189" t="s">
        <v>548</v>
      </c>
      <c r="BO77" s="188" t="s">
        <v>437</v>
      </c>
    </row>
    <row r="78" spans="1:67" s="185" customFormat="1" x14ac:dyDescent="0.25">
      <c r="A78" s="185" t="str">
        <f t="shared" si="12"/>
        <v>A-2-0-4-4-6-10</v>
      </c>
      <c r="B78" s="186" t="str">
        <f t="shared" si="4"/>
        <v>A</v>
      </c>
      <c r="C78" s="186" t="str">
        <f t="shared" si="5"/>
        <v>2</v>
      </c>
      <c r="D78" s="186" t="str">
        <f t="shared" si="6"/>
        <v>0</v>
      </c>
      <c r="E78" s="186" t="str">
        <f t="shared" si="7"/>
        <v>4</v>
      </c>
      <c r="F78" s="186" t="str">
        <f t="shared" si="8"/>
        <v>4</v>
      </c>
      <c r="G78" s="186" t="str">
        <f t="shared" si="9"/>
        <v>6</v>
      </c>
      <c r="H78" s="186"/>
      <c r="I78" s="186"/>
      <c r="J78" s="186"/>
      <c r="K78" s="186"/>
      <c r="M78" s="199"/>
      <c r="N78" s="1445" t="s">
        <v>17</v>
      </c>
      <c r="O78" s="1444"/>
      <c r="P78" s="1445" t="s">
        <v>290</v>
      </c>
      <c r="Q78" s="1444"/>
      <c r="R78" s="1445" t="s">
        <v>288</v>
      </c>
      <c r="S78" s="1444"/>
      <c r="T78" s="1445" t="s">
        <v>291</v>
      </c>
      <c r="U78" s="1444"/>
      <c r="V78" s="1445" t="s">
        <v>291</v>
      </c>
      <c r="W78" s="1444"/>
      <c r="X78" s="1444"/>
      <c r="Y78" s="1445" t="s">
        <v>300</v>
      </c>
      <c r="Z78" s="1444"/>
      <c r="AA78" s="1444"/>
      <c r="AB78" s="1445"/>
      <c r="AC78" s="1444"/>
      <c r="AD78" s="1445"/>
      <c r="AE78" s="1444"/>
      <c r="AF78" s="1446" t="s">
        <v>56</v>
      </c>
      <c r="AG78" s="1444"/>
      <c r="AH78" s="1444"/>
      <c r="AI78" s="1444"/>
      <c r="AJ78" s="1444"/>
      <c r="AK78" s="1444"/>
      <c r="AL78" s="1444"/>
      <c r="AM78" s="1444"/>
      <c r="AN78" s="1445" t="s">
        <v>281</v>
      </c>
      <c r="AO78" s="1444"/>
      <c r="AP78" s="1444"/>
      <c r="AQ78" s="1444"/>
      <c r="AR78" s="1444"/>
      <c r="AS78" s="1445" t="s">
        <v>282</v>
      </c>
      <c r="AT78" s="1444"/>
      <c r="AU78" s="1444"/>
      <c r="AV78" s="187" t="s">
        <v>68</v>
      </c>
      <c r="AW78" s="1443" t="s">
        <v>283</v>
      </c>
      <c r="AX78" s="1444"/>
      <c r="AY78" s="1444"/>
      <c r="AZ78" s="1444"/>
      <c r="BA78" s="1444"/>
      <c r="BB78" s="1444"/>
      <c r="BC78" s="188">
        <v>20000000</v>
      </c>
      <c r="BD78" s="189">
        <v>0</v>
      </c>
      <c r="BE78" s="188">
        <v>20000000</v>
      </c>
      <c r="BF78" s="189">
        <v>0</v>
      </c>
      <c r="BG78" s="189">
        <v>0</v>
      </c>
      <c r="BH78" s="189">
        <v>0</v>
      </c>
      <c r="BI78" s="189">
        <v>0</v>
      </c>
      <c r="BJ78" s="189">
        <v>0</v>
      </c>
      <c r="BK78" s="189">
        <v>0</v>
      </c>
      <c r="BL78" s="189">
        <v>0</v>
      </c>
      <c r="BM78" s="188" t="s">
        <v>437</v>
      </c>
      <c r="BN78" s="189" t="s">
        <v>437</v>
      </c>
      <c r="BO78" s="188" t="s">
        <v>437</v>
      </c>
    </row>
    <row r="79" spans="1:67" s="185" customFormat="1" x14ac:dyDescent="0.25">
      <c r="A79" s="185" t="str">
        <f t="shared" si="12"/>
        <v>A-2-0-4-4-9-10</v>
      </c>
      <c r="B79" s="186" t="str">
        <f t="shared" si="4"/>
        <v>A</v>
      </c>
      <c r="C79" s="186" t="str">
        <f t="shared" si="5"/>
        <v>2</v>
      </c>
      <c r="D79" s="186" t="str">
        <f t="shared" si="6"/>
        <v>0</v>
      </c>
      <c r="E79" s="186" t="str">
        <f t="shared" si="7"/>
        <v>4</v>
      </c>
      <c r="F79" s="186" t="str">
        <f t="shared" si="8"/>
        <v>4</v>
      </c>
      <c r="G79" s="186" t="str">
        <f t="shared" si="9"/>
        <v>9</v>
      </c>
      <c r="H79" s="186"/>
      <c r="I79" s="186"/>
      <c r="J79" s="186"/>
      <c r="K79" s="186"/>
      <c r="M79" s="199"/>
      <c r="N79" s="1445" t="s">
        <v>17</v>
      </c>
      <c r="O79" s="1444"/>
      <c r="P79" s="1445" t="s">
        <v>290</v>
      </c>
      <c r="Q79" s="1444"/>
      <c r="R79" s="1445" t="s">
        <v>288</v>
      </c>
      <c r="S79" s="1444"/>
      <c r="T79" s="1445" t="s">
        <v>291</v>
      </c>
      <c r="U79" s="1444"/>
      <c r="V79" s="1445" t="s">
        <v>291</v>
      </c>
      <c r="W79" s="1444"/>
      <c r="X79" s="1444"/>
      <c r="Y79" s="1445" t="s">
        <v>296</v>
      </c>
      <c r="Z79" s="1444"/>
      <c r="AA79" s="1444"/>
      <c r="AB79" s="1445"/>
      <c r="AC79" s="1444"/>
      <c r="AD79" s="1445"/>
      <c r="AE79" s="1444"/>
      <c r="AF79" s="1446" t="s">
        <v>57</v>
      </c>
      <c r="AG79" s="1444"/>
      <c r="AH79" s="1444"/>
      <c r="AI79" s="1444"/>
      <c r="AJ79" s="1444"/>
      <c r="AK79" s="1444"/>
      <c r="AL79" s="1444"/>
      <c r="AM79" s="1444"/>
      <c r="AN79" s="1445" t="s">
        <v>281</v>
      </c>
      <c r="AO79" s="1444"/>
      <c r="AP79" s="1444"/>
      <c r="AQ79" s="1444"/>
      <c r="AR79" s="1444"/>
      <c r="AS79" s="1445" t="s">
        <v>282</v>
      </c>
      <c r="AT79" s="1444"/>
      <c r="AU79" s="1444"/>
      <c r="AV79" s="187" t="s">
        <v>68</v>
      </c>
      <c r="AW79" s="1443" t="s">
        <v>283</v>
      </c>
      <c r="AX79" s="1444"/>
      <c r="AY79" s="1444"/>
      <c r="AZ79" s="1444"/>
      <c r="BA79" s="1444"/>
      <c r="BB79" s="1444"/>
      <c r="BC79" s="188">
        <v>10000000</v>
      </c>
      <c r="BD79" s="188">
        <v>6600000</v>
      </c>
      <c r="BE79" s="188">
        <v>3400000</v>
      </c>
      <c r="BF79" s="189">
        <v>0</v>
      </c>
      <c r="BG79" s="188">
        <v>4630108</v>
      </c>
      <c r="BH79" s="188">
        <v>1969892</v>
      </c>
      <c r="BI79" s="188">
        <v>4630108</v>
      </c>
      <c r="BJ79" s="189">
        <v>0</v>
      </c>
      <c r="BK79" s="188">
        <v>4630108</v>
      </c>
      <c r="BL79" s="189">
        <v>0</v>
      </c>
      <c r="BM79" s="188" t="s">
        <v>550</v>
      </c>
      <c r="BN79" s="189" t="s">
        <v>437</v>
      </c>
      <c r="BO79" s="188" t="s">
        <v>437</v>
      </c>
    </row>
    <row r="80" spans="1:67" s="185" customFormat="1" x14ac:dyDescent="0.25">
      <c r="A80" s="185" t="str">
        <f t="shared" si="12"/>
        <v>A-2-0-4-4-15-10</v>
      </c>
      <c r="B80" s="186" t="str">
        <f t="shared" si="4"/>
        <v>A</v>
      </c>
      <c r="C80" s="186" t="str">
        <f t="shared" si="5"/>
        <v>2</v>
      </c>
      <c r="D80" s="186" t="str">
        <f t="shared" si="6"/>
        <v>0</v>
      </c>
      <c r="E80" s="186" t="str">
        <f t="shared" si="7"/>
        <v>4</v>
      </c>
      <c r="F80" s="186" t="str">
        <f t="shared" si="8"/>
        <v>4</v>
      </c>
      <c r="G80" s="186" t="str">
        <f t="shared" si="9"/>
        <v>15</v>
      </c>
      <c r="H80" s="186"/>
      <c r="I80" s="186"/>
      <c r="J80" s="186"/>
      <c r="K80" s="186"/>
      <c r="M80" s="199"/>
      <c r="N80" s="1445" t="s">
        <v>17</v>
      </c>
      <c r="O80" s="1444"/>
      <c r="P80" s="1445" t="s">
        <v>290</v>
      </c>
      <c r="Q80" s="1444"/>
      <c r="R80" s="1445" t="s">
        <v>288</v>
      </c>
      <c r="S80" s="1444"/>
      <c r="T80" s="1445" t="s">
        <v>291</v>
      </c>
      <c r="U80" s="1444"/>
      <c r="V80" s="1445" t="s">
        <v>291</v>
      </c>
      <c r="W80" s="1444"/>
      <c r="X80" s="1444"/>
      <c r="Y80" s="1445" t="s">
        <v>294</v>
      </c>
      <c r="Z80" s="1444"/>
      <c r="AA80" s="1444"/>
      <c r="AB80" s="1445"/>
      <c r="AC80" s="1444"/>
      <c r="AD80" s="1445"/>
      <c r="AE80" s="1444"/>
      <c r="AF80" s="1446" t="s">
        <v>58</v>
      </c>
      <c r="AG80" s="1444"/>
      <c r="AH80" s="1444"/>
      <c r="AI80" s="1444"/>
      <c r="AJ80" s="1444"/>
      <c r="AK80" s="1444"/>
      <c r="AL80" s="1444"/>
      <c r="AM80" s="1444"/>
      <c r="AN80" s="1445" t="s">
        <v>281</v>
      </c>
      <c r="AO80" s="1444"/>
      <c r="AP80" s="1444"/>
      <c r="AQ80" s="1444"/>
      <c r="AR80" s="1444"/>
      <c r="AS80" s="1445" t="s">
        <v>282</v>
      </c>
      <c r="AT80" s="1444"/>
      <c r="AU80" s="1444"/>
      <c r="AV80" s="187" t="s">
        <v>68</v>
      </c>
      <c r="AW80" s="1443" t="s">
        <v>283</v>
      </c>
      <c r="AX80" s="1444"/>
      <c r="AY80" s="1444"/>
      <c r="AZ80" s="1444"/>
      <c r="BA80" s="1444"/>
      <c r="BB80" s="1444"/>
      <c r="BC80" s="188">
        <v>3600000</v>
      </c>
      <c r="BD80" s="188">
        <v>3239160</v>
      </c>
      <c r="BE80" s="188">
        <v>360840</v>
      </c>
      <c r="BF80" s="189">
        <v>0</v>
      </c>
      <c r="BG80" s="188">
        <v>3239160</v>
      </c>
      <c r="BH80" s="189">
        <v>0</v>
      </c>
      <c r="BI80" s="188">
        <v>3239160</v>
      </c>
      <c r="BJ80" s="189">
        <v>0</v>
      </c>
      <c r="BK80" s="188">
        <v>3239160</v>
      </c>
      <c r="BL80" s="189">
        <v>0</v>
      </c>
      <c r="BM80" s="188" t="s">
        <v>551</v>
      </c>
      <c r="BN80" s="189" t="s">
        <v>437</v>
      </c>
      <c r="BO80" s="188" t="s">
        <v>437</v>
      </c>
    </row>
    <row r="81" spans="1:67" s="185" customFormat="1" x14ac:dyDescent="0.25">
      <c r="A81" s="185" t="str">
        <f t="shared" si="12"/>
        <v>A-2-0-4-4-17-10</v>
      </c>
      <c r="B81" s="186" t="str">
        <f t="shared" si="4"/>
        <v>A</v>
      </c>
      <c r="C81" s="186" t="str">
        <f t="shared" si="5"/>
        <v>2</v>
      </c>
      <c r="D81" s="186" t="str">
        <f t="shared" si="6"/>
        <v>0</v>
      </c>
      <c r="E81" s="186" t="str">
        <f t="shared" si="7"/>
        <v>4</v>
      </c>
      <c r="F81" s="186" t="str">
        <f t="shared" si="8"/>
        <v>4</v>
      </c>
      <c r="G81" s="186" t="str">
        <f t="shared" si="9"/>
        <v>17</v>
      </c>
      <c r="H81" s="186"/>
      <c r="I81" s="186"/>
      <c r="J81" s="186"/>
      <c r="K81" s="186"/>
      <c r="M81" s="199"/>
      <c r="N81" s="1445" t="s">
        <v>17</v>
      </c>
      <c r="O81" s="1444"/>
      <c r="P81" s="1445" t="s">
        <v>290</v>
      </c>
      <c r="Q81" s="1444"/>
      <c r="R81" s="1445" t="s">
        <v>288</v>
      </c>
      <c r="S81" s="1444"/>
      <c r="T81" s="1445" t="s">
        <v>291</v>
      </c>
      <c r="U81" s="1444"/>
      <c r="V81" s="1445" t="s">
        <v>291</v>
      </c>
      <c r="W81" s="1444"/>
      <c r="X81" s="1444"/>
      <c r="Y81" s="1445" t="s">
        <v>306</v>
      </c>
      <c r="Z81" s="1444"/>
      <c r="AA81" s="1444"/>
      <c r="AB81" s="1445"/>
      <c r="AC81" s="1444"/>
      <c r="AD81" s="1445"/>
      <c r="AE81" s="1444"/>
      <c r="AF81" s="1446" t="s">
        <v>59</v>
      </c>
      <c r="AG81" s="1444"/>
      <c r="AH81" s="1444"/>
      <c r="AI81" s="1444"/>
      <c r="AJ81" s="1444"/>
      <c r="AK81" s="1444"/>
      <c r="AL81" s="1444"/>
      <c r="AM81" s="1444"/>
      <c r="AN81" s="1445" t="s">
        <v>281</v>
      </c>
      <c r="AO81" s="1444"/>
      <c r="AP81" s="1444"/>
      <c r="AQ81" s="1444"/>
      <c r="AR81" s="1444"/>
      <c r="AS81" s="1445" t="s">
        <v>282</v>
      </c>
      <c r="AT81" s="1444"/>
      <c r="AU81" s="1444"/>
      <c r="AV81" s="187" t="s">
        <v>68</v>
      </c>
      <c r="AW81" s="1443" t="s">
        <v>283</v>
      </c>
      <c r="AX81" s="1444"/>
      <c r="AY81" s="1444"/>
      <c r="AZ81" s="1444"/>
      <c r="BA81" s="1444"/>
      <c r="BB81" s="1444"/>
      <c r="BC81" s="188">
        <v>7503744</v>
      </c>
      <c r="BD81" s="188">
        <v>6150000</v>
      </c>
      <c r="BE81" s="188">
        <v>1353744</v>
      </c>
      <c r="BF81" s="189">
        <v>0</v>
      </c>
      <c r="BG81" s="188">
        <v>4786155</v>
      </c>
      <c r="BH81" s="188">
        <v>1363845</v>
      </c>
      <c r="BI81" s="188">
        <v>4786155</v>
      </c>
      <c r="BJ81" s="189">
        <v>0</v>
      </c>
      <c r="BK81" s="188">
        <v>4786155</v>
      </c>
      <c r="BL81" s="189">
        <v>0</v>
      </c>
      <c r="BM81" s="188" t="s">
        <v>552</v>
      </c>
      <c r="BN81" s="189" t="s">
        <v>437</v>
      </c>
      <c r="BO81" s="188" t="s">
        <v>437</v>
      </c>
    </row>
    <row r="82" spans="1:67" s="185" customFormat="1" x14ac:dyDescent="0.25">
      <c r="A82" s="185" t="str">
        <f t="shared" si="12"/>
        <v>A-2-0-4-4-18-10</v>
      </c>
      <c r="B82" s="186" t="str">
        <f t="shared" si="4"/>
        <v>A</v>
      </c>
      <c r="C82" s="186" t="str">
        <f t="shared" si="5"/>
        <v>2</v>
      </c>
      <c r="D82" s="186" t="str">
        <f t="shared" si="6"/>
        <v>0</v>
      </c>
      <c r="E82" s="186" t="str">
        <f t="shared" si="7"/>
        <v>4</v>
      </c>
      <c r="F82" s="186" t="str">
        <f t="shared" si="8"/>
        <v>4</v>
      </c>
      <c r="G82" s="186" t="str">
        <f t="shared" si="9"/>
        <v>18</v>
      </c>
      <c r="H82" s="186"/>
      <c r="I82" s="186"/>
      <c r="J82" s="186"/>
      <c r="K82" s="186"/>
      <c r="M82" s="199"/>
      <c r="N82" s="1445" t="s">
        <v>17</v>
      </c>
      <c r="O82" s="1444"/>
      <c r="P82" s="1445" t="s">
        <v>290</v>
      </c>
      <c r="Q82" s="1444"/>
      <c r="R82" s="1445" t="s">
        <v>288</v>
      </c>
      <c r="S82" s="1444"/>
      <c r="T82" s="1445" t="s">
        <v>291</v>
      </c>
      <c r="U82" s="1444"/>
      <c r="V82" s="1445" t="s">
        <v>291</v>
      </c>
      <c r="W82" s="1444"/>
      <c r="X82" s="1444"/>
      <c r="Y82" s="1445" t="s">
        <v>307</v>
      </c>
      <c r="Z82" s="1444"/>
      <c r="AA82" s="1444"/>
      <c r="AB82" s="1445"/>
      <c r="AC82" s="1444"/>
      <c r="AD82" s="1445"/>
      <c r="AE82" s="1444"/>
      <c r="AF82" s="1446" t="s">
        <v>60</v>
      </c>
      <c r="AG82" s="1444"/>
      <c r="AH82" s="1444"/>
      <c r="AI82" s="1444"/>
      <c r="AJ82" s="1444"/>
      <c r="AK82" s="1444"/>
      <c r="AL82" s="1444"/>
      <c r="AM82" s="1444"/>
      <c r="AN82" s="1445" t="s">
        <v>281</v>
      </c>
      <c r="AO82" s="1444"/>
      <c r="AP82" s="1444"/>
      <c r="AQ82" s="1444"/>
      <c r="AR82" s="1444"/>
      <c r="AS82" s="1445" t="s">
        <v>282</v>
      </c>
      <c r="AT82" s="1444"/>
      <c r="AU82" s="1444"/>
      <c r="AV82" s="187" t="s">
        <v>68</v>
      </c>
      <c r="AW82" s="1443" t="s">
        <v>283</v>
      </c>
      <c r="AX82" s="1444"/>
      <c r="AY82" s="1444"/>
      <c r="AZ82" s="1444"/>
      <c r="BA82" s="1444"/>
      <c r="BB82" s="1444"/>
      <c r="BC82" s="188">
        <v>9000000</v>
      </c>
      <c r="BD82" s="188">
        <v>5200000</v>
      </c>
      <c r="BE82" s="188">
        <v>3800000</v>
      </c>
      <c r="BF82" s="189">
        <v>0</v>
      </c>
      <c r="BG82" s="188">
        <v>4023492</v>
      </c>
      <c r="BH82" s="188">
        <v>1176508</v>
      </c>
      <c r="BI82" s="188">
        <v>4023492</v>
      </c>
      <c r="BJ82" s="189">
        <v>0</v>
      </c>
      <c r="BK82" s="188">
        <v>4023492</v>
      </c>
      <c r="BL82" s="189">
        <v>0</v>
      </c>
      <c r="BM82" s="188" t="s">
        <v>553</v>
      </c>
      <c r="BN82" s="189" t="s">
        <v>437</v>
      </c>
      <c r="BO82" s="188" t="s">
        <v>437</v>
      </c>
    </row>
    <row r="83" spans="1:67" s="185" customFormat="1" x14ac:dyDescent="0.25">
      <c r="A83" s="185" t="str">
        <f t="shared" si="12"/>
        <v>A-2-0-4-4-20-10</v>
      </c>
      <c r="B83" s="186" t="str">
        <f t="shared" si="4"/>
        <v>A</v>
      </c>
      <c r="C83" s="186" t="str">
        <f t="shared" si="5"/>
        <v>2</v>
      </c>
      <c r="D83" s="186" t="str">
        <f t="shared" si="6"/>
        <v>0</v>
      </c>
      <c r="E83" s="186" t="str">
        <f t="shared" si="7"/>
        <v>4</v>
      </c>
      <c r="F83" s="186" t="str">
        <f t="shared" si="8"/>
        <v>4</v>
      </c>
      <c r="G83" s="186" t="str">
        <f t="shared" si="9"/>
        <v>20</v>
      </c>
      <c r="H83" s="186"/>
      <c r="I83" s="186"/>
      <c r="J83" s="186"/>
      <c r="K83" s="186"/>
      <c r="M83" s="199"/>
      <c r="N83" s="1445" t="s">
        <v>17</v>
      </c>
      <c r="O83" s="1444"/>
      <c r="P83" s="1445" t="s">
        <v>290</v>
      </c>
      <c r="Q83" s="1444"/>
      <c r="R83" s="1445" t="s">
        <v>288</v>
      </c>
      <c r="S83" s="1444"/>
      <c r="T83" s="1445" t="s">
        <v>291</v>
      </c>
      <c r="U83" s="1444"/>
      <c r="V83" s="1445" t="s">
        <v>291</v>
      </c>
      <c r="W83" s="1444"/>
      <c r="X83" s="1444"/>
      <c r="Y83" s="1445" t="s">
        <v>308</v>
      </c>
      <c r="Z83" s="1444"/>
      <c r="AA83" s="1444"/>
      <c r="AB83" s="1445"/>
      <c r="AC83" s="1444"/>
      <c r="AD83" s="1445"/>
      <c r="AE83" s="1444"/>
      <c r="AF83" s="1446" t="s">
        <v>61</v>
      </c>
      <c r="AG83" s="1444"/>
      <c r="AH83" s="1444"/>
      <c r="AI83" s="1444"/>
      <c r="AJ83" s="1444"/>
      <c r="AK83" s="1444"/>
      <c r="AL83" s="1444"/>
      <c r="AM83" s="1444"/>
      <c r="AN83" s="1445" t="s">
        <v>281</v>
      </c>
      <c r="AO83" s="1444"/>
      <c r="AP83" s="1444"/>
      <c r="AQ83" s="1444"/>
      <c r="AR83" s="1444"/>
      <c r="AS83" s="1445" t="s">
        <v>282</v>
      </c>
      <c r="AT83" s="1444"/>
      <c r="AU83" s="1444"/>
      <c r="AV83" s="187" t="s">
        <v>68</v>
      </c>
      <c r="AW83" s="1443" t="s">
        <v>283</v>
      </c>
      <c r="AX83" s="1444"/>
      <c r="AY83" s="1444"/>
      <c r="AZ83" s="1444"/>
      <c r="BA83" s="1444"/>
      <c r="BB83" s="1444"/>
      <c r="BC83" s="188">
        <v>30000000</v>
      </c>
      <c r="BD83" s="188">
        <v>29743350</v>
      </c>
      <c r="BE83" s="188">
        <v>256650</v>
      </c>
      <c r="BF83" s="189">
        <v>0</v>
      </c>
      <c r="BG83" s="188">
        <v>20213680</v>
      </c>
      <c r="BH83" s="188">
        <v>9529670</v>
      </c>
      <c r="BI83" s="188">
        <v>3077680</v>
      </c>
      <c r="BJ83" s="188">
        <v>17136000</v>
      </c>
      <c r="BK83" s="188">
        <v>3077680</v>
      </c>
      <c r="BL83" s="189">
        <v>0</v>
      </c>
      <c r="BM83" s="188" t="s">
        <v>554</v>
      </c>
      <c r="BN83" s="189" t="s">
        <v>437</v>
      </c>
      <c r="BO83" s="188" t="s">
        <v>437</v>
      </c>
    </row>
    <row r="84" spans="1:67" s="185" customFormat="1" x14ac:dyDescent="0.25">
      <c r="A84" s="185" t="str">
        <f t="shared" si="12"/>
        <v>A-2-0-4-4-23-10</v>
      </c>
      <c r="B84" s="186" t="str">
        <f t="shared" si="4"/>
        <v>A</v>
      </c>
      <c r="C84" s="186" t="str">
        <f t="shared" si="5"/>
        <v>2</v>
      </c>
      <c r="D84" s="186" t="str">
        <f t="shared" si="6"/>
        <v>0</v>
      </c>
      <c r="E84" s="186" t="str">
        <f t="shared" si="7"/>
        <v>4</v>
      </c>
      <c r="F84" s="186" t="str">
        <f t="shared" si="8"/>
        <v>4</v>
      </c>
      <c r="G84" s="186" t="str">
        <f t="shared" si="9"/>
        <v>23</v>
      </c>
      <c r="H84" s="186"/>
      <c r="I84" s="186"/>
      <c r="J84" s="186"/>
      <c r="K84" s="186"/>
      <c r="M84" s="199"/>
      <c r="N84" s="1445" t="s">
        <v>17</v>
      </c>
      <c r="O84" s="1444"/>
      <c r="P84" s="1445" t="s">
        <v>290</v>
      </c>
      <c r="Q84" s="1444"/>
      <c r="R84" s="1445" t="s">
        <v>288</v>
      </c>
      <c r="S84" s="1444"/>
      <c r="T84" s="1445" t="s">
        <v>291</v>
      </c>
      <c r="U84" s="1444"/>
      <c r="V84" s="1445" t="s">
        <v>291</v>
      </c>
      <c r="W84" s="1444"/>
      <c r="X84" s="1444"/>
      <c r="Y84" s="1445" t="s">
        <v>310</v>
      </c>
      <c r="Z84" s="1444"/>
      <c r="AA84" s="1444"/>
      <c r="AB84" s="1445"/>
      <c r="AC84" s="1444"/>
      <c r="AD84" s="1445"/>
      <c r="AE84" s="1444"/>
      <c r="AF84" s="1446" t="s">
        <v>62</v>
      </c>
      <c r="AG84" s="1444"/>
      <c r="AH84" s="1444"/>
      <c r="AI84" s="1444"/>
      <c r="AJ84" s="1444"/>
      <c r="AK84" s="1444"/>
      <c r="AL84" s="1444"/>
      <c r="AM84" s="1444"/>
      <c r="AN84" s="1445" t="s">
        <v>281</v>
      </c>
      <c r="AO84" s="1444"/>
      <c r="AP84" s="1444"/>
      <c r="AQ84" s="1444"/>
      <c r="AR84" s="1444"/>
      <c r="AS84" s="1445" t="s">
        <v>282</v>
      </c>
      <c r="AT84" s="1444"/>
      <c r="AU84" s="1444"/>
      <c r="AV84" s="187" t="s">
        <v>68</v>
      </c>
      <c r="AW84" s="1443" t="s">
        <v>283</v>
      </c>
      <c r="AX84" s="1444"/>
      <c r="AY84" s="1444"/>
      <c r="AZ84" s="1444"/>
      <c r="BA84" s="1444"/>
      <c r="BB84" s="1444"/>
      <c r="BC84" s="188">
        <v>16000000</v>
      </c>
      <c r="BD84" s="188">
        <v>15132485</v>
      </c>
      <c r="BE84" s="188">
        <v>867515</v>
      </c>
      <c r="BF84" s="189">
        <v>0</v>
      </c>
      <c r="BG84" s="188">
        <v>3321920</v>
      </c>
      <c r="BH84" s="188">
        <v>11810565</v>
      </c>
      <c r="BI84" s="188">
        <v>3321920</v>
      </c>
      <c r="BJ84" s="189">
        <v>0</v>
      </c>
      <c r="BK84" s="188">
        <v>3321920</v>
      </c>
      <c r="BL84" s="189">
        <v>0</v>
      </c>
      <c r="BM84" s="188" t="s">
        <v>555</v>
      </c>
      <c r="BN84" s="189" t="s">
        <v>437</v>
      </c>
      <c r="BO84" s="188" t="s">
        <v>437</v>
      </c>
    </row>
    <row r="85" spans="1:67" s="176" customFormat="1" ht="14.45" customHeight="1" x14ac:dyDescent="0.25">
      <c r="B85" s="179" t="str">
        <f t="shared" si="4"/>
        <v>A</v>
      </c>
      <c r="C85" s="179" t="str">
        <f t="shared" si="5"/>
        <v>2</v>
      </c>
      <c r="D85" s="179" t="str">
        <f t="shared" si="6"/>
        <v>0</v>
      </c>
      <c r="E85" s="179" t="str">
        <f t="shared" si="7"/>
        <v>4</v>
      </c>
      <c r="F85" s="179" t="str">
        <f t="shared" si="8"/>
        <v>5</v>
      </c>
      <c r="G85" s="179">
        <f t="shared" si="9"/>
        <v>0</v>
      </c>
      <c r="H85" s="179"/>
      <c r="I85" s="179"/>
      <c r="J85" s="179"/>
      <c r="K85" s="179"/>
      <c r="M85" s="198"/>
      <c r="N85" s="1233" t="s">
        <v>17</v>
      </c>
      <c r="O85" s="1344"/>
      <c r="P85" s="1233" t="s">
        <v>290</v>
      </c>
      <c r="Q85" s="1344"/>
      <c r="R85" s="1233" t="s">
        <v>288</v>
      </c>
      <c r="S85" s="1344"/>
      <c r="T85" s="1233" t="s">
        <v>291</v>
      </c>
      <c r="U85" s="1344"/>
      <c r="V85" s="1233" t="s">
        <v>292</v>
      </c>
      <c r="W85" s="1344"/>
      <c r="X85" s="1344"/>
      <c r="Y85" s="1233"/>
      <c r="Z85" s="1344"/>
      <c r="AA85" s="1344"/>
      <c r="AB85" s="1233"/>
      <c r="AC85" s="1344"/>
      <c r="AD85" s="1233"/>
      <c r="AE85" s="1344"/>
      <c r="AF85" s="1232" t="s">
        <v>224</v>
      </c>
      <c r="AG85" s="1344"/>
      <c r="AH85" s="1344"/>
      <c r="AI85" s="1344"/>
      <c r="AJ85" s="1344"/>
      <c r="AK85" s="1344"/>
      <c r="AL85" s="1344"/>
      <c r="AM85" s="1344"/>
      <c r="AN85" s="1233" t="s">
        <v>281</v>
      </c>
      <c r="AO85" s="1344"/>
      <c r="AP85" s="1344"/>
      <c r="AQ85" s="1344"/>
      <c r="AR85" s="1344"/>
      <c r="AS85" s="1233" t="s">
        <v>282</v>
      </c>
      <c r="AT85" s="1344"/>
      <c r="AU85" s="1344"/>
      <c r="AV85" s="169" t="s">
        <v>68</v>
      </c>
      <c r="AW85" s="1234" t="s">
        <v>283</v>
      </c>
      <c r="AX85" s="1344"/>
      <c r="AY85" s="1344"/>
      <c r="AZ85" s="1344"/>
      <c r="BA85" s="1344"/>
      <c r="BB85" s="1344"/>
      <c r="BC85" s="170">
        <v>4127809424</v>
      </c>
      <c r="BD85" s="170">
        <v>4033899975.4099998</v>
      </c>
      <c r="BE85" s="170">
        <v>93909448.590000004</v>
      </c>
      <c r="BF85" s="171">
        <v>0</v>
      </c>
      <c r="BG85" s="170">
        <v>3965659711.8499999</v>
      </c>
      <c r="BH85" s="170">
        <v>68240263.560000002</v>
      </c>
      <c r="BI85" s="170">
        <v>1065718702.23</v>
      </c>
      <c r="BJ85" s="170">
        <v>2899941009.6199999</v>
      </c>
      <c r="BK85" s="170">
        <v>1065718702.23</v>
      </c>
      <c r="BL85" s="171">
        <v>0</v>
      </c>
      <c r="BM85" s="170" t="s">
        <v>556</v>
      </c>
      <c r="BN85" s="171" t="s">
        <v>437</v>
      </c>
      <c r="BO85" s="171" t="s">
        <v>437</v>
      </c>
    </row>
    <row r="86" spans="1:67" s="185" customFormat="1" x14ac:dyDescent="0.25">
      <c r="A86" s="185" t="str">
        <f t="shared" ref="A86:A92" si="13">+B86&amp;"-"&amp;C86&amp;"-"&amp;D86&amp;"-"&amp;E86&amp;"-"&amp;F86&amp;"-"&amp;G86&amp;"-"&amp;AV86</f>
        <v>A-2-0-4-5-1-10</v>
      </c>
      <c r="B86" s="186" t="str">
        <f t="shared" si="4"/>
        <v>A</v>
      </c>
      <c r="C86" s="186" t="str">
        <f t="shared" si="5"/>
        <v>2</v>
      </c>
      <c r="D86" s="186" t="str">
        <f t="shared" si="6"/>
        <v>0</v>
      </c>
      <c r="E86" s="186" t="str">
        <f t="shared" si="7"/>
        <v>4</v>
      </c>
      <c r="F86" s="186" t="str">
        <f t="shared" si="8"/>
        <v>5</v>
      </c>
      <c r="G86" s="186" t="str">
        <f t="shared" si="9"/>
        <v>1</v>
      </c>
      <c r="H86" s="186"/>
      <c r="I86" s="186"/>
      <c r="J86" s="186"/>
      <c r="K86" s="186"/>
      <c r="M86" s="199"/>
      <c r="N86" s="1445" t="s">
        <v>17</v>
      </c>
      <c r="O86" s="1444"/>
      <c r="P86" s="1445" t="s">
        <v>290</v>
      </c>
      <c r="Q86" s="1444"/>
      <c r="R86" s="1445" t="s">
        <v>288</v>
      </c>
      <c r="S86" s="1444"/>
      <c r="T86" s="1445" t="s">
        <v>291</v>
      </c>
      <c r="U86" s="1444"/>
      <c r="V86" s="1445" t="s">
        <v>292</v>
      </c>
      <c r="W86" s="1444"/>
      <c r="X86" s="1444"/>
      <c r="Y86" s="1445" t="s">
        <v>287</v>
      </c>
      <c r="Z86" s="1444"/>
      <c r="AA86" s="1444"/>
      <c r="AB86" s="1445"/>
      <c r="AC86" s="1444"/>
      <c r="AD86" s="1445"/>
      <c r="AE86" s="1444"/>
      <c r="AF86" s="1446" t="s">
        <v>63</v>
      </c>
      <c r="AG86" s="1444"/>
      <c r="AH86" s="1444"/>
      <c r="AI86" s="1444"/>
      <c r="AJ86" s="1444"/>
      <c r="AK86" s="1444"/>
      <c r="AL86" s="1444"/>
      <c r="AM86" s="1444"/>
      <c r="AN86" s="1445" t="s">
        <v>281</v>
      </c>
      <c r="AO86" s="1444"/>
      <c r="AP86" s="1444"/>
      <c r="AQ86" s="1444"/>
      <c r="AR86" s="1444"/>
      <c r="AS86" s="1445" t="s">
        <v>282</v>
      </c>
      <c r="AT86" s="1444"/>
      <c r="AU86" s="1444"/>
      <c r="AV86" s="187" t="s">
        <v>68</v>
      </c>
      <c r="AW86" s="1443" t="s">
        <v>283</v>
      </c>
      <c r="AX86" s="1444"/>
      <c r="AY86" s="1444"/>
      <c r="AZ86" s="1444"/>
      <c r="BA86" s="1444"/>
      <c r="BB86" s="1444"/>
      <c r="BC86" s="188">
        <v>575496256</v>
      </c>
      <c r="BD86" s="188">
        <v>532999889</v>
      </c>
      <c r="BE86" s="188">
        <v>42496367</v>
      </c>
      <c r="BF86" s="189">
        <v>0</v>
      </c>
      <c r="BG86" s="188">
        <v>507368128.97000003</v>
      </c>
      <c r="BH86" s="188">
        <v>25631760.030000001</v>
      </c>
      <c r="BI86" s="188">
        <v>168764870</v>
      </c>
      <c r="BJ86" s="188">
        <v>338603258.97000003</v>
      </c>
      <c r="BK86" s="188">
        <v>168764870</v>
      </c>
      <c r="BL86" s="189">
        <v>0</v>
      </c>
      <c r="BM86" s="188" t="s">
        <v>557</v>
      </c>
      <c r="BN86" s="189" t="s">
        <v>437</v>
      </c>
      <c r="BO86" s="188" t="s">
        <v>437</v>
      </c>
    </row>
    <row r="87" spans="1:67" s="185" customFormat="1" x14ac:dyDescent="0.25">
      <c r="A87" s="185" t="str">
        <f t="shared" si="13"/>
        <v>A-2-0-4-5-2-10</v>
      </c>
      <c r="B87" s="186" t="str">
        <f t="shared" si="4"/>
        <v>A</v>
      </c>
      <c r="C87" s="186" t="str">
        <f t="shared" si="5"/>
        <v>2</v>
      </c>
      <c r="D87" s="186" t="str">
        <f t="shared" si="6"/>
        <v>0</v>
      </c>
      <c r="E87" s="186" t="str">
        <f t="shared" si="7"/>
        <v>4</v>
      </c>
      <c r="F87" s="186" t="str">
        <f t="shared" si="8"/>
        <v>5</v>
      </c>
      <c r="G87" s="186" t="str">
        <f t="shared" si="9"/>
        <v>2</v>
      </c>
      <c r="H87" s="186"/>
      <c r="I87" s="186"/>
      <c r="J87" s="186"/>
      <c r="K87" s="186"/>
      <c r="M87" s="199"/>
      <c r="N87" s="1445" t="s">
        <v>17</v>
      </c>
      <c r="O87" s="1444"/>
      <c r="P87" s="1445" t="s">
        <v>290</v>
      </c>
      <c r="Q87" s="1444"/>
      <c r="R87" s="1445" t="s">
        <v>288</v>
      </c>
      <c r="S87" s="1444"/>
      <c r="T87" s="1445" t="s">
        <v>291</v>
      </c>
      <c r="U87" s="1444"/>
      <c r="V87" s="1445" t="s">
        <v>292</v>
      </c>
      <c r="W87" s="1444"/>
      <c r="X87" s="1444"/>
      <c r="Y87" s="1445" t="s">
        <v>290</v>
      </c>
      <c r="Z87" s="1444"/>
      <c r="AA87" s="1444"/>
      <c r="AB87" s="1445"/>
      <c r="AC87" s="1444"/>
      <c r="AD87" s="1445"/>
      <c r="AE87" s="1444"/>
      <c r="AF87" s="1446" t="s">
        <v>64</v>
      </c>
      <c r="AG87" s="1444"/>
      <c r="AH87" s="1444"/>
      <c r="AI87" s="1444"/>
      <c r="AJ87" s="1444"/>
      <c r="AK87" s="1444"/>
      <c r="AL87" s="1444"/>
      <c r="AM87" s="1444"/>
      <c r="AN87" s="1445" t="s">
        <v>281</v>
      </c>
      <c r="AO87" s="1444"/>
      <c r="AP87" s="1444"/>
      <c r="AQ87" s="1444"/>
      <c r="AR87" s="1444"/>
      <c r="AS87" s="1445" t="s">
        <v>282</v>
      </c>
      <c r="AT87" s="1444"/>
      <c r="AU87" s="1444"/>
      <c r="AV87" s="187" t="s">
        <v>68</v>
      </c>
      <c r="AW87" s="1443" t="s">
        <v>283</v>
      </c>
      <c r="AX87" s="1444"/>
      <c r="AY87" s="1444"/>
      <c r="AZ87" s="1444"/>
      <c r="BA87" s="1444"/>
      <c r="BB87" s="1444"/>
      <c r="BC87" s="188">
        <v>42000000</v>
      </c>
      <c r="BD87" s="188">
        <v>2494350</v>
      </c>
      <c r="BE87" s="188">
        <v>39505650</v>
      </c>
      <c r="BF87" s="189">
        <v>0</v>
      </c>
      <c r="BG87" s="188">
        <v>2494350</v>
      </c>
      <c r="BH87" s="189">
        <v>0</v>
      </c>
      <c r="BI87" s="188">
        <v>2494350</v>
      </c>
      <c r="BJ87" s="189">
        <v>0</v>
      </c>
      <c r="BK87" s="188">
        <v>2494350</v>
      </c>
      <c r="BL87" s="189">
        <v>0</v>
      </c>
      <c r="BM87" s="188" t="s">
        <v>558</v>
      </c>
      <c r="BN87" s="189" t="s">
        <v>437</v>
      </c>
      <c r="BO87" s="188" t="s">
        <v>437</v>
      </c>
    </row>
    <row r="88" spans="1:67" s="185" customFormat="1" x14ac:dyDescent="0.25">
      <c r="A88" s="185" t="str">
        <f t="shared" si="13"/>
        <v>A-2-0-4-5-5-10</v>
      </c>
      <c r="B88" s="186" t="str">
        <f t="shared" si="4"/>
        <v>A</v>
      </c>
      <c r="C88" s="186" t="str">
        <f t="shared" si="5"/>
        <v>2</v>
      </c>
      <c r="D88" s="186" t="str">
        <f t="shared" si="6"/>
        <v>0</v>
      </c>
      <c r="E88" s="186" t="str">
        <f t="shared" si="7"/>
        <v>4</v>
      </c>
      <c r="F88" s="186" t="str">
        <f t="shared" si="8"/>
        <v>5</v>
      </c>
      <c r="G88" s="186" t="str">
        <f t="shared" si="9"/>
        <v>5</v>
      </c>
      <c r="H88" s="186"/>
      <c r="I88" s="186"/>
      <c r="J88" s="186"/>
      <c r="K88" s="186"/>
      <c r="M88" s="199"/>
      <c r="N88" s="1445" t="s">
        <v>17</v>
      </c>
      <c r="O88" s="1444"/>
      <c r="P88" s="1445" t="s">
        <v>290</v>
      </c>
      <c r="Q88" s="1444"/>
      <c r="R88" s="1445" t="s">
        <v>288</v>
      </c>
      <c r="S88" s="1444"/>
      <c r="T88" s="1445" t="s">
        <v>291</v>
      </c>
      <c r="U88" s="1444"/>
      <c r="V88" s="1445" t="s">
        <v>292</v>
      </c>
      <c r="W88" s="1444"/>
      <c r="X88" s="1444"/>
      <c r="Y88" s="1445" t="s">
        <v>292</v>
      </c>
      <c r="Z88" s="1444"/>
      <c r="AA88" s="1444"/>
      <c r="AB88" s="1445"/>
      <c r="AC88" s="1444"/>
      <c r="AD88" s="1445"/>
      <c r="AE88" s="1444"/>
      <c r="AF88" s="1446" t="s">
        <v>65</v>
      </c>
      <c r="AG88" s="1444"/>
      <c r="AH88" s="1444"/>
      <c r="AI88" s="1444"/>
      <c r="AJ88" s="1444"/>
      <c r="AK88" s="1444"/>
      <c r="AL88" s="1444"/>
      <c r="AM88" s="1444"/>
      <c r="AN88" s="1445" t="s">
        <v>281</v>
      </c>
      <c r="AO88" s="1444"/>
      <c r="AP88" s="1444"/>
      <c r="AQ88" s="1444"/>
      <c r="AR88" s="1444"/>
      <c r="AS88" s="1445" t="s">
        <v>282</v>
      </c>
      <c r="AT88" s="1444"/>
      <c r="AU88" s="1444"/>
      <c r="AV88" s="187" t="s">
        <v>68</v>
      </c>
      <c r="AW88" s="1443" t="s">
        <v>283</v>
      </c>
      <c r="AX88" s="1444"/>
      <c r="AY88" s="1444"/>
      <c r="AZ88" s="1444"/>
      <c r="BA88" s="1444"/>
      <c r="BB88" s="1444"/>
      <c r="BC88" s="188">
        <v>10000000</v>
      </c>
      <c r="BD88" s="188">
        <v>5000000</v>
      </c>
      <c r="BE88" s="188">
        <v>5000000</v>
      </c>
      <c r="BF88" s="189">
        <v>0</v>
      </c>
      <c r="BG88" s="188">
        <v>1190000</v>
      </c>
      <c r="BH88" s="188">
        <v>3810000</v>
      </c>
      <c r="BI88" s="189">
        <v>0</v>
      </c>
      <c r="BJ88" s="188">
        <v>1190000</v>
      </c>
      <c r="BK88" s="189">
        <v>0</v>
      </c>
      <c r="BL88" s="189">
        <v>0</v>
      </c>
      <c r="BM88" s="188" t="s">
        <v>437</v>
      </c>
      <c r="BN88" s="189" t="s">
        <v>437</v>
      </c>
      <c r="BO88" s="188" t="s">
        <v>437</v>
      </c>
    </row>
    <row r="89" spans="1:67" s="185" customFormat="1" x14ac:dyDescent="0.25">
      <c r="A89" s="185" t="str">
        <f t="shared" si="13"/>
        <v>A-2-0-4-5-6-10</v>
      </c>
      <c r="B89" s="186" t="str">
        <f t="shared" ref="B89:B152" si="14">+N89</f>
        <v>A</v>
      </c>
      <c r="C89" s="186" t="str">
        <f t="shared" ref="C89:C149" si="15">+P89</f>
        <v>2</v>
      </c>
      <c r="D89" s="186" t="str">
        <f t="shared" ref="D89:D149" si="16">+R89</f>
        <v>0</v>
      </c>
      <c r="E89" s="186" t="str">
        <f t="shared" ref="E89:E149" si="17">+T89</f>
        <v>4</v>
      </c>
      <c r="F89" s="186" t="str">
        <f t="shared" ref="F89:F149" si="18">+V89</f>
        <v>5</v>
      </c>
      <c r="G89" s="186" t="str">
        <f t="shared" ref="G89:G141" si="19">+Y89</f>
        <v>6</v>
      </c>
      <c r="H89" s="186"/>
      <c r="I89" s="186"/>
      <c r="J89" s="186"/>
      <c r="K89" s="186"/>
      <c r="M89" s="199"/>
      <c r="N89" s="1445" t="s">
        <v>17</v>
      </c>
      <c r="O89" s="1444"/>
      <c r="P89" s="1445" t="s">
        <v>290</v>
      </c>
      <c r="Q89" s="1444"/>
      <c r="R89" s="1445" t="s">
        <v>288</v>
      </c>
      <c r="S89" s="1444"/>
      <c r="T89" s="1445" t="s">
        <v>291</v>
      </c>
      <c r="U89" s="1444"/>
      <c r="V89" s="1445" t="s">
        <v>292</v>
      </c>
      <c r="W89" s="1444"/>
      <c r="X89" s="1444"/>
      <c r="Y89" s="1445" t="s">
        <v>300</v>
      </c>
      <c r="Z89" s="1444"/>
      <c r="AA89" s="1444"/>
      <c r="AB89" s="1445"/>
      <c r="AC89" s="1444"/>
      <c r="AD89" s="1445"/>
      <c r="AE89" s="1444"/>
      <c r="AF89" s="1446" t="s">
        <v>66</v>
      </c>
      <c r="AG89" s="1444"/>
      <c r="AH89" s="1444"/>
      <c r="AI89" s="1444"/>
      <c r="AJ89" s="1444"/>
      <c r="AK89" s="1444"/>
      <c r="AL89" s="1444"/>
      <c r="AM89" s="1444"/>
      <c r="AN89" s="1445" t="s">
        <v>281</v>
      </c>
      <c r="AO89" s="1444"/>
      <c r="AP89" s="1444"/>
      <c r="AQ89" s="1444"/>
      <c r="AR89" s="1444"/>
      <c r="AS89" s="1445" t="s">
        <v>282</v>
      </c>
      <c r="AT89" s="1444"/>
      <c r="AU89" s="1444"/>
      <c r="AV89" s="187" t="s">
        <v>68</v>
      </c>
      <c r="AW89" s="1443" t="s">
        <v>283</v>
      </c>
      <c r="AX89" s="1444"/>
      <c r="AY89" s="1444"/>
      <c r="AZ89" s="1444"/>
      <c r="BA89" s="1444"/>
      <c r="BB89" s="1444"/>
      <c r="BC89" s="188">
        <v>80000000</v>
      </c>
      <c r="BD89" s="188">
        <v>76272885</v>
      </c>
      <c r="BE89" s="188">
        <v>3727115</v>
      </c>
      <c r="BF89" s="189">
        <v>0</v>
      </c>
      <c r="BG89" s="188">
        <v>75978261</v>
      </c>
      <c r="BH89" s="188">
        <v>294624</v>
      </c>
      <c r="BI89" s="188">
        <v>27361977</v>
      </c>
      <c r="BJ89" s="188">
        <v>48616284</v>
      </c>
      <c r="BK89" s="188">
        <v>27361977</v>
      </c>
      <c r="BL89" s="189">
        <v>0</v>
      </c>
      <c r="BM89" s="188" t="s">
        <v>559</v>
      </c>
      <c r="BN89" s="189" t="s">
        <v>437</v>
      </c>
      <c r="BO89" s="188" t="s">
        <v>437</v>
      </c>
    </row>
    <row r="90" spans="1:67" s="185" customFormat="1" x14ac:dyDescent="0.25">
      <c r="A90" s="185" t="str">
        <f t="shared" si="13"/>
        <v>A-2-0-4-5-8-10</v>
      </c>
      <c r="B90" s="186" t="str">
        <f t="shared" si="14"/>
        <v>A</v>
      </c>
      <c r="C90" s="186" t="str">
        <f t="shared" si="15"/>
        <v>2</v>
      </c>
      <c r="D90" s="186" t="str">
        <f t="shared" si="16"/>
        <v>0</v>
      </c>
      <c r="E90" s="186" t="str">
        <f t="shared" si="17"/>
        <v>4</v>
      </c>
      <c r="F90" s="186" t="str">
        <f t="shared" si="18"/>
        <v>5</v>
      </c>
      <c r="G90" s="186" t="str">
        <f t="shared" si="19"/>
        <v>8</v>
      </c>
      <c r="H90" s="186"/>
      <c r="I90" s="186"/>
      <c r="J90" s="186"/>
      <c r="K90" s="186"/>
      <c r="M90" s="199"/>
      <c r="N90" s="1445" t="s">
        <v>17</v>
      </c>
      <c r="O90" s="1444"/>
      <c r="P90" s="1445" t="s">
        <v>290</v>
      </c>
      <c r="Q90" s="1444"/>
      <c r="R90" s="1445" t="s">
        <v>288</v>
      </c>
      <c r="S90" s="1444"/>
      <c r="T90" s="1445" t="s">
        <v>291</v>
      </c>
      <c r="U90" s="1444"/>
      <c r="V90" s="1445" t="s">
        <v>292</v>
      </c>
      <c r="W90" s="1444"/>
      <c r="X90" s="1444"/>
      <c r="Y90" s="1445" t="s">
        <v>302</v>
      </c>
      <c r="Z90" s="1444"/>
      <c r="AA90" s="1444"/>
      <c r="AB90" s="1445"/>
      <c r="AC90" s="1444"/>
      <c r="AD90" s="1445"/>
      <c r="AE90" s="1444"/>
      <c r="AF90" s="1446" t="s">
        <v>67</v>
      </c>
      <c r="AG90" s="1444"/>
      <c r="AH90" s="1444"/>
      <c r="AI90" s="1444"/>
      <c r="AJ90" s="1444"/>
      <c r="AK90" s="1444"/>
      <c r="AL90" s="1444"/>
      <c r="AM90" s="1444"/>
      <c r="AN90" s="1445" t="s">
        <v>281</v>
      </c>
      <c r="AO90" s="1444"/>
      <c r="AP90" s="1444"/>
      <c r="AQ90" s="1444"/>
      <c r="AR90" s="1444"/>
      <c r="AS90" s="1445" t="s">
        <v>282</v>
      </c>
      <c r="AT90" s="1444"/>
      <c r="AU90" s="1444"/>
      <c r="AV90" s="187" t="s">
        <v>68</v>
      </c>
      <c r="AW90" s="1443" t="s">
        <v>283</v>
      </c>
      <c r="AX90" s="1444"/>
      <c r="AY90" s="1444"/>
      <c r="AZ90" s="1444"/>
      <c r="BA90" s="1444"/>
      <c r="BB90" s="1444"/>
      <c r="BC90" s="188">
        <v>1311022020</v>
      </c>
      <c r="BD90" s="188">
        <v>1310452093.1199999</v>
      </c>
      <c r="BE90" s="188">
        <v>569926.88</v>
      </c>
      <c r="BF90" s="189">
        <v>0</v>
      </c>
      <c r="BG90" s="188">
        <v>1290563384.5899999</v>
      </c>
      <c r="BH90" s="188">
        <v>19888708.530000001</v>
      </c>
      <c r="BI90" s="188">
        <v>214969968.22999999</v>
      </c>
      <c r="BJ90" s="188">
        <v>1075593416.3599999</v>
      </c>
      <c r="BK90" s="188">
        <v>214969968.22999999</v>
      </c>
      <c r="BL90" s="189">
        <v>0</v>
      </c>
      <c r="BM90" s="188" t="s">
        <v>560</v>
      </c>
      <c r="BN90" s="189" t="s">
        <v>437</v>
      </c>
      <c r="BO90" s="188" t="s">
        <v>437</v>
      </c>
    </row>
    <row r="91" spans="1:67" s="185" customFormat="1" x14ac:dyDescent="0.25">
      <c r="A91" s="185" t="str">
        <f t="shared" si="13"/>
        <v>A-2-0-4-5-10-10</v>
      </c>
      <c r="B91" s="186" t="str">
        <f t="shared" si="14"/>
        <v>A</v>
      </c>
      <c r="C91" s="186" t="str">
        <f t="shared" si="15"/>
        <v>2</v>
      </c>
      <c r="D91" s="186" t="str">
        <f t="shared" si="16"/>
        <v>0</v>
      </c>
      <c r="E91" s="186" t="str">
        <f t="shared" si="17"/>
        <v>4</v>
      </c>
      <c r="F91" s="186" t="str">
        <f t="shared" si="18"/>
        <v>5</v>
      </c>
      <c r="G91" s="186" t="str">
        <f t="shared" si="19"/>
        <v>10</v>
      </c>
      <c r="H91" s="186"/>
      <c r="I91" s="186"/>
      <c r="J91" s="186"/>
      <c r="K91" s="186"/>
      <c r="M91" s="199"/>
      <c r="N91" s="1445" t="s">
        <v>17</v>
      </c>
      <c r="O91" s="1444"/>
      <c r="P91" s="1445" t="s">
        <v>290</v>
      </c>
      <c r="Q91" s="1444"/>
      <c r="R91" s="1445" t="s">
        <v>288</v>
      </c>
      <c r="S91" s="1444"/>
      <c r="T91" s="1445" t="s">
        <v>291</v>
      </c>
      <c r="U91" s="1444"/>
      <c r="V91" s="1445" t="s">
        <v>292</v>
      </c>
      <c r="W91" s="1444"/>
      <c r="X91" s="1444"/>
      <c r="Y91" s="1445" t="s">
        <v>68</v>
      </c>
      <c r="Z91" s="1444"/>
      <c r="AA91" s="1444"/>
      <c r="AB91" s="1445"/>
      <c r="AC91" s="1444"/>
      <c r="AD91" s="1445"/>
      <c r="AE91" s="1444"/>
      <c r="AF91" s="1446" t="s">
        <v>69</v>
      </c>
      <c r="AG91" s="1444"/>
      <c r="AH91" s="1444"/>
      <c r="AI91" s="1444"/>
      <c r="AJ91" s="1444"/>
      <c r="AK91" s="1444"/>
      <c r="AL91" s="1444"/>
      <c r="AM91" s="1444"/>
      <c r="AN91" s="1445" t="s">
        <v>281</v>
      </c>
      <c r="AO91" s="1444"/>
      <c r="AP91" s="1444"/>
      <c r="AQ91" s="1444"/>
      <c r="AR91" s="1444"/>
      <c r="AS91" s="1445" t="s">
        <v>282</v>
      </c>
      <c r="AT91" s="1444"/>
      <c r="AU91" s="1444"/>
      <c r="AV91" s="187" t="s">
        <v>68</v>
      </c>
      <c r="AW91" s="1443" t="s">
        <v>283</v>
      </c>
      <c r="AX91" s="1444"/>
      <c r="AY91" s="1444"/>
      <c r="AZ91" s="1444"/>
      <c r="BA91" s="1444"/>
      <c r="BB91" s="1444"/>
      <c r="BC91" s="188">
        <v>2105791148</v>
      </c>
      <c r="BD91" s="188">
        <v>2105723798.29</v>
      </c>
      <c r="BE91" s="188">
        <v>67349.710000000006</v>
      </c>
      <c r="BF91" s="189">
        <v>0</v>
      </c>
      <c r="BG91" s="188">
        <v>2087108627.29</v>
      </c>
      <c r="BH91" s="188">
        <v>18615171</v>
      </c>
      <c r="BI91" s="188">
        <v>651170577</v>
      </c>
      <c r="BJ91" s="188">
        <v>1435938050.29</v>
      </c>
      <c r="BK91" s="188">
        <v>651170577</v>
      </c>
      <c r="BL91" s="189">
        <v>0</v>
      </c>
      <c r="BM91" s="188" t="s">
        <v>561</v>
      </c>
      <c r="BN91" s="189" t="s">
        <v>437</v>
      </c>
      <c r="BO91" s="188" t="s">
        <v>437</v>
      </c>
    </row>
    <row r="92" spans="1:67" s="185" customFormat="1" x14ac:dyDescent="0.25">
      <c r="A92" s="185" t="str">
        <f t="shared" si="13"/>
        <v>A-2-0-4-5-12-10</v>
      </c>
      <c r="B92" s="186" t="str">
        <f t="shared" si="14"/>
        <v>A</v>
      </c>
      <c r="C92" s="186" t="str">
        <f t="shared" si="15"/>
        <v>2</v>
      </c>
      <c r="D92" s="186" t="str">
        <f t="shared" si="16"/>
        <v>0</v>
      </c>
      <c r="E92" s="186" t="str">
        <f t="shared" si="17"/>
        <v>4</v>
      </c>
      <c r="F92" s="186" t="str">
        <f t="shared" si="18"/>
        <v>5</v>
      </c>
      <c r="G92" s="186" t="str">
        <f t="shared" si="19"/>
        <v>12</v>
      </c>
      <c r="H92" s="186"/>
      <c r="I92" s="186"/>
      <c r="J92" s="186"/>
      <c r="K92" s="186"/>
      <c r="M92" s="199"/>
      <c r="N92" s="1445" t="s">
        <v>17</v>
      </c>
      <c r="O92" s="1444"/>
      <c r="P92" s="1445" t="s">
        <v>290</v>
      </c>
      <c r="Q92" s="1444"/>
      <c r="R92" s="1445" t="s">
        <v>288</v>
      </c>
      <c r="S92" s="1444"/>
      <c r="T92" s="1445" t="s">
        <v>291</v>
      </c>
      <c r="U92" s="1444"/>
      <c r="V92" s="1445" t="s">
        <v>292</v>
      </c>
      <c r="W92" s="1444"/>
      <c r="X92" s="1444"/>
      <c r="Y92" s="1445" t="s">
        <v>298</v>
      </c>
      <c r="Z92" s="1444"/>
      <c r="AA92" s="1444"/>
      <c r="AB92" s="1445"/>
      <c r="AC92" s="1444"/>
      <c r="AD92" s="1445"/>
      <c r="AE92" s="1444"/>
      <c r="AF92" s="1446" t="s">
        <v>70</v>
      </c>
      <c r="AG92" s="1444"/>
      <c r="AH92" s="1444"/>
      <c r="AI92" s="1444"/>
      <c r="AJ92" s="1444"/>
      <c r="AK92" s="1444"/>
      <c r="AL92" s="1444"/>
      <c r="AM92" s="1444"/>
      <c r="AN92" s="1445" t="s">
        <v>281</v>
      </c>
      <c r="AO92" s="1444"/>
      <c r="AP92" s="1444"/>
      <c r="AQ92" s="1444"/>
      <c r="AR92" s="1444"/>
      <c r="AS92" s="1445" t="s">
        <v>282</v>
      </c>
      <c r="AT92" s="1444"/>
      <c r="AU92" s="1444"/>
      <c r="AV92" s="187" t="s">
        <v>68</v>
      </c>
      <c r="AW92" s="1443" t="s">
        <v>283</v>
      </c>
      <c r="AX92" s="1444"/>
      <c r="AY92" s="1444"/>
      <c r="AZ92" s="1444"/>
      <c r="BA92" s="1444"/>
      <c r="BB92" s="1444"/>
      <c r="BC92" s="188">
        <v>3500000</v>
      </c>
      <c r="BD92" s="188">
        <v>956960</v>
      </c>
      <c r="BE92" s="188">
        <v>2543040</v>
      </c>
      <c r="BF92" s="189">
        <v>0</v>
      </c>
      <c r="BG92" s="188">
        <v>956960</v>
      </c>
      <c r="BH92" s="189">
        <v>0</v>
      </c>
      <c r="BI92" s="188">
        <v>956960</v>
      </c>
      <c r="BJ92" s="189">
        <v>0</v>
      </c>
      <c r="BK92" s="188">
        <v>956960</v>
      </c>
      <c r="BL92" s="189">
        <v>0</v>
      </c>
      <c r="BM92" s="188" t="s">
        <v>562</v>
      </c>
      <c r="BN92" s="189" t="s">
        <v>437</v>
      </c>
      <c r="BO92" s="188" t="s">
        <v>437</v>
      </c>
    </row>
    <row r="93" spans="1:67" s="176" customFormat="1" ht="14.45" customHeight="1" x14ac:dyDescent="0.25">
      <c r="B93" s="179" t="str">
        <f t="shared" si="14"/>
        <v>A</v>
      </c>
      <c r="C93" s="179" t="str">
        <f t="shared" si="15"/>
        <v>2</v>
      </c>
      <c r="D93" s="179" t="str">
        <f t="shared" si="16"/>
        <v>0</v>
      </c>
      <c r="E93" s="179" t="str">
        <f t="shared" si="17"/>
        <v>4</v>
      </c>
      <c r="F93" s="179" t="str">
        <f t="shared" si="18"/>
        <v>6</v>
      </c>
      <c r="G93" s="179">
        <f t="shared" si="19"/>
        <v>0</v>
      </c>
      <c r="H93" s="179"/>
      <c r="I93" s="179"/>
      <c r="J93" s="179"/>
      <c r="K93" s="179"/>
      <c r="M93" s="198"/>
      <c r="N93" s="1233" t="s">
        <v>17</v>
      </c>
      <c r="O93" s="1344"/>
      <c r="P93" s="1233" t="s">
        <v>290</v>
      </c>
      <c r="Q93" s="1344"/>
      <c r="R93" s="1233" t="s">
        <v>288</v>
      </c>
      <c r="S93" s="1344"/>
      <c r="T93" s="1233" t="s">
        <v>291</v>
      </c>
      <c r="U93" s="1344"/>
      <c r="V93" s="1233" t="s">
        <v>300</v>
      </c>
      <c r="W93" s="1344"/>
      <c r="X93" s="1344"/>
      <c r="Y93" s="1233"/>
      <c r="Z93" s="1344"/>
      <c r="AA93" s="1344"/>
      <c r="AB93" s="1233"/>
      <c r="AC93" s="1344"/>
      <c r="AD93" s="1233"/>
      <c r="AE93" s="1344"/>
      <c r="AF93" s="1232" t="s">
        <v>312</v>
      </c>
      <c r="AG93" s="1344"/>
      <c r="AH93" s="1344"/>
      <c r="AI93" s="1344"/>
      <c r="AJ93" s="1344"/>
      <c r="AK93" s="1344"/>
      <c r="AL93" s="1344"/>
      <c r="AM93" s="1344"/>
      <c r="AN93" s="1233" t="s">
        <v>281</v>
      </c>
      <c r="AO93" s="1344"/>
      <c r="AP93" s="1344"/>
      <c r="AQ93" s="1344"/>
      <c r="AR93" s="1344"/>
      <c r="AS93" s="1233" t="s">
        <v>282</v>
      </c>
      <c r="AT93" s="1344"/>
      <c r="AU93" s="1344"/>
      <c r="AV93" s="169" t="s">
        <v>68</v>
      </c>
      <c r="AW93" s="1234" t="s">
        <v>283</v>
      </c>
      <c r="AX93" s="1344"/>
      <c r="AY93" s="1344"/>
      <c r="AZ93" s="1344"/>
      <c r="BA93" s="1344"/>
      <c r="BB93" s="1344"/>
      <c r="BC93" s="170">
        <v>2195671112</v>
      </c>
      <c r="BD93" s="170">
        <v>2088681676</v>
      </c>
      <c r="BE93" s="170">
        <v>106989436</v>
      </c>
      <c r="BF93" s="171">
        <v>0</v>
      </c>
      <c r="BG93" s="170">
        <v>1619647028</v>
      </c>
      <c r="BH93" s="170">
        <v>469034648</v>
      </c>
      <c r="BI93" s="170">
        <v>443304917</v>
      </c>
      <c r="BJ93" s="170">
        <v>1176342111</v>
      </c>
      <c r="BK93" s="170">
        <v>443304917</v>
      </c>
      <c r="BL93" s="171">
        <v>0</v>
      </c>
      <c r="BM93" s="170" t="s">
        <v>563</v>
      </c>
      <c r="BN93" s="171" t="s">
        <v>437</v>
      </c>
      <c r="BO93" s="171" t="s">
        <v>437</v>
      </c>
    </row>
    <row r="94" spans="1:67" s="185" customFormat="1" x14ac:dyDescent="0.25">
      <c r="A94" s="185" t="str">
        <f>+B94&amp;"-"&amp;C94&amp;"-"&amp;D94&amp;"-"&amp;E94&amp;"-"&amp;F94&amp;"-"&amp;G94&amp;"-"&amp;AV94</f>
        <v>A-2-0-4-6-2-10</v>
      </c>
      <c r="B94" s="186" t="str">
        <f t="shared" si="14"/>
        <v>A</v>
      </c>
      <c r="C94" s="186" t="str">
        <f t="shared" si="15"/>
        <v>2</v>
      </c>
      <c r="D94" s="186" t="str">
        <f t="shared" si="16"/>
        <v>0</v>
      </c>
      <c r="E94" s="186" t="str">
        <f t="shared" si="17"/>
        <v>4</v>
      </c>
      <c r="F94" s="186" t="str">
        <f t="shared" si="18"/>
        <v>6</v>
      </c>
      <c r="G94" s="186" t="str">
        <f t="shared" si="19"/>
        <v>2</v>
      </c>
      <c r="H94" s="186"/>
      <c r="I94" s="186"/>
      <c r="J94" s="186"/>
      <c r="K94" s="186"/>
      <c r="M94" s="199"/>
      <c r="N94" s="1445" t="s">
        <v>17</v>
      </c>
      <c r="O94" s="1444"/>
      <c r="P94" s="1445" t="s">
        <v>290</v>
      </c>
      <c r="Q94" s="1444"/>
      <c r="R94" s="1445" t="s">
        <v>288</v>
      </c>
      <c r="S94" s="1444"/>
      <c r="T94" s="1445" t="s">
        <v>291</v>
      </c>
      <c r="U94" s="1444"/>
      <c r="V94" s="1445" t="s">
        <v>300</v>
      </c>
      <c r="W94" s="1444"/>
      <c r="X94" s="1444"/>
      <c r="Y94" s="1445" t="s">
        <v>290</v>
      </c>
      <c r="Z94" s="1444"/>
      <c r="AA94" s="1444"/>
      <c r="AB94" s="1445"/>
      <c r="AC94" s="1444"/>
      <c r="AD94" s="1445"/>
      <c r="AE94" s="1444"/>
      <c r="AF94" s="1446" t="s">
        <v>71</v>
      </c>
      <c r="AG94" s="1444"/>
      <c r="AH94" s="1444"/>
      <c r="AI94" s="1444"/>
      <c r="AJ94" s="1444"/>
      <c r="AK94" s="1444"/>
      <c r="AL94" s="1444"/>
      <c r="AM94" s="1444"/>
      <c r="AN94" s="1445" t="s">
        <v>281</v>
      </c>
      <c r="AO94" s="1444"/>
      <c r="AP94" s="1444"/>
      <c r="AQ94" s="1444"/>
      <c r="AR94" s="1444"/>
      <c r="AS94" s="1445" t="s">
        <v>282</v>
      </c>
      <c r="AT94" s="1444"/>
      <c r="AU94" s="1444"/>
      <c r="AV94" s="187" t="s">
        <v>68</v>
      </c>
      <c r="AW94" s="1443" t="s">
        <v>283</v>
      </c>
      <c r="AX94" s="1444"/>
      <c r="AY94" s="1444"/>
      <c r="AZ94" s="1444"/>
      <c r="BA94" s="1444"/>
      <c r="BB94" s="1444"/>
      <c r="BC94" s="188">
        <v>811771112</v>
      </c>
      <c r="BD94" s="188">
        <v>704781676</v>
      </c>
      <c r="BE94" s="188">
        <v>106989436</v>
      </c>
      <c r="BF94" s="189">
        <v>0</v>
      </c>
      <c r="BG94" s="188">
        <v>704781676</v>
      </c>
      <c r="BH94" s="189">
        <v>0</v>
      </c>
      <c r="BI94" s="188">
        <v>328946749</v>
      </c>
      <c r="BJ94" s="188">
        <v>375834927</v>
      </c>
      <c r="BK94" s="188">
        <v>328946749</v>
      </c>
      <c r="BL94" s="189">
        <v>0</v>
      </c>
      <c r="BM94" s="188" t="s">
        <v>564</v>
      </c>
      <c r="BN94" s="189" t="s">
        <v>437</v>
      </c>
      <c r="BO94" s="188" t="s">
        <v>437</v>
      </c>
    </row>
    <row r="95" spans="1:67" s="185" customFormat="1" x14ac:dyDescent="0.25">
      <c r="A95" s="185" t="str">
        <f>+B95&amp;"-"&amp;C95&amp;"-"&amp;D95&amp;"-"&amp;E95&amp;"-"&amp;F95&amp;"-"&amp;G95&amp;"-"&amp;AV95</f>
        <v>A-2-0-4-6-3-10</v>
      </c>
      <c r="B95" s="186" t="str">
        <f t="shared" si="14"/>
        <v>A</v>
      </c>
      <c r="C95" s="186" t="str">
        <f t="shared" si="15"/>
        <v>2</v>
      </c>
      <c r="D95" s="186" t="str">
        <f t="shared" si="16"/>
        <v>0</v>
      </c>
      <c r="E95" s="186" t="str">
        <f t="shared" si="17"/>
        <v>4</v>
      </c>
      <c r="F95" s="186" t="str">
        <f t="shared" si="18"/>
        <v>6</v>
      </c>
      <c r="G95" s="186" t="str">
        <f t="shared" si="19"/>
        <v>3</v>
      </c>
      <c r="H95" s="186"/>
      <c r="I95" s="186"/>
      <c r="J95" s="186"/>
      <c r="K95" s="186"/>
      <c r="M95" s="199"/>
      <c r="N95" s="1445" t="s">
        <v>17</v>
      </c>
      <c r="O95" s="1444"/>
      <c r="P95" s="1445" t="s">
        <v>290</v>
      </c>
      <c r="Q95" s="1444"/>
      <c r="R95" s="1445" t="s">
        <v>288</v>
      </c>
      <c r="S95" s="1444"/>
      <c r="T95" s="1445" t="s">
        <v>291</v>
      </c>
      <c r="U95" s="1444"/>
      <c r="V95" s="1445" t="s">
        <v>300</v>
      </c>
      <c r="W95" s="1444"/>
      <c r="X95" s="1444"/>
      <c r="Y95" s="1445" t="s">
        <v>297</v>
      </c>
      <c r="Z95" s="1444"/>
      <c r="AA95" s="1444"/>
      <c r="AB95" s="1445"/>
      <c r="AC95" s="1444"/>
      <c r="AD95" s="1445"/>
      <c r="AE95" s="1444"/>
      <c r="AF95" s="1446" t="s">
        <v>72</v>
      </c>
      <c r="AG95" s="1444"/>
      <c r="AH95" s="1444"/>
      <c r="AI95" s="1444"/>
      <c r="AJ95" s="1444"/>
      <c r="AK95" s="1444"/>
      <c r="AL95" s="1444"/>
      <c r="AM95" s="1444"/>
      <c r="AN95" s="1445" t="s">
        <v>281</v>
      </c>
      <c r="AO95" s="1444"/>
      <c r="AP95" s="1444"/>
      <c r="AQ95" s="1444"/>
      <c r="AR95" s="1444"/>
      <c r="AS95" s="1445" t="s">
        <v>282</v>
      </c>
      <c r="AT95" s="1444"/>
      <c r="AU95" s="1444"/>
      <c r="AV95" s="187" t="s">
        <v>68</v>
      </c>
      <c r="AW95" s="1443" t="s">
        <v>283</v>
      </c>
      <c r="AX95" s="1444"/>
      <c r="AY95" s="1444"/>
      <c r="AZ95" s="1444"/>
      <c r="BA95" s="1444"/>
      <c r="BB95" s="1444"/>
      <c r="BC95" s="189">
        <v>0</v>
      </c>
      <c r="BD95" s="189">
        <v>0</v>
      </c>
      <c r="BE95" s="189">
        <v>0</v>
      </c>
      <c r="BF95" s="189">
        <v>0</v>
      </c>
      <c r="BG95" s="189">
        <v>0</v>
      </c>
      <c r="BH95" s="189">
        <v>0</v>
      </c>
      <c r="BI95" s="189">
        <v>0</v>
      </c>
      <c r="BJ95" s="189">
        <v>0</v>
      </c>
      <c r="BK95" s="189">
        <v>0</v>
      </c>
      <c r="BL95" s="189">
        <v>0</v>
      </c>
      <c r="BM95" s="188" t="s">
        <v>437</v>
      </c>
      <c r="BN95" s="189" t="s">
        <v>437</v>
      </c>
      <c r="BO95" s="188" t="s">
        <v>437</v>
      </c>
    </row>
    <row r="96" spans="1:67" s="185" customFormat="1" x14ac:dyDescent="0.25">
      <c r="A96" s="185" t="str">
        <f>+B96&amp;"-"&amp;C96&amp;"-"&amp;D96&amp;"-"&amp;E96&amp;"-"&amp;F96&amp;"-"&amp;G96&amp;"-"&amp;AV96</f>
        <v>A-2-0-4-6-5-10</v>
      </c>
      <c r="B96" s="186" t="str">
        <f t="shared" si="14"/>
        <v>A</v>
      </c>
      <c r="C96" s="186" t="str">
        <f t="shared" si="15"/>
        <v>2</v>
      </c>
      <c r="D96" s="186" t="str">
        <f t="shared" si="16"/>
        <v>0</v>
      </c>
      <c r="E96" s="186" t="str">
        <f t="shared" si="17"/>
        <v>4</v>
      </c>
      <c r="F96" s="186" t="str">
        <f t="shared" si="18"/>
        <v>6</v>
      </c>
      <c r="G96" s="186" t="str">
        <f t="shared" si="19"/>
        <v>5</v>
      </c>
      <c r="H96" s="186"/>
      <c r="I96" s="186"/>
      <c r="J96" s="186"/>
      <c r="K96" s="186"/>
      <c r="M96" s="199"/>
      <c r="N96" s="1445" t="s">
        <v>17</v>
      </c>
      <c r="O96" s="1444"/>
      <c r="P96" s="1445" t="s">
        <v>290</v>
      </c>
      <c r="Q96" s="1444"/>
      <c r="R96" s="1445" t="s">
        <v>288</v>
      </c>
      <c r="S96" s="1444"/>
      <c r="T96" s="1445" t="s">
        <v>291</v>
      </c>
      <c r="U96" s="1444"/>
      <c r="V96" s="1445" t="s">
        <v>300</v>
      </c>
      <c r="W96" s="1444"/>
      <c r="X96" s="1444"/>
      <c r="Y96" s="1445" t="s">
        <v>292</v>
      </c>
      <c r="Z96" s="1444"/>
      <c r="AA96" s="1444"/>
      <c r="AB96" s="1445"/>
      <c r="AC96" s="1444"/>
      <c r="AD96" s="1445"/>
      <c r="AE96" s="1444"/>
      <c r="AF96" s="1446" t="s">
        <v>73</v>
      </c>
      <c r="AG96" s="1444"/>
      <c r="AH96" s="1444"/>
      <c r="AI96" s="1444"/>
      <c r="AJ96" s="1444"/>
      <c r="AK96" s="1444"/>
      <c r="AL96" s="1444"/>
      <c r="AM96" s="1444"/>
      <c r="AN96" s="1445" t="s">
        <v>281</v>
      </c>
      <c r="AO96" s="1444"/>
      <c r="AP96" s="1444"/>
      <c r="AQ96" s="1444"/>
      <c r="AR96" s="1444"/>
      <c r="AS96" s="1445" t="s">
        <v>282</v>
      </c>
      <c r="AT96" s="1444"/>
      <c r="AU96" s="1444"/>
      <c r="AV96" s="187" t="s">
        <v>68</v>
      </c>
      <c r="AW96" s="1443" t="s">
        <v>283</v>
      </c>
      <c r="AX96" s="1444"/>
      <c r="AY96" s="1444"/>
      <c r="AZ96" s="1444"/>
      <c r="BA96" s="1444"/>
      <c r="BB96" s="1444"/>
      <c r="BC96" s="188">
        <v>1383900000</v>
      </c>
      <c r="BD96" s="188">
        <v>1383900000</v>
      </c>
      <c r="BE96" s="189">
        <v>0</v>
      </c>
      <c r="BF96" s="189">
        <v>0</v>
      </c>
      <c r="BG96" s="188">
        <v>914865352</v>
      </c>
      <c r="BH96" s="188">
        <v>469034648</v>
      </c>
      <c r="BI96" s="188">
        <v>114358168</v>
      </c>
      <c r="BJ96" s="188">
        <v>800507184</v>
      </c>
      <c r="BK96" s="188">
        <v>114358168</v>
      </c>
      <c r="BL96" s="189">
        <v>0</v>
      </c>
      <c r="BM96" s="188" t="s">
        <v>565</v>
      </c>
      <c r="BN96" s="189" t="s">
        <v>437</v>
      </c>
      <c r="BO96" s="188" t="s">
        <v>437</v>
      </c>
    </row>
    <row r="97" spans="1:67" s="176" customFormat="1" x14ac:dyDescent="0.25">
      <c r="B97" s="179" t="str">
        <f t="shared" si="14"/>
        <v>A</v>
      </c>
      <c r="C97" s="179" t="str">
        <f t="shared" si="15"/>
        <v>2</v>
      </c>
      <c r="D97" s="179" t="str">
        <f t="shared" si="16"/>
        <v>0</v>
      </c>
      <c r="E97" s="179" t="str">
        <f t="shared" si="17"/>
        <v>4</v>
      </c>
      <c r="F97" s="179" t="str">
        <f t="shared" si="18"/>
        <v>7</v>
      </c>
      <c r="G97" s="179">
        <f t="shared" si="19"/>
        <v>0</v>
      </c>
      <c r="H97" s="179"/>
      <c r="I97" s="179"/>
      <c r="J97" s="179"/>
      <c r="K97" s="179"/>
      <c r="M97" s="198"/>
      <c r="N97" s="1233" t="s">
        <v>17</v>
      </c>
      <c r="O97" s="1344"/>
      <c r="P97" s="1233" t="s">
        <v>290</v>
      </c>
      <c r="Q97" s="1344"/>
      <c r="R97" s="1233" t="s">
        <v>288</v>
      </c>
      <c r="S97" s="1344"/>
      <c r="T97" s="1233" t="s">
        <v>291</v>
      </c>
      <c r="U97" s="1344"/>
      <c r="V97" s="1233" t="s">
        <v>301</v>
      </c>
      <c r="W97" s="1344"/>
      <c r="X97" s="1344"/>
      <c r="Y97" s="1233"/>
      <c r="Z97" s="1344"/>
      <c r="AA97" s="1344"/>
      <c r="AB97" s="1233"/>
      <c r="AC97" s="1344"/>
      <c r="AD97" s="1233"/>
      <c r="AE97" s="1344"/>
      <c r="AF97" s="1232" t="s">
        <v>228</v>
      </c>
      <c r="AG97" s="1344"/>
      <c r="AH97" s="1344"/>
      <c r="AI97" s="1344"/>
      <c r="AJ97" s="1344"/>
      <c r="AK97" s="1344"/>
      <c r="AL97" s="1344"/>
      <c r="AM97" s="1344"/>
      <c r="AN97" s="1233" t="s">
        <v>281</v>
      </c>
      <c r="AO97" s="1344"/>
      <c r="AP97" s="1344"/>
      <c r="AQ97" s="1344"/>
      <c r="AR97" s="1344"/>
      <c r="AS97" s="1233" t="s">
        <v>282</v>
      </c>
      <c r="AT97" s="1344"/>
      <c r="AU97" s="1344"/>
      <c r="AV97" s="169" t="s">
        <v>68</v>
      </c>
      <c r="AW97" s="1234" t="s">
        <v>283</v>
      </c>
      <c r="AX97" s="1344"/>
      <c r="AY97" s="1344"/>
      <c r="AZ97" s="1344"/>
      <c r="BA97" s="1344"/>
      <c r="BB97" s="1344"/>
      <c r="BC97" s="170">
        <v>71400000</v>
      </c>
      <c r="BD97" s="170">
        <v>41334500</v>
      </c>
      <c r="BE97" s="170">
        <v>30065500</v>
      </c>
      <c r="BF97" s="171">
        <v>0</v>
      </c>
      <c r="BG97" s="170">
        <v>41334446</v>
      </c>
      <c r="BH97" s="171">
        <v>54</v>
      </c>
      <c r="BI97" s="170">
        <v>1334500</v>
      </c>
      <c r="BJ97" s="170">
        <v>39999946</v>
      </c>
      <c r="BK97" s="170">
        <v>1334500</v>
      </c>
      <c r="BL97" s="171">
        <v>0</v>
      </c>
      <c r="BM97" s="170" t="s">
        <v>566</v>
      </c>
      <c r="BN97" s="171" t="s">
        <v>437</v>
      </c>
      <c r="BO97" s="171" t="s">
        <v>437</v>
      </c>
    </row>
    <row r="98" spans="1:67" s="185" customFormat="1" x14ac:dyDescent="0.25">
      <c r="A98" s="185" t="str">
        <f>+B98&amp;"-"&amp;C98&amp;"-"&amp;D98&amp;"-"&amp;E98&amp;"-"&amp;F98&amp;"-"&amp;G98&amp;"-"&amp;AV98</f>
        <v>A-2-0-4-7-5-10</v>
      </c>
      <c r="B98" s="186" t="str">
        <f t="shared" si="14"/>
        <v>A</v>
      </c>
      <c r="C98" s="186" t="str">
        <f t="shared" si="15"/>
        <v>2</v>
      </c>
      <c r="D98" s="186" t="str">
        <f t="shared" si="16"/>
        <v>0</v>
      </c>
      <c r="E98" s="186" t="str">
        <f t="shared" si="17"/>
        <v>4</v>
      </c>
      <c r="F98" s="186" t="str">
        <f t="shared" si="18"/>
        <v>7</v>
      </c>
      <c r="G98" s="186" t="str">
        <f t="shared" si="19"/>
        <v>5</v>
      </c>
      <c r="H98" s="186"/>
      <c r="I98" s="186"/>
      <c r="J98" s="186"/>
      <c r="K98" s="186"/>
      <c r="M98" s="199"/>
      <c r="N98" s="1445" t="s">
        <v>17</v>
      </c>
      <c r="O98" s="1444"/>
      <c r="P98" s="1445" t="s">
        <v>290</v>
      </c>
      <c r="Q98" s="1444"/>
      <c r="R98" s="1445" t="s">
        <v>288</v>
      </c>
      <c r="S98" s="1444"/>
      <c r="T98" s="1445" t="s">
        <v>291</v>
      </c>
      <c r="U98" s="1444"/>
      <c r="V98" s="1445" t="s">
        <v>301</v>
      </c>
      <c r="W98" s="1444"/>
      <c r="X98" s="1444"/>
      <c r="Y98" s="1445" t="s">
        <v>292</v>
      </c>
      <c r="Z98" s="1444"/>
      <c r="AA98" s="1444"/>
      <c r="AB98" s="1445"/>
      <c r="AC98" s="1444"/>
      <c r="AD98" s="1445"/>
      <c r="AE98" s="1444"/>
      <c r="AF98" s="1446" t="s">
        <v>74</v>
      </c>
      <c r="AG98" s="1444"/>
      <c r="AH98" s="1444"/>
      <c r="AI98" s="1444"/>
      <c r="AJ98" s="1444"/>
      <c r="AK98" s="1444"/>
      <c r="AL98" s="1444"/>
      <c r="AM98" s="1444"/>
      <c r="AN98" s="1445" t="s">
        <v>281</v>
      </c>
      <c r="AO98" s="1444"/>
      <c r="AP98" s="1444"/>
      <c r="AQ98" s="1444"/>
      <c r="AR98" s="1444"/>
      <c r="AS98" s="1445" t="s">
        <v>282</v>
      </c>
      <c r="AT98" s="1444"/>
      <c r="AU98" s="1444"/>
      <c r="AV98" s="187" t="s">
        <v>68</v>
      </c>
      <c r="AW98" s="1443" t="s">
        <v>283</v>
      </c>
      <c r="AX98" s="1444"/>
      <c r="AY98" s="1444"/>
      <c r="AZ98" s="1444"/>
      <c r="BA98" s="1444"/>
      <c r="BB98" s="1444"/>
      <c r="BC98" s="188">
        <v>6000000</v>
      </c>
      <c r="BD98" s="188">
        <v>837000</v>
      </c>
      <c r="BE98" s="188">
        <v>5163000</v>
      </c>
      <c r="BF98" s="189">
        <v>0</v>
      </c>
      <c r="BG98" s="188">
        <v>837000</v>
      </c>
      <c r="BH98" s="189">
        <v>0</v>
      </c>
      <c r="BI98" s="188">
        <v>837000</v>
      </c>
      <c r="BJ98" s="189">
        <v>0</v>
      </c>
      <c r="BK98" s="188">
        <v>837000</v>
      </c>
      <c r="BL98" s="189">
        <v>0</v>
      </c>
      <c r="BM98" s="188" t="s">
        <v>567</v>
      </c>
      <c r="BN98" s="189" t="s">
        <v>437</v>
      </c>
      <c r="BO98" s="188" t="s">
        <v>437</v>
      </c>
    </row>
    <row r="99" spans="1:67" s="185" customFormat="1" x14ac:dyDescent="0.25">
      <c r="A99" s="185" t="str">
        <f>+B99&amp;"-"&amp;C99&amp;"-"&amp;D99&amp;"-"&amp;E99&amp;"-"&amp;F99&amp;"-"&amp;G99&amp;"-"&amp;AV99</f>
        <v>A-2-0-4-7-6-10</v>
      </c>
      <c r="B99" s="186" t="str">
        <f t="shared" si="14"/>
        <v>A</v>
      </c>
      <c r="C99" s="186" t="str">
        <f t="shared" si="15"/>
        <v>2</v>
      </c>
      <c r="D99" s="186" t="str">
        <f t="shared" si="16"/>
        <v>0</v>
      </c>
      <c r="E99" s="186" t="str">
        <f t="shared" si="17"/>
        <v>4</v>
      </c>
      <c r="F99" s="186" t="str">
        <f t="shared" si="18"/>
        <v>7</v>
      </c>
      <c r="G99" s="186" t="str">
        <f t="shared" si="19"/>
        <v>6</v>
      </c>
      <c r="H99" s="186"/>
      <c r="I99" s="186"/>
      <c r="J99" s="186"/>
      <c r="K99" s="186"/>
      <c r="M99" s="199"/>
      <c r="N99" s="1445" t="s">
        <v>17</v>
      </c>
      <c r="O99" s="1444"/>
      <c r="P99" s="1445" t="s">
        <v>290</v>
      </c>
      <c r="Q99" s="1444"/>
      <c r="R99" s="1445" t="s">
        <v>288</v>
      </c>
      <c r="S99" s="1444"/>
      <c r="T99" s="1445" t="s">
        <v>291</v>
      </c>
      <c r="U99" s="1444"/>
      <c r="V99" s="1445" t="s">
        <v>301</v>
      </c>
      <c r="W99" s="1444"/>
      <c r="X99" s="1444"/>
      <c r="Y99" s="1445" t="s">
        <v>300</v>
      </c>
      <c r="Z99" s="1444"/>
      <c r="AA99" s="1444"/>
      <c r="AB99" s="1445"/>
      <c r="AC99" s="1444"/>
      <c r="AD99" s="1445"/>
      <c r="AE99" s="1444"/>
      <c r="AF99" s="1446" t="s">
        <v>75</v>
      </c>
      <c r="AG99" s="1444"/>
      <c r="AH99" s="1444"/>
      <c r="AI99" s="1444"/>
      <c r="AJ99" s="1444"/>
      <c r="AK99" s="1444"/>
      <c r="AL99" s="1444"/>
      <c r="AM99" s="1444"/>
      <c r="AN99" s="1445" t="s">
        <v>281</v>
      </c>
      <c r="AO99" s="1444"/>
      <c r="AP99" s="1444"/>
      <c r="AQ99" s="1444"/>
      <c r="AR99" s="1444"/>
      <c r="AS99" s="1445" t="s">
        <v>282</v>
      </c>
      <c r="AT99" s="1444"/>
      <c r="AU99" s="1444"/>
      <c r="AV99" s="187" t="s">
        <v>68</v>
      </c>
      <c r="AW99" s="1443" t="s">
        <v>283</v>
      </c>
      <c r="AX99" s="1444"/>
      <c r="AY99" s="1444"/>
      <c r="AZ99" s="1444"/>
      <c r="BA99" s="1444"/>
      <c r="BB99" s="1444"/>
      <c r="BC99" s="188">
        <v>65400000</v>
      </c>
      <c r="BD99" s="188">
        <v>40497500</v>
      </c>
      <c r="BE99" s="188">
        <v>24902500</v>
      </c>
      <c r="BF99" s="189">
        <v>0</v>
      </c>
      <c r="BG99" s="188">
        <v>40497446</v>
      </c>
      <c r="BH99" s="189">
        <v>54</v>
      </c>
      <c r="BI99" s="188">
        <v>497500</v>
      </c>
      <c r="BJ99" s="188">
        <v>39999946</v>
      </c>
      <c r="BK99" s="188">
        <v>497500</v>
      </c>
      <c r="BL99" s="189">
        <v>0</v>
      </c>
      <c r="BM99" s="188" t="s">
        <v>568</v>
      </c>
      <c r="BN99" s="189" t="s">
        <v>437</v>
      </c>
      <c r="BO99" s="188" t="s">
        <v>437</v>
      </c>
    </row>
    <row r="100" spans="1:67" s="176" customFormat="1" ht="14.45" customHeight="1" x14ac:dyDescent="0.25">
      <c r="B100" s="179" t="str">
        <f t="shared" si="14"/>
        <v>A</v>
      </c>
      <c r="C100" s="179" t="str">
        <f t="shared" si="15"/>
        <v>2</v>
      </c>
      <c r="D100" s="179" t="str">
        <f t="shared" si="16"/>
        <v>0</v>
      </c>
      <c r="E100" s="179" t="str">
        <f t="shared" si="17"/>
        <v>4</v>
      </c>
      <c r="F100" s="179" t="str">
        <f t="shared" si="18"/>
        <v>8</v>
      </c>
      <c r="G100" s="179">
        <f t="shared" si="19"/>
        <v>0</v>
      </c>
      <c r="H100" s="179"/>
      <c r="I100" s="179"/>
      <c r="J100" s="179"/>
      <c r="K100" s="179"/>
      <c r="M100" s="198"/>
      <c r="N100" s="1233" t="s">
        <v>17</v>
      </c>
      <c r="O100" s="1344"/>
      <c r="P100" s="1233" t="s">
        <v>290</v>
      </c>
      <c r="Q100" s="1344"/>
      <c r="R100" s="1233" t="s">
        <v>288</v>
      </c>
      <c r="S100" s="1344"/>
      <c r="T100" s="1233" t="s">
        <v>291</v>
      </c>
      <c r="U100" s="1344"/>
      <c r="V100" s="1233" t="s">
        <v>302</v>
      </c>
      <c r="W100" s="1344"/>
      <c r="X100" s="1344"/>
      <c r="Y100" s="1233"/>
      <c r="Z100" s="1344"/>
      <c r="AA100" s="1344"/>
      <c r="AB100" s="1233"/>
      <c r="AC100" s="1344"/>
      <c r="AD100" s="1233"/>
      <c r="AE100" s="1344"/>
      <c r="AF100" s="1232" t="s">
        <v>313</v>
      </c>
      <c r="AG100" s="1344"/>
      <c r="AH100" s="1344"/>
      <c r="AI100" s="1344"/>
      <c r="AJ100" s="1344"/>
      <c r="AK100" s="1344"/>
      <c r="AL100" s="1344"/>
      <c r="AM100" s="1344"/>
      <c r="AN100" s="1233" t="s">
        <v>281</v>
      </c>
      <c r="AO100" s="1344"/>
      <c r="AP100" s="1344"/>
      <c r="AQ100" s="1344"/>
      <c r="AR100" s="1344"/>
      <c r="AS100" s="1233" t="s">
        <v>282</v>
      </c>
      <c r="AT100" s="1344"/>
      <c r="AU100" s="1344"/>
      <c r="AV100" s="169" t="s">
        <v>68</v>
      </c>
      <c r="AW100" s="1234" t="s">
        <v>283</v>
      </c>
      <c r="AX100" s="1344"/>
      <c r="AY100" s="1344"/>
      <c r="AZ100" s="1344"/>
      <c r="BA100" s="1344"/>
      <c r="BB100" s="1344"/>
      <c r="BC100" s="170">
        <v>1453176172</v>
      </c>
      <c r="BD100" s="170">
        <v>1453176172</v>
      </c>
      <c r="BE100" s="171">
        <v>0</v>
      </c>
      <c r="BF100" s="171">
        <v>0</v>
      </c>
      <c r="BG100" s="170">
        <v>637740489</v>
      </c>
      <c r="BH100" s="170">
        <v>815435683</v>
      </c>
      <c r="BI100" s="170">
        <v>637740489</v>
      </c>
      <c r="BJ100" s="171">
        <v>0</v>
      </c>
      <c r="BK100" s="170">
        <v>637740489</v>
      </c>
      <c r="BL100" s="171">
        <v>0</v>
      </c>
      <c r="BM100" s="170" t="s">
        <v>569</v>
      </c>
      <c r="BN100" s="170" t="s">
        <v>570</v>
      </c>
      <c r="BO100" s="170" t="s">
        <v>571</v>
      </c>
    </row>
    <row r="101" spans="1:67" s="185" customFormat="1" x14ac:dyDescent="0.25">
      <c r="A101" s="185" t="str">
        <f>+B101&amp;"-"&amp;C101&amp;"-"&amp;D101&amp;"-"&amp;E101&amp;"-"&amp;F101&amp;"-"&amp;G101&amp;"-"&amp;AV101</f>
        <v>A-2-0-4-8-1-10</v>
      </c>
      <c r="B101" s="186" t="str">
        <f t="shared" si="14"/>
        <v>A</v>
      </c>
      <c r="C101" s="186" t="str">
        <f t="shared" si="15"/>
        <v>2</v>
      </c>
      <c r="D101" s="186" t="str">
        <f t="shared" si="16"/>
        <v>0</v>
      </c>
      <c r="E101" s="186" t="str">
        <f t="shared" si="17"/>
        <v>4</v>
      </c>
      <c r="F101" s="186" t="str">
        <f t="shared" si="18"/>
        <v>8</v>
      </c>
      <c r="G101" s="186" t="str">
        <f t="shared" si="19"/>
        <v>1</v>
      </c>
      <c r="H101" s="186"/>
      <c r="I101" s="186"/>
      <c r="J101" s="186"/>
      <c r="K101" s="186"/>
      <c r="M101" s="199"/>
      <c r="N101" s="1445" t="s">
        <v>17</v>
      </c>
      <c r="O101" s="1444"/>
      <c r="P101" s="1445" t="s">
        <v>290</v>
      </c>
      <c r="Q101" s="1444"/>
      <c r="R101" s="1445" t="s">
        <v>288</v>
      </c>
      <c r="S101" s="1444"/>
      <c r="T101" s="1445" t="s">
        <v>291</v>
      </c>
      <c r="U101" s="1444"/>
      <c r="V101" s="1445" t="s">
        <v>302</v>
      </c>
      <c r="W101" s="1444"/>
      <c r="X101" s="1444"/>
      <c r="Y101" s="1445" t="s">
        <v>287</v>
      </c>
      <c r="Z101" s="1444"/>
      <c r="AA101" s="1444"/>
      <c r="AB101" s="1445"/>
      <c r="AC101" s="1444"/>
      <c r="AD101" s="1445"/>
      <c r="AE101" s="1444"/>
      <c r="AF101" s="1446" t="s">
        <v>76</v>
      </c>
      <c r="AG101" s="1444"/>
      <c r="AH101" s="1444"/>
      <c r="AI101" s="1444"/>
      <c r="AJ101" s="1444"/>
      <c r="AK101" s="1444"/>
      <c r="AL101" s="1444"/>
      <c r="AM101" s="1444"/>
      <c r="AN101" s="1445" t="s">
        <v>281</v>
      </c>
      <c r="AO101" s="1444"/>
      <c r="AP101" s="1444"/>
      <c r="AQ101" s="1444"/>
      <c r="AR101" s="1444"/>
      <c r="AS101" s="1445" t="s">
        <v>282</v>
      </c>
      <c r="AT101" s="1444"/>
      <c r="AU101" s="1444"/>
      <c r="AV101" s="187" t="s">
        <v>68</v>
      </c>
      <c r="AW101" s="1443" t="s">
        <v>283</v>
      </c>
      <c r="AX101" s="1444"/>
      <c r="AY101" s="1444"/>
      <c r="AZ101" s="1444"/>
      <c r="BA101" s="1444"/>
      <c r="BB101" s="1444"/>
      <c r="BC101" s="188">
        <v>183815862</v>
      </c>
      <c r="BD101" s="188">
        <v>183815862</v>
      </c>
      <c r="BE101" s="189">
        <v>0</v>
      </c>
      <c r="BF101" s="189">
        <v>0</v>
      </c>
      <c r="BG101" s="188">
        <v>60554253</v>
      </c>
      <c r="BH101" s="188">
        <v>123261609</v>
      </c>
      <c r="BI101" s="188">
        <v>60554253</v>
      </c>
      <c r="BJ101" s="189">
        <v>0</v>
      </c>
      <c r="BK101" s="188">
        <v>60554253</v>
      </c>
      <c r="BL101" s="189">
        <v>0</v>
      </c>
      <c r="BM101" s="188" t="s">
        <v>572</v>
      </c>
      <c r="BN101" s="189" t="s">
        <v>573</v>
      </c>
      <c r="BO101" s="188" t="s">
        <v>437</v>
      </c>
    </row>
    <row r="102" spans="1:67" s="185" customFormat="1" x14ac:dyDescent="0.25">
      <c r="A102" s="185" t="str">
        <f>+B102&amp;"-"&amp;C102&amp;"-"&amp;D102&amp;"-"&amp;E102&amp;"-"&amp;F102&amp;"-"&amp;G102&amp;"-"&amp;AV102</f>
        <v>A-2-0-4-8-2-10</v>
      </c>
      <c r="B102" s="186" t="str">
        <f t="shared" si="14"/>
        <v>A</v>
      </c>
      <c r="C102" s="186" t="str">
        <f t="shared" si="15"/>
        <v>2</v>
      </c>
      <c r="D102" s="186" t="str">
        <f t="shared" si="16"/>
        <v>0</v>
      </c>
      <c r="E102" s="186" t="str">
        <f t="shared" si="17"/>
        <v>4</v>
      </c>
      <c r="F102" s="186" t="str">
        <f t="shared" si="18"/>
        <v>8</v>
      </c>
      <c r="G102" s="186" t="str">
        <f t="shared" si="19"/>
        <v>2</v>
      </c>
      <c r="H102" s="186"/>
      <c r="I102" s="186"/>
      <c r="J102" s="186"/>
      <c r="K102" s="186"/>
      <c r="M102" s="199"/>
      <c r="N102" s="1445" t="s">
        <v>17</v>
      </c>
      <c r="O102" s="1444"/>
      <c r="P102" s="1445" t="s">
        <v>290</v>
      </c>
      <c r="Q102" s="1444"/>
      <c r="R102" s="1445" t="s">
        <v>288</v>
      </c>
      <c r="S102" s="1444"/>
      <c r="T102" s="1445" t="s">
        <v>291</v>
      </c>
      <c r="U102" s="1444"/>
      <c r="V102" s="1445" t="s">
        <v>302</v>
      </c>
      <c r="W102" s="1444"/>
      <c r="X102" s="1444"/>
      <c r="Y102" s="1445" t="s">
        <v>290</v>
      </c>
      <c r="Z102" s="1444"/>
      <c r="AA102" s="1444"/>
      <c r="AB102" s="1445"/>
      <c r="AC102" s="1444"/>
      <c r="AD102" s="1445"/>
      <c r="AE102" s="1444"/>
      <c r="AF102" s="1446" t="s">
        <v>77</v>
      </c>
      <c r="AG102" s="1444"/>
      <c r="AH102" s="1444"/>
      <c r="AI102" s="1444"/>
      <c r="AJ102" s="1444"/>
      <c r="AK102" s="1444"/>
      <c r="AL102" s="1444"/>
      <c r="AM102" s="1444"/>
      <c r="AN102" s="1445" t="s">
        <v>281</v>
      </c>
      <c r="AO102" s="1444"/>
      <c r="AP102" s="1444"/>
      <c r="AQ102" s="1444"/>
      <c r="AR102" s="1444"/>
      <c r="AS102" s="1445" t="s">
        <v>282</v>
      </c>
      <c r="AT102" s="1444"/>
      <c r="AU102" s="1444"/>
      <c r="AV102" s="187" t="s">
        <v>68</v>
      </c>
      <c r="AW102" s="1443" t="s">
        <v>283</v>
      </c>
      <c r="AX102" s="1444"/>
      <c r="AY102" s="1444"/>
      <c r="AZ102" s="1444"/>
      <c r="BA102" s="1444"/>
      <c r="BB102" s="1444"/>
      <c r="BC102" s="188">
        <v>794010310</v>
      </c>
      <c r="BD102" s="188">
        <v>794010310</v>
      </c>
      <c r="BE102" s="189">
        <v>0</v>
      </c>
      <c r="BF102" s="189">
        <v>0</v>
      </c>
      <c r="BG102" s="188">
        <v>403205242</v>
      </c>
      <c r="BH102" s="188">
        <v>390805068</v>
      </c>
      <c r="BI102" s="188">
        <v>403205242</v>
      </c>
      <c r="BJ102" s="189">
        <v>0</v>
      </c>
      <c r="BK102" s="188">
        <v>403205242</v>
      </c>
      <c r="BL102" s="189">
        <v>0</v>
      </c>
      <c r="BM102" s="188" t="s">
        <v>574</v>
      </c>
      <c r="BN102" s="189" t="s">
        <v>575</v>
      </c>
      <c r="BO102" s="188" t="s">
        <v>576</v>
      </c>
    </row>
    <row r="103" spans="1:67" s="185" customFormat="1" x14ac:dyDescent="0.25">
      <c r="A103" s="185" t="str">
        <f>+B103&amp;"-"&amp;C103&amp;"-"&amp;D103&amp;"-"&amp;E103&amp;"-"&amp;F103&amp;"-"&amp;G103&amp;"-"&amp;AV103</f>
        <v>A-2-0-4-8-3-10</v>
      </c>
      <c r="B103" s="186" t="str">
        <f t="shared" si="14"/>
        <v>A</v>
      </c>
      <c r="C103" s="186" t="str">
        <f t="shared" si="15"/>
        <v>2</v>
      </c>
      <c r="D103" s="186" t="str">
        <f t="shared" si="16"/>
        <v>0</v>
      </c>
      <c r="E103" s="186" t="str">
        <f t="shared" si="17"/>
        <v>4</v>
      </c>
      <c r="F103" s="186" t="str">
        <f t="shared" si="18"/>
        <v>8</v>
      </c>
      <c r="G103" s="186" t="str">
        <f t="shared" si="19"/>
        <v>3</v>
      </c>
      <c r="H103" s="186"/>
      <c r="I103" s="186"/>
      <c r="J103" s="186"/>
      <c r="K103" s="186"/>
      <c r="M103" s="199"/>
      <c r="N103" s="1445" t="s">
        <v>17</v>
      </c>
      <c r="O103" s="1444"/>
      <c r="P103" s="1445" t="s">
        <v>290</v>
      </c>
      <c r="Q103" s="1444"/>
      <c r="R103" s="1445" t="s">
        <v>288</v>
      </c>
      <c r="S103" s="1444"/>
      <c r="T103" s="1445" t="s">
        <v>291</v>
      </c>
      <c r="U103" s="1444"/>
      <c r="V103" s="1445" t="s">
        <v>302</v>
      </c>
      <c r="W103" s="1444"/>
      <c r="X103" s="1444"/>
      <c r="Y103" s="1445" t="s">
        <v>297</v>
      </c>
      <c r="Z103" s="1444"/>
      <c r="AA103" s="1444"/>
      <c r="AB103" s="1445"/>
      <c r="AC103" s="1444"/>
      <c r="AD103" s="1445"/>
      <c r="AE103" s="1444"/>
      <c r="AF103" s="1446" t="s">
        <v>78</v>
      </c>
      <c r="AG103" s="1444"/>
      <c r="AH103" s="1444"/>
      <c r="AI103" s="1444"/>
      <c r="AJ103" s="1444"/>
      <c r="AK103" s="1444"/>
      <c r="AL103" s="1444"/>
      <c r="AM103" s="1444"/>
      <c r="AN103" s="1445" t="s">
        <v>281</v>
      </c>
      <c r="AO103" s="1444"/>
      <c r="AP103" s="1444"/>
      <c r="AQ103" s="1444"/>
      <c r="AR103" s="1444"/>
      <c r="AS103" s="1445" t="s">
        <v>282</v>
      </c>
      <c r="AT103" s="1444"/>
      <c r="AU103" s="1444"/>
      <c r="AV103" s="187" t="s">
        <v>68</v>
      </c>
      <c r="AW103" s="1443" t="s">
        <v>283</v>
      </c>
      <c r="AX103" s="1444"/>
      <c r="AY103" s="1444"/>
      <c r="AZ103" s="1444"/>
      <c r="BA103" s="1444"/>
      <c r="BB103" s="1444"/>
      <c r="BC103" s="188">
        <v>350000</v>
      </c>
      <c r="BD103" s="188">
        <v>350000</v>
      </c>
      <c r="BE103" s="189">
        <v>0</v>
      </c>
      <c r="BF103" s="189">
        <v>0</v>
      </c>
      <c r="BG103" s="188">
        <v>50739</v>
      </c>
      <c r="BH103" s="188">
        <v>299261</v>
      </c>
      <c r="BI103" s="188">
        <v>50739</v>
      </c>
      <c r="BJ103" s="189">
        <v>0</v>
      </c>
      <c r="BK103" s="188">
        <v>50739</v>
      </c>
      <c r="BL103" s="189">
        <v>0</v>
      </c>
      <c r="BM103" s="188" t="s">
        <v>577</v>
      </c>
      <c r="BN103" s="189" t="s">
        <v>437</v>
      </c>
      <c r="BO103" s="188" t="s">
        <v>437</v>
      </c>
    </row>
    <row r="104" spans="1:67" s="185" customFormat="1" x14ac:dyDescent="0.25">
      <c r="A104" s="185" t="str">
        <f>+B104&amp;"-"&amp;C104&amp;"-"&amp;D104&amp;"-"&amp;E104&amp;"-"&amp;F104&amp;"-"&amp;G104&amp;"-"&amp;AV104</f>
        <v>A-2-0-4-8-5-10</v>
      </c>
      <c r="B104" s="186" t="str">
        <f t="shared" si="14"/>
        <v>A</v>
      </c>
      <c r="C104" s="186" t="str">
        <f t="shared" si="15"/>
        <v>2</v>
      </c>
      <c r="D104" s="186" t="str">
        <f t="shared" si="16"/>
        <v>0</v>
      </c>
      <c r="E104" s="186" t="str">
        <f t="shared" si="17"/>
        <v>4</v>
      </c>
      <c r="F104" s="186" t="str">
        <f t="shared" si="18"/>
        <v>8</v>
      </c>
      <c r="G104" s="186" t="str">
        <f t="shared" si="19"/>
        <v>5</v>
      </c>
      <c r="H104" s="186"/>
      <c r="I104" s="186"/>
      <c r="J104" s="186"/>
      <c r="K104" s="186"/>
      <c r="M104" s="199"/>
      <c r="N104" s="1445" t="s">
        <v>17</v>
      </c>
      <c r="O104" s="1444"/>
      <c r="P104" s="1445" t="s">
        <v>290</v>
      </c>
      <c r="Q104" s="1444"/>
      <c r="R104" s="1445" t="s">
        <v>288</v>
      </c>
      <c r="S104" s="1444"/>
      <c r="T104" s="1445" t="s">
        <v>291</v>
      </c>
      <c r="U104" s="1444"/>
      <c r="V104" s="1445" t="s">
        <v>302</v>
      </c>
      <c r="W104" s="1444"/>
      <c r="X104" s="1444"/>
      <c r="Y104" s="1445" t="s">
        <v>292</v>
      </c>
      <c r="Z104" s="1444"/>
      <c r="AA104" s="1444"/>
      <c r="AB104" s="1445"/>
      <c r="AC104" s="1444"/>
      <c r="AD104" s="1445"/>
      <c r="AE104" s="1444"/>
      <c r="AF104" s="1446" t="s">
        <v>79</v>
      </c>
      <c r="AG104" s="1444"/>
      <c r="AH104" s="1444"/>
      <c r="AI104" s="1444"/>
      <c r="AJ104" s="1444"/>
      <c r="AK104" s="1444"/>
      <c r="AL104" s="1444"/>
      <c r="AM104" s="1444"/>
      <c r="AN104" s="1445" t="s">
        <v>281</v>
      </c>
      <c r="AO104" s="1444"/>
      <c r="AP104" s="1444"/>
      <c r="AQ104" s="1444"/>
      <c r="AR104" s="1444"/>
      <c r="AS104" s="1445" t="s">
        <v>282</v>
      </c>
      <c r="AT104" s="1444"/>
      <c r="AU104" s="1444"/>
      <c r="AV104" s="187" t="s">
        <v>68</v>
      </c>
      <c r="AW104" s="1443" t="s">
        <v>283</v>
      </c>
      <c r="AX104" s="1444"/>
      <c r="AY104" s="1444"/>
      <c r="AZ104" s="1444"/>
      <c r="BA104" s="1444"/>
      <c r="BB104" s="1444"/>
      <c r="BC104" s="188">
        <v>195000000</v>
      </c>
      <c r="BD104" s="188">
        <v>195000000</v>
      </c>
      <c r="BE104" s="189">
        <v>0</v>
      </c>
      <c r="BF104" s="189">
        <v>0</v>
      </c>
      <c r="BG104" s="188">
        <v>71320871</v>
      </c>
      <c r="BH104" s="188">
        <v>123679129</v>
      </c>
      <c r="BI104" s="188">
        <v>71320871</v>
      </c>
      <c r="BJ104" s="189">
        <v>0</v>
      </c>
      <c r="BK104" s="188">
        <v>71320871</v>
      </c>
      <c r="BL104" s="189">
        <v>0</v>
      </c>
      <c r="BM104" s="188" t="s">
        <v>578</v>
      </c>
      <c r="BN104" s="189" t="s">
        <v>437</v>
      </c>
      <c r="BO104" s="188" t="s">
        <v>579</v>
      </c>
    </row>
    <row r="105" spans="1:67" s="185" customFormat="1" x14ac:dyDescent="0.25">
      <c r="A105" s="185" t="str">
        <f>+B105&amp;"-"&amp;C105&amp;"-"&amp;D105&amp;"-"&amp;E105&amp;"-"&amp;F105&amp;"-"&amp;G105&amp;"-"&amp;AV105</f>
        <v>A-2-0-4-8-6-10</v>
      </c>
      <c r="B105" s="186" t="str">
        <f t="shared" si="14"/>
        <v>A</v>
      </c>
      <c r="C105" s="186" t="str">
        <f t="shared" si="15"/>
        <v>2</v>
      </c>
      <c r="D105" s="186" t="str">
        <f t="shared" si="16"/>
        <v>0</v>
      </c>
      <c r="E105" s="186" t="str">
        <f t="shared" si="17"/>
        <v>4</v>
      </c>
      <c r="F105" s="186" t="str">
        <f t="shared" si="18"/>
        <v>8</v>
      </c>
      <c r="G105" s="186" t="str">
        <f t="shared" si="19"/>
        <v>6</v>
      </c>
      <c r="H105" s="186"/>
      <c r="I105" s="186"/>
      <c r="J105" s="186"/>
      <c r="K105" s="186"/>
      <c r="M105" s="199"/>
      <c r="N105" s="1445" t="s">
        <v>17</v>
      </c>
      <c r="O105" s="1444"/>
      <c r="P105" s="1445" t="s">
        <v>290</v>
      </c>
      <c r="Q105" s="1444"/>
      <c r="R105" s="1445" t="s">
        <v>288</v>
      </c>
      <c r="S105" s="1444"/>
      <c r="T105" s="1445" t="s">
        <v>291</v>
      </c>
      <c r="U105" s="1444"/>
      <c r="V105" s="1445" t="s">
        <v>302</v>
      </c>
      <c r="W105" s="1444"/>
      <c r="X105" s="1444"/>
      <c r="Y105" s="1445" t="s">
        <v>300</v>
      </c>
      <c r="Z105" s="1444"/>
      <c r="AA105" s="1444"/>
      <c r="AB105" s="1445"/>
      <c r="AC105" s="1444"/>
      <c r="AD105" s="1445"/>
      <c r="AE105" s="1444"/>
      <c r="AF105" s="1446" t="s">
        <v>80</v>
      </c>
      <c r="AG105" s="1444"/>
      <c r="AH105" s="1444"/>
      <c r="AI105" s="1444"/>
      <c r="AJ105" s="1444"/>
      <c r="AK105" s="1444"/>
      <c r="AL105" s="1444"/>
      <c r="AM105" s="1444"/>
      <c r="AN105" s="1445" t="s">
        <v>281</v>
      </c>
      <c r="AO105" s="1444"/>
      <c r="AP105" s="1444"/>
      <c r="AQ105" s="1444"/>
      <c r="AR105" s="1444"/>
      <c r="AS105" s="1445" t="s">
        <v>282</v>
      </c>
      <c r="AT105" s="1444"/>
      <c r="AU105" s="1444"/>
      <c r="AV105" s="187" t="s">
        <v>68</v>
      </c>
      <c r="AW105" s="1443" t="s">
        <v>283</v>
      </c>
      <c r="AX105" s="1444"/>
      <c r="AY105" s="1444"/>
      <c r="AZ105" s="1444"/>
      <c r="BA105" s="1444"/>
      <c r="BB105" s="1444"/>
      <c r="BC105" s="188">
        <v>280000000</v>
      </c>
      <c r="BD105" s="188">
        <v>280000000</v>
      </c>
      <c r="BE105" s="189">
        <v>0</v>
      </c>
      <c r="BF105" s="189">
        <v>0</v>
      </c>
      <c r="BG105" s="188">
        <v>102609384</v>
      </c>
      <c r="BH105" s="188">
        <v>177390616</v>
      </c>
      <c r="BI105" s="188">
        <v>102609384</v>
      </c>
      <c r="BJ105" s="189">
        <v>0</v>
      </c>
      <c r="BK105" s="188">
        <v>102609384</v>
      </c>
      <c r="BL105" s="189">
        <v>0</v>
      </c>
      <c r="BM105" s="188" t="s">
        <v>580</v>
      </c>
      <c r="BN105" s="189" t="s">
        <v>581</v>
      </c>
      <c r="BO105" s="188" t="s">
        <v>437</v>
      </c>
    </row>
    <row r="106" spans="1:67" s="176" customFormat="1" x14ac:dyDescent="0.25">
      <c r="B106" s="179" t="str">
        <f t="shared" si="14"/>
        <v>A</v>
      </c>
      <c r="C106" s="179" t="str">
        <f t="shared" si="15"/>
        <v>2</v>
      </c>
      <c r="D106" s="179" t="str">
        <f t="shared" si="16"/>
        <v>0</v>
      </c>
      <c r="E106" s="179" t="str">
        <f t="shared" si="17"/>
        <v>4</v>
      </c>
      <c r="F106" s="179" t="str">
        <f t="shared" si="18"/>
        <v>9</v>
      </c>
      <c r="G106" s="179">
        <f t="shared" si="19"/>
        <v>0</v>
      </c>
      <c r="H106" s="179"/>
      <c r="I106" s="179"/>
      <c r="J106" s="179"/>
      <c r="K106" s="179"/>
      <c r="M106" s="198"/>
      <c r="N106" s="1233" t="s">
        <v>17</v>
      </c>
      <c r="O106" s="1344"/>
      <c r="P106" s="1233" t="s">
        <v>290</v>
      </c>
      <c r="Q106" s="1344"/>
      <c r="R106" s="1233" t="s">
        <v>288</v>
      </c>
      <c r="S106" s="1344"/>
      <c r="T106" s="1233" t="s">
        <v>291</v>
      </c>
      <c r="U106" s="1344"/>
      <c r="V106" s="1233" t="s">
        <v>296</v>
      </c>
      <c r="W106" s="1344"/>
      <c r="X106" s="1344"/>
      <c r="Y106" s="1233"/>
      <c r="Z106" s="1344"/>
      <c r="AA106" s="1344"/>
      <c r="AB106" s="1233"/>
      <c r="AC106" s="1344"/>
      <c r="AD106" s="1233"/>
      <c r="AE106" s="1344"/>
      <c r="AF106" s="1232" t="s">
        <v>232</v>
      </c>
      <c r="AG106" s="1344"/>
      <c r="AH106" s="1344"/>
      <c r="AI106" s="1344"/>
      <c r="AJ106" s="1344"/>
      <c r="AK106" s="1344"/>
      <c r="AL106" s="1344"/>
      <c r="AM106" s="1344"/>
      <c r="AN106" s="1233" t="s">
        <v>281</v>
      </c>
      <c r="AO106" s="1344"/>
      <c r="AP106" s="1344"/>
      <c r="AQ106" s="1344"/>
      <c r="AR106" s="1344"/>
      <c r="AS106" s="1233" t="s">
        <v>282</v>
      </c>
      <c r="AT106" s="1344"/>
      <c r="AU106" s="1344"/>
      <c r="AV106" s="169" t="s">
        <v>68</v>
      </c>
      <c r="AW106" s="1234" t="s">
        <v>283</v>
      </c>
      <c r="AX106" s="1344"/>
      <c r="AY106" s="1344"/>
      <c r="AZ106" s="1344"/>
      <c r="BA106" s="1344"/>
      <c r="BB106" s="1344"/>
      <c r="BC106" s="170">
        <v>597250000</v>
      </c>
      <c r="BD106" s="170">
        <v>575263740</v>
      </c>
      <c r="BE106" s="170">
        <v>21986260</v>
      </c>
      <c r="BF106" s="171">
        <v>0</v>
      </c>
      <c r="BG106" s="170">
        <v>574786498</v>
      </c>
      <c r="BH106" s="170">
        <v>477242</v>
      </c>
      <c r="BI106" s="170">
        <v>574786498</v>
      </c>
      <c r="BJ106" s="171">
        <v>0</v>
      </c>
      <c r="BK106" s="170">
        <v>574786498</v>
      </c>
      <c r="BL106" s="171">
        <v>0</v>
      </c>
      <c r="BM106" s="170" t="s">
        <v>582</v>
      </c>
      <c r="BN106" s="171" t="s">
        <v>437</v>
      </c>
      <c r="BO106" s="171" t="s">
        <v>437</v>
      </c>
    </row>
    <row r="107" spans="1:67" s="185" customFormat="1" x14ac:dyDescent="0.25">
      <c r="A107" s="185" t="str">
        <f>+B107&amp;"-"&amp;C107&amp;"-"&amp;D107&amp;"-"&amp;E107&amp;"-"&amp;F107&amp;"-"&amp;G107&amp;"-"&amp;AV107</f>
        <v>A-2-0-4-9-1-10</v>
      </c>
      <c r="B107" s="186" t="str">
        <f t="shared" si="14"/>
        <v>A</v>
      </c>
      <c r="C107" s="186" t="str">
        <f t="shared" si="15"/>
        <v>2</v>
      </c>
      <c r="D107" s="186" t="str">
        <f t="shared" si="16"/>
        <v>0</v>
      </c>
      <c r="E107" s="186" t="str">
        <f t="shared" si="17"/>
        <v>4</v>
      </c>
      <c r="F107" s="186" t="str">
        <f t="shared" si="18"/>
        <v>9</v>
      </c>
      <c r="G107" s="186" t="str">
        <f t="shared" si="19"/>
        <v>1</v>
      </c>
      <c r="H107" s="186"/>
      <c r="I107" s="186"/>
      <c r="J107" s="186"/>
      <c r="K107" s="186"/>
      <c r="M107" s="199"/>
      <c r="N107" s="1445" t="s">
        <v>17</v>
      </c>
      <c r="O107" s="1444"/>
      <c r="P107" s="1445" t="s">
        <v>290</v>
      </c>
      <c r="Q107" s="1444"/>
      <c r="R107" s="1445" t="s">
        <v>288</v>
      </c>
      <c r="S107" s="1444"/>
      <c r="T107" s="1445" t="s">
        <v>291</v>
      </c>
      <c r="U107" s="1444"/>
      <c r="V107" s="1445" t="s">
        <v>296</v>
      </c>
      <c r="W107" s="1444"/>
      <c r="X107" s="1444"/>
      <c r="Y107" s="1445" t="s">
        <v>287</v>
      </c>
      <c r="Z107" s="1444"/>
      <c r="AA107" s="1444"/>
      <c r="AB107" s="1445"/>
      <c r="AC107" s="1444"/>
      <c r="AD107" s="1445"/>
      <c r="AE107" s="1444"/>
      <c r="AF107" s="1446" t="s">
        <v>81</v>
      </c>
      <c r="AG107" s="1444"/>
      <c r="AH107" s="1444"/>
      <c r="AI107" s="1444"/>
      <c r="AJ107" s="1444"/>
      <c r="AK107" s="1444"/>
      <c r="AL107" s="1444"/>
      <c r="AM107" s="1444"/>
      <c r="AN107" s="1445" t="s">
        <v>281</v>
      </c>
      <c r="AO107" s="1444"/>
      <c r="AP107" s="1444"/>
      <c r="AQ107" s="1444"/>
      <c r="AR107" s="1444"/>
      <c r="AS107" s="1445" t="s">
        <v>282</v>
      </c>
      <c r="AT107" s="1444"/>
      <c r="AU107" s="1444"/>
      <c r="AV107" s="187" t="s">
        <v>68</v>
      </c>
      <c r="AW107" s="1443" t="s">
        <v>283</v>
      </c>
      <c r="AX107" s="1444"/>
      <c r="AY107" s="1444"/>
      <c r="AZ107" s="1444"/>
      <c r="BA107" s="1444"/>
      <c r="BB107" s="1444"/>
      <c r="BC107" s="188">
        <v>72100000</v>
      </c>
      <c r="BD107" s="188">
        <v>50113740</v>
      </c>
      <c r="BE107" s="188">
        <v>21986260</v>
      </c>
      <c r="BF107" s="189">
        <v>0</v>
      </c>
      <c r="BG107" s="188">
        <v>50113740</v>
      </c>
      <c r="BH107" s="189">
        <v>0</v>
      </c>
      <c r="BI107" s="188">
        <v>50113740</v>
      </c>
      <c r="BJ107" s="189">
        <v>0</v>
      </c>
      <c r="BK107" s="188">
        <v>50113740</v>
      </c>
      <c r="BL107" s="189">
        <v>0</v>
      </c>
      <c r="BM107" s="188" t="s">
        <v>583</v>
      </c>
      <c r="BN107" s="189" t="s">
        <v>437</v>
      </c>
      <c r="BO107" s="188" t="s">
        <v>437</v>
      </c>
    </row>
    <row r="108" spans="1:67" s="185" customFormat="1" x14ac:dyDescent="0.25">
      <c r="A108" s="185" t="str">
        <f>+B108&amp;"-"&amp;C108&amp;"-"&amp;D108&amp;"-"&amp;E108&amp;"-"&amp;F108&amp;"-"&amp;G108&amp;"-"&amp;AV108</f>
        <v>A-2-0-4-9-8-10</v>
      </c>
      <c r="B108" s="186" t="str">
        <f t="shared" si="14"/>
        <v>A</v>
      </c>
      <c r="C108" s="186" t="str">
        <f t="shared" si="15"/>
        <v>2</v>
      </c>
      <c r="D108" s="186" t="str">
        <f t="shared" si="16"/>
        <v>0</v>
      </c>
      <c r="E108" s="186" t="str">
        <f t="shared" si="17"/>
        <v>4</v>
      </c>
      <c r="F108" s="186" t="str">
        <f t="shared" si="18"/>
        <v>9</v>
      </c>
      <c r="G108" s="186" t="str">
        <f t="shared" si="19"/>
        <v>8</v>
      </c>
      <c r="H108" s="186"/>
      <c r="I108" s="186"/>
      <c r="J108" s="186"/>
      <c r="K108" s="186"/>
      <c r="M108" s="199"/>
      <c r="N108" s="1445" t="s">
        <v>17</v>
      </c>
      <c r="O108" s="1444"/>
      <c r="P108" s="1445" t="s">
        <v>290</v>
      </c>
      <c r="Q108" s="1444"/>
      <c r="R108" s="1445" t="s">
        <v>288</v>
      </c>
      <c r="S108" s="1444"/>
      <c r="T108" s="1445" t="s">
        <v>291</v>
      </c>
      <c r="U108" s="1444"/>
      <c r="V108" s="1445" t="s">
        <v>296</v>
      </c>
      <c r="W108" s="1444"/>
      <c r="X108" s="1444"/>
      <c r="Y108" s="1445" t="s">
        <v>302</v>
      </c>
      <c r="Z108" s="1444"/>
      <c r="AA108" s="1444"/>
      <c r="AB108" s="1445"/>
      <c r="AC108" s="1444"/>
      <c r="AD108" s="1445"/>
      <c r="AE108" s="1444"/>
      <c r="AF108" s="1446" t="s">
        <v>82</v>
      </c>
      <c r="AG108" s="1444"/>
      <c r="AH108" s="1444"/>
      <c r="AI108" s="1444"/>
      <c r="AJ108" s="1444"/>
      <c r="AK108" s="1444"/>
      <c r="AL108" s="1444"/>
      <c r="AM108" s="1444"/>
      <c r="AN108" s="1445" t="s">
        <v>281</v>
      </c>
      <c r="AO108" s="1444"/>
      <c r="AP108" s="1444"/>
      <c r="AQ108" s="1444"/>
      <c r="AR108" s="1444"/>
      <c r="AS108" s="1445" t="s">
        <v>282</v>
      </c>
      <c r="AT108" s="1444"/>
      <c r="AU108" s="1444"/>
      <c r="AV108" s="187" t="s">
        <v>68</v>
      </c>
      <c r="AW108" s="1443" t="s">
        <v>283</v>
      </c>
      <c r="AX108" s="1444"/>
      <c r="AY108" s="1444"/>
      <c r="AZ108" s="1444"/>
      <c r="BA108" s="1444"/>
      <c r="BB108" s="1444"/>
      <c r="BC108" s="188">
        <v>13373589</v>
      </c>
      <c r="BD108" s="188">
        <v>13373589</v>
      </c>
      <c r="BE108" s="189">
        <v>0</v>
      </c>
      <c r="BF108" s="189">
        <v>0</v>
      </c>
      <c r="BG108" s="188">
        <v>13228888</v>
      </c>
      <c r="BH108" s="188">
        <v>144701</v>
      </c>
      <c r="BI108" s="188">
        <v>13228888</v>
      </c>
      <c r="BJ108" s="189">
        <v>0</v>
      </c>
      <c r="BK108" s="188">
        <v>13228888</v>
      </c>
      <c r="BL108" s="189">
        <v>0</v>
      </c>
      <c r="BM108" s="188" t="s">
        <v>584</v>
      </c>
      <c r="BN108" s="189" t="s">
        <v>437</v>
      </c>
      <c r="BO108" s="188" t="s">
        <v>437</v>
      </c>
    </row>
    <row r="109" spans="1:67" s="185" customFormat="1" x14ac:dyDescent="0.25">
      <c r="A109" s="185" t="str">
        <f>+B109&amp;"-"&amp;C109&amp;"-"&amp;D109&amp;"-"&amp;E109&amp;"-"&amp;F109&amp;"-"&amp;G109&amp;"-"&amp;AV109</f>
        <v>A-2-0-4-9-11-10</v>
      </c>
      <c r="B109" s="186" t="str">
        <f t="shared" si="14"/>
        <v>A</v>
      </c>
      <c r="C109" s="186" t="str">
        <f t="shared" si="15"/>
        <v>2</v>
      </c>
      <c r="D109" s="186" t="str">
        <f t="shared" si="16"/>
        <v>0</v>
      </c>
      <c r="E109" s="186" t="str">
        <f t="shared" si="17"/>
        <v>4</v>
      </c>
      <c r="F109" s="186" t="str">
        <f t="shared" si="18"/>
        <v>9</v>
      </c>
      <c r="G109" s="186" t="str">
        <f t="shared" si="19"/>
        <v>11</v>
      </c>
      <c r="H109" s="186"/>
      <c r="I109" s="186"/>
      <c r="J109" s="186"/>
      <c r="K109" s="186"/>
      <c r="M109" s="199"/>
      <c r="N109" s="1445" t="s">
        <v>17</v>
      </c>
      <c r="O109" s="1444"/>
      <c r="P109" s="1445" t="s">
        <v>290</v>
      </c>
      <c r="Q109" s="1444"/>
      <c r="R109" s="1445" t="s">
        <v>288</v>
      </c>
      <c r="S109" s="1444"/>
      <c r="T109" s="1445" t="s">
        <v>291</v>
      </c>
      <c r="U109" s="1444"/>
      <c r="V109" s="1445" t="s">
        <v>296</v>
      </c>
      <c r="W109" s="1444"/>
      <c r="X109" s="1444"/>
      <c r="Y109" s="1445" t="s">
        <v>83</v>
      </c>
      <c r="Z109" s="1444"/>
      <c r="AA109" s="1444"/>
      <c r="AB109" s="1445"/>
      <c r="AC109" s="1444"/>
      <c r="AD109" s="1445"/>
      <c r="AE109" s="1444"/>
      <c r="AF109" s="1446" t="s">
        <v>84</v>
      </c>
      <c r="AG109" s="1444"/>
      <c r="AH109" s="1444"/>
      <c r="AI109" s="1444"/>
      <c r="AJ109" s="1444"/>
      <c r="AK109" s="1444"/>
      <c r="AL109" s="1444"/>
      <c r="AM109" s="1444"/>
      <c r="AN109" s="1445" t="s">
        <v>281</v>
      </c>
      <c r="AO109" s="1444"/>
      <c r="AP109" s="1444"/>
      <c r="AQ109" s="1444"/>
      <c r="AR109" s="1444"/>
      <c r="AS109" s="1445" t="s">
        <v>282</v>
      </c>
      <c r="AT109" s="1444"/>
      <c r="AU109" s="1444"/>
      <c r="AV109" s="187" t="s">
        <v>68</v>
      </c>
      <c r="AW109" s="1443" t="s">
        <v>283</v>
      </c>
      <c r="AX109" s="1444"/>
      <c r="AY109" s="1444"/>
      <c r="AZ109" s="1444"/>
      <c r="BA109" s="1444"/>
      <c r="BB109" s="1444"/>
      <c r="BC109" s="188">
        <v>511776411</v>
      </c>
      <c r="BD109" s="188">
        <v>511776411</v>
      </c>
      <c r="BE109" s="189">
        <v>0</v>
      </c>
      <c r="BF109" s="189">
        <v>0</v>
      </c>
      <c r="BG109" s="188">
        <v>511443870</v>
      </c>
      <c r="BH109" s="188">
        <v>332541</v>
      </c>
      <c r="BI109" s="188">
        <v>511443870</v>
      </c>
      <c r="BJ109" s="189">
        <v>0</v>
      </c>
      <c r="BK109" s="188">
        <v>511443870</v>
      </c>
      <c r="BL109" s="189">
        <v>0</v>
      </c>
      <c r="BM109" s="188" t="s">
        <v>585</v>
      </c>
      <c r="BN109" s="189" t="s">
        <v>437</v>
      </c>
      <c r="BO109" s="188" t="s">
        <v>437</v>
      </c>
    </row>
    <row r="110" spans="1:67" s="176" customFormat="1" x14ac:dyDescent="0.25">
      <c r="B110" s="179" t="str">
        <f t="shared" si="14"/>
        <v>A</v>
      </c>
      <c r="C110" s="179" t="str">
        <f t="shared" si="15"/>
        <v>2</v>
      </c>
      <c r="D110" s="179" t="str">
        <f t="shared" si="16"/>
        <v>0</v>
      </c>
      <c r="E110" s="179" t="str">
        <f t="shared" si="17"/>
        <v>4</v>
      </c>
      <c r="F110" s="179" t="str">
        <f t="shared" si="18"/>
        <v>10</v>
      </c>
      <c r="G110" s="179">
        <f t="shared" si="19"/>
        <v>0</v>
      </c>
      <c r="H110" s="179"/>
      <c r="I110" s="179"/>
      <c r="J110" s="179"/>
      <c r="K110" s="179"/>
      <c r="M110" s="198"/>
      <c r="N110" s="1233" t="s">
        <v>17</v>
      </c>
      <c r="O110" s="1344"/>
      <c r="P110" s="1233" t="s">
        <v>290</v>
      </c>
      <c r="Q110" s="1344"/>
      <c r="R110" s="1233" t="s">
        <v>288</v>
      </c>
      <c r="S110" s="1344"/>
      <c r="T110" s="1233" t="s">
        <v>291</v>
      </c>
      <c r="U110" s="1344"/>
      <c r="V110" s="1233" t="s">
        <v>68</v>
      </c>
      <c r="W110" s="1344"/>
      <c r="X110" s="1344"/>
      <c r="Y110" s="1233"/>
      <c r="Z110" s="1344"/>
      <c r="AA110" s="1344"/>
      <c r="AB110" s="1233"/>
      <c r="AC110" s="1344"/>
      <c r="AD110" s="1233"/>
      <c r="AE110" s="1344"/>
      <c r="AF110" s="1232" t="s">
        <v>234</v>
      </c>
      <c r="AG110" s="1344"/>
      <c r="AH110" s="1344"/>
      <c r="AI110" s="1344"/>
      <c r="AJ110" s="1344"/>
      <c r="AK110" s="1344"/>
      <c r="AL110" s="1344"/>
      <c r="AM110" s="1344"/>
      <c r="AN110" s="1233" t="s">
        <v>281</v>
      </c>
      <c r="AO110" s="1344"/>
      <c r="AP110" s="1344"/>
      <c r="AQ110" s="1344"/>
      <c r="AR110" s="1344"/>
      <c r="AS110" s="1233" t="s">
        <v>282</v>
      </c>
      <c r="AT110" s="1344"/>
      <c r="AU110" s="1344"/>
      <c r="AV110" s="169" t="s">
        <v>68</v>
      </c>
      <c r="AW110" s="1234" t="s">
        <v>283</v>
      </c>
      <c r="AX110" s="1344"/>
      <c r="AY110" s="1344"/>
      <c r="AZ110" s="1344"/>
      <c r="BA110" s="1344"/>
      <c r="BB110" s="1344"/>
      <c r="BC110" s="170">
        <v>1115139548</v>
      </c>
      <c r="BD110" s="170">
        <v>1102726144</v>
      </c>
      <c r="BE110" s="170">
        <v>12413404</v>
      </c>
      <c r="BF110" s="171">
        <v>0</v>
      </c>
      <c r="BG110" s="170">
        <v>1079694144</v>
      </c>
      <c r="BH110" s="170">
        <v>23032000</v>
      </c>
      <c r="BI110" s="170">
        <v>562151656</v>
      </c>
      <c r="BJ110" s="170">
        <v>517542488</v>
      </c>
      <c r="BK110" s="170">
        <v>562151656</v>
      </c>
      <c r="BL110" s="171">
        <v>0</v>
      </c>
      <c r="BM110" s="170" t="s">
        <v>586</v>
      </c>
      <c r="BN110" s="171" t="s">
        <v>437</v>
      </c>
      <c r="BO110" s="171" t="s">
        <v>437</v>
      </c>
    </row>
    <row r="111" spans="1:67" s="185" customFormat="1" x14ac:dyDescent="0.25">
      <c r="A111" s="185" t="str">
        <f>+B111&amp;"-"&amp;C111&amp;"-"&amp;D111&amp;"-"&amp;E111&amp;"-"&amp;F111&amp;"-"&amp;G111&amp;"-"&amp;AV111</f>
        <v>A-2-0-4-10-1-10</v>
      </c>
      <c r="B111" s="186" t="str">
        <f t="shared" si="14"/>
        <v>A</v>
      </c>
      <c r="C111" s="186" t="str">
        <f t="shared" si="15"/>
        <v>2</v>
      </c>
      <c r="D111" s="186" t="str">
        <f t="shared" si="16"/>
        <v>0</v>
      </c>
      <c r="E111" s="186" t="str">
        <f t="shared" si="17"/>
        <v>4</v>
      </c>
      <c r="F111" s="186" t="str">
        <f t="shared" si="18"/>
        <v>10</v>
      </c>
      <c r="G111" s="186" t="str">
        <f t="shared" si="19"/>
        <v>1</v>
      </c>
      <c r="H111" s="186"/>
      <c r="I111" s="186"/>
      <c r="J111" s="186"/>
      <c r="K111" s="186"/>
      <c r="M111" s="199"/>
      <c r="N111" s="1445" t="s">
        <v>17</v>
      </c>
      <c r="O111" s="1444"/>
      <c r="P111" s="1445" t="s">
        <v>290</v>
      </c>
      <c r="Q111" s="1444"/>
      <c r="R111" s="1445" t="s">
        <v>288</v>
      </c>
      <c r="S111" s="1444"/>
      <c r="T111" s="1445" t="s">
        <v>291</v>
      </c>
      <c r="U111" s="1444"/>
      <c r="V111" s="1445" t="s">
        <v>68</v>
      </c>
      <c r="W111" s="1444"/>
      <c r="X111" s="1444"/>
      <c r="Y111" s="1445" t="s">
        <v>287</v>
      </c>
      <c r="Z111" s="1444"/>
      <c r="AA111" s="1444"/>
      <c r="AB111" s="1445"/>
      <c r="AC111" s="1444"/>
      <c r="AD111" s="1445"/>
      <c r="AE111" s="1444"/>
      <c r="AF111" s="1446" t="s">
        <v>415</v>
      </c>
      <c r="AG111" s="1444"/>
      <c r="AH111" s="1444"/>
      <c r="AI111" s="1444"/>
      <c r="AJ111" s="1444"/>
      <c r="AK111" s="1444"/>
      <c r="AL111" s="1444"/>
      <c r="AM111" s="1444"/>
      <c r="AN111" s="1445" t="s">
        <v>281</v>
      </c>
      <c r="AO111" s="1444"/>
      <c r="AP111" s="1444"/>
      <c r="AQ111" s="1444"/>
      <c r="AR111" s="1444"/>
      <c r="AS111" s="1445" t="s">
        <v>282</v>
      </c>
      <c r="AT111" s="1444"/>
      <c r="AU111" s="1444"/>
      <c r="AV111" s="187" t="s">
        <v>68</v>
      </c>
      <c r="AW111" s="1443" t="s">
        <v>283</v>
      </c>
      <c r="AX111" s="1444"/>
      <c r="AY111" s="1444"/>
      <c r="AZ111" s="1444"/>
      <c r="BA111" s="1444"/>
      <c r="BB111" s="1444"/>
      <c r="BC111" s="188">
        <v>100000000</v>
      </c>
      <c r="BD111" s="188">
        <v>95200000</v>
      </c>
      <c r="BE111" s="188">
        <v>4800000</v>
      </c>
      <c r="BF111" s="189">
        <v>0</v>
      </c>
      <c r="BG111" s="188">
        <v>72168000</v>
      </c>
      <c r="BH111" s="188">
        <v>23032000</v>
      </c>
      <c r="BI111" s="189">
        <v>0</v>
      </c>
      <c r="BJ111" s="188">
        <v>72168000</v>
      </c>
      <c r="BK111" s="189">
        <v>0</v>
      </c>
      <c r="BL111" s="189">
        <v>0</v>
      </c>
      <c r="BM111" s="188" t="s">
        <v>437</v>
      </c>
      <c r="BN111" s="189" t="s">
        <v>437</v>
      </c>
      <c r="BO111" s="188" t="s">
        <v>437</v>
      </c>
    </row>
    <row r="112" spans="1:67" s="185" customFormat="1" x14ac:dyDescent="0.25">
      <c r="A112" s="185" t="str">
        <f>+B112&amp;"-"&amp;C112&amp;"-"&amp;D112&amp;"-"&amp;E112&amp;"-"&amp;F112&amp;"-"&amp;G112&amp;"-"&amp;AV112</f>
        <v>A-2-0-4-10-2-10</v>
      </c>
      <c r="B112" s="186" t="str">
        <f t="shared" si="14"/>
        <v>A</v>
      </c>
      <c r="C112" s="186" t="str">
        <f t="shared" si="15"/>
        <v>2</v>
      </c>
      <c r="D112" s="186" t="str">
        <f t="shared" si="16"/>
        <v>0</v>
      </c>
      <c r="E112" s="186" t="str">
        <f t="shared" si="17"/>
        <v>4</v>
      </c>
      <c r="F112" s="186" t="str">
        <f t="shared" si="18"/>
        <v>10</v>
      </c>
      <c r="G112" s="186" t="str">
        <f t="shared" si="19"/>
        <v>2</v>
      </c>
      <c r="H112" s="186"/>
      <c r="I112" s="186"/>
      <c r="J112" s="186"/>
      <c r="K112" s="186"/>
      <c r="M112" s="199"/>
      <c r="N112" s="1445" t="s">
        <v>17</v>
      </c>
      <c r="O112" s="1444"/>
      <c r="P112" s="1445" t="s">
        <v>290</v>
      </c>
      <c r="Q112" s="1444"/>
      <c r="R112" s="1445" t="s">
        <v>288</v>
      </c>
      <c r="S112" s="1444"/>
      <c r="T112" s="1445" t="s">
        <v>291</v>
      </c>
      <c r="U112" s="1444"/>
      <c r="V112" s="1445" t="s">
        <v>68</v>
      </c>
      <c r="W112" s="1444"/>
      <c r="X112" s="1444"/>
      <c r="Y112" s="1445" t="s">
        <v>290</v>
      </c>
      <c r="Z112" s="1444"/>
      <c r="AA112" s="1444"/>
      <c r="AB112" s="1445"/>
      <c r="AC112" s="1444"/>
      <c r="AD112" s="1445"/>
      <c r="AE112" s="1444"/>
      <c r="AF112" s="1446" t="s">
        <v>85</v>
      </c>
      <c r="AG112" s="1444"/>
      <c r="AH112" s="1444"/>
      <c r="AI112" s="1444"/>
      <c r="AJ112" s="1444"/>
      <c r="AK112" s="1444"/>
      <c r="AL112" s="1444"/>
      <c r="AM112" s="1444"/>
      <c r="AN112" s="1445" t="s">
        <v>281</v>
      </c>
      <c r="AO112" s="1444"/>
      <c r="AP112" s="1444"/>
      <c r="AQ112" s="1444"/>
      <c r="AR112" s="1444"/>
      <c r="AS112" s="1445" t="s">
        <v>282</v>
      </c>
      <c r="AT112" s="1444"/>
      <c r="AU112" s="1444"/>
      <c r="AV112" s="187" t="s">
        <v>68</v>
      </c>
      <c r="AW112" s="1443" t="s">
        <v>283</v>
      </c>
      <c r="AX112" s="1444"/>
      <c r="AY112" s="1444"/>
      <c r="AZ112" s="1444"/>
      <c r="BA112" s="1444"/>
      <c r="BB112" s="1444"/>
      <c r="BC112" s="188">
        <v>1015139548</v>
      </c>
      <c r="BD112" s="188">
        <v>1007526144</v>
      </c>
      <c r="BE112" s="188">
        <v>7613404</v>
      </c>
      <c r="BF112" s="189">
        <v>0</v>
      </c>
      <c r="BG112" s="188">
        <v>1007526144</v>
      </c>
      <c r="BH112" s="189">
        <v>0</v>
      </c>
      <c r="BI112" s="188">
        <v>562151656</v>
      </c>
      <c r="BJ112" s="188">
        <v>445374488</v>
      </c>
      <c r="BK112" s="188">
        <v>562151656</v>
      </c>
      <c r="BL112" s="189">
        <v>0</v>
      </c>
      <c r="BM112" s="188" t="s">
        <v>586</v>
      </c>
      <c r="BN112" s="189" t="s">
        <v>437</v>
      </c>
      <c r="BO112" s="188" t="s">
        <v>437</v>
      </c>
    </row>
    <row r="113" spans="1:67" s="176" customFormat="1" ht="14.45" customHeight="1" x14ac:dyDescent="0.25">
      <c r="B113" s="179" t="str">
        <f t="shared" si="14"/>
        <v>A</v>
      </c>
      <c r="C113" s="179" t="str">
        <f t="shared" si="15"/>
        <v>2</v>
      </c>
      <c r="D113" s="179" t="str">
        <f t="shared" si="16"/>
        <v>0</v>
      </c>
      <c r="E113" s="179" t="str">
        <f t="shared" si="17"/>
        <v>4</v>
      </c>
      <c r="F113" s="179" t="str">
        <f t="shared" si="18"/>
        <v>11</v>
      </c>
      <c r="G113" s="179">
        <f t="shared" si="19"/>
        <v>0</v>
      </c>
      <c r="H113" s="179"/>
      <c r="I113" s="179"/>
      <c r="J113" s="179"/>
      <c r="K113" s="179"/>
      <c r="M113" s="198"/>
      <c r="N113" s="1233" t="s">
        <v>17</v>
      </c>
      <c r="O113" s="1344"/>
      <c r="P113" s="1233" t="s">
        <v>290</v>
      </c>
      <c r="Q113" s="1344"/>
      <c r="R113" s="1233" t="s">
        <v>288</v>
      </c>
      <c r="S113" s="1344"/>
      <c r="T113" s="1233" t="s">
        <v>291</v>
      </c>
      <c r="U113" s="1344"/>
      <c r="V113" s="1233" t="s">
        <v>83</v>
      </c>
      <c r="W113" s="1344"/>
      <c r="X113" s="1344"/>
      <c r="Y113" s="1233"/>
      <c r="Z113" s="1344"/>
      <c r="AA113" s="1344"/>
      <c r="AB113" s="1233"/>
      <c r="AC113" s="1344"/>
      <c r="AD113" s="1233"/>
      <c r="AE113" s="1344"/>
      <c r="AF113" s="1232" t="s">
        <v>235</v>
      </c>
      <c r="AG113" s="1344"/>
      <c r="AH113" s="1344"/>
      <c r="AI113" s="1344"/>
      <c r="AJ113" s="1344"/>
      <c r="AK113" s="1344"/>
      <c r="AL113" s="1344"/>
      <c r="AM113" s="1344"/>
      <c r="AN113" s="1233" t="s">
        <v>281</v>
      </c>
      <c r="AO113" s="1344"/>
      <c r="AP113" s="1344"/>
      <c r="AQ113" s="1344"/>
      <c r="AR113" s="1344"/>
      <c r="AS113" s="1233" t="s">
        <v>282</v>
      </c>
      <c r="AT113" s="1344"/>
      <c r="AU113" s="1344"/>
      <c r="AV113" s="169" t="s">
        <v>68</v>
      </c>
      <c r="AW113" s="1234" t="s">
        <v>283</v>
      </c>
      <c r="AX113" s="1344"/>
      <c r="AY113" s="1344"/>
      <c r="AZ113" s="1344"/>
      <c r="BA113" s="1344"/>
      <c r="BB113" s="1344"/>
      <c r="BC113" s="170">
        <v>298000000</v>
      </c>
      <c r="BD113" s="170">
        <v>298000000</v>
      </c>
      <c r="BE113" s="171">
        <v>0</v>
      </c>
      <c r="BF113" s="171">
        <v>0</v>
      </c>
      <c r="BG113" s="170">
        <v>235857604</v>
      </c>
      <c r="BH113" s="170">
        <v>62142396</v>
      </c>
      <c r="BI113" s="170">
        <v>219889285</v>
      </c>
      <c r="BJ113" s="170">
        <v>15968319</v>
      </c>
      <c r="BK113" s="170">
        <v>219889285</v>
      </c>
      <c r="BL113" s="171">
        <v>0</v>
      </c>
      <c r="BM113" s="170" t="s">
        <v>587</v>
      </c>
      <c r="BN113" s="171" t="s">
        <v>437</v>
      </c>
      <c r="BO113" s="171" t="s">
        <v>588</v>
      </c>
    </row>
    <row r="114" spans="1:67" s="185" customFormat="1" x14ac:dyDescent="0.25">
      <c r="A114" s="185" t="str">
        <f>+B114&amp;"-"&amp;C114&amp;"-"&amp;D114&amp;"-"&amp;E114&amp;"-"&amp;F114&amp;"-"&amp;G114&amp;"-"&amp;AV114</f>
        <v>A-2-0-4-11-1-10</v>
      </c>
      <c r="B114" s="186" t="str">
        <f t="shared" si="14"/>
        <v>A</v>
      </c>
      <c r="C114" s="186" t="str">
        <f t="shared" si="15"/>
        <v>2</v>
      </c>
      <c r="D114" s="186" t="str">
        <f t="shared" si="16"/>
        <v>0</v>
      </c>
      <c r="E114" s="186" t="str">
        <f t="shared" si="17"/>
        <v>4</v>
      </c>
      <c r="F114" s="186" t="str">
        <f t="shared" si="18"/>
        <v>11</v>
      </c>
      <c r="G114" s="186" t="str">
        <f t="shared" si="19"/>
        <v>1</v>
      </c>
      <c r="H114" s="186"/>
      <c r="I114" s="186"/>
      <c r="J114" s="186"/>
      <c r="K114" s="186"/>
      <c r="M114" s="199"/>
      <c r="N114" s="1445" t="s">
        <v>17</v>
      </c>
      <c r="O114" s="1444"/>
      <c r="P114" s="1445" t="s">
        <v>290</v>
      </c>
      <c r="Q114" s="1444"/>
      <c r="R114" s="1445" t="s">
        <v>288</v>
      </c>
      <c r="S114" s="1444"/>
      <c r="T114" s="1445" t="s">
        <v>291</v>
      </c>
      <c r="U114" s="1444"/>
      <c r="V114" s="1445" t="s">
        <v>83</v>
      </c>
      <c r="W114" s="1444"/>
      <c r="X114" s="1444"/>
      <c r="Y114" s="1445" t="s">
        <v>287</v>
      </c>
      <c r="Z114" s="1444"/>
      <c r="AA114" s="1444"/>
      <c r="AB114" s="1445"/>
      <c r="AC114" s="1444"/>
      <c r="AD114" s="1445"/>
      <c r="AE114" s="1444"/>
      <c r="AF114" s="1446" t="s">
        <v>86</v>
      </c>
      <c r="AG114" s="1444"/>
      <c r="AH114" s="1444"/>
      <c r="AI114" s="1444"/>
      <c r="AJ114" s="1444"/>
      <c r="AK114" s="1444"/>
      <c r="AL114" s="1444"/>
      <c r="AM114" s="1444"/>
      <c r="AN114" s="1445" t="s">
        <v>281</v>
      </c>
      <c r="AO114" s="1444"/>
      <c r="AP114" s="1444"/>
      <c r="AQ114" s="1444"/>
      <c r="AR114" s="1444"/>
      <c r="AS114" s="1445" t="s">
        <v>282</v>
      </c>
      <c r="AT114" s="1444"/>
      <c r="AU114" s="1444"/>
      <c r="AV114" s="187" t="s">
        <v>68</v>
      </c>
      <c r="AW114" s="1443" t="s">
        <v>283</v>
      </c>
      <c r="AX114" s="1444"/>
      <c r="AY114" s="1444"/>
      <c r="AZ114" s="1444"/>
      <c r="BA114" s="1444"/>
      <c r="BB114" s="1444"/>
      <c r="BC114" s="188">
        <v>110000000</v>
      </c>
      <c r="BD114" s="188">
        <v>110000000</v>
      </c>
      <c r="BE114" s="189">
        <v>0</v>
      </c>
      <c r="BF114" s="189">
        <v>0</v>
      </c>
      <c r="BG114" s="188">
        <v>87714461</v>
      </c>
      <c r="BH114" s="188">
        <v>22285539</v>
      </c>
      <c r="BI114" s="188">
        <v>72009720</v>
      </c>
      <c r="BJ114" s="188">
        <v>15704741</v>
      </c>
      <c r="BK114" s="188">
        <v>72009720</v>
      </c>
      <c r="BL114" s="189">
        <v>0</v>
      </c>
      <c r="BM114" s="188" t="s">
        <v>589</v>
      </c>
      <c r="BN114" s="189" t="s">
        <v>437</v>
      </c>
      <c r="BO114" s="188" t="s">
        <v>437</v>
      </c>
    </row>
    <row r="115" spans="1:67" s="185" customFormat="1" x14ac:dyDescent="0.25">
      <c r="A115" s="185" t="str">
        <f>+B115&amp;"-"&amp;C115&amp;"-"&amp;D115&amp;"-"&amp;E115&amp;"-"&amp;F115&amp;"-"&amp;G115&amp;"-"&amp;AV115</f>
        <v>A-2-0-4-11-2-10</v>
      </c>
      <c r="B115" s="186" t="str">
        <f t="shared" si="14"/>
        <v>A</v>
      </c>
      <c r="C115" s="186" t="str">
        <f t="shared" si="15"/>
        <v>2</v>
      </c>
      <c r="D115" s="186" t="str">
        <f t="shared" si="16"/>
        <v>0</v>
      </c>
      <c r="E115" s="186" t="str">
        <f t="shared" si="17"/>
        <v>4</v>
      </c>
      <c r="F115" s="186" t="str">
        <f t="shared" si="18"/>
        <v>11</v>
      </c>
      <c r="G115" s="186" t="str">
        <f t="shared" si="19"/>
        <v>2</v>
      </c>
      <c r="H115" s="186"/>
      <c r="I115" s="186"/>
      <c r="J115" s="186"/>
      <c r="K115" s="186"/>
      <c r="M115" s="199"/>
      <c r="N115" s="1445" t="s">
        <v>17</v>
      </c>
      <c r="O115" s="1444"/>
      <c r="P115" s="1445" t="s">
        <v>290</v>
      </c>
      <c r="Q115" s="1444"/>
      <c r="R115" s="1445" t="s">
        <v>288</v>
      </c>
      <c r="S115" s="1444"/>
      <c r="T115" s="1445" t="s">
        <v>291</v>
      </c>
      <c r="U115" s="1444"/>
      <c r="V115" s="1445" t="s">
        <v>83</v>
      </c>
      <c r="W115" s="1444"/>
      <c r="X115" s="1444"/>
      <c r="Y115" s="1445" t="s">
        <v>290</v>
      </c>
      <c r="Z115" s="1444"/>
      <c r="AA115" s="1444"/>
      <c r="AB115" s="1445"/>
      <c r="AC115" s="1444"/>
      <c r="AD115" s="1445"/>
      <c r="AE115" s="1444"/>
      <c r="AF115" s="1446" t="s">
        <v>87</v>
      </c>
      <c r="AG115" s="1444"/>
      <c r="AH115" s="1444"/>
      <c r="AI115" s="1444"/>
      <c r="AJ115" s="1444"/>
      <c r="AK115" s="1444"/>
      <c r="AL115" s="1444"/>
      <c r="AM115" s="1444"/>
      <c r="AN115" s="1445" t="s">
        <v>281</v>
      </c>
      <c r="AO115" s="1444"/>
      <c r="AP115" s="1444"/>
      <c r="AQ115" s="1444"/>
      <c r="AR115" s="1444"/>
      <c r="AS115" s="1445" t="s">
        <v>282</v>
      </c>
      <c r="AT115" s="1444"/>
      <c r="AU115" s="1444"/>
      <c r="AV115" s="187" t="s">
        <v>68</v>
      </c>
      <c r="AW115" s="1443" t="s">
        <v>283</v>
      </c>
      <c r="AX115" s="1444"/>
      <c r="AY115" s="1444"/>
      <c r="AZ115" s="1444"/>
      <c r="BA115" s="1444"/>
      <c r="BB115" s="1444"/>
      <c r="BC115" s="188">
        <v>188000000</v>
      </c>
      <c r="BD115" s="188">
        <v>188000000</v>
      </c>
      <c r="BE115" s="189">
        <v>0</v>
      </c>
      <c r="BF115" s="189">
        <v>0</v>
      </c>
      <c r="BG115" s="188">
        <v>148143143</v>
      </c>
      <c r="BH115" s="188">
        <v>39856857</v>
      </c>
      <c r="BI115" s="188">
        <v>147879565</v>
      </c>
      <c r="BJ115" s="188">
        <v>263578</v>
      </c>
      <c r="BK115" s="188">
        <v>147879565</v>
      </c>
      <c r="BL115" s="189">
        <v>0</v>
      </c>
      <c r="BM115" s="188" t="s">
        <v>590</v>
      </c>
      <c r="BN115" s="189" t="s">
        <v>437</v>
      </c>
      <c r="BO115" s="188" t="s">
        <v>588</v>
      </c>
    </row>
    <row r="116" spans="1:67" s="185" customFormat="1" x14ac:dyDescent="0.25">
      <c r="A116" s="185" t="str">
        <f>+B116&amp;"-"&amp;C116&amp;"-"&amp;D116&amp;"-"&amp;E116&amp;"-"&amp;F116&amp;"-"&amp;G116&amp;"-"&amp;AV116</f>
        <v>A-2-0-4-14-0-10</v>
      </c>
      <c r="B116" s="186" t="str">
        <f t="shared" si="14"/>
        <v>A</v>
      </c>
      <c r="C116" s="186" t="str">
        <f t="shared" si="15"/>
        <v>2</v>
      </c>
      <c r="D116" s="186" t="str">
        <f t="shared" si="16"/>
        <v>0</v>
      </c>
      <c r="E116" s="186" t="str">
        <f t="shared" si="17"/>
        <v>4</v>
      </c>
      <c r="F116" s="186" t="str">
        <f t="shared" si="18"/>
        <v>14</v>
      </c>
      <c r="G116" s="186">
        <f t="shared" si="19"/>
        <v>0</v>
      </c>
      <c r="H116" s="186"/>
      <c r="I116" s="186"/>
      <c r="J116" s="186"/>
      <c r="K116" s="186"/>
      <c r="M116" s="199"/>
      <c r="N116" s="1445" t="s">
        <v>17</v>
      </c>
      <c r="O116" s="1444"/>
      <c r="P116" s="1445" t="s">
        <v>290</v>
      </c>
      <c r="Q116" s="1444"/>
      <c r="R116" s="1445" t="s">
        <v>288</v>
      </c>
      <c r="S116" s="1444"/>
      <c r="T116" s="1445" t="s">
        <v>291</v>
      </c>
      <c r="U116" s="1444"/>
      <c r="V116" s="1445" t="s">
        <v>293</v>
      </c>
      <c r="W116" s="1444"/>
      <c r="X116" s="1444"/>
      <c r="Y116" s="1445"/>
      <c r="Z116" s="1444"/>
      <c r="AA116" s="1444"/>
      <c r="AB116" s="1445"/>
      <c r="AC116" s="1444"/>
      <c r="AD116" s="1445"/>
      <c r="AE116" s="1444"/>
      <c r="AF116" s="1446" t="s">
        <v>416</v>
      </c>
      <c r="AG116" s="1444"/>
      <c r="AH116" s="1444"/>
      <c r="AI116" s="1444"/>
      <c r="AJ116" s="1444"/>
      <c r="AK116" s="1444"/>
      <c r="AL116" s="1444"/>
      <c r="AM116" s="1444"/>
      <c r="AN116" s="1445" t="s">
        <v>281</v>
      </c>
      <c r="AO116" s="1444"/>
      <c r="AP116" s="1444"/>
      <c r="AQ116" s="1444"/>
      <c r="AR116" s="1444"/>
      <c r="AS116" s="1445" t="s">
        <v>282</v>
      </c>
      <c r="AT116" s="1444"/>
      <c r="AU116" s="1444"/>
      <c r="AV116" s="187" t="s">
        <v>68</v>
      </c>
      <c r="AW116" s="1443" t="s">
        <v>283</v>
      </c>
      <c r="AX116" s="1444"/>
      <c r="AY116" s="1444"/>
      <c r="AZ116" s="1444"/>
      <c r="BA116" s="1444"/>
      <c r="BB116" s="1444"/>
      <c r="BC116" s="188">
        <v>2500000</v>
      </c>
      <c r="BD116" s="188">
        <v>831230</v>
      </c>
      <c r="BE116" s="188">
        <v>1668770</v>
      </c>
      <c r="BF116" s="189">
        <v>0</v>
      </c>
      <c r="BG116" s="188">
        <v>831230</v>
      </c>
      <c r="BH116" s="189">
        <v>0</v>
      </c>
      <c r="BI116" s="188">
        <v>831230</v>
      </c>
      <c r="BJ116" s="189">
        <v>0</v>
      </c>
      <c r="BK116" s="188">
        <v>831230</v>
      </c>
      <c r="BL116" s="189">
        <v>0</v>
      </c>
      <c r="BM116" s="188" t="s">
        <v>591</v>
      </c>
      <c r="BN116" s="189" t="s">
        <v>437</v>
      </c>
      <c r="BO116" s="188" t="s">
        <v>437</v>
      </c>
    </row>
    <row r="117" spans="1:67" s="176" customFormat="1" ht="14.45" customHeight="1" x14ac:dyDescent="0.25">
      <c r="B117" s="179" t="str">
        <f t="shared" si="14"/>
        <v>A</v>
      </c>
      <c r="C117" s="179" t="str">
        <f t="shared" si="15"/>
        <v>2</v>
      </c>
      <c r="D117" s="179" t="str">
        <f t="shared" si="16"/>
        <v>0</v>
      </c>
      <c r="E117" s="179" t="str">
        <f t="shared" si="17"/>
        <v>4</v>
      </c>
      <c r="F117" s="179" t="str">
        <f t="shared" si="18"/>
        <v>21</v>
      </c>
      <c r="G117" s="179">
        <f t="shared" si="19"/>
        <v>0</v>
      </c>
      <c r="H117" s="179"/>
      <c r="I117" s="179"/>
      <c r="J117" s="179"/>
      <c r="K117" s="179"/>
      <c r="M117" s="198"/>
      <c r="N117" s="1233" t="s">
        <v>17</v>
      </c>
      <c r="O117" s="1344"/>
      <c r="P117" s="1233" t="s">
        <v>290</v>
      </c>
      <c r="Q117" s="1344"/>
      <c r="R117" s="1233" t="s">
        <v>288</v>
      </c>
      <c r="S117" s="1344"/>
      <c r="T117" s="1233" t="s">
        <v>291</v>
      </c>
      <c r="U117" s="1344"/>
      <c r="V117" s="1233" t="s">
        <v>309</v>
      </c>
      <c r="W117" s="1344"/>
      <c r="X117" s="1344"/>
      <c r="Y117" s="1233"/>
      <c r="Z117" s="1344"/>
      <c r="AA117" s="1344"/>
      <c r="AB117" s="1233"/>
      <c r="AC117" s="1344"/>
      <c r="AD117" s="1233"/>
      <c r="AE117" s="1344"/>
      <c r="AF117" s="1232" t="s">
        <v>314</v>
      </c>
      <c r="AG117" s="1344"/>
      <c r="AH117" s="1344"/>
      <c r="AI117" s="1344"/>
      <c r="AJ117" s="1344"/>
      <c r="AK117" s="1344"/>
      <c r="AL117" s="1344"/>
      <c r="AM117" s="1344"/>
      <c r="AN117" s="1233" t="s">
        <v>281</v>
      </c>
      <c r="AO117" s="1344"/>
      <c r="AP117" s="1344"/>
      <c r="AQ117" s="1344"/>
      <c r="AR117" s="1344"/>
      <c r="AS117" s="1233" t="s">
        <v>282</v>
      </c>
      <c r="AT117" s="1344"/>
      <c r="AU117" s="1344"/>
      <c r="AV117" s="169" t="s">
        <v>68</v>
      </c>
      <c r="AW117" s="1234" t="s">
        <v>283</v>
      </c>
      <c r="AX117" s="1344"/>
      <c r="AY117" s="1344"/>
      <c r="AZ117" s="1344"/>
      <c r="BA117" s="1344"/>
      <c r="BB117" s="1344"/>
      <c r="BC117" s="170">
        <v>88570000</v>
      </c>
      <c r="BD117" s="170">
        <v>66320000</v>
      </c>
      <c r="BE117" s="170">
        <v>22250000</v>
      </c>
      <c r="BF117" s="171">
        <v>0</v>
      </c>
      <c r="BG117" s="170">
        <v>66320000</v>
      </c>
      <c r="BH117" s="171">
        <v>0</v>
      </c>
      <c r="BI117" s="170">
        <v>66320000</v>
      </c>
      <c r="BJ117" s="171">
        <v>0</v>
      </c>
      <c r="BK117" s="170">
        <v>66320000</v>
      </c>
      <c r="BL117" s="171">
        <v>0</v>
      </c>
      <c r="BM117" s="170" t="s">
        <v>592</v>
      </c>
      <c r="BN117" s="171" t="s">
        <v>437</v>
      </c>
      <c r="BO117" s="171" t="s">
        <v>437</v>
      </c>
    </row>
    <row r="118" spans="1:67" s="185" customFormat="1" x14ac:dyDescent="0.25">
      <c r="A118" s="185" t="str">
        <f>+B118&amp;"-"&amp;C118&amp;"-"&amp;D118&amp;"-"&amp;E118&amp;"-"&amp;F118&amp;"-"&amp;G118&amp;"-"&amp;AV118</f>
        <v>A-2-0-4-21-1-10</v>
      </c>
      <c r="B118" s="186" t="str">
        <f t="shared" si="14"/>
        <v>A</v>
      </c>
      <c r="C118" s="186" t="str">
        <f t="shared" si="15"/>
        <v>2</v>
      </c>
      <c r="D118" s="186" t="str">
        <f t="shared" si="16"/>
        <v>0</v>
      </c>
      <c r="E118" s="186" t="str">
        <f t="shared" si="17"/>
        <v>4</v>
      </c>
      <c r="F118" s="186" t="str">
        <f t="shared" si="18"/>
        <v>21</v>
      </c>
      <c r="G118" s="186" t="str">
        <f t="shared" si="19"/>
        <v>1</v>
      </c>
      <c r="H118" s="186"/>
      <c r="I118" s="186"/>
      <c r="J118" s="186"/>
      <c r="K118" s="186"/>
      <c r="M118" s="199"/>
      <c r="N118" s="1445" t="s">
        <v>17</v>
      </c>
      <c r="O118" s="1444"/>
      <c r="P118" s="1445" t="s">
        <v>290</v>
      </c>
      <c r="Q118" s="1444"/>
      <c r="R118" s="1445" t="s">
        <v>288</v>
      </c>
      <c r="S118" s="1444"/>
      <c r="T118" s="1445" t="s">
        <v>291</v>
      </c>
      <c r="U118" s="1444"/>
      <c r="V118" s="1445" t="s">
        <v>309</v>
      </c>
      <c r="W118" s="1444"/>
      <c r="X118" s="1444"/>
      <c r="Y118" s="1445" t="s">
        <v>287</v>
      </c>
      <c r="Z118" s="1444"/>
      <c r="AA118" s="1444"/>
      <c r="AB118" s="1445"/>
      <c r="AC118" s="1444"/>
      <c r="AD118" s="1445"/>
      <c r="AE118" s="1444"/>
      <c r="AF118" s="1446" t="s">
        <v>88</v>
      </c>
      <c r="AG118" s="1444"/>
      <c r="AH118" s="1444"/>
      <c r="AI118" s="1444"/>
      <c r="AJ118" s="1444"/>
      <c r="AK118" s="1444"/>
      <c r="AL118" s="1444"/>
      <c r="AM118" s="1444"/>
      <c r="AN118" s="1445" t="s">
        <v>281</v>
      </c>
      <c r="AO118" s="1444"/>
      <c r="AP118" s="1444"/>
      <c r="AQ118" s="1444"/>
      <c r="AR118" s="1444"/>
      <c r="AS118" s="1445" t="s">
        <v>282</v>
      </c>
      <c r="AT118" s="1444"/>
      <c r="AU118" s="1444"/>
      <c r="AV118" s="187" t="s">
        <v>68</v>
      </c>
      <c r="AW118" s="1443" t="s">
        <v>283</v>
      </c>
      <c r="AX118" s="1444"/>
      <c r="AY118" s="1444"/>
      <c r="AZ118" s="1444"/>
      <c r="BA118" s="1444"/>
      <c r="BB118" s="1444"/>
      <c r="BC118" s="188">
        <v>13500000</v>
      </c>
      <c r="BD118" s="188">
        <v>250000</v>
      </c>
      <c r="BE118" s="188">
        <v>13250000</v>
      </c>
      <c r="BF118" s="189">
        <v>0</v>
      </c>
      <c r="BG118" s="188">
        <v>250000</v>
      </c>
      <c r="BH118" s="189">
        <v>0</v>
      </c>
      <c r="BI118" s="188">
        <v>250000</v>
      </c>
      <c r="BJ118" s="189">
        <v>0</v>
      </c>
      <c r="BK118" s="188">
        <v>250000</v>
      </c>
      <c r="BL118" s="189">
        <v>0</v>
      </c>
      <c r="BM118" s="188" t="s">
        <v>593</v>
      </c>
      <c r="BN118" s="189" t="s">
        <v>437</v>
      </c>
      <c r="BO118" s="188" t="s">
        <v>437</v>
      </c>
    </row>
    <row r="119" spans="1:67" s="185" customFormat="1" x14ac:dyDescent="0.25">
      <c r="A119" s="185" t="str">
        <f>+B119&amp;"-"&amp;C119&amp;"-"&amp;D119&amp;"-"&amp;E119&amp;"-"&amp;F119&amp;"-"&amp;G119&amp;"-"&amp;AV119</f>
        <v>A-2-0-4-21-4-10</v>
      </c>
      <c r="B119" s="186" t="str">
        <f t="shared" si="14"/>
        <v>A</v>
      </c>
      <c r="C119" s="186" t="str">
        <f t="shared" si="15"/>
        <v>2</v>
      </c>
      <c r="D119" s="186" t="str">
        <f t="shared" si="16"/>
        <v>0</v>
      </c>
      <c r="E119" s="186" t="str">
        <f t="shared" si="17"/>
        <v>4</v>
      </c>
      <c r="F119" s="186" t="str">
        <f t="shared" si="18"/>
        <v>21</v>
      </c>
      <c r="G119" s="186" t="str">
        <f t="shared" si="19"/>
        <v>4</v>
      </c>
      <c r="H119" s="186"/>
      <c r="I119" s="186"/>
      <c r="J119" s="186"/>
      <c r="K119" s="186"/>
      <c r="M119" s="199"/>
      <c r="N119" s="1445" t="s">
        <v>17</v>
      </c>
      <c r="O119" s="1444"/>
      <c r="P119" s="1445" t="s">
        <v>290</v>
      </c>
      <c r="Q119" s="1444"/>
      <c r="R119" s="1445" t="s">
        <v>288</v>
      </c>
      <c r="S119" s="1444"/>
      <c r="T119" s="1445" t="s">
        <v>291</v>
      </c>
      <c r="U119" s="1444"/>
      <c r="V119" s="1445" t="s">
        <v>309</v>
      </c>
      <c r="W119" s="1444"/>
      <c r="X119" s="1444"/>
      <c r="Y119" s="1445" t="s">
        <v>291</v>
      </c>
      <c r="Z119" s="1444"/>
      <c r="AA119" s="1444"/>
      <c r="AB119" s="1445"/>
      <c r="AC119" s="1444"/>
      <c r="AD119" s="1445"/>
      <c r="AE119" s="1444"/>
      <c r="AF119" s="1446" t="s">
        <v>89</v>
      </c>
      <c r="AG119" s="1444"/>
      <c r="AH119" s="1444"/>
      <c r="AI119" s="1444"/>
      <c r="AJ119" s="1444"/>
      <c r="AK119" s="1444"/>
      <c r="AL119" s="1444"/>
      <c r="AM119" s="1444"/>
      <c r="AN119" s="1445" t="s">
        <v>281</v>
      </c>
      <c r="AO119" s="1444"/>
      <c r="AP119" s="1444"/>
      <c r="AQ119" s="1444"/>
      <c r="AR119" s="1444"/>
      <c r="AS119" s="1445" t="s">
        <v>282</v>
      </c>
      <c r="AT119" s="1444"/>
      <c r="AU119" s="1444"/>
      <c r="AV119" s="187" t="s">
        <v>68</v>
      </c>
      <c r="AW119" s="1443" t="s">
        <v>283</v>
      </c>
      <c r="AX119" s="1444"/>
      <c r="AY119" s="1444"/>
      <c r="AZ119" s="1444"/>
      <c r="BA119" s="1444"/>
      <c r="BB119" s="1444"/>
      <c r="BC119" s="188">
        <v>4000000</v>
      </c>
      <c r="BD119" s="189">
        <v>0</v>
      </c>
      <c r="BE119" s="188">
        <v>4000000</v>
      </c>
      <c r="BF119" s="189">
        <v>0</v>
      </c>
      <c r="BG119" s="189">
        <v>0</v>
      </c>
      <c r="BH119" s="189">
        <v>0</v>
      </c>
      <c r="BI119" s="189">
        <v>0</v>
      </c>
      <c r="BJ119" s="189">
        <v>0</v>
      </c>
      <c r="BK119" s="189">
        <v>0</v>
      </c>
      <c r="BL119" s="189">
        <v>0</v>
      </c>
      <c r="BM119" s="188" t="s">
        <v>437</v>
      </c>
      <c r="BN119" s="189" t="s">
        <v>437</v>
      </c>
      <c r="BO119" s="188" t="s">
        <v>437</v>
      </c>
    </row>
    <row r="120" spans="1:67" s="185" customFormat="1" x14ac:dyDescent="0.25">
      <c r="A120" s="185" t="str">
        <f>+B120&amp;"-"&amp;C120&amp;"-"&amp;D120&amp;"-"&amp;E120&amp;"-"&amp;F120&amp;"-"&amp;G120&amp;"-"&amp;AV120</f>
        <v>A-2-0-4-21-5-10</v>
      </c>
      <c r="B120" s="186" t="str">
        <f t="shared" si="14"/>
        <v>A</v>
      </c>
      <c r="C120" s="186" t="str">
        <f t="shared" si="15"/>
        <v>2</v>
      </c>
      <c r="D120" s="186" t="str">
        <f t="shared" si="16"/>
        <v>0</v>
      </c>
      <c r="E120" s="186" t="str">
        <f t="shared" si="17"/>
        <v>4</v>
      </c>
      <c r="F120" s="186" t="str">
        <f t="shared" si="18"/>
        <v>21</v>
      </c>
      <c r="G120" s="186" t="str">
        <f t="shared" si="19"/>
        <v>5</v>
      </c>
      <c r="H120" s="186"/>
      <c r="I120" s="186"/>
      <c r="J120" s="186"/>
      <c r="K120" s="186"/>
      <c r="M120" s="199"/>
      <c r="N120" s="1445" t="s">
        <v>17</v>
      </c>
      <c r="O120" s="1444"/>
      <c r="P120" s="1445" t="s">
        <v>290</v>
      </c>
      <c r="Q120" s="1444"/>
      <c r="R120" s="1445" t="s">
        <v>288</v>
      </c>
      <c r="S120" s="1444"/>
      <c r="T120" s="1445" t="s">
        <v>291</v>
      </c>
      <c r="U120" s="1444"/>
      <c r="V120" s="1445" t="s">
        <v>309</v>
      </c>
      <c r="W120" s="1444"/>
      <c r="X120" s="1444"/>
      <c r="Y120" s="1445" t="s">
        <v>292</v>
      </c>
      <c r="Z120" s="1444"/>
      <c r="AA120" s="1444"/>
      <c r="AB120" s="1445"/>
      <c r="AC120" s="1444"/>
      <c r="AD120" s="1445"/>
      <c r="AE120" s="1444"/>
      <c r="AF120" s="1446" t="s">
        <v>90</v>
      </c>
      <c r="AG120" s="1444"/>
      <c r="AH120" s="1444"/>
      <c r="AI120" s="1444"/>
      <c r="AJ120" s="1444"/>
      <c r="AK120" s="1444"/>
      <c r="AL120" s="1444"/>
      <c r="AM120" s="1444"/>
      <c r="AN120" s="1445" t="s">
        <v>281</v>
      </c>
      <c r="AO120" s="1444"/>
      <c r="AP120" s="1444"/>
      <c r="AQ120" s="1444"/>
      <c r="AR120" s="1444"/>
      <c r="AS120" s="1445" t="s">
        <v>282</v>
      </c>
      <c r="AT120" s="1444"/>
      <c r="AU120" s="1444"/>
      <c r="AV120" s="187" t="s">
        <v>68</v>
      </c>
      <c r="AW120" s="1443" t="s">
        <v>283</v>
      </c>
      <c r="AX120" s="1444"/>
      <c r="AY120" s="1444"/>
      <c r="AZ120" s="1444"/>
      <c r="BA120" s="1444"/>
      <c r="BB120" s="1444"/>
      <c r="BC120" s="188">
        <v>66070000</v>
      </c>
      <c r="BD120" s="188">
        <v>66070000</v>
      </c>
      <c r="BE120" s="189">
        <v>0</v>
      </c>
      <c r="BF120" s="189">
        <v>0</v>
      </c>
      <c r="BG120" s="188">
        <v>66070000</v>
      </c>
      <c r="BH120" s="189">
        <v>0</v>
      </c>
      <c r="BI120" s="188">
        <v>66070000</v>
      </c>
      <c r="BJ120" s="189">
        <v>0</v>
      </c>
      <c r="BK120" s="188">
        <v>66070000</v>
      </c>
      <c r="BL120" s="189">
        <v>0</v>
      </c>
      <c r="BM120" s="188" t="s">
        <v>594</v>
      </c>
      <c r="BN120" s="189" t="s">
        <v>437</v>
      </c>
      <c r="BO120" s="188" t="s">
        <v>437</v>
      </c>
    </row>
    <row r="121" spans="1:67" s="185" customFormat="1" x14ac:dyDescent="0.25">
      <c r="A121" s="185" t="str">
        <f>+B121&amp;"-"&amp;C121&amp;"-"&amp;D121&amp;"-"&amp;E121&amp;"-"&amp;F121&amp;"-"&amp;G121&amp;"-"&amp;AV121</f>
        <v>A-2-0-4-21-8-10</v>
      </c>
      <c r="B121" s="186" t="str">
        <f t="shared" si="14"/>
        <v>A</v>
      </c>
      <c r="C121" s="186" t="str">
        <f t="shared" si="15"/>
        <v>2</v>
      </c>
      <c r="D121" s="186" t="str">
        <f t="shared" si="16"/>
        <v>0</v>
      </c>
      <c r="E121" s="186" t="str">
        <f t="shared" si="17"/>
        <v>4</v>
      </c>
      <c r="F121" s="186" t="str">
        <f t="shared" si="18"/>
        <v>21</v>
      </c>
      <c r="G121" s="186" t="str">
        <f t="shared" si="19"/>
        <v>8</v>
      </c>
      <c r="H121" s="186"/>
      <c r="I121" s="186"/>
      <c r="J121" s="186"/>
      <c r="K121" s="186"/>
      <c r="M121" s="199"/>
      <c r="N121" s="1445" t="s">
        <v>17</v>
      </c>
      <c r="O121" s="1444"/>
      <c r="P121" s="1445" t="s">
        <v>290</v>
      </c>
      <c r="Q121" s="1444"/>
      <c r="R121" s="1445" t="s">
        <v>288</v>
      </c>
      <c r="S121" s="1444"/>
      <c r="T121" s="1445" t="s">
        <v>291</v>
      </c>
      <c r="U121" s="1444"/>
      <c r="V121" s="1445" t="s">
        <v>309</v>
      </c>
      <c r="W121" s="1444"/>
      <c r="X121" s="1444"/>
      <c r="Y121" s="1445" t="s">
        <v>302</v>
      </c>
      <c r="Z121" s="1444"/>
      <c r="AA121" s="1444"/>
      <c r="AB121" s="1445"/>
      <c r="AC121" s="1444"/>
      <c r="AD121" s="1445"/>
      <c r="AE121" s="1444"/>
      <c r="AF121" s="1446" t="s">
        <v>91</v>
      </c>
      <c r="AG121" s="1444"/>
      <c r="AH121" s="1444"/>
      <c r="AI121" s="1444"/>
      <c r="AJ121" s="1444"/>
      <c r="AK121" s="1444"/>
      <c r="AL121" s="1444"/>
      <c r="AM121" s="1444"/>
      <c r="AN121" s="1445" t="s">
        <v>281</v>
      </c>
      <c r="AO121" s="1444"/>
      <c r="AP121" s="1444"/>
      <c r="AQ121" s="1444"/>
      <c r="AR121" s="1444"/>
      <c r="AS121" s="1445" t="s">
        <v>282</v>
      </c>
      <c r="AT121" s="1444"/>
      <c r="AU121" s="1444"/>
      <c r="AV121" s="187" t="s">
        <v>68</v>
      </c>
      <c r="AW121" s="1443" t="s">
        <v>283</v>
      </c>
      <c r="AX121" s="1444"/>
      <c r="AY121" s="1444"/>
      <c r="AZ121" s="1444"/>
      <c r="BA121" s="1444"/>
      <c r="BB121" s="1444"/>
      <c r="BC121" s="188">
        <v>5000000</v>
      </c>
      <c r="BD121" s="189">
        <v>0</v>
      </c>
      <c r="BE121" s="188">
        <v>5000000</v>
      </c>
      <c r="BF121" s="189">
        <v>0</v>
      </c>
      <c r="BG121" s="189">
        <v>0</v>
      </c>
      <c r="BH121" s="189">
        <v>0</v>
      </c>
      <c r="BI121" s="189">
        <v>0</v>
      </c>
      <c r="BJ121" s="189">
        <v>0</v>
      </c>
      <c r="BK121" s="189">
        <v>0</v>
      </c>
      <c r="BL121" s="189">
        <v>0</v>
      </c>
      <c r="BM121" s="188" t="s">
        <v>437</v>
      </c>
      <c r="BN121" s="189" t="s">
        <v>437</v>
      </c>
      <c r="BO121" s="188" t="s">
        <v>437</v>
      </c>
    </row>
    <row r="122" spans="1:67" s="176" customFormat="1" x14ac:dyDescent="0.25">
      <c r="B122" s="179" t="str">
        <f t="shared" si="14"/>
        <v>A</v>
      </c>
      <c r="C122" s="179" t="str">
        <f t="shared" si="15"/>
        <v>2</v>
      </c>
      <c r="D122" s="179" t="str">
        <f t="shared" si="16"/>
        <v>0</v>
      </c>
      <c r="E122" s="179" t="str">
        <f t="shared" si="17"/>
        <v>4</v>
      </c>
      <c r="F122" s="179" t="str">
        <f t="shared" si="18"/>
        <v>40</v>
      </c>
      <c r="G122" s="179">
        <f t="shared" si="19"/>
        <v>0</v>
      </c>
      <c r="H122" s="179"/>
      <c r="I122" s="179"/>
      <c r="J122" s="179"/>
      <c r="K122" s="179"/>
      <c r="M122" s="198"/>
      <c r="N122" s="1233" t="s">
        <v>17</v>
      </c>
      <c r="O122" s="1344"/>
      <c r="P122" s="1233" t="s">
        <v>290</v>
      </c>
      <c r="Q122" s="1344"/>
      <c r="R122" s="1233" t="s">
        <v>288</v>
      </c>
      <c r="S122" s="1344"/>
      <c r="T122" s="1233" t="s">
        <v>291</v>
      </c>
      <c r="U122" s="1344"/>
      <c r="V122" s="1233" t="s">
        <v>315</v>
      </c>
      <c r="W122" s="1344"/>
      <c r="X122" s="1344"/>
      <c r="Y122" s="1233"/>
      <c r="Z122" s="1344"/>
      <c r="AA122" s="1344"/>
      <c r="AB122" s="1233"/>
      <c r="AC122" s="1344"/>
      <c r="AD122" s="1233"/>
      <c r="AE122" s="1344"/>
      <c r="AF122" s="1232" t="s">
        <v>316</v>
      </c>
      <c r="AG122" s="1344"/>
      <c r="AH122" s="1344"/>
      <c r="AI122" s="1344"/>
      <c r="AJ122" s="1344"/>
      <c r="AK122" s="1344"/>
      <c r="AL122" s="1344"/>
      <c r="AM122" s="1344"/>
      <c r="AN122" s="1233" t="s">
        <v>281</v>
      </c>
      <c r="AO122" s="1344"/>
      <c r="AP122" s="1344"/>
      <c r="AQ122" s="1344"/>
      <c r="AR122" s="1344"/>
      <c r="AS122" s="1233" t="s">
        <v>282</v>
      </c>
      <c r="AT122" s="1344"/>
      <c r="AU122" s="1344"/>
      <c r="AV122" s="169" t="s">
        <v>68</v>
      </c>
      <c r="AW122" s="1234" t="s">
        <v>283</v>
      </c>
      <c r="AX122" s="1344"/>
      <c r="AY122" s="1344"/>
      <c r="AZ122" s="1344"/>
      <c r="BA122" s="1344"/>
      <c r="BB122" s="1344"/>
      <c r="BC122" s="170">
        <v>21880000</v>
      </c>
      <c r="BD122" s="170">
        <v>392800</v>
      </c>
      <c r="BE122" s="170">
        <v>21487200</v>
      </c>
      <c r="BF122" s="171">
        <v>0</v>
      </c>
      <c r="BG122" s="170">
        <v>392800</v>
      </c>
      <c r="BH122" s="171">
        <v>0</v>
      </c>
      <c r="BI122" s="170">
        <v>392800</v>
      </c>
      <c r="BJ122" s="171">
        <v>0</v>
      </c>
      <c r="BK122" s="170">
        <v>392800</v>
      </c>
      <c r="BL122" s="171">
        <v>0</v>
      </c>
      <c r="BM122" s="171" t="s">
        <v>595</v>
      </c>
      <c r="BN122" s="171" t="s">
        <v>437</v>
      </c>
      <c r="BO122" s="171" t="s">
        <v>437</v>
      </c>
    </row>
    <row r="123" spans="1:67" s="185" customFormat="1" x14ac:dyDescent="0.25">
      <c r="A123" s="185" t="str">
        <f>+B123&amp;"-"&amp;C123&amp;"-"&amp;D123&amp;"-"&amp;E123&amp;"-"&amp;F123&amp;"-"&amp;G123&amp;"-"&amp;AV123</f>
        <v>A-2-0-4-40-15-10</v>
      </c>
      <c r="B123" s="186" t="str">
        <f t="shared" si="14"/>
        <v>A</v>
      </c>
      <c r="C123" s="186" t="str">
        <f t="shared" si="15"/>
        <v>2</v>
      </c>
      <c r="D123" s="186" t="str">
        <f t="shared" si="16"/>
        <v>0</v>
      </c>
      <c r="E123" s="186" t="str">
        <f t="shared" si="17"/>
        <v>4</v>
      </c>
      <c r="F123" s="186" t="str">
        <f t="shared" si="18"/>
        <v>40</v>
      </c>
      <c r="G123" s="186" t="str">
        <f t="shared" si="19"/>
        <v>15</v>
      </c>
      <c r="H123" s="186"/>
      <c r="I123" s="186"/>
      <c r="J123" s="186"/>
      <c r="K123" s="186"/>
      <c r="M123" s="199"/>
      <c r="N123" s="1445" t="s">
        <v>17</v>
      </c>
      <c r="O123" s="1444"/>
      <c r="P123" s="1445" t="s">
        <v>290</v>
      </c>
      <c r="Q123" s="1444"/>
      <c r="R123" s="1445" t="s">
        <v>288</v>
      </c>
      <c r="S123" s="1444"/>
      <c r="T123" s="1445" t="s">
        <v>291</v>
      </c>
      <c r="U123" s="1444"/>
      <c r="V123" s="1445" t="s">
        <v>315</v>
      </c>
      <c r="W123" s="1444"/>
      <c r="X123" s="1444"/>
      <c r="Y123" s="1445" t="s">
        <v>294</v>
      </c>
      <c r="Z123" s="1444"/>
      <c r="AA123" s="1444"/>
      <c r="AB123" s="1445"/>
      <c r="AC123" s="1444"/>
      <c r="AD123" s="1445"/>
      <c r="AE123" s="1444"/>
      <c r="AF123" s="1446" t="s">
        <v>186</v>
      </c>
      <c r="AG123" s="1444"/>
      <c r="AH123" s="1444"/>
      <c r="AI123" s="1444"/>
      <c r="AJ123" s="1444"/>
      <c r="AK123" s="1444"/>
      <c r="AL123" s="1444"/>
      <c r="AM123" s="1444"/>
      <c r="AN123" s="1445" t="s">
        <v>281</v>
      </c>
      <c r="AO123" s="1444"/>
      <c r="AP123" s="1444"/>
      <c r="AQ123" s="1444"/>
      <c r="AR123" s="1444"/>
      <c r="AS123" s="1445" t="s">
        <v>282</v>
      </c>
      <c r="AT123" s="1444"/>
      <c r="AU123" s="1444"/>
      <c r="AV123" s="187" t="s">
        <v>68</v>
      </c>
      <c r="AW123" s="1443" t="s">
        <v>283</v>
      </c>
      <c r="AX123" s="1444"/>
      <c r="AY123" s="1444"/>
      <c r="AZ123" s="1444"/>
      <c r="BA123" s="1444"/>
      <c r="BB123" s="1444"/>
      <c r="BC123" s="188">
        <v>21880000</v>
      </c>
      <c r="BD123" s="188">
        <v>392800</v>
      </c>
      <c r="BE123" s="188">
        <v>21487200</v>
      </c>
      <c r="BF123" s="189">
        <v>0</v>
      </c>
      <c r="BG123" s="188">
        <v>392800</v>
      </c>
      <c r="BH123" s="189">
        <v>0</v>
      </c>
      <c r="BI123" s="188">
        <v>392800</v>
      </c>
      <c r="BJ123" s="189">
        <v>0</v>
      </c>
      <c r="BK123" s="188">
        <v>392800</v>
      </c>
      <c r="BL123" s="189">
        <v>0</v>
      </c>
      <c r="BM123" s="188" t="s">
        <v>595</v>
      </c>
      <c r="BN123" s="189" t="s">
        <v>437</v>
      </c>
      <c r="BO123" s="188" t="s">
        <v>437</v>
      </c>
    </row>
    <row r="124" spans="1:67" s="176" customFormat="1" x14ac:dyDescent="0.25">
      <c r="B124" s="179" t="str">
        <f t="shared" si="14"/>
        <v>A</v>
      </c>
      <c r="C124" s="179" t="str">
        <f t="shared" si="15"/>
        <v>2</v>
      </c>
      <c r="D124" s="179" t="str">
        <f t="shared" si="16"/>
        <v>0</v>
      </c>
      <c r="E124" s="179" t="str">
        <f t="shared" si="17"/>
        <v>4</v>
      </c>
      <c r="F124" s="179" t="str">
        <f t="shared" si="18"/>
        <v>41</v>
      </c>
      <c r="G124" s="179">
        <f t="shared" si="19"/>
        <v>0</v>
      </c>
      <c r="H124" s="179"/>
      <c r="I124" s="179"/>
      <c r="J124" s="179"/>
      <c r="K124" s="179"/>
      <c r="M124" s="198"/>
      <c r="N124" s="1233" t="s">
        <v>17</v>
      </c>
      <c r="O124" s="1344"/>
      <c r="P124" s="1233" t="s">
        <v>290</v>
      </c>
      <c r="Q124" s="1344"/>
      <c r="R124" s="1233" t="s">
        <v>288</v>
      </c>
      <c r="S124" s="1344"/>
      <c r="T124" s="1233" t="s">
        <v>291</v>
      </c>
      <c r="U124" s="1344"/>
      <c r="V124" s="1233" t="s">
        <v>317</v>
      </c>
      <c r="W124" s="1344"/>
      <c r="X124" s="1344"/>
      <c r="Y124" s="1233"/>
      <c r="Z124" s="1344"/>
      <c r="AA124" s="1344"/>
      <c r="AB124" s="1233"/>
      <c r="AC124" s="1344"/>
      <c r="AD124" s="1233"/>
      <c r="AE124" s="1344"/>
      <c r="AF124" s="1232" t="s">
        <v>92</v>
      </c>
      <c r="AG124" s="1344"/>
      <c r="AH124" s="1344"/>
      <c r="AI124" s="1344"/>
      <c r="AJ124" s="1344"/>
      <c r="AK124" s="1344"/>
      <c r="AL124" s="1344"/>
      <c r="AM124" s="1344"/>
      <c r="AN124" s="1233" t="s">
        <v>281</v>
      </c>
      <c r="AO124" s="1344"/>
      <c r="AP124" s="1344"/>
      <c r="AQ124" s="1344"/>
      <c r="AR124" s="1344"/>
      <c r="AS124" s="1233" t="s">
        <v>282</v>
      </c>
      <c r="AT124" s="1344"/>
      <c r="AU124" s="1344"/>
      <c r="AV124" s="169" t="s">
        <v>68</v>
      </c>
      <c r="AW124" s="1234" t="s">
        <v>283</v>
      </c>
      <c r="AX124" s="1344"/>
      <c r="AY124" s="1344"/>
      <c r="AZ124" s="1344"/>
      <c r="BA124" s="1344"/>
      <c r="BB124" s="1344"/>
      <c r="BC124" s="170">
        <v>32000000</v>
      </c>
      <c r="BD124" s="170">
        <v>18615462</v>
      </c>
      <c r="BE124" s="170">
        <v>13384538</v>
      </c>
      <c r="BF124" s="171">
        <v>0</v>
      </c>
      <c r="BG124" s="170">
        <v>3615462</v>
      </c>
      <c r="BH124" s="170">
        <v>15000000</v>
      </c>
      <c r="BI124" s="170">
        <v>3615462</v>
      </c>
      <c r="BJ124" s="171">
        <v>0</v>
      </c>
      <c r="BK124" s="170">
        <v>3615462</v>
      </c>
      <c r="BL124" s="171">
        <v>0</v>
      </c>
      <c r="BM124" s="171" t="s">
        <v>596</v>
      </c>
      <c r="BN124" s="171" t="s">
        <v>437</v>
      </c>
      <c r="BO124" s="171" t="s">
        <v>437</v>
      </c>
    </row>
    <row r="125" spans="1:67" s="185" customFormat="1" x14ac:dyDescent="0.25">
      <c r="A125" s="185" t="str">
        <f>+B125&amp;"-"&amp;C125&amp;"-"&amp;D125&amp;"-"&amp;E125&amp;"-"&amp;F125&amp;"-"&amp;G125&amp;"-"&amp;AV125</f>
        <v>A-2-0-4-41-2-10</v>
      </c>
      <c r="B125" s="186" t="str">
        <f t="shared" si="14"/>
        <v>A</v>
      </c>
      <c r="C125" s="186" t="str">
        <f t="shared" si="15"/>
        <v>2</v>
      </c>
      <c r="D125" s="186" t="str">
        <f t="shared" si="16"/>
        <v>0</v>
      </c>
      <c r="E125" s="186" t="str">
        <f t="shared" si="17"/>
        <v>4</v>
      </c>
      <c r="F125" s="186" t="str">
        <f t="shared" si="18"/>
        <v>41</v>
      </c>
      <c r="G125" s="186" t="str">
        <f t="shared" si="19"/>
        <v>2</v>
      </c>
      <c r="H125" s="186"/>
      <c r="I125" s="186"/>
      <c r="J125" s="186"/>
      <c r="K125" s="186"/>
      <c r="M125" s="199"/>
      <c r="N125" s="1445" t="s">
        <v>17</v>
      </c>
      <c r="O125" s="1444"/>
      <c r="P125" s="1445" t="s">
        <v>290</v>
      </c>
      <c r="Q125" s="1444"/>
      <c r="R125" s="1445" t="s">
        <v>288</v>
      </c>
      <c r="S125" s="1444"/>
      <c r="T125" s="1445" t="s">
        <v>291</v>
      </c>
      <c r="U125" s="1444"/>
      <c r="V125" s="1445" t="s">
        <v>317</v>
      </c>
      <c r="W125" s="1444"/>
      <c r="X125" s="1444"/>
      <c r="Y125" s="1445" t="s">
        <v>290</v>
      </c>
      <c r="Z125" s="1444"/>
      <c r="AA125" s="1444"/>
      <c r="AB125" s="1445"/>
      <c r="AC125" s="1444"/>
      <c r="AD125" s="1445"/>
      <c r="AE125" s="1444"/>
      <c r="AF125" s="1446" t="s">
        <v>93</v>
      </c>
      <c r="AG125" s="1444"/>
      <c r="AH125" s="1444"/>
      <c r="AI125" s="1444"/>
      <c r="AJ125" s="1444"/>
      <c r="AK125" s="1444"/>
      <c r="AL125" s="1444"/>
      <c r="AM125" s="1444"/>
      <c r="AN125" s="1445" t="s">
        <v>281</v>
      </c>
      <c r="AO125" s="1444"/>
      <c r="AP125" s="1444"/>
      <c r="AQ125" s="1444"/>
      <c r="AR125" s="1444"/>
      <c r="AS125" s="1445" t="s">
        <v>282</v>
      </c>
      <c r="AT125" s="1444"/>
      <c r="AU125" s="1444"/>
      <c r="AV125" s="187" t="s">
        <v>68</v>
      </c>
      <c r="AW125" s="1443" t="s">
        <v>283</v>
      </c>
      <c r="AX125" s="1444"/>
      <c r="AY125" s="1444"/>
      <c r="AZ125" s="1444"/>
      <c r="BA125" s="1444"/>
      <c r="BB125" s="1444"/>
      <c r="BC125" s="188">
        <v>12000000</v>
      </c>
      <c r="BD125" s="189">
        <v>0</v>
      </c>
      <c r="BE125" s="188">
        <v>12000000</v>
      </c>
      <c r="BF125" s="189">
        <v>0</v>
      </c>
      <c r="BG125" s="189">
        <v>0</v>
      </c>
      <c r="BH125" s="189">
        <v>0</v>
      </c>
      <c r="BI125" s="189">
        <v>0</v>
      </c>
      <c r="BJ125" s="189">
        <v>0</v>
      </c>
      <c r="BK125" s="189">
        <v>0</v>
      </c>
      <c r="BL125" s="189">
        <v>0</v>
      </c>
      <c r="BM125" s="188" t="s">
        <v>437</v>
      </c>
      <c r="BN125" s="189" t="s">
        <v>437</v>
      </c>
      <c r="BO125" s="188" t="s">
        <v>437</v>
      </c>
    </row>
    <row r="126" spans="1:67" s="185" customFormat="1" x14ac:dyDescent="0.25">
      <c r="A126" s="185" t="str">
        <f>+B126&amp;"-"&amp;C126&amp;"-"&amp;D126&amp;"-"&amp;E126&amp;"-"&amp;F126&amp;"-"&amp;G126&amp;"-"&amp;AV126</f>
        <v>A-2-0-4-41-5-10</v>
      </c>
      <c r="B126" s="186" t="str">
        <f t="shared" si="14"/>
        <v>A</v>
      </c>
      <c r="C126" s="186" t="str">
        <f t="shared" si="15"/>
        <v>2</v>
      </c>
      <c r="D126" s="186" t="str">
        <f t="shared" si="16"/>
        <v>0</v>
      </c>
      <c r="E126" s="186" t="str">
        <f t="shared" si="17"/>
        <v>4</v>
      </c>
      <c r="F126" s="186" t="str">
        <f t="shared" si="18"/>
        <v>41</v>
      </c>
      <c r="G126" s="186" t="str">
        <f t="shared" si="19"/>
        <v>5</v>
      </c>
      <c r="H126" s="186"/>
      <c r="I126" s="186"/>
      <c r="J126" s="186"/>
      <c r="K126" s="186"/>
      <c r="M126" s="199"/>
      <c r="N126" s="1445" t="s">
        <v>17</v>
      </c>
      <c r="O126" s="1444"/>
      <c r="P126" s="1445" t="s">
        <v>290</v>
      </c>
      <c r="Q126" s="1444"/>
      <c r="R126" s="1445" t="s">
        <v>288</v>
      </c>
      <c r="S126" s="1444"/>
      <c r="T126" s="1445" t="s">
        <v>291</v>
      </c>
      <c r="U126" s="1444"/>
      <c r="V126" s="1445" t="s">
        <v>317</v>
      </c>
      <c r="W126" s="1444"/>
      <c r="X126" s="1444"/>
      <c r="Y126" s="1445" t="s">
        <v>292</v>
      </c>
      <c r="Z126" s="1444"/>
      <c r="AA126" s="1444"/>
      <c r="AB126" s="1445"/>
      <c r="AC126" s="1444"/>
      <c r="AD126" s="1445"/>
      <c r="AE126" s="1444"/>
      <c r="AF126" s="1446" t="s">
        <v>94</v>
      </c>
      <c r="AG126" s="1444"/>
      <c r="AH126" s="1444"/>
      <c r="AI126" s="1444"/>
      <c r="AJ126" s="1444"/>
      <c r="AK126" s="1444"/>
      <c r="AL126" s="1444"/>
      <c r="AM126" s="1444"/>
      <c r="AN126" s="1445" t="s">
        <v>281</v>
      </c>
      <c r="AO126" s="1444"/>
      <c r="AP126" s="1444"/>
      <c r="AQ126" s="1444"/>
      <c r="AR126" s="1444"/>
      <c r="AS126" s="1445" t="s">
        <v>282</v>
      </c>
      <c r="AT126" s="1444"/>
      <c r="AU126" s="1444"/>
      <c r="AV126" s="187" t="s">
        <v>68</v>
      </c>
      <c r="AW126" s="1443" t="s">
        <v>283</v>
      </c>
      <c r="AX126" s="1444"/>
      <c r="AY126" s="1444"/>
      <c r="AZ126" s="1444"/>
      <c r="BA126" s="1444"/>
      <c r="BB126" s="1444"/>
      <c r="BC126" s="188">
        <v>5000000</v>
      </c>
      <c r="BD126" s="188">
        <v>3615462</v>
      </c>
      <c r="BE126" s="188">
        <v>1384538</v>
      </c>
      <c r="BF126" s="189">
        <v>0</v>
      </c>
      <c r="BG126" s="188">
        <v>3615462</v>
      </c>
      <c r="BH126" s="189">
        <v>0</v>
      </c>
      <c r="BI126" s="188">
        <v>3615462</v>
      </c>
      <c r="BJ126" s="189">
        <v>0</v>
      </c>
      <c r="BK126" s="188">
        <v>3615462</v>
      </c>
      <c r="BL126" s="189">
        <v>0</v>
      </c>
      <c r="BM126" s="188" t="s">
        <v>596</v>
      </c>
      <c r="BN126" s="189" t="s">
        <v>437</v>
      </c>
      <c r="BO126" s="188" t="s">
        <v>437</v>
      </c>
    </row>
    <row r="127" spans="1:67" s="185" customFormat="1" x14ac:dyDescent="0.25">
      <c r="A127" s="185" t="str">
        <f>+B127&amp;"-"&amp;C127&amp;"-"&amp;D127&amp;"-"&amp;E127&amp;"-"&amp;F127&amp;"-"&amp;G127&amp;"-"&amp;AV127</f>
        <v>A-2-0-4-41-13-10</v>
      </c>
      <c r="B127" s="186" t="str">
        <f t="shared" si="14"/>
        <v>A</v>
      </c>
      <c r="C127" s="186" t="str">
        <f t="shared" si="15"/>
        <v>2</v>
      </c>
      <c r="D127" s="186" t="str">
        <f t="shared" si="16"/>
        <v>0</v>
      </c>
      <c r="E127" s="186" t="str">
        <f t="shared" si="17"/>
        <v>4</v>
      </c>
      <c r="F127" s="186" t="str">
        <f t="shared" si="18"/>
        <v>41</v>
      </c>
      <c r="G127" s="186" t="str">
        <f t="shared" si="19"/>
        <v>13</v>
      </c>
      <c r="H127" s="186"/>
      <c r="I127" s="186"/>
      <c r="J127" s="186"/>
      <c r="K127" s="186"/>
      <c r="M127" s="199"/>
      <c r="N127" s="1445" t="s">
        <v>17</v>
      </c>
      <c r="O127" s="1444"/>
      <c r="P127" s="1445" t="s">
        <v>290</v>
      </c>
      <c r="Q127" s="1444"/>
      <c r="R127" s="1445" t="s">
        <v>288</v>
      </c>
      <c r="S127" s="1444"/>
      <c r="T127" s="1445" t="s">
        <v>291</v>
      </c>
      <c r="U127" s="1444"/>
      <c r="V127" s="1445" t="s">
        <v>317</v>
      </c>
      <c r="W127" s="1444"/>
      <c r="X127" s="1444"/>
      <c r="Y127" s="1445" t="s">
        <v>311</v>
      </c>
      <c r="Z127" s="1444"/>
      <c r="AA127" s="1444"/>
      <c r="AB127" s="1445"/>
      <c r="AC127" s="1444"/>
      <c r="AD127" s="1445"/>
      <c r="AE127" s="1444"/>
      <c r="AF127" s="1446" t="s">
        <v>92</v>
      </c>
      <c r="AG127" s="1444"/>
      <c r="AH127" s="1444"/>
      <c r="AI127" s="1444"/>
      <c r="AJ127" s="1444"/>
      <c r="AK127" s="1444"/>
      <c r="AL127" s="1444"/>
      <c r="AM127" s="1444"/>
      <c r="AN127" s="1445" t="s">
        <v>281</v>
      </c>
      <c r="AO127" s="1444"/>
      <c r="AP127" s="1444"/>
      <c r="AQ127" s="1444"/>
      <c r="AR127" s="1444"/>
      <c r="AS127" s="1445" t="s">
        <v>282</v>
      </c>
      <c r="AT127" s="1444"/>
      <c r="AU127" s="1444"/>
      <c r="AV127" s="187" t="s">
        <v>68</v>
      </c>
      <c r="AW127" s="1443" t="s">
        <v>283</v>
      </c>
      <c r="AX127" s="1444"/>
      <c r="AY127" s="1444"/>
      <c r="AZ127" s="1444"/>
      <c r="BA127" s="1444"/>
      <c r="BB127" s="1444"/>
      <c r="BC127" s="188">
        <v>15000000</v>
      </c>
      <c r="BD127" s="188">
        <v>15000000</v>
      </c>
      <c r="BE127" s="189">
        <v>0</v>
      </c>
      <c r="BF127" s="189">
        <v>0</v>
      </c>
      <c r="BG127" s="189">
        <v>0</v>
      </c>
      <c r="BH127" s="188">
        <v>15000000</v>
      </c>
      <c r="BI127" s="189">
        <v>0</v>
      </c>
      <c r="BJ127" s="189">
        <v>0</v>
      </c>
      <c r="BK127" s="189">
        <v>0</v>
      </c>
      <c r="BL127" s="189">
        <v>0</v>
      </c>
      <c r="BM127" s="188" t="s">
        <v>437</v>
      </c>
      <c r="BN127" s="189" t="s">
        <v>437</v>
      </c>
      <c r="BO127" s="188" t="s">
        <v>437</v>
      </c>
    </row>
    <row r="128" spans="1:67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M128" s="213"/>
      <c r="N128" s="1172" t="s">
        <v>17</v>
      </c>
      <c r="O128" s="1173"/>
      <c r="P128" s="1172" t="s">
        <v>297</v>
      </c>
      <c r="Q128" s="1173"/>
      <c r="R128" s="1172"/>
      <c r="S128" s="1173"/>
      <c r="T128" s="1172"/>
      <c r="U128" s="1173"/>
      <c r="V128" s="1172"/>
      <c r="W128" s="1173"/>
      <c r="X128" s="1173"/>
      <c r="Y128" s="1172"/>
      <c r="Z128" s="1173"/>
      <c r="AA128" s="1173"/>
      <c r="AB128" s="1172"/>
      <c r="AC128" s="1173"/>
      <c r="AD128" s="1172"/>
      <c r="AE128" s="1173"/>
      <c r="AF128" s="1427" t="s">
        <v>12</v>
      </c>
      <c r="AG128" s="1173"/>
      <c r="AH128" s="1173"/>
      <c r="AI128" s="1173"/>
      <c r="AJ128" s="1173"/>
      <c r="AK128" s="1173"/>
      <c r="AL128" s="1173"/>
      <c r="AM128" s="1173"/>
      <c r="AN128" s="1172" t="s">
        <v>281</v>
      </c>
      <c r="AO128" s="1173"/>
      <c r="AP128" s="1173"/>
      <c r="AQ128" s="1173"/>
      <c r="AR128" s="1173"/>
      <c r="AS128" s="1172" t="s">
        <v>282</v>
      </c>
      <c r="AT128" s="1173"/>
      <c r="AU128" s="1173"/>
      <c r="AV128" s="210" t="s">
        <v>68</v>
      </c>
      <c r="AW128" s="1174" t="s">
        <v>283</v>
      </c>
      <c r="AX128" s="1173"/>
      <c r="AY128" s="1173"/>
      <c r="AZ128" s="1173"/>
      <c r="BA128" s="1173"/>
      <c r="BB128" s="1173"/>
      <c r="BC128" s="209">
        <v>202904200000</v>
      </c>
      <c r="BD128" s="211">
        <v>202231500000</v>
      </c>
      <c r="BE128" s="209">
        <v>672700000</v>
      </c>
      <c r="BF128" s="211">
        <v>0</v>
      </c>
      <c r="BG128" s="209">
        <v>188379635475</v>
      </c>
      <c r="BH128" s="209">
        <v>13851864525</v>
      </c>
      <c r="BI128" s="209">
        <v>74444456036</v>
      </c>
      <c r="BJ128" s="209">
        <v>113935179439</v>
      </c>
      <c r="BK128" s="209">
        <v>74392476990</v>
      </c>
      <c r="BL128" s="209">
        <v>51979046</v>
      </c>
      <c r="BM128" s="209" t="s">
        <v>597</v>
      </c>
      <c r="BN128" s="209" t="s">
        <v>437</v>
      </c>
      <c r="BO128" s="209" t="s">
        <v>598</v>
      </c>
    </row>
    <row r="129" spans="1:67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M129" s="213"/>
      <c r="N129" s="1172" t="s">
        <v>17</v>
      </c>
      <c r="O129" s="1173"/>
      <c r="P129" s="1172" t="s">
        <v>297</v>
      </c>
      <c r="Q129" s="1173"/>
      <c r="R129" s="1172"/>
      <c r="S129" s="1173"/>
      <c r="T129" s="1172"/>
      <c r="U129" s="1173"/>
      <c r="V129" s="1172"/>
      <c r="W129" s="1173"/>
      <c r="X129" s="1173"/>
      <c r="Y129" s="1172"/>
      <c r="Z129" s="1173"/>
      <c r="AA129" s="1173"/>
      <c r="AB129" s="1172"/>
      <c r="AC129" s="1173"/>
      <c r="AD129" s="1172"/>
      <c r="AE129" s="1173"/>
      <c r="AF129" s="1427" t="s">
        <v>12</v>
      </c>
      <c r="AG129" s="1173"/>
      <c r="AH129" s="1173"/>
      <c r="AI129" s="1173"/>
      <c r="AJ129" s="1173"/>
      <c r="AK129" s="1173"/>
      <c r="AL129" s="1173"/>
      <c r="AM129" s="1173"/>
      <c r="AN129" s="1172" t="s">
        <v>281</v>
      </c>
      <c r="AO129" s="1173"/>
      <c r="AP129" s="1173"/>
      <c r="AQ129" s="1173"/>
      <c r="AR129" s="1173"/>
      <c r="AS129" s="1172" t="s">
        <v>284</v>
      </c>
      <c r="AT129" s="1173"/>
      <c r="AU129" s="1173"/>
      <c r="AV129" s="210" t="s">
        <v>83</v>
      </c>
      <c r="AW129" s="1174" t="s">
        <v>285</v>
      </c>
      <c r="AX129" s="1173"/>
      <c r="AY129" s="1173"/>
      <c r="AZ129" s="1173"/>
      <c r="BA129" s="1173"/>
      <c r="BB129" s="1173"/>
      <c r="BC129" s="209">
        <v>519000000</v>
      </c>
      <c r="BD129" s="211">
        <v>0</v>
      </c>
      <c r="BE129" s="209">
        <v>519000000</v>
      </c>
      <c r="BF129" s="211">
        <v>0</v>
      </c>
      <c r="BG129" s="209">
        <v>0</v>
      </c>
      <c r="BH129" s="209">
        <v>0</v>
      </c>
      <c r="BI129" s="209">
        <v>0</v>
      </c>
      <c r="BJ129" s="209">
        <v>0</v>
      </c>
      <c r="BK129" s="209">
        <v>0</v>
      </c>
      <c r="BL129" s="209">
        <v>0</v>
      </c>
      <c r="BM129" s="209" t="s">
        <v>437</v>
      </c>
      <c r="BN129" s="209" t="s">
        <v>437</v>
      </c>
      <c r="BO129" s="209" t="s">
        <v>437</v>
      </c>
    </row>
    <row r="130" spans="1:67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M130" s="213"/>
      <c r="N130" s="1172" t="s">
        <v>17</v>
      </c>
      <c r="O130" s="1173"/>
      <c r="P130" s="1172" t="s">
        <v>297</v>
      </c>
      <c r="Q130" s="1173"/>
      <c r="R130" s="1172"/>
      <c r="S130" s="1173"/>
      <c r="T130" s="1172"/>
      <c r="U130" s="1173"/>
      <c r="V130" s="1172"/>
      <c r="W130" s="1173"/>
      <c r="X130" s="1173"/>
      <c r="Y130" s="1172"/>
      <c r="Z130" s="1173"/>
      <c r="AA130" s="1173"/>
      <c r="AB130" s="1172"/>
      <c r="AC130" s="1173"/>
      <c r="AD130" s="1172"/>
      <c r="AE130" s="1173"/>
      <c r="AF130" s="1427" t="s">
        <v>12</v>
      </c>
      <c r="AG130" s="1173"/>
      <c r="AH130" s="1173"/>
      <c r="AI130" s="1173"/>
      <c r="AJ130" s="1173"/>
      <c r="AK130" s="1173"/>
      <c r="AL130" s="1173"/>
      <c r="AM130" s="1173"/>
      <c r="AN130" s="1172" t="s">
        <v>281</v>
      </c>
      <c r="AO130" s="1173"/>
      <c r="AP130" s="1173"/>
      <c r="AQ130" s="1173"/>
      <c r="AR130" s="1173"/>
      <c r="AS130" s="1172" t="s">
        <v>284</v>
      </c>
      <c r="AT130" s="1173"/>
      <c r="AU130" s="1173"/>
      <c r="AV130" s="210" t="s">
        <v>26</v>
      </c>
      <c r="AW130" s="1174" t="s">
        <v>286</v>
      </c>
      <c r="AX130" s="1173"/>
      <c r="AY130" s="1173"/>
      <c r="AZ130" s="1173"/>
      <c r="BA130" s="1173"/>
      <c r="BB130" s="1173"/>
      <c r="BC130" s="209">
        <v>66513900000</v>
      </c>
      <c r="BD130" s="211">
        <v>20060985926</v>
      </c>
      <c r="BE130" s="209">
        <v>46452914074</v>
      </c>
      <c r="BF130" s="211">
        <v>0</v>
      </c>
      <c r="BG130" s="209">
        <v>13814101827</v>
      </c>
      <c r="BH130" s="209">
        <v>6246884099</v>
      </c>
      <c r="BI130" s="209">
        <v>9154415327</v>
      </c>
      <c r="BJ130" s="209">
        <v>4659686500</v>
      </c>
      <c r="BK130" s="209">
        <v>9113877258</v>
      </c>
      <c r="BL130" s="209">
        <v>40538069</v>
      </c>
      <c r="BM130" s="209" t="s">
        <v>455</v>
      </c>
      <c r="BN130" s="209" t="s">
        <v>437</v>
      </c>
      <c r="BO130" s="209" t="s">
        <v>437</v>
      </c>
    </row>
    <row r="131" spans="1:67" s="176" customFormat="1" x14ac:dyDescent="0.25">
      <c r="B131" s="179"/>
      <c r="C131" s="179"/>
      <c r="D131" s="179"/>
      <c r="E131" s="179"/>
      <c r="F131" s="179"/>
      <c r="G131" s="179"/>
      <c r="H131" s="179"/>
      <c r="I131" s="179"/>
      <c r="J131" s="179"/>
      <c r="K131" s="179"/>
      <c r="M131" s="198"/>
      <c r="N131" s="1233" t="s">
        <v>17</v>
      </c>
      <c r="O131" s="1344"/>
      <c r="P131" s="1233" t="s">
        <v>297</v>
      </c>
      <c r="Q131" s="1344"/>
      <c r="R131" s="1233" t="s">
        <v>290</v>
      </c>
      <c r="S131" s="1344"/>
      <c r="T131" s="1233"/>
      <c r="U131" s="1344"/>
      <c r="V131" s="1233"/>
      <c r="W131" s="1344"/>
      <c r="X131" s="1344"/>
      <c r="Y131" s="1233"/>
      <c r="Z131" s="1344"/>
      <c r="AA131" s="1344"/>
      <c r="AB131" s="1233"/>
      <c r="AC131" s="1344"/>
      <c r="AD131" s="1233"/>
      <c r="AE131" s="1344"/>
      <c r="AF131" s="1232" t="s">
        <v>318</v>
      </c>
      <c r="AG131" s="1344"/>
      <c r="AH131" s="1344"/>
      <c r="AI131" s="1344"/>
      <c r="AJ131" s="1344"/>
      <c r="AK131" s="1344"/>
      <c r="AL131" s="1344"/>
      <c r="AM131" s="1344"/>
      <c r="AN131" s="1233" t="s">
        <v>281</v>
      </c>
      <c r="AO131" s="1344"/>
      <c r="AP131" s="1344"/>
      <c r="AQ131" s="1344"/>
      <c r="AR131" s="1344"/>
      <c r="AS131" s="1233" t="s">
        <v>284</v>
      </c>
      <c r="AT131" s="1344"/>
      <c r="AU131" s="1344"/>
      <c r="AV131" s="169" t="s">
        <v>83</v>
      </c>
      <c r="AW131" s="1234" t="s">
        <v>285</v>
      </c>
      <c r="AX131" s="1344"/>
      <c r="AY131" s="1344"/>
      <c r="AZ131" s="1344"/>
      <c r="BA131" s="1344"/>
      <c r="BB131" s="1344"/>
      <c r="BC131" s="170">
        <v>519000000</v>
      </c>
      <c r="BD131" s="171">
        <v>0</v>
      </c>
      <c r="BE131" s="170">
        <v>519000000</v>
      </c>
      <c r="BF131" s="171">
        <v>0</v>
      </c>
      <c r="BG131" s="171">
        <v>0</v>
      </c>
      <c r="BH131" s="171">
        <v>0</v>
      </c>
      <c r="BI131" s="171">
        <v>0</v>
      </c>
      <c r="BJ131" s="171">
        <v>0</v>
      </c>
      <c r="BK131" s="171">
        <v>0</v>
      </c>
      <c r="BL131" s="171">
        <v>0</v>
      </c>
      <c r="BM131" s="171" t="s">
        <v>437</v>
      </c>
      <c r="BN131" s="171" t="s">
        <v>437</v>
      </c>
      <c r="BO131" s="171" t="s">
        <v>437</v>
      </c>
    </row>
    <row r="132" spans="1:67" s="176" customFormat="1" x14ac:dyDescent="0.25"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M132" s="198"/>
      <c r="N132" s="1233" t="s">
        <v>17</v>
      </c>
      <c r="O132" s="1344"/>
      <c r="P132" s="1233" t="s">
        <v>297</v>
      </c>
      <c r="Q132" s="1344"/>
      <c r="R132" s="1233" t="s">
        <v>290</v>
      </c>
      <c r="S132" s="1344"/>
      <c r="T132" s="1233" t="s">
        <v>287</v>
      </c>
      <c r="U132" s="1344"/>
      <c r="V132" s="1233"/>
      <c r="W132" s="1344"/>
      <c r="X132" s="1344"/>
      <c r="Y132" s="1233"/>
      <c r="Z132" s="1344"/>
      <c r="AA132" s="1344"/>
      <c r="AB132" s="1233"/>
      <c r="AC132" s="1344"/>
      <c r="AD132" s="1233"/>
      <c r="AE132" s="1344"/>
      <c r="AF132" s="1232" t="s">
        <v>319</v>
      </c>
      <c r="AG132" s="1344"/>
      <c r="AH132" s="1344"/>
      <c r="AI132" s="1344"/>
      <c r="AJ132" s="1344"/>
      <c r="AK132" s="1344"/>
      <c r="AL132" s="1344"/>
      <c r="AM132" s="1344"/>
      <c r="AN132" s="1233" t="s">
        <v>281</v>
      </c>
      <c r="AO132" s="1344"/>
      <c r="AP132" s="1344"/>
      <c r="AQ132" s="1344"/>
      <c r="AR132" s="1344"/>
      <c r="AS132" s="1233" t="s">
        <v>284</v>
      </c>
      <c r="AT132" s="1344"/>
      <c r="AU132" s="1344"/>
      <c r="AV132" s="169" t="s">
        <v>83</v>
      </c>
      <c r="AW132" s="1234" t="s">
        <v>285</v>
      </c>
      <c r="AX132" s="1344"/>
      <c r="AY132" s="1344"/>
      <c r="AZ132" s="1344"/>
      <c r="BA132" s="1344"/>
      <c r="BB132" s="1344"/>
      <c r="BC132" s="170">
        <v>519000000</v>
      </c>
      <c r="BD132" s="171">
        <v>0</v>
      </c>
      <c r="BE132" s="170">
        <v>519000000</v>
      </c>
      <c r="BF132" s="171">
        <v>0</v>
      </c>
      <c r="BG132" s="171">
        <v>0</v>
      </c>
      <c r="BH132" s="171">
        <v>0</v>
      </c>
      <c r="BI132" s="171">
        <v>0</v>
      </c>
      <c r="BJ132" s="171">
        <v>0</v>
      </c>
      <c r="BK132" s="171">
        <v>0</v>
      </c>
      <c r="BL132" s="171">
        <v>0</v>
      </c>
      <c r="BM132" s="171" t="s">
        <v>437</v>
      </c>
      <c r="BN132" s="171" t="s">
        <v>437</v>
      </c>
      <c r="BO132" s="171" t="s">
        <v>437</v>
      </c>
    </row>
    <row r="133" spans="1:67" s="185" customFormat="1" x14ac:dyDescent="0.25">
      <c r="A133" s="185" t="str">
        <f>+B133&amp;"-"&amp;C133&amp;"-"&amp;D133&amp;"-"&amp;E133&amp;"-"&amp;F133&amp;"-"&amp;G133&amp;"-"&amp;AV133</f>
        <v>A-3-2-1-1-0-11</v>
      </c>
      <c r="B133" s="186" t="str">
        <f t="shared" si="14"/>
        <v>A</v>
      </c>
      <c r="C133" s="186" t="str">
        <f t="shared" si="15"/>
        <v>3</v>
      </c>
      <c r="D133" s="186" t="str">
        <f t="shared" si="16"/>
        <v>2</v>
      </c>
      <c r="E133" s="186" t="str">
        <f t="shared" si="17"/>
        <v>1</v>
      </c>
      <c r="F133" s="186" t="str">
        <f t="shared" si="18"/>
        <v>1</v>
      </c>
      <c r="G133" s="186">
        <f t="shared" si="19"/>
        <v>0</v>
      </c>
      <c r="H133" s="186"/>
      <c r="I133" s="186"/>
      <c r="J133" s="186"/>
      <c r="K133" s="186"/>
      <c r="M133" s="199"/>
      <c r="N133" s="1445" t="s">
        <v>17</v>
      </c>
      <c r="O133" s="1444"/>
      <c r="P133" s="1445" t="s">
        <v>297</v>
      </c>
      <c r="Q133" s="1444"/>
      <c r="R133" s="1445" t="s">
        <v>290</v>
      </c>
      <c r="S133" s="1444"/>
      <c r="T133" s="1445" t="s">
        <v>287</v>
      </c>
      <c r="U133" s="1444"/>
      <c r="V133" s="1445" t="s">
        <v>287</v>
      </c>
      <c r="W133" s="1444"/>
      <c r="X133" s="1444"/>
      <c r="Y133" s="1445"/>
      <c r="Z133" s="1444"/>
      <c r="AA133" s="1444"/>
      <c r="AB133" s="1445"/>
      <c r="AC133" s="1444"/>
      <c r="AD133" s="1445"/>
      <c r="AE133" s="1444"/>
      <c r="AF133" s="1446" t="s">
        <v>95</v>
      </c>
      <c r="AG133" s="1444"/>
      <c r="AH133" s="1444"/>
      <c r="AI133" s="1444"/>
      <c r="AJ133" s="1444"/>
      <c r="AK133" s="1444"/>
      <c r="AL133" s="1444"/>
      <c r="AM133" s="1444"/>
      <c r="AN133" s="1445" t="s">
        <v>281</v>
      </c>
      <c r="AO133" s="1444"/>
      <c r="AP133" s="1444"/>
      <c r="AQ133" s="1444"/>
      <c r="AR133" s="1444"/>
      <c r="AS133" s="1445" t="s">
        <v>284</v>
      </c>
      <c r="AT133" s="1444"/>
      <c r="AU133" s="1444"/>
      <c r="AV133" s="187" t="s">
        <v>83</v>
      </c>
      <c r="AW133" s="1443" t="s">
        <v>285</v>
      </c>
      <c r="AX133" s="1444"/>
      <c r="AY133" s="1444"/>
      <c r="AZ133" s="1444"/>
      <c r="BA133" s="1444"/>
      <c r="BB133" s="1444"/>
      <c r="BC133" s="188">
        <v>519000000</v>
      </c>
      <c r="BD133" s="189">
        <v>0</v>
      </c>
      <c r="BE133" s="188">
        <v>519000000</v>
      </c>
      <c r="BF133" s="189">
        <v>0</v>
      </c>
      <c r="BG133" s="189">
        <v>0</v>
      </c>
      <c r="BH133" s="189">
        <v>0</v>
      </c>
      <c r="BI133" s="189">
        <v>0</v>
      </c>
      <c r="BJ133" s="189">
        <v>0</v>
      </c>
      <c r="BK133" s="189">
        <v>0</v>
      </c>
      <c r="BL133" s="189">
        <v>0</v>
      </c>
      <c r="BM133" s="188" t="s">
        <v>437</v>
      </c>
      <c r="BN133" s="189" t="s">
        <v>437</v>
      </c>
      <c r="BO133" s="188" t="s">
        <v>437</v>
      </c>
    </row>
    <row r="134" spans="1:67" s="176" customFormat="1" ht="14.45" customHeight="1" x14ac:dyDescent="0.25"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M134" s="198"/>
      <c r="N134" s="1233" t="s">
        <v>17</v>
      </c>
      <c r="O134" s="1344"/>
      <c r="P134" s="1233" t="s">
        <v>297</v>
      </c>
      <c r="Q134" s="1344"/>
      <c r="R134" s="1233" t="s">
        <v>292</v>
      </c>
      <c r="S134" s="1344"/>
      <c r="T134" s="1233"/>
      <c r="U134" s="1344"/>
      <c r="V134" s="1233"/>
      <c r="W134" s="1344"/>
      <c r="X134" s="1344"/>
      <c r="Y134" s="1233"/>
      <c r="Z134" s="1344"/>
      <c r="AA134" s="1344"/>
      <c r="AB134" s="1233"/>
      <c r="AC134" s="1344"/>
      <c r="AD134" s="1233"/>
      <c r="AE134" s="1344"/>
      <c r="AF134" s="1232" t="s">
        <v>320</v>
      </c>
      <c r="AG134" s="1344"/>
      <c r="AH134" s="1344"/>
      <c r="AI134" s="1344"/>
      <c r="AJ134" s="1344"/>
      <c r="AK134" s="1344"/>
      <c r="AL134" s="1344"/>
      <c r="AM134" s="1344"/>
      <c r="AN134" s="1233" t="s">
        <v>281</v>
      </c>
      <c r="AO134" s="1344"/>
      <c r="AP134" s="1344"/>
      <c r="AQ134" s="1344"/>
      <c r="AR134" s="1344"/>
      <c r="AS134" s="1233" t="s">
        <v>282</v>
      </c>
      <c r="AT134" s="1344"/>
      <c r="AU134" s="1344"/>
      <c r="AV134" s="169" t="s">
        <v>68</v>
      </c>
      <c r="AW134" s="1234" t="s">
        <v>283</v>
      </c>
      <c r="AX134" s="1344"/>
      <c r="AY134" s="1344"/>
      <c r="AZ134" s="1344"/>
      <c r="BA134" s="1344"/>
      <c r="BB134" s="1344"/>
      <c r="BC134" s="170">
        <v>186200000</v>
      </c>
      <c r="BD134" s="171">
        <v>0</v>
      </c>
      <c r="BE134" s="170">
        <v>186200000</v>
      </c>
      <c r="BF134" s="171">
        <v>0</v>
      </c>
      <c r="BG134" s="171">
        <v>0</v>
      </c>
      <c r="BH134" s="171">
        <v>0</v>
      </c>
      <c r="BI134" s="171">
        <v>0</v>
      </c>
      <c r="BJ134" s="171">
        <v>0</v>
      </c>
      <c r="BK134" s="171">
        <v>0</v>
      </c>
      <c r="BL134" s="171">
        <v>0</v>
      </c>
      <c r="BM134" s="171" t="s">
        <v>437</v>
      </c>
      <c r="BN134" s="171" t="s">
        <v>437</v>
      </c>
      <c r="BO134" s="171" t="s">
        <v>437</v>
      </c>
    </row>
    <row r="135" spans="1:67" s="176" customFormat="1" ht="14.45" customHeight="1" x14ac:dyDescent="0.25"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M135" s="198"/>
      <c r="N135" s="1233" t="s">
        <v>17</v>
      </c>
      <c r="O135" s="1344"/>
      <c r="P135" s="1233" t="s">
        <v>297</v>
      </c>
      <c r="Q135" s="1344"/>
      <c r="R135" s="1233" t="s">
        <v>292</v>
      </c>
      <c r="S135" s="1344"/>
      <c r="T135" s="1233" t="s">
        <v>297</v>
      </c>
      <c r="U135" s="1344"/>
      <c r="V135" s="1233"/>
      <c r="W135" s="1344"/>
      <c r="X135" s="1344"/>
      <c r="Y135" s="1233"/>
      <c r="Z135" s="1344"/>
      <c r="AA135" s="1344"/>
      <c r="AB135" s="1233"/>
      <c r="AC135" s="1344"/>
      <c r="AD135" s="1233"/>
      <c r="AE135" s="1344"/>
      <c r="AF135" s="1232" t="s">
        <v>321</v>
      </c>
      <c r="AG135" s="1344"/>
      <c r="AH135" s="1344"/>
      <c r="AI135" s="1344"/>
      <c r="AJ135" s="1344"/>
      <c r="AK135" s="1344"/>
      <c r="AL135" s="1344"/>
      <c r="AM135" s="1344"/>
      <c r="AN135" s="1233" t="s">
        <v>281</v>
      </c>
      <c r="AO135" s="1344"/>
      <c r="AP135" s="1344"/>
      <c r="AQ135" s="1344"/>
      <c r="AR135" s="1344"/>
      <c r="AS135" s="1233" t="s">
        <v>282</v>
      </c>
      <c r="AT135" s="1344"/>
      <c r="AU135" s="1344"/>
      <c r="AV135" s="169" t="s">
        <v>68</v>
      </c>
      <c r="AW135" s="1234" t="s">
        <v>283</v>
      </c>
      <c r="AX135" s="1344"/>
      <c r="AY135" s="1344"/>
      <c r="AZ135" s="1344"/>
      <c r="BA135" s="1344"/>
      <c r="BB135" s="1344"/>
      <c r="BC135" s="170">
        <v>186200000</v>
      </c>
      <c r="BD135" s="171">
        <v>0</v>
      </c>
      <c r="BE135" s="170">
        <v>186200000</v>
      </c>
      <c r="BF135" s="171">
        <v>0</v>
      </c>
      <c r="BG135" s="171">
        <v>0</v>
      </c>
      <c r="BH135" s="171">
        <v>0</v>
      </c>
      <c r="BI135" s="171">
        <v>0</v>
      </c>
      <c r="BJ135" s="171">
        <v>0</v>
      </c>
      <c r="BK135" s="171">
        <v>0</v>
      </c>
      <c r="BL135" s="171">
        <v>0</v>
      </c>
      <c r="BM135" s="171" t="s">
        <v>437</v>
      </c>
      <c r="BN135" s="171" t="s">
        <v>437</v>
      </c>
      <c r="BO135" s="171" t="s">
        <v>437</v>
      </c>
    </row>
    <row r="136" spans="1:67" s="185" customFormat="1" x14ac:dyDescent="0.25">
      <c r="A136" s="185" t="str">
        <f>+B136&amp;"-"&amp;C136&amp;"-"&amp;D136&amp;"-"&amp;E136&amp;"-"&amp;F136&amp;"-"&amp;G136&amp;"-"&amp;AV136</f>
        <v>A-3-5-3-44-0-10</v>
      </c>
      <c r="B136" s="186" t="str">
        <f t="shared" si="14"/>
        <v>A</v>
      </c>
      <c r="C136" s="186" t="str">
        <f t="shared" si="15"/>
        <v>3</v>
      </c>
      <c r="D136" s="186" t="str">
        <f t="shared" si="16"/>
        <v>5</v>
      </c>
      <c r="E136" s="186" t="str">
        <f t="shared" si="17"/>
        <v>3</v>
      </c>
      <c r="F136" s="186" t="str">
        <f t="shared" si="18"/>
        <v>44</v>
      </c>
      <c r="G136" s="186">
        <f t="shared" si="19"/>
        <v>0</v>
      </c>
      <c r="H136" s="186"/>
      <c r="I136" s="186"/>
      <c r="J136" s="186"/>
      <c r="K136" s="186"/>
      <c r="M136" s="199"/>
      <c r="N136" s="1445" t="s">
        <v>17</v>
      </c>
      <c r="O136" s="1444"/>
      <c r="P136" s="1445" t="s">
        <v>297</v>
      </c>
      <c r="Q136" s="1444"/>
      <c r="R136" s="1445" t="s">
        <v>292</v>
      </c>
      <c r="S136" s="1444"/>
      <c r="T136" s="1445" t="s">
        <v>297</v>
      </c>
      <c r="U136" s="1444"/>
      <c r="V136" s="1445" t="s">
        <v>322</v>
      </c>
      <c r="W136" s="1444"/>
      <c r="X136" s="1444"/>
      <c r="Y136" s="1445"/>
      <c r="Z136" s="1444"/>
      <c r="AA136" s="1444"/>
      <c r="AB136" s="1445"/>
      <c r="AC136" s="1444"/>
      <c r="AD136" s="1445"/>
      <c r="AE136" s="1444"/>
      <c r="AF136" s="1446" t="s">
        <v>96</v>
      </c>
      <c r="AG136" s="1444"/>
      <c r="AH136" s="1444"/>
      <c r="AI136" s="1444"/>
      <c r="AJ136" s="1444"/>
      <c r="AK136" s="1444"/>
      <c r="AL136" s="1444"/>
      <c r="AM136" s="1444"/>
      <c r="AN136" s="1445" t="s">
        <v>281</v>
      </c>
      <c r="AO136" s="1444"/>
      <c r="AP136" s="1444"/>
      <c r="AQ136" s="1444"/>
      <c r="AR136" s="1444"/>
      <c r="AS136" s="1445" t="s">
        <v>282</v>
      </c>
      <c r="AT136" s="1444"/>
      <c r="AU136" s="1444"/>
      <c r="AV136" s="187" t="s">
        <v>68</v>
      </c>
      <c r="AW136" s="1443" t="s">
        <v>283</v>
      </c>
      <c r="AX136" s="1444"/>
      <c r="AY136" s="1444"/>
      <c r="AZ136" s="1444"/>
      <c r="BA136" s="1444"/>
      <c r="BB136" s="1444"/>
      <c r="BC136" s="188">
        <v>186200000</v>
      </c>
      <c r="BD136" s="189">
        <v>0</v>
      </c>
      <c r="BE136" s="188">
        <v>186200000</v>
      </c>
      <c r="BF136" s="189">
        <v>0</v>
      </c>
      <c r="BG136" s="189">
        <v>0</v>
      </c>
      <c r="BH136" s="189">
        <v>0</v>
      </c>
      <c r="BI136" s="189">
        <v>0</v>
      </c>
      <c r="BJ136" s="189">
        <v>0</v>
      </c>
      <c r="BK136" s="189">
        <v>0</v>
      </c>
      <c r="BL136" s="189">
        <v>0</v>
      </c>
      <c r="BM136" s="188" t="s">
        <v>437</v>
      </c>
      <c r="BN136" s="189" t="s">
        <v>437</v>
      </c>
      <c r="BO136" s="188" t="s">
        <v>437</v>
      </c>
    </row>
    <row r="137" spans="1:67" s="176" customFormat="1" x14ac:dyDescent="0.25"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M137" s="198"/>
      <c r="N137" s="1233" t="s">
        <v>17</v>
      </c>
      <c r="O137" s="1344"/>
      <c r="P137" s="1233" t="s">
        <v>297</v>
      </c>
      <c r="Q137" s="1344"/>
      <c r="R137" s="1233" t="s">
        <v>300</v>
      </c>
      <c r="S137" s="1344"/>
      <c r="T137" s="1233"/>
      <c r="U137" s="1344"/>
      <c r="V137" s="1233"/>
      <c r="W137" s="1344"/>
      <c r="X137" s="1344"/>
      <c r="Y137" s="1233"/>
      <c r="Z137" s="1344"/>
      <c r="AA137" s="1344"/>
      <c r="AB137" s="1233"/>
      <c r="AC137" s="1344"/>
      <c r="AD137" s="1233"/>
      <c r="AE137" s="1344"/>
      <c r="AF137" s="1232" t="s">
        <v>323</v>
      </c>
      <c r="AG137" s="1344"/>
      <c r="AH137" s="1344"/>
      <c r="AI137" s="1344"/>
      <c r="AJ137" s="1344"/>
      <c r="AK137" s="1344"/>
      <c r="AL137" s="1344"/>
      <c r="AM137" s="1344"/>
      <c r="AN137" s="1233" t="s">
        <v>281</v>
      </c>
      <c r="AO137" s="1344"/>
      <c r="AP137" s="1344"/>
      <c r="AQ137" s="1344"/>
      <c r="AR137" s="1344"/>
      <c r="AS137" s="1233" t="s">
        <v>282</v>
      </c>
      <c r="AT137" s="1344"/>
      <c r="AU137" s="1344"/>
      <c r="AV137" s="169" t="s">
        <v>68</v>
      </c>
      <c r="AW137" s="1234" t="s">
        <v>283</v>
      </c>
      <c r="AX137" s="1344"/>
      <c r="AY137" s="1344"/>
      <c r="AZ137" s="1344"/>
      <c r="BA137" s="1344"/>
      <c r="BB137" s="1344"/>
      <c r="BC137" s="170">
        <v>202718000000</v>
      </c>
      <c r="BD137" s="170">
        <v>202231500000</v>
      </c>
      <c r="BE137" s="170">
        <v>486500000</v>
      </c>
      <c r="BF137" s="171">
        <v>0</v>
      </c>
      <c r="BG137" s="170">
        <v>188379635475</v>
      </c>
      <c r="BH137" s="170">
        <v>13851864525</v>
      </c>
      <c r="BI137" s="170">
        <v>74444456036</v>
      </c>
      <c r="BJ137" s="170">
        <v>113935179439</v>
      </c>
      <c r="BK137" s="170">
        <v>74392476990</v>
      </c>
      <c r="BL137" s="170">
        <v>51979046</v>
      </c>
      <c r="BM137" s="170" t="s">
        <v>597</v>
      </c>
      <c r="BN137" s="171" t="s">
        <v>437</v>
      </c>
      <c r="BO137" s="170" t="s">
        <v>598</v>
      </c>
    </row>
    <row r="138" spans="1:67" s="176" customFormat="1" ht="14.45" customHeight="1" x14ac:dyDescent="0.25"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M138" s="198"/>
      <c r="N138" s="1233" t="s">
        <v>17</v>
      </c>
      <c r="O138" s="1344"/>
      <c r="P138" s="1233" t="s">
        <v>297</v>
      </c>
      <c r="Q138" s="1344"/>
      <c r="R138" s="1233" t="s">
        <v>300</v>
      </c>
      <c r="S138" s="1344"/>
      <c r="T138" s="1233"/>
      <c r="U138" s="1344"/>
      <c r="V138" s="1233"/>
      <c r="W138" s="1344"/>
      <c r="X138" s="1344"/>
      <c r="Y138" s="1233"/>
      <c r="Z138" s="1344"/>
      <c r="AA138" s="1344"/>
      <c r="AB138" s="1233"/>
      <c r="AC138" s="1344"/>
      <c r="AD138" s="1233"/>
      <c r="AE138" s="1344"/>
      <c r="AF138" s="1232" t="s">
        <v>323</v>
      </c>
      <c r="AG138" s="1344"/>
      <c r="AH138" s="1344"/>
      <c r="AI138" s="1344"/>
      <c r="AJ138" s="1344"/>
      <c r="AK138" s="1344"/>
      <c r="AL138" s="1344"/>
      <c r="AM138" s="1344"/>
      <c r="AN138" s="1233" t="s">
        <v>281</v>
      </c>
      <c r="AO138" s="1344"/>
      <c r="AP138" s="1344"/>
      <c r="AQ138" s="1344"/>
      <c r="AR138" s="1344"/>
      <c r="AS138" s="1233" t="s">
        <v>284</v>
      </c>
      <c r="AT138" s="1344"/>
      <c r="AU138" s="1344"/>
      <c r="AV138" s="169" t="s">
        <v>26</v>
      </c>
      <c r="AW138" s="1234" t="s">
        <v>286</v>
      </c>
      <c r="AX138" s="1344"/>
      <c r="AY138" s="1344"/>
      <c r="AZ138" s="1344"/>
      <c r="BA138" s="1344"/>
      <c r="BB138" s="1344"/>
      <c r="BC138" s="170">
        <v>66513900000</v>
      </c>
      <c r="BD138" s="170">
        <v>20060985926</v>
      </c>
      <c r="BE138" s="170">
        <v>46452914074</v>
      </c>
      <c r="BF138" s="171">
        <v>0</v>
      </c>
      <c r="BG138" s="170">
        <v>13814101827</v>
      </c>
      <c r="BH138" s="170">
        <v>6246884099</v>
      </c>
      <c r="BI138" s="170">
        <v>9154415327</v>
      </c>
      <c r="BJ138" s="170">
        <v>4659686500</v>
      </c>
      <c r="BK138" s="170">
        <v>9113877258</v>
      </c>
      <c r="BL138" s="170">
        <v>40538069</v>
      </c>
      <c r="BM138" s="170" t="s">
        <v>455</v>
      </c>
      <c r="BN138" s="171" t="s">
        <v>437</v>
      </c>
      <c r="BO138" s="171" t="s">
        <v>437</v>
      </c>
    </row>
    <row r="139" spans="1:67" s="176" customFormat="1" x14ac:dyDescent="0.25"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M139" s="198"/>
      <c r="N139" s="1233" t="s">
        <v>17</v>
      </c>
      <c r="O139" s="1344"/>
      <c r="P139" s="1233" t="s">
        <v>297</v>
      </c>
      <c r="Q139" s="1344"/>
      <c r="R139" s="1233" t="s">
        <v>300</v>
      </c>
      <c r="S139" s="1344"/>
      <c r="T139" s="1233" t="s">
        <v>287</v>
      </c>
      <c r="U139" s="1344"/>
      <c r="V139" s="1233"/>
      <c r="W139" s="1344"/>
      <c r="X139" s="1344"/>
      <c r="Y139" s="1233"/>
      <c r="Z139" s="1344"/>
      <c r="AA139" s="1344"/>
      <c r="AB139" s="1233"/>
      <c r="AC139" s="1344"/>
      <c r="AD139" s="1233"/>
      <c r="AE139" s="1344"/>
      <c r="AF139" s="1232" t="s">
        <v>427</v>
      </c>
      <c r="AG139" s="1344"/>
      <c r="AH139" s="1344"/>
      <c r="AI139" s="1344"/>
      <c r="AJ139" s="1344"/>
      <c r="AK139" s="1344"/>
      <c r="AL139" s="1344"/>
      <c r="AM139" s="1344"/>
      <c r="AN139" s="1233" t="s">
        <v>281</v>
      </c>
      <c r="AO139" s="1344"/>
      <c r="AP139" s="1344"/>
      <c r="AQ139" s="1344"/>
      <c r="AR139" s="1344"/>
      <c r="AS139" s="1233" t="s">
        <v>282</v>
      </c>
      <c r="AT139" s="1344"/>
      <c r="AU139" s="1344"/>
      <c r="AV139" s="169" t="s">
        <v>68</v>
      </c>
      <c r="AW139" s="1234" t="s">
        <v>283</v>
      </c>
      <c r="AX139" s="1344"/>
      <c r="AY139" s="1344"/>
      <c r="AZ139" s="1344"/>
      <c r="BA139" s="1344"/>
      <c r="BB139" s="1344"/>
      <c r="BC139" s="170">
        <v>420000000</v>
      </c>
      <c r="BD139" s="171">
        <v>0</v>
      </c>
      <c r="BE139" s="170">
        <v>420000000</v>
      </c>
      <c r="BF139" s="171">
        <v>0</v>
      </c>
      <c r="BG139" s="171">
        <v>0</v>
      </c>
      <c r="BH139" s="171">
        <v>0</v>
      </c>
      <c r="BI139" s="171">
        <v>0</v>
      </c>
      <c r="BJ139" s="171">
        <v>0</v>
      </c>
      <c r="BK139" s="171">
        <v>0</v>
      </c>
      <c r="BL139" s="171">
        <v>0</v>
      </c>
      <c r="BM139" s="171" t="s">
        <v>437</v>
      </c>
      <c r="BN139" s="171" t="s">
        <v>437</v>
      </c>
      <c r="BO139" s="171" t="s">
        <v>437</v>
      </c>
    </row>
    <row r="140" spans="1:67" s="176" customFormat="1" x14ac:dyDescent="0.25">
      <c r="B140" s="179"/>
      <c r="C140" s="179"/>
      <c r="D140" s="179"/>
      <c r="E140" s="179"/>
      <c r="F140" s="179"/>
      <c r="G140" s="179"/>
      <c r="H140" s="179"/>
      <c r="I140" s="179"/>
      <c r="J140" s="179"/>
      <c r="K140" s="179"/>
      <c r="M140" s="198"/>
      <c r="N140" s="1240" t="s">
        <v>17</v>
      </c>
      <c r="O140" s="1344"/>
      <c r="P140" s="1240" t="s">
        <v>297</v>
      </c>
      <c r="Q140" s="1344"/>
      <c r="R140" s="1240" t="s">
        <v>300</v>
      </c>
      <c r="S140" s="1344"/>
      <c r="T140" s="1240" t="s">
        <v>287</v>
      </c>
      <c r="U140" s="1344"/>
      <c r="V140" s="1240" t="s">
        <v>287</v>
      </c>
      <c r="W140" s="1344"/>
      <c r="X140" s="1344"/>
      <c r="Y140" s="1240"/>
      <c r="Z140" s="1344"/>
      <c r="AA140" s="1344"/>
      <c r="AB140" s="1240"/>
      <c r="AC140" s="1344"/>
      <c r="AD140" s="1240"/>
      <c r="AE140" s="1344"/>
      <c r="AF140" s="1239" t="s">
        <v>427</v>
      </c>
      <c r="AG140" s="1344"/>
      <c r="AH140" s="1344"/>
      <c r="AI140" s="1344"/>
      <c r="AJ140" s="1344"/>
      <c r="AK140" s="1344"/>
      <c r="AL140" s="1344"/>
      <c r="AM140" s="1344"/>
      <c r="AN140" s="1240" t="s">
        <v>281</v>
      </c>
      <c r="AO140" s="1344"/>
      <c r="AP140" s="1344"/>
      <c r="AQ140" s="1344"/>
      <c r="AR140" s="1344"/>
      <c r="AS140" s="1240" t="s">
        <v>282</v>
      </c>
      <c r="AT140" s="1344"/>
      <c r="AU140" s="1344"/>
      <c r="AV140" s="172" t="s">
        <v>68</v>
      </c>
      <c r="AW140" s="1241" t="s">
        <v>283</v>
      </c>
      <c r="AX140" s="1344"/>
      <c r="AY140" s="1344"/>
      <c r="AZ140" s="1344"/>
      <c r="BA140" s="1344"/>
      <c r="BB140" s="1344"/>
      <c r="BC140" s="173">
        <v>420000000</v>
      </c>
      <c r="BD140" s="174">
        <v>0</v>
      </c>
      <c r="BE140" s="173">
        <v>420000000</v>
      </c>
      <c r="BF140" s="174">
        <v>0</v>
      </c>
      <c r="BG140" s="174">
        <v>0</v>
      </c>
      <c r="BH140" s="174">
        <v>0</v>
      </c>
      <c r="BI140" s="174">
        <v>0</v>
      </c>
      <c r="BJ140" s="174">
        <v>0</v>
      </c>
      <c r="BK140" s="174">
        <v>0</v>
      </c>
      <c r="BL140" s="174">
        <v>0</v>
      </c>
      <c r="BM140" s="174" t="s">
        <v>437</v>
      </c>
      <c r="BN140" s="174" t="s">
        <v>437</v>
      </c>
      <c r="BO140" s="174" t="s">
        <v>437</v>
      </c>
    </row>
    <row r="141" spans="1:67" s="185" customFormat="1" x14ac:dyDescent="0.25">
      <c r="A141" s="185" t="str">
        <f>+B141&amp;"-"&amp;C141&amp;"-"&amp;D141&amp;"-"&amp;E141&amp;"-"&amp;F141&amp;"-"&amp;G141&amp;"-"&amp;AV141</f>
        <v>A-3-6-1-1-2-10</v>
      </c>
      <c r="B141" s="186" t="str">
        <f t="shared" si="14"/>
        <v>A</v>
      </c>
      <c r="C141" s="186" t="str">
        <f t="shared" si="15"/>
        <v>3</v>
      </c>
      <c r="D141" s="186" t="str">
        <f t="shared" si="16"/>
        <v>6</v>
      </c>
      <c r="E141" s="186" t="str">
        <f t="shared" si="17"/>
        <v>1</v>
      </c>
      <c r="F141" s="186" t="str">
        <f t="shared" si="18"/>
        <v>1</v>
      </c>
      <c r="G141" s="186" t="str">
        <f t="shared" si="19"/>
        <v>2</v>
      </c>
      <c r="H141" s="186"/>
      <c r="I141" s="186"/>
      <c r="J141" s="186"/>
      <c r="K141" s="186"/>
      <c r="M141" s="199"/>
      <c r="N141" s="1445" t="s">
        <v>17</v>
      </c>
      <c r="O141" s="1444"/>
      <c r="P141" s="1445" t="s">
        <v>297</v>
      </c>
      <c r="Q141" s="1444"/>
      <c r="R141" s="1445" t="s">
        <v>300</v>
      </c>
      <c r="S141" s="1444"/>
      <c r="T141" s="1445" t="s">
        <v>287</v>
      </c>
      <c r="U141" s="1444"/>
      <c r="V141" s="1445" t="s">
        <v>287</v>
      </c>
      <c r="W141" s="1444"/>
      <c r="X141" s="1444"/>
      <c r="Y141" s="1445" t="s">
        <v>290</v>
      </c>
      <c r="Z141" s="1444"/>
      <c r="AA141" s="1444"/>
      <c r="AB141" s="1445"/>
      <c r="AC141" s="1444"/>
      <c r="AD141" s="1445"/>
      <c r="AE141" s="1444"/>
      <c r="AF141" s="1446" t="s">
        <v>428</v>
      </c>
      <c r="AG141" s="1444"/>
      <c r="AH141" s="1444"/>
      <c r="AI141" s="1444"/>
      <c r="AJ141" s="1444"/>
      <c r="AK141" s="1444"/>
      <c r="AL141" s="1444"/>
      <c r="AM141" s="1444"/>
      <c r="AN141" s="1445" t="s">
        <v>281</v>
      </c>
      <c r="AO141" s="1444"/>
      <c r="AP141" s="1444"/>
      <c r="AQ141" s="1444"/>
      <c r="AR141" s="1444"/>
      <c r="AS141" s="1445" t="s">
        <v>282</v>
      </c>
      <c r="AT141" s="1444"/>
      <c r="AU141" s="1444"/>
      <c r="AV141" s="187" t="s">
        <v>68</v>
      </c>
      <c r="AW141" s="1443" t="s">
        <v>283</v>
      </c>
      <c r="AX141" s="1444"/>
      <c r="AY141" s="1444"/>
      <c r="AZ141" s="1444"/>
      <c r="BA141" s="1444"/>
      <c r="BB141" s="1444"/>
      <c r="BC141" s="188">
        <v>420000000</v>
      </c>
      <c r="BD141" s="189">
        <v>0</v>
      </c>
      <c r="BE141" s="188">
        <v>420000000</v>
      </c>
      <c r="BF141" s="189">
        <v>0</v>
      </c>
      <c r="BG141" s="189">
        <v>0</v>
      </c>
      <c r="BH141" s="189">
        <v>0</v>
      </c>
      <c r="BI141" s="189">
        <v>0</v>
      </c>
      <c r="BJ141" s="189">
        <v>0</v>
      </c>
      <c r="BK141" s="189">
        <v>0</v>
      </c>
      <c r="BL141" s="189">
        <v>0</v>
      </c>
      <c r="BM141" s="188" t="s">
        <v>437</v>
      </c>
      <c r="BN141" s="189" t="s">
        <v>437</v>
      </c>
      <c r="BO141" s="188" t="s">
        <v>437</v>
      </c>
    </row>
    <row r="142" spans="1:67" s="176" customFormat="1" x14ac:dyDescent="0.25">
      <c r="B142" s="179" t="str">
        <f t="shared" si="14"/>
        <v>A</v>
      </c>
      <c r="C142" s="179" t="str">
        <f t="shared" si="15"/>
        <v>3</v>
      </c>
      <c r="D142" s="179" t="str">
        <f t="shared" si="16"/>
        <v>6</v>
      </c>
      <c r="E142" s="179" t="str">
        <f t="shared" si="17"/>
        <v>3</v>
      </c>
      <c r="F142" s="179"/>
      <c r="G142" s="179"/>
      <c r="H142" s="179"/>
      <c r="I142" s="179"/>
      <c r="J142" s="179"/>
      <c r="K142" s="179"/>
      <c r="M142" s="198"/>
      <c r="N142" s="1233" t="s">
        <v>17</v>
      </c>
      <c r="O142" s="1344"/>
      <c r="P142" s="1233" t="s">
        <v>297</v>
      </c>
      <c r="Q142" s="1344"/>
      <c r="R142" s="1233" t="s">
        <v>300</v>
      </c>
      <c r="S142" s="1344"/>
      <c r="T142" s="1233" t="s">
        <v>297</v>
      </c>
      <c r="U142" s="1344"/>
      <c r="V142" s="1233"/>
      <c r="W142" s="1344"/>
      <c r="X142" s="1344"/>
      <c r="Y142" s="1233"/>
      <c r="Z142" s="1344"/>
      <c r="AA142" s="1344"/>
      <c r="AB142" s="1233"/>
      <c r="AC142" s="1344"/>
      <c r="AD142" s="1233"/>
      <c r="AE142" s="1344"/>
      <c r="AF142" s="1232" t="s">
        <v>324</v>
      </c>
      <c r="AG142" s="1344"/>
      <c r="AH142" s="1344"/>
      <c r="AI142" s="1344"/>
      <c r="AJ142" s="1344"/>
      <c r="AK142" s="1344"/>
      <c r="AL142" s="1344"/>
      <c r="AM142" s="1344"/>
      <c r="AN142" s="1233" t="s">
        <v>281</v>
      </c>
      <c r="AO142" s="1344"/>
      <c r="AP142" s="1344"/>
      <c r="AQ142" s="1344"/>
      <c r="AR142" s="1344"/>
      <c r="AS142" s="1233" t="s">
        <v>282</v>
      </c>
      <c r="AT142" s="1344"/>
      <c r="AU142" s="1344"/>
      <c r="AV142" s="169" t="s">
        <v>68</v>
      </c>
      <c r="AW142" s="1234" t="s">
        <v>283</v>
      </c>
      <c r="AX142" s="1344"/>
      <c r="AY142" s="1344"/>
      <c r="AZ142" s="1344"/>
      <c r="BA142" s="1344"/>
      <c r="BB142" s="1344"/>
      <c r="BC142" s="170">
        <v>202298000000</v>
      </c>
      <c r="BD142" s="170">
        <v>202231500000</v>
      </c>
      <c r="BE142" s="170">
        <v>66500000</v>
      </c>
      <c r="BF142" s="171">
        <v>0</v>
      </c>
      <c r="BG142" s="170">
        <v>188379635475</v>
      </c>
      <c r="BH142" s="170">
        <v>13851864525</v>
      </c>
      <c r="BI142" s="170">
        <v>74444456036</v>
      </c>
      <c r="BJ142" s="170">
        <v>113935179439</v>
      </c>
      <c r="BK142" s="170">
        <v>74392476990</v>
      </c>
      <c r="BL142" s="170">
        <v>51979046</v>
      </c>
      <c r="BM142" s="170" t="s">
        <v>597</v>
      </c>
      <c r="BN142" s="171" t="s">
        <v>437</v>
      </c>
      <c r="BO142" s="170" t="s">
        <v>598</v>
      </c>
    </row>
    <row r="143" spans="1:67" s="176" customFormat="1" ht="14.45" customHeight="1" x14ac:dyDescent="0.25">
      <c r="B143" s="179" t="str">
        <f t="shared" si="14"/>
        <v>A</v>
      </c>
      <c r="C143" s="179" t="str">
        <f t="shared" si="15"/>
        <v>3</v>
      </c>
      <c r="D143" s="179" t="str">
        <f t="shared" si="16"/>
        <v>6</v>
      </c>
      <c r="E143" s="179" t="str">
        <f t="shared" si="17"/>
        <v>3</v>
      </c>
      <c r="F143" s="179"/>
      <c r="G143" s="179"/>
      <c r="H143" s="179"/>
      <c r="I143" s="179"/>
      <c r="J143" s="179"/>
      <c r="K143" s="179"/>
      <c r="M143" s="198"/>
      <c r="N143" s="1233" t="s">
        <v>17</v>
      </c>
      <c r="O143" s="1344"/>
      <c r="P143" s="1233" t="s">
        <v>297</v>
      </c>
      <c r="Q143" s="1344"/>
      <c r="R143" s="1233" t="s">
        <v>300</v>
      </c>
      <c r="S143" s="1344"/>
      <c r="T143" s="1233" t="s">
        <v>297</v>
      </c>
      <c r="U143" s="1344"/>
      <c r="V143" s="1233"/>
      <c r="W143" s="1344"/>
      <c r="X143" s="1344"/>
      <c r="Y143" s="1233"/>
      <c r="Z143" s="1344"/>
      <c r="AA143" s="1344"/>
      <c r="AB143" s="1233"/>
      <c r="AC143" s="1344"/>
      <c r="AD143" s="1233"/>
      <c r="AE143" s="1344"/>
      <c r="AF143" s="1232" t="s">
        <v>324</v>
      </c>
      <c r="AG143" s="1344"/>
      <c r="AH143" s="1344"/>
      <c r="AI143" s="1344"/>
      <c r="AJ143" s="1344"/>
      <c r="AK143" s="1344"/>
      <c r="AL143" s="1344"/>
      <c r="AM143" s="1344"/>
      <c r="AN143" s="1233" t="s">
        <v>281</v>
      </c>
      <c r="AO143" s="1344"/>
      <c r="AP143" s="1344"/>
      <c r="AQ143" s="1344"/>
      <c r="AR143" s="1344"/>
      <c r="AS143" s="1233" t="s">
        <v>284</v>
      </c>
      <c r="AT143" s="1344"/>
      <c r="AU143" s="1344"/>
      <c r="AV143" s="169" t="s">
        <v>26</v>
      </c>
      <c r="AW143" s="1234" t="s">
        <v>286</v>
      </c>
      <c r="AX143" s="1344"/>
      <c r="AY143" s="1344"/>
      <c r="AZ143" s="1344"/>
      <c r="BA143" s="1344"/>
      <c r="BB143" s="1344"/>
      <c r="BC143" s="170">
        <v>66513900000</v>
      </c>
      <c r="BD143" s="170">
        <v>20060985926</v>
      </c>
      <c r="BE143" s="170">
        <v>46452914074</v>
      </c>
      <c r="BF143" s="171">
        <v>0</v>
      </c>
      <c r="BG143" s="170">
        <v>13814101827</v>
      </c>
      <c r="BH143" s="170">
        <v>6246884099</v>
      </c>
      <c r="BI143" s="170">
        <v>9154415327</v>
      </c>
      <c r="BJ143" s="170">
        <v>4659686500</v>
      </c>
      <c r="BK143" s="170">
        <v>9113877258</v>
      </c>
      <c r="BL143" s="170">
        <v>40538069</v>
      </c>
      <c r="BM143" s="170" t="s">
        <v>455</v>
      </c>
      <c r="BN143" s="171" t="s">
        <v>437</v>
      </c>
      <c r="BO143" s="171" t="s">
        <v>437</v>
      </c>
    </row>
    <row r="144" spans="1:67" s="185" customFormat="1" x14ac:dyDescent="0.25">
      <c r="A144" s="185" t="str">
        <f>+B144&amp;"-"&amp;C144&amp;"-"&amp;D144&amp;"-"&amp;E144&amp;"-"&amp;F144&amp;"-"&amp;G144&amp;"-"&amp;AV144</f>
        <v>A-3-6-3-4--10</v>
      </c>
      <c r="B144" s="186" t="str">
        <f t="shared" si="14"/>
        <v>A</v>
      </c>
      <c r="C144" s="186" t="str">
        <f t="shared" si="15"/>
        <v>3</v>
      </c>
      <c r="D144" s="186" t="str">
        <f t="shared" si="16"/>
        <v>6</v>
      </c>
      <c r="E144" s="186" t="str">
        <f t="shared" si="17"/>
        <v>3</v>
      </c>
      <c r="F144" s="186" t="str">
        <f t="shared" si="18"/>
        <v>4</v>
      </c>
      <c r="G144" s="186"/>
      <c r="H144" s="186"/>
      <c r="I144" s="186"/>
      <c r="J144" s="186"/>
      <c r="K144" s="186"/>
      <c r="M144" s="199"/>
      <c r="N144" s="1445" t="s">
        <v>17</v>
      </c>
      <c r="O144" s="1444"/>
      <c r="P144" s="1445" t="s">
        <v>297</v>
      </c>
      <c r="Q144" s="1444"/>
      <c r="R144" s="1445" t="s">
        <v>300</v>
      </c>
      <c r="S144" s="1444"/>
      <c r="T144" s="1445" t="s">
        <v>297</v>
      </c>
      <c r="U144" s="1444"/>
      <c r="V144" s="1445" t="s">
        <v>291</v>
      </c>
      <c r="W144" s="1444"/>
      <c r="X144" s="1444"/>
      <c r="Y144" s="1445"/>
      <c r="Z144" s="1444"/>
      <c r="AA144" s="1444"/>
      <c r="AB144" s="1445"/>
      <c r="AC144" s="1444"/>
      <c r="AD144" s="1445"/>
      <c r="AE144" s="1444"/>
      <c r="AF144" s="1446" t="s">
        <v>97</v>
      </c>
      <c r="AG144" s="1444"/>
      <c r="AH144" s="1444"/>
      <c r="AI144" s="1444"/>
      <c r="AJ144" s="1444"/>
      <c r="AK144" s="1444"/>
      <c r="AL144" s="1444"/>
      <c r="AM144" s="1444"/>
      <c r="AN144" s="1445" t="s">
        <v>281</v>
      </c>
      <c r="AO144" s="1444"/>
      <c r="AP144" s="1444"/>
      <c r="AQ144" s="1444"/>
      <c r="AR144" s="1444"/>
      <c r="AS144" s="1445" t="s">
        <v>282</v>
      </c>
      <c r="AT144" s="1444"/>
      <c r="AU144" s="1444"/>
      <c r="AV144" s="187" t="s">
        <v>68</v>
      </c>
      <c r="AW144" s="1443" t="s">
        <v>283</v>
      </c>
      <c r="AX144" s="1444"/>
      <c r="AY144" s="1444"/>
      <c r="AZ144" s="1444"/>
      <c r="BA144" s="1444"/>
      <c r="BB144" s="1444"/>
      <c r="BC144" s="188">
        <v>298000000</v>
      </c>
      <c r="BD144" s="188">
        <v>231500000</v>
      </c>
      <c r="BE144" s="188">
        <v>66500000</v>
      </c>
      <c r="BF144" s="189">
        <v>0</v>
      </c>
      <c r="BG144" s="188">
        <v>214066667</v>
      </c>
      <c r="BH144" s="188">
        <v>17433333</v>
      </c>
      <c r="BI144" s="188">
        <v>69300000</v>
      </c>
      <c r="BJ144" s="188">
        <v>144766667</v>
      </c>
      <c r="BK144" s="188">
        <v>69300000</v>
      </c>
      <c r="BL144" s="189">
        <v>0</v>
      </c>
      <c r="BM144" s="188" t="s">
        <v>599</v>
      </c>
      <c r="BN144" s="189" t="s">
        <v>437</v>
      </c>
      <c r="BO144" s="188" t="s">
        <v>437</v>
      </c>
    </row>
    <row r="145" spans="1:67" s="185" customFormat="1" x14ac:dyDescent="0.25">
      <c r="A145" s="185" t="str">
        <f>+B145&amp;"-"&amp;C145&amp;"-"&amp;D145&amp;"-"&amp;E145&amp;"-"&amp;F145&amp;"-"&amp;G145&amp;"-"&amp;AV145</f>
        <v>A-3-6-3-7--10</v>
      </c>
      <c r="B145" s="186" t="str">
        <f t="shared" si="14"/>
        <v>A</v>
      </c>
      <c r="C145" s="186" t="str">
        <f t="shared" si="15"/>
        <v>3</v>
      </c>
      <c r="D145" s="186" t="str">
        <f t="shared" si="16"/>
        <v>6</v>
      </c>
      <c r="E145" s="186" t="str">
        <f t="shared" si="17"/>
        <v>3</v>
      </c>
      <c r="F145" s="186" t="str">
        <f t="shared" si="18"/>
        <v>7</v>
      </c>
      <c r="G145" s="186"/>
      <c r="H145" s="186"/>
      <c r="I145" s="186"/>
      <c r="J145" s="186"/>
      <c r="K145" s="186"/>
      <c r="M145" s="199"/>
      <c r="N145" s="1445" t="s">
        <v>17</v>
      </c>
      <c r="O145" s="1444"/>
      <c r="P145" s="1445" t="s">
        <v>297</v>
      </c>
      <c r="Q145" s="1444"/>
      <c r="R145" s="1445" t="s">
        <v>300</v>
      </c>
      <c r="S145" s="1444"/>
      <c r="T145" s="1445" t="s">
        <v>297</v>
      </c>
      <c r="U145" s="1444"/>
      <c r="V145" s="1445" t="s">
        <v>301</v>
      </c>
      <c r="W145" s="1444"/>
      <c r="X145" s="1444"/>
      <c r="Y145" s="1445"/>
      <c r="Z145" s="1444"/>
      <c r="AA145" s="1444"/>
      <c r="AB145" s="1445"/>
      <c r="AC145" s="1444"/>
      <c r="AD145" s="1445"/>
      <c r="AE145" s="1444"/>
      <c r="AF145" s="1446" t="s">
        <v>98</v>
      </c>
      <c r="AG145" s="1444"/>
      <c r="AH145" s="1444"/>
      <c r="AI145" s="1444"/>
      <c r="AJ145" s="1444"/>
      <c r="AK145" s="1444"/>
      <c r="AL145" s="1444"/>
      <c r="AM145" s="1444"/>
      <c r="AN145" s="1445" t="s">
        <v>281</v>
      </c>
      <c r="AO145" s="1444"/>
      <c r="AP145" s="1444"/>
      <c r="AQ145" s="1444"/>
      <c r="AR145" s="1444"/>
      <c r="AS145" s="1445" t="s">
        <v>282</v>
      </c>
      <c r="AT145" s="1444"/>
      <c r="AU145" s="1444"/>
      <c r="AV145" s="187" t="s">
        <v>68</v>
      </c>
      <c r="AW145" s="1443" t="s">
        <v>283</v>
      </c>
      <c r="AX145" s="1444"/>
      <c r="AY145" s="1444"/>
      <c r="AZ145" s="1444"/>
      <c r="BA145" s="1444"/>
      <c r="BB145" s="1444"/>
      <c r="BC145" s="188">
        <v>202000000000</v>
      </c>
      <c r="BD145" s="188">
        <v>202000000000</v>
      </c>
      <c r="BE145" s="189">
        <v>0</v>
      </c>
      <c r="BF145" s="189">
        <v>0</v>
      </c>
      <c r="BG145" s="188">
        <v>188165568808</v>
      </c>
      <c r="BH145" s="188">
        <v>13834431192</v>
      </c>
      <c r="BI145" s="188">
        <v>74375156036</v>
      </c>
      <c r="BJ145" s="188">
        <v>113790412772</v>
      </c>
      <c r="BK145" s="188">
        <v>74323176990</v>
      </c>
      <c r="BL145" s="188">
        <v>51979046</v>
      </c>
      <c r="BM145" s="188" t="s">
        <v>600</v>
      </c>
      <c r="BN145" s="189" t="s">
        <v>437</v>
      </c>
      <c r="BO145" s="188" t="s">
        <v>598</v>
      </c>
    </row>
    <row r="146" spans="1:67" s="190" customFormat="1" x14ac:dyDescent="0.25">
      <c r="B146" s="191" t="str">
        <f t="shared" si="14"/>
        <v>A</v>
      </c>
      <c r="C146" s="191" t="str">
        <f t="shared" si="15"/>
        <v>3</v>
      </c>
      <c r="D146" s="191" t="str">
        <f t="shared" si="16"/>
        <v>6</v>
      </c>
      <c r="E146" s="191" t="str">
        <f t="shared" si="17"/>
        <v>3</v>
      </c>
      <c r="F146" s="191" t="str">
        <f t="shared" si="18"/>
        <v>11</v>
      </c>
      <c r="G146" s="191"/>
      <c r="H146" s="191"/>
      <c r="I146" s="191"/>
      <c r="J146" s="191"/>
      <c r="K146" s="191"/>
      <c r="M146" s="200"/>
      <c r="N146" s="1447" t="s">
        <v>17</v>
      </c>
      <c r="O146" s="1448"/>
      <c r="P146" s="1447" t="s">
        <v>297</v>
      </c>
      <c r="Q146" s="1448"/>
      <c r="R146" s="1447" t="s">
        <v>300</v>
      </c>
      <c r="S146" s="1448"/>
      <c r="T146" s="1447" t="s">
        <v>297</v>
      </c>
      <c r="U146" s="1448"/>
      <c r="V146" s="1447" t="s">
        <v>83</v>
      </c>
      <c r="W146" s="1448"/>
      <c r="X146" s="1448"/>
      <c r="Y146" s="1447"/>
      <c r="Z146" s="1448"/>
      <c r="AA146" s="1448"/>
      <c r="AB146" s="1447"/>
      <c r="AC146" s="1448"/>
      <c r="AD146" s="1447"/>
      <c r="AE146" s="1448"/>
      <c r="AF146" s="1449" t="s">
        <v>187</v>
      </c>
      <c r="AG146" s="1448"/>
      <c r="AH146" s="1448"/>
      <c r="AI146" s="1448"/>
      <c r="AJ146" s="1448"/>
      <c r="AK146" s="1448"/>
      <c r="AL146" s="1448"/>
      <c r="AM146" s="1448"/>
      <c r="AN146" s="1447" t="s">
        <v>281</v>
      </c>
      <c r="AO146" s="1448"/>
      <c r="AP146" s="1448"/>
      <c r="AQ146" s="1448"/>
      <c r="AR146" s="1448"/>
      <c r="AS146" s="1447" t="s">
        <v>284</v>
      </c>
      <c r="AT146" s="1448"/>
      <c r="AU146" s="1448"/>
      <c r="AV146" s="192" t="s">
        <v>26</v>
      </c>
      <c r="AW146" s="1450" t="s">
        <v>286</v>
      </c>
      <c r="AX146" s="1448"/>
      <c r="AY146" s="1448"/>
      <c r="AZ146" s="1448"/>
      <c r="BA146" s="1448"/>
      <c r="BB146" s="1448"/>
      <c r="BC146" s="193">
        <v>66009000000</v>
      </c>
      <c r="BD146" s="193">
        <v>20060985926</v>
      </c>
      <c r="BE146" s="193">
        <v>45948014074</v>
      </c>
      <c r="BF146" s="194">
        <v>0</v>
      </c>
      <c r="BG146" s="193">
        <v>13814101827</v>
      </c>
      <c r="BH146" s="193">
        <v>6246884099</v>
      </c>
      <c r="BI146" s="193">
        <v>9154415327</v>
      </c>
      <c r="BJ146" s="193">
        <v>4659686500</v>
      </c>
      <c r="BK146" s="193">
        <v>9113877258</v>
      </c>
      <c r="BL146" s="193">
        <v>40538069</v>
      </c>
      <c r="BM146" s="193" t="s">
        <v>455</v>
      </c>
      <c r="BN146" s="194" t="s">
        <v>437</v>
      </c>
      <c r="BO146" s="193" t="s">
        <v>437</v>
      </c>
    </row>
    <row r="147" spans="1:67" s="185" customFormat="1" x14ac:dyDescent="0.25">
      <c r="A147" s="185" t="str">
        <f>+B147&amp;"-"&amp;C147&amp;"-"&amp;D147&amp;"-"&amp;E147&amp;"-"&amp;F147&amp;"-"&amp;G147&amp;"-"&amp;AV147</f>
        <v>A-3-6-3-11-1-16</v>
      </c>
      <c r="B147" s="186" t="str">
        <f t="shared" si="14"/>
        <v>A</v>
      </c>
      <c r="C147" s="186" t="str">
        <f t="shared" si="15"/>
        <v>3</v>
      </c>
      <c r="D147" s="186" t="str">
        <f t="shared" si="16"/>
        <v>6</v>
      </c>
      <c r="E147" s="186" t="str">
        <f t="shared" si="17"/>
        <v>3</v>
      </c>
      <c r="F147" s="186" t="str">
        <f t="shared" si="18"/>
        <v>11</v>
      </c>
      <c r="G147" s="186" t="str">
        <f t="shared" ref="G147:G210" si="20">+Y147</f>
        <v>1</v>
      </c>
      <c r="H147" s="186"/>
      <c r="I147" s="186"/>
      <c r="J147" s="186"/>
      <c r="K147" s="186"/>
      <c r="M147" s="199"/>
      <c r="N147" s="1445" t="s">
        <v>17</v>
      </c>
      <c r="O147" s="1444"/>
      <c r="P147" s="1445" t="s">
        <v>297</v>
      </c>
      <c r="Q147" s="1444"/>
      <c r="R147" s="1445" t="s">
        <v>300</v>
      </c>
      <c r="S147" s="1444"/>
      <c r="T147" s="1445" t="s">
        <v>297</v>
      </c>
      <c r="U147" s="1444"/>
      <c r="V147" s="1445" t="s">
        <v>83</v>
      </c>
      <c r="W147" s="1444"/>
      <c r="X147" s="1444"/>
      <c r="Y147" s="1445" t="s">
        <v>287</v>
      </c>
      <c r="Z147" s="1444"/>
      <c r="AA147" s="1444"/>
      <c r="AB147" s="1445" t="s">
        <v>244</v>
      </c>
      <c r="AC147" s="1444"/>
      <c r="AD147" s="1445" t="s">
        <v>244</v>
      </c>
      <c r="AE147" s="1444"/>
      <c r="AF147" s="1446" t="s">
        <v>99</v>
      </c>
      <c r="AG147" s="1444"/>
      <c r="AH147" s="1444"/>
      <c r="AI147" s="1444"/>
      <c r="AJ147" s="1444"/>
      <c r="AK147" s="1444"/>
      <c r="AL147" s="1444"/>
      <c r="AM147" s="1444"/>
      <c r="AN147" s="1445" t="s">
        <v>281</v>
      </c>
      <c r="AO147" s="1444"/>
      <c r="AP147" s="1444"/>
      <c r="AQ147" s="1444"/>
      <c r="AR147" s="1444"/>
      <c r="AS147" s="1445" t="s">
        <v>284</v>
      </c>
      <c r="AT147" s="1444"/>
      <c r="AU147" s="1444"/>
      <c r="AV147" s="187" t="s">
        <v>26</v>
      </c>
      <c r="AW147" s="1443" t="s">
        <v>286</v>
      </c>
      <c r="AX147" s="1444"/>
      <c r="AY147" s="1444"/>
      <c r="AZ147" s="1444"/>
      <c r="BA147" s="1444"/>
      <c r="BB147" s="1444"/>
      <c r="BC147" s="188">
        <v>58014500000</v>
      </c>
      <c r="BD147" s="188">
        <v>12141485926</v>
      </c>
      <c r="BE147" s="188">
        <v>45873014074</v>
      </c>
      <c r="BF147" s="189">
        <v>0</v>
      </c>
      <c r="BG147" s="188">
        <v>6122890283</v>
      </c>
      <c r="BH147" s="188">
        <v>6018595643</v>
      </c>
      <c r="BI147" s="188">
        <v>5301144983</v>
      </c>
      <c r="BJ147" s="188">
        <v>821745300</v>
      </c>
      <c r="BK147" s="188">
        <v>5260606914</v>
      </c>
      <c r="BL147" s="188">
        <v>40538069</v>
      </c>
      <c r="BM147" s="188" t="s">
        <v>601</v>
      </c>
      <c r="BN147" s="189" t="s">
        <v>437</v>
      </c>
      <c r="BO147" s="188" t="s">
        <v>437</v>
      </c>
    </row>
    <row r="148" spans="1:67" s="185" customFormat="1" x14ac:dyDescent="0.25">
      <c r="A148" s="185" t="str">
        <f>+B148&amp;"-"&amp;C148&amp;"-"&amp;D148&amp;"-"&amp;E148&amp;"-"&amp;F148&amp;"-"&amp;G148&amp;"-"&amp;AV148</f>
        <v>A-3-6-3-11-2-16</v>
      </c>
      <c r="B148" s="186" t="str">
        <f t="shared" si="14"/>
        <v>A</v>
      </c>
      <c r="C148" s="186" t="str">
        <f t="shared" si="15"/>
        <v>3</v>
      </c>
      <c r="D148" s="186" t="str">
        <f t="shared" si="16"/>
        <v>6</v>
      </c>
      <c r="E148" s="186" t="str">
        <f t="shared" si="17"/>
        <v>3</v>
      </c>
      <c r="F148" s="186" t="str">
        <f t="shared" si="18"/>
        <v>11</v>
      </c>
      <c r="G148" s="186" t="str">
        <f t="shared" si="20"/>
        <v>2</v>
      </c>
      <c r="H148" s="186"/>
      <c r="I148" s="186"/>
      <c r="J148" s="186"/>
      <c r="K148" s="186"/>
      <c r="M148" s="199"/>
      <c r="N148" s="1445" t="s">
        <v>17</v>
      </c>
      <c r="O148" s="1444"/>
      <c r="P148" s="1445" t="s">
        <v>297</v>
      </c>
      <c r="Q148" s="1444"/>
      <c r="R148" s="1445" t="s">
        <v>300</v>
      </c>
      <c r="S148" s="1444"/>
      <c r="T148" s="1445" t="s">
        <v>297</v>
      </c>
      <c r="U148" s="1444"/>
      <c r="V148" s="1445" t="s">
        <v>83</v>
      </c>
      <c r="W148" s="1444"/>
      <c r="X148" s="1444"/>
      <c r="Y148" s="1445" t="s">
        <v>290</v>
      </c>
      <c r="Z148" s="1444"/>
      <c r="AA148" s="1444"/>
      <c r="AB148" s="1445" t="s">
        <v>244</v>
      </c>
      <c r="AC148" s="1444"/>
      <c r="AD148" s="1445" t="s">
        <v>244</v>
      </c>
      <c r="AE148" s="1444"/>
      <c r="AF148" s="1446" t="s">
        <v>100</v>
      </c>
      <c r="AG148" s="1444"/>
      <c r="AH148" s="1444"/>
      <c r="AI148" s="1444"/>
      <c r="AJ148" s="1444"/>
      <c r="AK148" s="1444"/>
      <c r="AL148" s="1444"/>
      <c r="AM148" s="1444"/>
      <c r="AN148" s="1445" t="s">
        <v>281</v>
      </c>
      <c r="AO148" s="1444"/>
      <c r="AP148" s="1444"/>
      <c r="AQ148" s="1444"/>
      <c r="AR148" s="1444"/>
      <c r="AS148" s="1445" t="s">
        <v>284</v>
      </c>
      <c r="AT148" s="1444"/>
      <c r="AU148" s="1444"/>
      <c r="AV148" s="187" t="s">
        <v>26</v>
      </c>
      <c r="AW148" s="1443" t="s">
        <v>286</v>
      </c>
      <c r="AX148" s="1444"/>
      <c r="AY148" s="1444"/>
      <c r="AZ148" s="1444"/>
      <c r="BA148" s="1444"/>
      <c r="BB148" s="1444"/>
      <c r="BC148" s="188">
        <v>7994500000</v>
      </c>
      <c r="BD148" s="188">
        <v>7919500000</v>
      </c>
      <c r="BE148" s="188">
        <v>75000000</v>
      </c>
      <c r="BF148" s="189">
        <v>0</v>
      </c>
      <c r="BG148" s="188">
        <v>7691211544</v>
      </c>
      <c r="BH148" s="188">
        <v>228288456</v>
      </c>
      <c r="BI148" s="188">
        <v>3853270344</v>
      </c>
      <c r="BJ148" s="188">
        <v>3837941200</v>
      </c>
      <c r="BK148" s="188">
        <v>3853270344</v>
      </c>
      <c r="BL148" s="189">
        <v>0</v>
      </c>
      <c r="BM148" s="188" t="s">
        <v>602</v>
      </c>
      <c r="BN148" s="189" t="s">
        <v>437</v>
      </c>
      <c r="BO148" s="188" t="s">
        <v>437</v>
      </c>
    </row>
    <row r="149" spans="1:67" s="185" customFormat="1" x14ac:dyDescent="0.25">
      <c r="A149" s="185" t="str">
        <f>+B149&amp;"-"&amp;C149&amp;"-"&amp;D149&amp;"-"&amp;E149&amp;"-"&amp;F149&amp;"-"&amp;G149&amp;"-"&amp;AV149</f>
        <v>A-3-6-3-66--16</v>
      </c>
      <c r="B149" s="186" t="str">
        <f t="shared" si="14"/>
        <v>A</v>
      </c>
      <c r="C149" s="186" t="str">
        <f t="shared" si="15"/>
        <v>3</v>
      </c>
      <c r="D149" s="186" t="str">
        <f t="shared" si="16"/>
        <v>6</v>
      </c>
      <c r="E149" s="186" t="str">
        <f t="shared" si="17"/>
        <v>3</v>
      </c>
      <c r="F149" s="186" t="str">
        <f t="shared" si="18"/>
        <v>66</v>
      </c>
      <c r="G149" s="186"/>
      <c r="H149" s="186"/>
      <c r="I149" s="186"/>
      <c r="J149" s="186"/>
      <c r="K149" s="186"/>
      <c r="M149" s="199"/>
      <c r="N149" s="1445" t="s">
        <v>17</v>
      </c>
      <c r="O149" s="1444"/>
      <c r="P149" s="1445" t="s">
        <v>297</v>
      </c>
      <c r="Q149" s="1444"/>
      <c r="R149" s="1445" t="s">
        <v>300</v>
      </c>
      <c r="S149" s="1444"/>
      <c r="T149" s="1445" t="s">
        <v>297</v>
      </c>
      <c r="U149" s="1444"/>
      <c r="V149" s="1445" t="s">
        <v>325</v>
      </c>
      <c r="W149" s="1444"/>
      <c r="X149" s="1444"/>
      <c r="Y149" s="1445"/>
      <c r="Z149" s="1444"/>
      <c r="AA149" s="1444"/>
      <c r="AB149" s="1445"/>
      <c r="AC149" s="1444"/>
      <c r="AD149" s="1445"/>
      <c r="AE149" s="1444"/>
      <c r="AF149" s="1446" t="s">
        <v>101</v>
      </c>
      <c r="AG149" s="1444"/>
      <c r="AH149" s="1444"/>
      <c r="AI149" s="1444"/>
      <c r="AJ149" s="1444"/>
      <c r="AK149" s="1444"/>
      <c r="AL149" s="1444"/>
      <c r="AM149" s="1444"/>
      <c r="AN149" s="1445" t="s">
        <v>281</v>
      </c>
      <c r="AO149" s="1444"/>
      <c r="AP149" s="1444"/>
      <c r="AQ149" s="1444"/>
      <c r="AR149" s="1444"/>
      <c r="AS149" s="1445" t="s">
        <v>284</v>
      </c>
      <c r="AT149" s="1444"/>
      <c r="AU149" s="1444"/>
      <c r="AV149" s="187" t="s">
        <v>26</v>
      </c>
      <c r="AW149" s="1443" t="s">
        <v>286</v>
      </c>
      <c r="AX149" s="1444"/>
      <c r="AY149" s="1444"/>
      <c r="AZ149" s="1444"/>
      <c r="BA149" s="1444"/>
      <c r="BB149" s="1444"/>
      <c r="BC149" s="188">
        <v>504900000</v>
      </c>
      <c r="BD149" s="189">
        <v>0</v>
      </c>
      <c r="BE149" s="188">
        <v>504900000</v>
      </c>
      <c r="BF149" s="189">
        <v>0</v>
      </c>
      <c r="BG149" s="189">
        <v>0</v>
      </c>
      <c r="BH149" s="189">
        <v>0</v>
      </c>
      <c r="BI149" s="189">
        <v>0</v>
      </c>
      <c r="BJ149" s="189">
        <v>0</v>
      </c>
      <c r="BK149" s="189">
        <v>0</v>
      </c>
      <c r="BL149" s="189">
        <v>0</v>
      </c>
      <c r="BM149" s="188" t="s">
        <v>437</v>
      </c>
      <c r="BN149" s="189" t="s">
        <v>437</v>
      </c>
      <c r="BO149" s="188" t="s">
        <v>437</v>
      </c>
    </row>
    <row r="150" spans="1:67" s="181" customFormat="1" x14ac:dyDescent="0.25">
      <c r="B150" s="182" t="str">
        <f t="shared" si="14"/>
        <v>C</v>
      </c>
      <c r="C150" s="182"/>
      <c r="D150" s="182"/>
      <c r="E150" s="182"/>
      <c r="F150" s="182"/>
      <c r="G150" s="182"/>
      <c r="H150" s="182"/>
      <c r="I150" s="182"/>
      <c r="J150" s="182"/>
      <c r="K150" s="182"/>
      <c r="M150" s="213"/>
      <c r="N150" s="1172" t="s">
        <v>102</v>
      </c>
      <c r="O150" s="1173"/>
      <c r="P150" s="1172"/>
      <c r="Q150" s="1173"/>
      <c r="R150" s="1172"/>
      <c r="S150" s="1173"/>
      <c r="T150" s="1172"/>
      <c r="U150" s="1173"/>
      <c r="V150" s="1172"/>
      <c r="W150" s="1173"/>
      <c r="X150" s="1173"/>
      <c r="Y150" s="1172"/>
      <c r="Z150" s="1173"/>
      <c r="AA150" s="1173"/>
      <c r="AB150" s="1172"/>
      <c r="AC150" s="1173"/>
      <c r="AD150" s="1172"/>
      <c r="AE150" s="1173"/>
      <c r="AF150" s="1427" t="s">
        <v>13</v>
      </c>
      <c r="AG150" s="1173"/>
      <c r="AH150" s="1173"/>
      <c r="AI150" s="1173"/>
      <c r="AJ150" s="1173"/>
      <c r="AK150" s="1173"/>
      <c r="AL150" s="1173"/>
      <c r="AM150" s="1173"/>
      <c r="AN150" s="1172" t="s">
        <v>281</v>
      </c>
      <c r="AO150" s="1173"/>
      <c r="AP150" s="1173"/>
      <c r="AQ150" s="1173"/>
      <c r="AR150" s="1173"/>
      <c r="AS150" s="1172" t="s">
        <v>282</v>
      </c>
      <c r="AT150" s="1173"/>
      <c r="AU150" s="1173"/>
      <c r="AV150" s="210" t="s">
        <v>68</v>
      </c>
      <c r="AW150" s="1174" t="s">
        <v>283</v>
      </c>
      <c r="AX150" s="1173"/>
      <c r="AY150" s="1173"/>
      <c r="AZ150" s="1173"/>
      <c r="BA150" s="1173"/>
      <c r="BB150" s="1173"/>
      <c r="BC150" s="209">
        <v>14000000000</v>
      </c>
      <c r="BD150" s="211">
        <v>11860004924</v>
      </c>
      <c r="BE150" s="209">
        <v>2139995076</v>
      </c>
      <c r="BF150" s="211">
        <v>15099334179</v>
      </c>
      <c r="BG150" s="209">
        <v>8744340221</v>
      </c>
      <c r="BH150" s="209">
        <v>3115664703</v>
      </c>
      <c r="BI150" s="209">
        <v>2393342290</v>
      </c>
      <c r="BJ150" s="209">
        <v>6350997931</v>
      </c>
      <c r="BK150" s="209">
        <v>2272720068</v>
      </c>
      <c r="BL150" s="209">
        <v>120622222</v>
      </c>
      <c r="BM150" s="209" t="s">
        <v>603</v>
      </c>
      <c r="BN150" s="209" t="s">
        <v>604</v>
      </c>
      <c r="BO150" s="209" t="s">
        <v>605</v>
      </c>
    </row>
    <row r="151" spans="1:67" s="181" customFormat="1" x14ac:dyDescent="0.25">
      <c r="B151" s="182" t="str">
        <f t="shared" si="14"/>
        <v>C</v>
      </c>
      <c r="C151" s="182"/>
      <c r="D151" s="182"/>
      <c r="E151" s="182"/>
      <c r="F151" s="182"/>
      <c r="G151" s="182"/>
      <c r="H151" s="182"/>
      <c r="I151" s="182"/>
      <c r="J151" s="182"/>
      <c r="K151" s="182"/>
      <c r="M151" s="213"/>
      <c r="N151" s="1172" t="s">
        <v>102</v>
      </c>
      <c r="O151" s="1173"/>
      <c r="P151" s="1172"/>
      <c r="Q151" s="1173"/>
      <c r="R151" s="1172"/>
      <c r="S151" s="1173"/>
      <c r="T151" s="1172"/>
      <c r="U151" s="1173"/>
      <c r="V151" s="1172"/>
      <c r="W151" s="1173"/>
      <c r="X151" s="1173"/>
      <c r="Y151" s="1172"/>
      <c r="Z151" s="1173"/>
      <c r="AA151" s="1173"/>
      <c r="AB151" s="1172"/>
      <c r="AC151" s="1173"/>
      <c r="AD151" s="1172"/>
      <c r="AE151" s="1173"/>
      <c r="AF151" s="1427" t="s">
        <v>13</v>
      </c>
      <c r="AG151" s="1173"/>
      <c r="AH151" s="1173"/>
      <c r="AI151" s="1173"/>
      <c r="AJ151" s="1173"/>
      <c r="AK151" s="1173"/>
      <c r="AL151" s="1173"/>
      <c r="AM151" s="1173"/>
      <c r="AN151" s="1172" t="s">
        <v>281</v>
      </c>
      <c r="AO151" s="1173"/>
      <c r="AP151" s="1173"/>
      <c r="AQ151" s="1173"/>
      <c r="AR151" s="1173"/>
      <c r="AS151" s="1172" t="s">
        <v>282</v>
      </c>
      <c r="AT151" s="1173"/>
      <c r="AU151" s="1173"/>
      <c r="AV151" s="210" t="s">
        <v>311</v>
      </c>
      <c r="AW151" s="1174" t="s">
        <v>329</v>
      </c>
      <c r="AX151" s="1173"/>
      <c r="AY151" s="1173"/>
      <c r="AZ151" s="1173"/>
      <c r="BA151" s="1173"/>
      <c r="BB151" s="1173"/>
      <c r="BC151" s="209">
        <v>5000000000</v>
      </c>
      <c r="BD151" s="211">
        <v>5000000000</v>
      </c>
      <c r="BE151" s="209">
        <v>0</v>
      </c>
      <c r="BF151" s="211">
        <v>4021085821</v>
      </c>
      <c r="BG151" s="209">
        <v>5000000000</v>
      </c>
      <c r="BH151" s="209">
        <v>0</v>
      </c>
      <c r="BI151" s="209">
        <v>0</v>
      </c>
      <c r="BJ151" s="209">
        <v>5000000000</v>
      </c>
      <c r="BK151" s="209">
        <v>0</v>
      </c>
      <c r="BL151" s="209">
        <v>0</v>
      </c>
      <c r="BM151" s="209" t="s">
        <v>437</v>
      </c>
      <c r="BN151" s="209" t="s">
        <v>437</v>
      </c>
      <c r="BO151" s="209" t="s">
        <v>437</v>
      </c>
    </row>
    <row r="152" spans="1:67" s="181" customFormat="1" x14ac:dyDescent="0.25">
      <c r="B152" s="182" t="str">
        <f t="shared" si="14"/>
        <v>C</v>
      </c>
      <c r="C152" s="182"/>
      <c r="D152" s="182"/>
      <c r="E152" s="182"/>
      <c r="F152" s="182"/>
      <c r="G152" s="182"/>
      <c r="H152" s="182"/>
      <c r="I152" s="182"/>
      <c r="J152" s="182"/>
      <c r="K152" s="182"/>
      <c r="M152" s="213"/>
      <c r="N152" s="1172" t="s">
        <v>102</v>
      </c>
      <c r="O152" s="1173"/>
      <c r="P152" s="1172"/>
      <c r="Q152" s="1173"/>
      <c r="R152" s="1172"/>
      <c r="S152" s="1173"/>
      <c r="T152" s="1172"/>
      <c r="U152" s="1173"/>
      <c r="V152" s="1172"/>
      <c r="W152" s="1173"/>
      <c r="X152" s="1173"/>
      <c r="Y152" s="1172"/>
      <c r="Z152" s="1173"/>
      <c r="AA152" s="1173"/>
      <c r="AB152" s="1172"/>
      <c r="AC152" s="1173"/>
      <c r="AD152" s="1172"/>
      <c r="AE152" s="1173"/>
      <c r="AF152" s="1427" t="s">
        <v>13</v>
      </c>
      <c r="AG152" s="1173"/>
      <c r="AH152" s="1173"/>
      <c r="AI152" s="1173"/>
      <c r="AJ152" s="1173"/>
      <c r="AK152" s="1173"/>
      <c r="AL152" s="1173"/>
      <c r="AM152" s="1173"/>
      <c r="AN152" s="1172" t="s">
        <v>281</v>
      </c>
      <c r="AO152" s="1173"/>
      <c r="AP152" s="1173"/>
      <c r="AQ152" s="1173"/>
      <c r="AR152" s="1173"/>
      <c r="AS152" s="1172" t="s">
        <v>282</v>
      </c>
      <c r="AT152" s="1173"/>
      <c r="AU152" s="1173"/>
      <c r="AV152" s="210" t="s">
        <v>294</v>
      </c>
      <c r="AW152" s="1174" t="s">
        <v>429</v>
      </c>
      <c r="AX152" s="1173"/>
      <c r="AY152" s="1173"/>
      <c r="AZ152" s="1173"/>
      <c r="BA152" s="1173"/>
      <c r="BB152" s="1173"/>
      <c r="BC152" s="209">
        <v>2815325822</v>
      </c>
      <c r="BD152" s="211">
        <v>306000000</v>
      </c>
      <c r="BE152" s="209">
        <v>2509325822</v>
      </c>
      <c r="BF152" s="211">
        <v>0</v>
      </c>
      <c r="BG152" s="209">
        <v>0</v>
      </c>
      <c r="BH152" s="209">
        <v>306000000</v>
      </c>
      <c r="BI152" s="209">
        <v>0</v>
      </c>
      <c r="BJ152" s="209">
        <v>0</v>
      </c>
      <c r="BK152" s="209">
        <v>0</v>
      </c>
      <c r="BL152" s="209">
        <v>0</v>
      </c>
      <c r="BM152" s="209" t="s">
        <v>437</v>
      </c>
      <c r="BN152" s="209" t="s">
        <v>437</v>
      </c>
      <c r="BO152" s="209" t="s">
        <v>437</v>
      </c>
    </row>
    <row r="153" spans="1:67" s="176" customFormat="1" ht="14.45" customHeight="1" x14ac:dyDescent="0.25">
      <c r="B153" s="179" t="str">
        <f t="shared" ref="B153:B216" si="21">+N153</f>
        <v>C</v>
      </c>
      <c r="C153" s="179" t="str">
        <f t="shared" ref="C153:C216" si="22">+P153</f>
        <v>2502</v>
      </c>
      <c r="D153" s="179"/>
      <c r="E153" s="179"/>
      <c r="F153" s="179"/>
      <c r="G153" s="179"/>
      <c r="H153" s="179"/>
      <c r="I153" s="179"/>
      <c r="J153" s="179"/>
      <c r="K153" s="179"/>
      <c r="M153" s="198"/>
      <c r="N153" s="1233" t="s">
        <v>102</v>
      </c>
      <c r="O153" s="1344"/>
      <c r="P153" s="1233" t="s">
        <v>330</v>
      </c>
      <c r="Q153" s="1344"/>
      <c r="R153" s="1233"/>
      <c r="S153" s="1344"/>
      <c r="T153" s="1233"/>
      <c r="U153" s="1344"/>
      <c r="V153" s="1233"/>
      <c r="W153" s="1344"/>
      <c r="X153" s="1344"/>
      <c r="Y153" s="1233"/>
      <c r="Z153" s="1344"/>
      <c r="AA153" s="1344"/>
      <c r="AB153" s="1233"/>
      <c r="AC153" s="1344"/>
      <c r="AD153" s="1233"/>
      <c r="AE153" s="1344"/>
      <c r="AF153" s="1232" t="s">
        <v>331</v>
      </c>
      <c r="AG153" s="1344"/>
      <c r="AH153" s="1344"/>
      <c r="AI153" s="1344"/>
      <c r="AJ153" s="1344"/>
      <c r="AK153" s="1344"/>
      <c r="AL153" s="1344"/>
      <c r="AM153" s="1344"/>
      <c r="AN153" s="1233" t="s">
        <v>281</v>
      </c>
      <c r="AO153" s="1344"/>
      <c r="AP153" s="1344"/>
      <c r="AQ153" s="1344"/>
      <c r="AR153" s="1344"/>
      <c r="AS153" s="1233" t="s">
        <v>282</v>
      </c>
      <c r="AT153" s="1344"/>
      <c r="AU153" s="1344"/>
      <c r="AV153" s="169" t="s">
        <v>68</v>
      </c>
      <c r="AW153" s="1234" t="s">
        <v>283</v>
      </c>
      <c r="AX153" s="1344"/>
      <c r="AY153" s="1344"/>
      <c r="AZ153" s="1344"/>
      <c r="BA153" s="1344"/>
      <c r="BB153" s="1344"/>
      <c r="BC153" s="170">
        <v>14000000000</v>
      </c>
      <c r="BD153" s="170">
        <v>11860004924</v>
      </c>
      <c r="BE153" s="170">
        <v>2139995076</v>
      </c>
      <c r="BF153" s="170">
        <v>4223920000</v>
      </c>
      <c r="BG153" s="170">
        <v>8744340221</v>
      </c>
      <c r="BH153" s="170">
        <v>3115664703</v>
      </c>
      <c r="BI153" s="170">
        <v>2393342290</v>
      </c>
      <c r="BJ153" s="170">
        <v>6350997931</v>
      </c>
      <c r="BK153" s="170">
        <v>2272720068</v>
      </c>
      <c r="BL153" s="170">
        <v>120622222</v>
      </c>
      <c r="BM153" s="170" t="s">
        <v>603</v>
      </c>
      <c r="BN153" s="170" t="s">
        <v>604</v>
      </c>
      <c r="BO153" s="170" t="s">
        <v>605</v>
      </c>
    </row>
    <row r="154" spans="1:67" s="176" customFormat="1" x14ac:dyDescent="0.25">
      <c r="B154" s="179" t="str">
        <f t="shared" si="21"/>
        <v>C</v>
      </c>
      <c r="C154" s="179" t="str">
        <f t="shared" si="22"/>
        <v>2502</v>
      </c>
      <c r="D154" s="179"/>
      <c r="E154" s="179"/>
      <c r="F154" s="179"/>
      <c r="G154" s="179"/>
      <c r="H154" s="179"/>
      <c r="I154" s="179"/>
      <c r="J154" s="179"/>
      <c r="K154" s="179"/>
      <c r="M154" s="198"/>
      <c r="N154" s="1233" t="s">
        <v>102</v>
      </c>
      <c r="O154" s="1344"/>
      <c r="P154" s="1233" t="s">
        <v>330</v>
      </c>
      <c r="Q154" s="1344"/>
      <c r="R154" s="1233"/>
      <c r="S154" s="1344"/>
      <c r="T154" s="1233"/>
      <c r="U154" s="1344"/>
      <c r="V154" s="1233"/>
      <c r="W154" s="1344"/>
      <c r="X154" s="1344"/>
      <c r="Y154" s="1233"/>
      <c r="Z154" s="1344"/>
      <c r="AA154" s="1344"/>
      <c r="AB154" s="1233"/>
      <c r="AC154" s="1344"/>
      <c r="AD154" s="1233"/>
      <c r="AE154" s="1344"/>
      <c r="AF154" s="1232" t="s">
        <v>331</v>
      </c>
      <c r="AG154" s="1344"/>
      <c r="AH154" s="1344"/>
      <c r="AI154" s="1344"/>
      <c r="AJ154" s="1344"/>
      <c r="AK154" s="1344"/>
      <c r="AL154" s="1344"/>
      <c r="AM154" s="1344"/>
      <c r="AN154" s="1233" t="s">
        <v>281</v>
      </c>
      <c r="AO154" s="1344"/>
      <c r="AP154" s="1344"/>
      <c r="AQ154" s="1344"/>
      <c r="AR154" s="1344"/>
      <c r="AS154" s="1233" t="s">
        <v>282</v>
      </c>
      <c r="AT154" s="1344"/>
      <c r="AU154" s="1344"/>
      <c r="AV154" s="169" t="s">
        <v>294</v>
      </c>
      <c r="AW154" s="1234" t="s">
        <v>429</v>
      </c>
      <c r="AX154" s="1344"/>
      <c r="AY154" s="1344"/>
      <c r="AZ154" s="1344"/>
      <c r="BA154" s="1344"/>
      <c r="BB154" s="1344"/>
      <c r="BC154" s="170">
        <v>2815325822</v>
      </c>
      <c r="BD154" s="170">
        <v>306000000</v>
      </c>
      <c r="BE154" s="170">
        <v>2509325822</v>
      </c>
      <c r="BF154" s="171">
        <v>0</v>
      </c>
      <c r="BG154" s="171">
        <v>0</v>
      </c>
      <c r="BH154" s="170">
        <v>306000000</v>
      </c>
      <c r="BI154" s="171">
        <v>0</v>
      </c>
      <c r="BJ154" s="171">
        <v>0</v>
      </c>
      <c r="BK154" s="171">
        <v>0</v>
      </c>
      <c r="BL154" s="171">
        <v>0</v>
      </c>
      <c r="BM154" s="171" t="s">
        <v>437</v>
      </c>
      <c r="BN154" s="171" t="s">
        <v>437</v>
      </c>
      <c r="BO154" s="171" t="s">
        <v>437</v>
      </c>
    </row>
    <row r="155" spans="1:67" s="176" customFormat="1" ht="14.45" customHeight="1" x14ac:dyDescent="0.25">
      <c r="B155" s="179" t="str">
        <f t="shared" si="21"/>
        <v>C</v>
      </c>
      <c r="C155" s="179" t="str">
        <f t="shared" si="22"/>
        <v>2502</v>
      </c>
      <c r="D155" s="179" t="str">
        <f t="shared" ref="D155:D218" si="23">+R155</f>
        <v>1000</v>
      </c>
      <c r="E155" s="179"/>
      <c r="F155" s="179"/>
      <c r="G155" s="179"/>
      <c r="H155" s="179"/>
      <c r="I155" s="179"/>
      <c r="J155" s="179"/>
      <c r="K155" s="179"/>
      <c r="M155" s="198"/>
      <c r="N155" s="1233" t="s">
        <v>102</v>
      </c>
      <c r="O155" s="1344"/>
      <c r="P155" s="1233" t="s">
        <v>330</v>
      </c>
      <c r="Q155" s="1344"/>
      <c r="R155" s="1233" t="s">
        <v>332</v>
      </c>
      <c r="S155" s="1344"/>
      <c r="T155" s="1233"/>
      <c r="U155" s="1344"/>
      <c r="V155" s="1233"/>
      <c r="W155" s="1344"/>
      <c r="X155" s="1344"/>
      <c r="Y155" s="1233"/>
      <c r="Z155" s="1344"/>
      <c r="AA155" s="1344"/>
      <c r="AB155" s="1233"/>
      <c r="AC155" s="1344"/>
      <c r="AD155" s="1233"/>
      <c r="AE155" s="1344"/>
      <c r="AF155" s="1232" t="s">
        <v>333</v>
      </c>
      <c r="AG155" s="1344"/>
      <c r="AH155" s="1344"/>
      <c r="AI155" s="1344"/>
      <c r="AJ155" s="1344"/>
      <c r="AK155" s="1344"/>
      <c r="AL155" s="1344"/>
      <c r="AM155" s="1344"/>
      <c r="AN155" s="1233" t="s">
        <v>281</v>
      </c>
      <c r="AO155" s="1344"/>
      <c r="AP155" s="1344"/>
      <c r="AQ155" s="1344"/>
      <c r="AR155" s="1344"/>
      <c r="AS155" s="1233" t="s">
        <v>282</v>
      </c>
      <c r="AT155" s="1344"/>
      <c r="AU155" s="1344"/>
      <c r="AV155" s="169" t="s">
        <v>68</v>
      </c>
      <c r="AW155" s="1234" t="s">
        <v>283</v>
      </c>
      <c r="AX155" s="1344"/>
      <c r="AY155" s="1344"/>
      <c r="AZ155" s="1344"/>
      <c r="BA155" s="1344"/>
      <c r="BB155" s="1344"/>
      <c r="BC155" s="170">
        <v>14000000000</v>
      </c>
      <c r="BD155" s="170">
        <v>11860004924</v>
      </c>
      <c r="BE155" s="170">
        <v>2139995076</v>
      </c>
      <c r="BF155" s="170">
        <v>4223920000</v>
      </c>
      <c r="BG155" s="170">
        <v>8744340221</v>
      </c>
      <c r="BH155" s="170">
        <v>3115664703</v>
      </c>
      <c r="BI155" s="170">
        <v>2393342290</v>
      </c>
      <c r="BJ155" s="170">
        <v>6350997931</v>
      </c>
      <c r="BK155" s="170">
        <v>2272720068</v>
      </c>
      <c r="BL155" s="170">
        <v>120622222</v>
      </c>
      <c r="BM155" s="170" t="s">
        <v>603</v>
      </c>
      <c r="BN155" s="170" t="s">
        <v>604</v>
      </c>
      <c r="BO155" s="170" t="s">
        <v>605</v>
      </c>
    </row>
    <row r="156" spans="1:67" s="176" customFormat="1" x14ac:dyDescent="0.25">
      <c r="B156" s="179" t="str">
        <f t="shared" si="21"/>
        <v>C</v>
      </c>
      <c r="C156" s="179" t="str">
        <f t="shared" si="22"/>
        <v>2502</v>
      </c>
      <c r="D156" s="179" t="str">
        <f t="shared" si="23"/>
        <v>1000</v>
      </c>
      <c r="E156" s="179"/>
      <c r="F156" s="179"/>
      <c r="G156" s="179"/>
      <c r="H156" s="179"/>
      <c r="I156" s="179"/>
      <c r="J156" s="179"/>
      <c r="K156" s="179"/>
      <c r="M156" s="198"/>
      <c r="N156" s="1233" t="s">
        <v>102</v>
      </c>
      <c r="O156" s="1344"/>
      <c r="P156" s="1233" t="s">
        <v>330</v>
      </c>
      <c r="Q156" s="1344"/>
      <c r="R156" s="1233" t="s">
        <v>332</v>
      </c>
      <c r="S156" s="1344"/>
      <c r="T156" s="1233"/>
      <c r="U156" s="1344"/>
      <c r="V156" s="1233"/>
      <c r="W156" s="1344"/>
      <c r="X156" s="1344"/>
      <c r="Y156" s="1233"/>
      <c r="Z156" s="1344"/>
      <c r="AA156" s="1344"/>
      <c r="AB156" s="1233"/>
      <c r="AC156" s="1344"/>
      <c r="AD156" s="1233"/>
      <c r="AE156" s="1344"/>
      <c r="AF156" s="1232" t="s">
        <v>333</v>
      </c>
      <c r="AG156" s="1344"/>
      <c r="AH156" s="1344"/>
      <c r="AI156" s="1344"/>
      <c r="AJ156" s="1344"/>
      <c r="AK156" s="1344"/>
      <c r="AL156" s="1344"/>
      <c r="AM156" s="1344"/>
      <c r="AN156" s="1233" t="s">
        <v>281</v>
      </c>
      <c r="AO156" s="1344"/>
      <c r="AP156" s="1344"/>
      <c r="AQ156" s="1344"/>
      <c r="AR156" s="1344"/>
      <c r="AS156" s="1233" t="s">
        <v>282</v>
      </c>
      <c r="AT156" s="1344"/>
      <c r="AU156" s="1344"/>
      <c r="AV156" s="169" t="s">
        <v>294</v>
      </c>
      <c r="AW156" s="1234" t="s">
        <v>429</v>
      </c>
      <c r="AX156" s="1344"/>
      <c r="AY156" s="1344"/>
      <c r="AZ156" s="1344"/>
      <c r="BA156" s="1344"/>
      <c r="BB156" s="1344"/>
      <c r="BC156" s="170">
        <v>2815325822</v>
      </c>
      <c r="BD156" s="170">
        <v>306000000</v>
      </c>
      <c r="BE156" s="170">
        <v>2509325822</v>
      </c>
      <c r="BF156" s="171">
        <v>0</v>
      </c>
      <c r="BG156" s="171">
        <v>0</v>
      </c>
      <c r="BH156" s="170">
        <v>306000000</v>
      </c>
      <c r="BI156" s="171">
        <v>0</v>
      </c>
      <c r="BJ156" s="171">
        <v>0</v>
      </c>
      <c r="BK156" s="171">
        <v>0</v>
      </c>
      <c r="BL156" s="171">
        <v>0</v>
      </c>
      <c r="BM156" s="171" t="s">
        <v>437</v>
      </c>
      <c r="BN156" s="171" t="s">
        <v>437</v>
      </c>
      <c r="BO156" s="171" t="s">
        <v>437</v>
      </c>
    </row>
    <row r="157" spans="1:67" s="176" customFormat="1" x14ac:dyDescent="0.25">
      <c r="B157" s="179" t="str">
        <f t="shared" si="21"/>
        <v>C</v>
      </c>
      <c r="C157" s="179" t="str">
        <f t="shared" si="22"/>
        <v>2502</v>
      </c>
      <c r="D157" s="179" t="str">
        <f t="shared" si="23"/>
        <v>1000</v>
      </c>
      <c r="E157" s="179" t="str">
        <f t="shared" ref="E157:E220" si="24">+T157</f>
        <v>1</v>
      </c>
      <c r="F157" s="179">
        <f t="shared" ref="F157:F220" si="25">+V157</f>
        <v>0</v>
      </c>
      <c r="G157" s="179">
        <f t="shared" si="20"/>
        <v>0</v>
      </c>
      <c r="H157" s="179">
        <f t="shared" ref="H157:H220" si="26">+AB157</f>
        <v>0</v>
      </c>
      <c r="I157" s="179"/>
      <c r="J157" s="179"/>
      <c r="K157" s="179"/>
      <c r="M157" s="198"/>
      <c r="N157" s="1240" t="s">
        <v>102</v>
      </c>
      <c r="O157" s="1344"/>
      <c r="P157" s="1240" t="s">
        <v>330</v>
      </c>
      <c r="Q157" s="1344"/>
      <c r="R157" s="1240" t="s">
        <v>332</v>
      </c>
      <c r="S157" s="1344"/>
      <c r="T157" s="1240" t="s">
        <v>287</v>
      </c>
      <c r="U157" s="1344"/>
      <c r="V157" s="1240"/>
      <c r="W157" s="1344"/>
      <c r="X157" s="1344"/>
      <c r="Y157" s="1240"/>
      <c r="Z157" s="1344"/>
      <c r="AA157" s="1344"/>
      <c r="AB157" s="1240"/>
      <c r="AC157" s="1344"/>
      <c r="AD157" s="1240"/>
      <c r="AE157" s="1344"/>
      <c r="AF157" s="1239" t="s">
        <v>245</v>
      </c>
      <c r="AG157" s="1344"/>
      <c r="AH157" s="1344"/>
      <c r="AI157" s="1344"/>
      <c r="AJ157" s="1344"/>
      <c r="AK157" s="1344"/>
      <c r="AL157" s="1344"/>
      <c r="AM157" s="1344"/>
      <c r="AN157" s="1240" t="s">
        <v>281</v>
      </c>
      <c r="AO157" s="1344"/>
      <c r="AP157" s="1344"/>
      <c r="AQ157" s="1344"/>
      <c r="AR157" s="1344"/>
      <c r="AS157" s="1240" t="s">
        <v>282</v>
      </c>
      <c r="AT157" s="1344"/>
      <c r="AU157" s="1344"/>
      <c r="AV157" s="172" t="s">
        <v>68</v>
      </c>
      <c r="AW157" s="1241" t="s">
        <v>283</v>
      </c>
      <c r="AX157" s="1344"/>
      <c r="AY157" s="1344"/>
      <c r="AZ157" s="1344"/>
      <c r="BA157" s="1344"/>
      <c r="BB157" s="1344"/>
      <c r="BC157" s="173">
        <v>1300000000</v>
      </c>
      <c r="BD157" s="173">
        <v>1185400000</v>
      </c>
      <c r="BE157" s="173">
        <v>114600000</v>
      </c>
      <c r="BF157" s="173">
        <v>400000000</v>
      </c>
      <c r="BG157" s="173">
        <v>463080221</v>
      </c>
      <c r="BH157" s="173">
        <v>722319779</v>
      </c>
      <c r="BI157" s="173">
        <v>30806785</v>
      </c>
      <c r="BJ157" s="173">
        <v>432273436</v>
      </c>
      <c r="BK157" s="173">
        <v>28268435</v>
      </c>
      <c r="BL157" s="173">
        <v>2538350</v>
      </c>
      <c r="BM157" s="173" t="s">
        <v>606</v>
      </c>
      <c r="BN157" s="174" t="s">
        <v>437</v>
      </c>
      <c r="BO157" s="174" t="s">
        <v>437</v>
      </c>
    </row>
    <row r="158" spans="1:67" s="176" customFormat="1" x14ac:dyDescent="0.25">
      <c r="B158" s="179" t="str">
        <f t="shared" si="21"/>
        <v>C</v>
      </c>
      <c r="C158" s="179" t="str">
        <f t="shared" si="22"/>
        <v>2502</v>
      </c>
      <c r="D158" s="179" t="str">
        <f t="shared" si="23"/>
        <v>1000</v>
      </c>
      <c r="E158" s="179" t="str">
        <f t="shared" si="24"/>
        <v>1</v>
      </c>
      <c r="F158" s="179">
        <f t="shared" si="25"/>
        <v>0</v>
      </c>
      <c r="G158" s="179">
        <f t="shared" si="20"/>
        <v>0</v>
      </c>
      <c r="H158" s="179">
        <f t="shared" si="26"/>
        <v>0</v>
      </c>
      <c r="I158" s="179"/>
      <c r="J158" s="179"/>
      <c r="K158" s="179"/>
      <c r="M158" s="198"/>
      <c r="N158" s="1233" t="s">
        <v>102</v>
      </c>
      <c r="O158" s="1344"/>
      <c r="P158" s="1233" t="s">
        <v>330</v>
      </c>
      <c r="Q158" s="1344"/>
      <c r="R158" s="1233" t="s">
        <v>332</v>
      </c>
      <c r="S158" s="1344"/>
      <c r="T158" s="1233" t="s">
        <v>287</v>
      </c>
      <c r="U158" s="1344"/>
      <c r="V158" s="1233"/>
      <c r="W158" s="1344"/>
      <c r="X158" s="1344"/>
      <c r="Y158" s="1233"/>
      <c r="Z158" s="1344"/>
      <c r="AA158" s="1344"/>
      <c r="AB158" s="1233"/>
      <c r="AC158" s="1344"/>
      <c r="AD158" s="1233"/>
      <c r="AE158" s="1344"/>
      <c r="AF158" s="1232" t="s">
        <v>245</v>
      </c>
      <c r="AG158" s="1344"/>
      <c r="AH158" s="1344"/>
      <c r="AI158" s="1344"/>
      <c r="AJ158" s="1344"/>
      <c r="AK158" s="1344"/>
      <c r="AL158" s="1344"/>
      <c r="AM158" s="1344"/>
      <c r="AN158" s="1233" t="s">
        <v>281</v>
      </c>
      <c r="AO158" s="1344"/>
      <c r="AP158" s="1344"/>
      <c r="AQ158" s="1344"/>
      <c r="AR158" s="1344"/>
      <c r="AS158" s="1233" t="s">
        <v>282</v>
      </c>
      <c r="AT158" s="1344"/>
      <c r="AU158" s="1344"/>
      <c r="AV158" s="169" t="s">
        <v>294</v>
      </c>
      <c r="AW158" s="1234" t="s">
        <v>429</v>
      </c>
      <c r="AX158" s="1344"/>
      <c r="AY158" s="1344"/>
      <c r="AZ158" s="1344"/>
      <c r="BA158" s="1344"/>
      <c r="BB158" s="1344"/>
      <c r="BC158" s="170">
        <v>2815325822</v>
      </c>
      <c r="BD158" s="170">
        <v>306000000</v>
      </c>
      <c r="BE158" s="170">
        <v>2509325822</v>
      </c>
      <c r="BF158" s="171">
        <v>0</v>
      </c>
      <c r="BG158" s="171">
        <v>0</v>
      </c>
      <c r="BH158" s="170">
        <v>306000000</v>
      </c>
      <c r="BI158" s="171">
        <v>0</v>
      </c>
      <c r="BJ158" s="171">
        <v>0</v>
      </c>
      <c r="BK158" s="171">
        <v>0</v>
      </c>
      <c r="BL158" s="171">
        <v>0</v>
      </c>
      <c r="BM158" s="171" t="s">
        <v>437</v>
      </c>
      <c r="BN158" s="171" t="s">
        <v>437</v>
      </c>
      <c r="BO158" s="171" t="s">
        <v>437</v>
      </c>
    </row>
    <row r="159" spans="1:67" s="176" customFormat="1" ht="14.45" customHeight="1" x14ac:dyDescent="0.25">
      <c r="B159" s="179" t="str">
        <f t="shared" si="21"/>
        <v>C</v>
      </c>
      <c r="C159" s="179" t="str">
        <f t="shared" si="22"/>
        <v>2502</v>
      </c>
      <c r="D159" s="179" t="str">
        <f t="shared" si="23"/>
        <v>1000</v>
      </c>
      <c r="E159" s="179" t="str">
        <f t="shared" si="24"/>
        <v>1</v>
      </c>
      <c r="F159" s="179" t="str">
        <f t="shared" si="25"/>
        <v>0</v>
      </c>
      <c r="G159" s="179">
        <f t="shared" si="20"/>
        <v>0</v>
      </c>
      <c r="H159" s="179">
        <f t="shared" si="26"/>
        <v>0</v>
      </c>
      <c r="I159" s="179"/>
      <c r="J159" s="179"/>
      <c r="K159" s="179"/>
      <c r="M159" s="198"/>
      <c r="N159" s="1233" t="s">
        <v>102</v>
      </c>
      <c r="O159" s="1344"/>
      <c r="P159" s="1233" t="s">
        <v>330</v>
      </c>
      <c r="Q159" s="1344"/>
      <c r="R159" s="1233" t="s">
        <v>332</v>
      </c>
      <c r="S159" s="1344"/>
      <c r="T159" s="1233" t="s">
        <v>287</v>
      </c>
      <c r="U159" s="1344"/>
      <c r="V159" s="1233" t="s">
        <v>288</v>
      </c>
      <c r="W159" s="1344"/>
      <c r="X159" s="1344"/>
      <c r="Y159" s="1233"/>
      <c r="Z159" s="1344"/>
      <c r="AA159" s="1344"/>
      <c r="AB159" s="1233"/>
      <c r="AC159" s="1344"/>
      <c r="AD159" s="1233"/>
      <c r="AE159" s="1344"/>
      <c r="AF159" s="1232" t="s">
        <v>245</v>
      </c>
      <c r="AG159" s="1344"/>
      <c r="AH159" s="1344"/>
      <c r="AI159" s="1344"/>
      <c r="AJ159" s="1344"/>
      <c r="AK159" s="1344"/>
      <c r="AL159" s="1344"/>
      <c r="AM159" s="1344"/>
      <c r="AN159" s="1233" t="s">
        <v>281</v>
      </c>
      <c r="AO159" s="1344"/>
      <c r="AP159" s="1344"/>
      <c r="AQ159" s="1344"/>
      <c r="AR159" s="1344"/>
      <c r="AS159" s="1233" t="s">
        <v>282</v>
      </c>
      <c r="AT159" s="1344"/>
      <c r="AU159" s="1344"/>
      <c r="AV159" s="169" t="s">
        <v>68</v>
      </c>
      <c r="AW159" s="1234" t="s">
        <v>283</v>
      </c>
      <c r="AX159" s="1344"/>
      <c r="AY159" s="1344"/>
      <c r="AZ159" s="1344"/>
      <c r="BA159" s="1344"/>
      <c r="BB159" s="1344"/>
      <c r="BC159" s="170">
        <v>1300000000</v>
      </c>
      <c r="BD159" s="170">
        <v>1185400000</v>
      </c>
      <c r="BE159" s="170">
        <v>114600000</v>
      </c>
      <c r="BF159" s="171">
        <v>0</v>
      </c>
      <c r="BG159" s="170">
        <v>463080221</v>
      </c>
      <c r="BH159" s="170">
        <v>722319779</v>
      </c>
      <c r="BI159" s="170">
        <v>30806785</v>
      </c>
      <c r="BJ159" s="170">
        <v>432273436</v>
      </c>
      <c r="BK159" s="170">
        <v>28268435</v>
      </c>
      <c r="BL159" s="170">
        <v>2538350</v>
      </c>
      <c r="BM159" s="170" t="s">
        <v>606</v>
      </c>
      <c r="BN159" s="171" t="s">
        <v>437</v>
      </c>
      <c r="BO159" s="171" t="s">
        <v>437</v>
      </c>
    </row>
    <row r="160" spans="1:67" s="176" customFormat="1" x14ac:dyDescent="0.25">
      <c r="B160" s="179" t="str">
        <f t="shared" si="21"/>
        <v>C</v>
      </c>
      <c r="C160" s="179" t="str">
        <f t="shared" si="22"/>
        <v>2502</v>
      </c>
      <c r="D160" s="179" t="str">
        <f t="shared" si="23"/>
        <v>1000</v>
      </c>
      <c r="E160" s="179" t="str">
        <f t="shared" si="24"/>
        <v>1</v>
      </c>
      <c r="F160" s="179" t="str">
        <f t="shared" si="25"/>
        <v>0</v>
      </c>
      <c r="G160" s="179">
        <f t="shared" si="20"/>
        <v>0</v>
      </c>
      <c r="H160" s="179">
        <f t="shared" si="26"/>
        <v>0</v>
      </c>
      <c r="I160" s="179"/>
      <c r="J160" s="179"/>
      <c r="K160" s="179"/>
      <c r="M160" s="198"/>
      <c r="N160" s="1233" t="s">
        <v>102</v>
      </c>
      <c r="O160" s="1344"/>
      <c r="P160" s="1233" t="s">
        <v>330</v>
      </c>
      <c r="Q160" s="1344"/>
      <c r="R160" s="1233" t="s">
        <v>332</v>
      </c>
      <c r="S160" s="1344"/>
      <c r="T160" s="1233" t="s">
        <v>287</v>
      </c>
      <c r="U160" s="1344"/>
      <c r="V160" s="1233" t="s">
        <v>288</v>
      </c>
      <c r="W160" s="1344"/>
      <c r="X160" s="1344"/>
      <c r="Y160" s="1233"/>
      <c r="Z160" s="1344"/>
      <c r="AA160" s="1344"/>
      <c r="AB160" s="1233"/>
      <c r="AC160" s="1344"/>
      <c r="AD160" s="1233"/>
      <c r="AE160" s="1344"/>
      <c r="AF160" s="1232" t="s">
        <v>245</v>
      </c>
      <c r="AG160" s="1344"/>
      <c r="AH160" s="1344"/>
      <c r="AI160" s="1344"/>
      <c r="AJ160" s="1344"/>
      <c r="AK160" s="1344"/>
      <c r="AL160" s="1344"/>
      <c r="AM160" s="1344"/>
      <c r="AN160" s="1233" t="s">
        <v>281</v>
      </c>
      <c r="AO160" s="1344"/>
      <c r="AP160" s="1344"/>
      <c r="AQ160" s="1344"/>
      <c r="AR160" s="1344"/>
      <c r="AS160" s="1233" t="s">
        <v>282</v>
      </c>
      <c r="AT160" s="1344"/>
      <c r="AU160" s="1344"/>
      <c r="AV160" s="169" t="s">
        <v>294</v>
      </c>
      <c r="AW160" s="1234" t="s">
        <v>429</v>
      </c>
      <c r="AX160" s="1344"/>
      <c r="AY160" s="1344"/>
      <c r="AZ160" s="1344"/>
      <c r="BA160" s="1344"/>
      <c r="BB160" s="1344"/>
      <c r="BC160" s="170">
        <v>2815325822</v>
      </c>
      <c r="BD160" s="170">
        <v>306000000</v>
      </c>
      <c r="BE160" s="170">
        <v>2509325822</v>
      </c>
      <c r="BF160" s="171">
        <v>0</v>
      </c>
      <c r="BG160" s="171">
        <v>0</v>
      </c>
      <c r="BH160" s="170">
        <v>306000000</v>
      </c>
      <c r="BI160" s="171">
        <v>0</v>
      </c>
      <c r="BJ160" s="171">
        <v>0</v>
      </c>
      <c r="BK160" s="171">
        <v>0</v>
      </c>
      <c r="BL160" s="171">
        <v>0</v>
      </c>
      <c r="BM160" s="171" t="s">
        <v>437</v>
      </c>
      <c r="BN160" s="171" t="s">
        <v>437</v>
      </c>
      <c r="BO160" s="171" t="s">
        <v>437</v>
      </c>
    </row>
    <row r="161" spans="1:67" s="176" customFormat="1" ht="14.45" customHeight="1" x14ac:dyDescent="0.25">
      <c r="B161" s="179" t="str">
        <f t="shared" si="21"/>
        <v>C</v>
      </c>
      <c r="C161" s="179" t="str">
        <f t="shared" si="22"/>
        <v>2502</v>
      </c>
      <c r="D161" s="179" t="str">
        <f t="shared" si="23"/>
        <v>1000</v>
      </c>
      <c r="E161" s="179" t="str">
        <f t="shared" si="24"/>
        <v>1</v>
      </c>
      <c r="F161" s="179" t="str">
        <f t="shared" si="25"/>
        <v>0</v>
      </c>
      <c r="G161" s="179" t="str">
        <f t="shared" si="20"/>
        <v>2</v>
      </c>
      <c r="H161" s="179">
        <f t="shared" si="26"/>
        <v>0</v>
      </c>
      <c r="I161" s="179"/>
      <c r="J161" s="179"/>
      <c r="K161" s="179"/>
      <c r="M161" s="198"/>
      <c r="N161" s="1233" t="s">
        <v>102</v>
      </c>
      <c r="O161" s="1344"/>
      <c r="P161" s="1233" t="s">
        <v>330</v>
      </c>
      <c r="Q161" s="1344"/>
      <c r="R161" s="1233" t="s">
        <v>332</v>
      </c>
      <c r="S161" s="1344"/>
      <c r="T161" s="1233" t="s">
        <v>287</v>
      </c>
      <c r="U161" s="1344"/>
      <c r="V161" s="1233" t="s">
        <v>288</v>
      </c>
      <c r="W161" s="1344"/>
      <c r="X161" s="1344"/>
      <c r="Y161" s="1233" t="s">
        <v>290</v>
      </c>
      <c r="Z161" s="1344"/>
      <c r="AA161" s="1344"/>
      <c r="AB161" s="1233"/>
      <c r="AC161" s="1344"/>
      <c r="AD161" s="1233"/>
      <c r="AE161" s="1344"/>
      <c r="AF161" s="1232" t="s">
        <v>334</v>
      </c>
      <c r="AG161" s="1344"/>
      <c r="AH161" s="1344"/>
      <c r="AI161" s="1344"/>
      <c r="AJ161" s="1344"/>
      <c r="AK161" s="1344"/>
      <c r="AL161" s="1344"/>
      <c r="AM161" s="1344"/>
      <c r="AN161" s="1233" t="s">
        <v>281</v>
      </c>
      <c r="AO161" s="1344"/>
      <c r="AP161" s="1344"/>
      <c r="AQ161" s="1344"/>
      <c r="AR161" s="1344"/>
      <c r="AS161" s="1233" t="s">
        <v>282</v>
      </c>
      <c r="AT161" s="1344"/>
      <c r="AU161" s="1344"/>
      <c r="AV161" s="169" t="s">
        <v>68</v>
      </c>
      <c r="AW161" s="1234" t="s">
        <v>283</v>
      </c>
      <c r="AX161" s="1344"/>
      <c r="AY161" s="1344"/>
      <c r="AZ161" s="1344"/>
      <c r="BA161" s="1344"/>
      <c r="BB161" s="1344"/>
      <c r="BC161" s="170">
        <v>1300000000</v>
      </c>
      <c r="BD161" s="170">
        <v>1185400000</v>
      </c>
      <c r="BE161" s="170">
        <v>114600000</v>
      </c>
      <c r="BF161" s="171">
        <v>0</v>
      </c>
      <c r="BG161" s="170">
        <v>463080221</v>
      </c>
      <c r="BH161" s="170">
        <v>722319779</v>
      </c>
      <c r="BI161" s="170">
        <v>30806785</v>
      </c>
      <c r="BJ161" s="170">
        <v>432273436</v>
      </c>
      <c r="BK161" s="170">
        <v>28268435</v>
      </c>
      <c r="BL161" s="170">
        <v>2538350</v>
      </c>
      <c r="BM161" s="170" t="s">
        <v>606</v>
      </c>
      <c r="BN161" s="171" t="s">
        <v>437</v>
      </c>
      <c r="BO161" s="171" t="s">
        <v>437</v>
      </c>
    </row>
    <row r="162" spans="1:67" s="185" customFormat="1" x14ac:dyDescent="0.25">
      <c r="A162" s="185" t="str">
        <f>+B162&amp;"-"&amp;C162&amp;"-"&amp;D162&amp;"-"&amp;E162&amp;"-"&amp;F162&amp;"-"&amp;G162&amp;"-"&amp;H162&amp;"-"&amp;AV162</f>
        <v>C-2502-1000-1-0-2-1-10</v>
      </c>
      <c r="B162" s="186" t="str">
        <f t="shared" si="21"/>
        <v>C</v>
      </c>
      <c r="C162" s="186" t="str">
        <f t="shared" si="22"/>
        <v>2502</v>
      </c>
      <c r="D162" s="186" t="str">
        <f t="shared" si="23"/>
        <v>1000</v>
      </c>
      <c r="E162" s="186" t="str">
        <f t="shared" si="24"/>
        <v>1</v>
      </c>
      <c r="F162" s="186" t="str">
        <f t="shared" si="25"/>
        <v>0</v>
      </c>
      <c r="G162" s="186" t="str">
        <f t="shared" si="20"/>
        <v>2</v>
      </c>
      <c r="H162" s="186" t="str">
        <f t="shared" si="26"/>
        <v>1</v>
      </c>
      <c r="I162" s="186"/>
      <c r="J162" s="186"/>
      <c r="K162" s="186"/>
      <c r="M162" s="199"/>
      <c r="N162" s="1445" t="s">
        <v>102</v>
      </c>
      <c r="O162" s="1444"/>
      <c r="P162" s="1445" t="s">
        <v>330</v>
      </c>
      <c r="Q162" s="1444"/>
      <c r="R162" s="1445" t="s">
        <v>332</v>
      </c>
      <c r="S162" s="1444"/>
      <c r="T162" s="1445" t="s">
        <v>287</v>
      </c>
      <c r="U162" s="1444"/>
      <c r="V162" s="1445" t="s">
        <v>288</v>
      </c>
      <c r="W162" s="1444"/>
      <c r="X162" s="1444"/>
      <c r="Y162" s="1445" t="s">
        <v>290</v>
      </c>
      <c r="Z162" s="1444"/>
      <c r="AA162" s="1444"/>
      <c r="AB162" s="1445" t="s">
        <v>287</v>
      </c>
      <c r="AC162" s="1444"/>
      <c r="AD162" s="1445"/>
      <c r="AE162" s="1444"/>
      <c r="AF162" s="1446" t="s">
        <v>340</v>
      </c>
      <c r="AG162" s="1444"/>
      <c r="AH162" s="1444"/>
      <c r="AI162" s="1444"/>
      <c r="AJ162" s="1444"/>
      <c r="AK162" s="1444"/>
      <c r="AL162" s="1444"/>
      <c r="AM162" s="1444"/>
      <c r="AN162" s="1445" t="s">
        <v>281</v>
      </c>
      <c r="AO162" s="1444"/>
      <c r="AP162" s="1444"/>
      <c r="AQ162" s="1444"/>
      <c r="AR162" s="1444"/>
      <c r="AS162" s="1445" t="s">
        <v>282</v>
      </c>
      <c r="AT162" s="1444"/>
      <c r="AU162" s="1444"/>
      <c r="AV162" s="187" t="s">
        <v>68</v>
      </c>
      <c r="AW162" s="1443" t="s">
        <v>283</v>
      </c>
      <c r="AX162" s="1444"/>
      <c r="AY162" s="1444"/>
      <c r="AZ162" s="1444"/>
      <c r="BA162" s="1444"/>
      <c r="BB162" s="1444"/>
      <c r="BC162" s="188">
        <v>197200000</v>
      </c>
      <c r="BD162" s="188">
        <v>174400000</v>
      </c>
      <c r="BE162" s="188">
        <v>22800000</v>
      </c>
      <c r="BF162" s="189">
        <v>0</v>
      </c>
      <c r="BG162" s="189">
        <v>0</v>
      </c>
      <c r="BH162" s="188">
        <v>174400000</v>
      </c>
      <c r="BI162" s="189">
        <v>0</v>
      </c>
      <c r="BJ162" s="189">
        <v>0</v>
      </c>
      <c r="BK162" s="189">
        <v>0</v>
      </c>
      <c r="BL162" s="189">
        <v>0</v>
      </c>
      <c r="BM162" s="189" t="s">
        <v>437</v>
      </c>
      <c r="BN162" s="189" t="s">
        <v>437</v>
      </c>
      <c r="BO162" s="189" t="s">
        <v>437</v>
      </c>
    </row>
    <row r="163" spans="1:67" s="185" customFormat="1" x14ac:dyDescent="0.25">
      <c r="A163" s="185" t="str">
        <f t="shared" ref="A163:A173" si="27">+B163&amp;"-"&amp;C163&amp;"-"&amp;D163&amp;"-"&amp;E163&amp;"-"&amp;F163&amp;"-"&amp;G163&amp;"-"&amp;H163&amp;"-"&amp;AV163</f>
        <v>C-2502-1000-1-0-2-2-10</v>
      </c>
      <c r="B163" s="186" t="str">
        <f t="shared" si="21"/>
        <v>C</v>
      </c>
      <c r="C163" s="186" t="str">
        <f t="shared" si="22"/>
        <v>2502</v>
      </c>
      <c r="D163" s="186" t="str">
        <f t="shared" si="23"/>
        <v>1000</v>
      </c>
      <c r="E163" s="186" t="str">
        <f t="shared" si="24"/>
        <v>1</v>
      </c>
      <c r="F163" s="186" t="str">
        <f t="shared" si="25"/>
        <v>0</v>
      </c>
      <c r="G163" s="186" t="str">
        <f t="shared" si="20"/>
        <v>2</v>
      </c>
      <c r="H163" s="186" t="str">
        <f t="shared" si="26"/>
        <v>2</v>
      </c>
      <c r="I163" s="186"/>
      <c r="J163" s="186"/>
      <c r="K163" s="186"/>
      <c r="M163" s="199"/>
      <c r="N163" s="1445" t="s">
        <v>102</v>
      </c>
      <c r="O163" s="1444"/>
      <c r="P163" s="1445" t="s">
        <v>330</v>
      </c>
      <c r="Q163" s="1444"/>
      <c r="R163" s="1445" t="s">
        <v>332</v>
      </c>
      <c r="S163" s="1444"/>
      <c r="T163" s="1445" t="s">
        <v>287</v>
      </c>
      <c r="U163" s="1444"/>
      <c r="V163" s="1445" t="s">
        <v>288</v>
      </c>
      <c r="W163" s="1444"/>
      <c r="X163" s="1444"/>
      <c r="Y163" s="1445" t="s">
        <v>290</v>
      </c>
      <c r="Z163" s="1444"/>
      <c r="AA163" s="1444"/>
      <c r="AB163" s="1445" t="s">
        <v>290</v>
      </c>
      <c r="AC163" s="1444"/>
      <c r="AD163" s="1445"/>
      <c r="AE163" s="1444"/>
      <c r="AF163" s="1446" t="s">
        <v>335</v>
      </c>
      <c r="AG163" s="1444"/>
      <c r="AH163" s="1444"/>
      <c r="AI163" s="1444"/>
      <c r="AJ163" s="1444"/>
      <c r="AK163" s="1444"/>
      <c r="AL163" s="1444"/>
      <c r="AM163" s="1444"/>
      <c r="AN163" s="1445" t="s">
        <v>281</v>
      </c>
      <c r="AO163" s="1444"/>
      <c r="AP163" s="1444"/>
      <c r="AQ163" s="1444"/>
      <c r="AR163" s="1444"/>
      <c r="AS163" s="1445" t="s">
        <v>282</v>
      </c>
      <c r="AT163" s="1444"/>
      <c r="AU163" s="1444"/>
      <c r="AV163" s="187" t="s">
        <v>68</v>
      </c>
      <c r="AW163" s="1443" t="s">
        <v>283</v>
      </c>
      <c r="AX163" s="1444"/>
      <c r="AY163" s="1444"/>
      <c r="AZ163" s="1444"/>
      <c r="BA163" s="1444"/>
      <c r="BB163" s="1444"/>
      <c r="BC163" s="188">
        <v>135600000</v>
      </c>
      <c r="BD163" s="188">
        <v>105000000</v>
      </c>
      <c r="BE163" s="188">
        <v>30600000</v>
      </c>
      <c r="BF163" s="189">
        <v>0</v>
      </c>
      <c r="BG163" s="188">
        <v>105000000</v>
      </c>
      <c r="BH163" s="189">
        <v>0</v>
      </c>
      <c r="BI163" s="188">
        <v>25000000</v>
      </c>
      <c r="BJ163" s="188">
        <v>80000000</v>
      </c>
      <c r="BK163" s="188">
        <v>25000000</v>
      </c>
      <c r="BL163" s="189">
        <v>0</v>
      </c>
      <c r="BM163" s="188" t="s">
        <v>607</v>
      </c>
      <c r="BN163" s="189" t="s">
        <v>437</v>
      </c>
      <c r="BO163" s="189" t="s">
        <v>437</v>
      </c>
    </row>
    <row r="164" spans="1:67" s="185" customFormat="1" x14ac:dyDescent="0.25">
      <c r="A164" s="185" t="str">
        <f t="shared" si="27"/>
        <v>C-2502-1000-1-0-2-3-10</v>
      </c>
      <c r="B164" s="186" t="str">
        <f t="shared" si="21"/>
        <v>C</v>
      </c>
      <c r="C164" s="186" t="str">
        <f t="shared" si="22"/>
        <v>2502</v>
      </c>
      <c r="D164" s="186" t="str">
        <f t="shared" si="23"/>
        <v>1000</v>
      </c>
      <c r="E164" s="186" t="str">
        <f t="shared" si="24"/>
        <v>1</v>
      </c>
      <c r="F164" s="186" t="str">
        <f t="shared" si="25"/>
        <v>0</v>
      </c>
      <c r="G164" s="186" t="str">
        <f t="shared" si="20"/>
        <v>2</v>
      </c>
      <c r="H164" s="186" t="str">
        <f t="shared" si="26"/>
        <v>3</v>
      </c>
      <c r="I164" s="186"/>
      <c r="J164" s="186"/>
      <c r="K164" s="186"/>
      <c r="M164" s="199"/>
      <c r="N164" s="1445" t="s">
        <v>102</v>
      </c>
      <c r="O164" s="1444"/>
      <c r="P164" s="1445" t="s">
        <v>330</v>
      </c>
      <c r="Q164" s="1444"/>
      <c r="R164" s="1445" t="s">
        <v>332</v>
      </c>
      <c r="S164" s="1444"/>
      <c r="T164" s="1445" t="s">
        <v>287</v>
      </c>
      <c r="U164" s="1444"/>
      <c r="V164" s="1445" t="s">
        <v>288</v>
      </c>
      <c r="W164" s="1444"/>
      <c r="X164" s="1444"/>
      <c r="Y164" s="1445" t="s">
        <v>290</v>
      </c>
      <c r="Z164" s="1444"/>
      <c r="AA164" s="1444"/>
      <c r="AB164" s="1445" t="s">
        <v>297</v>
      </c>
      <c r="AC164" s="1444"/>
      <c r="AD164" s="1445"/>
      <c r="AE164" s="1444"/>
      <c r="AF164" s="1446" t="s">
        <v>336</v>
      </c>
      <c r="AG164" s="1444"/>
      <c r="AH164" s="1444"/>
      <c r="AI164" s="1444"/>
      <c r="AJ164" s="1444"/>
      <c r="AK164" s="1444"/>
      <c r="AL164" s="1444"/>
      <c r="AM164" s="1444"/>
      <c r="AN164" s="1445" t="s">
        <v>281</v>
      </c>
      <c r="AO164" s="1444"/>
      <c r="AP164" s="1444"/>
      <c r="AQ164" s="1444"/>
      <c r="AR164" s="1444"/>
      <c r="AS164" s="1445" t="s">
        <v>282</v>
      </c>
      <c r="AT164" s="1444"/>
      <c r="AU164" s="1444"/>
      <c r="AV164" s="187" t="s">
        <v>68</v>
      </c>
      <c r="AW164" s="1443" t="s">
        <v>283</v>
      </c>
      <c r="AX164" s="1444"/>
      <c r="AY164" s="1444"/>
      <c r="AZ164" s="1444"/>
      <c r="BA164" s="1444"/>
      <c r="BB164" s="1444"/>
      <c r="BC164" s="188">
        <v>341600000</v>
      </c>
      <c r="BD164" s="188">
        <v>341600000</v>
      </c>
      <c r="BE164" s="189">
        <v>0</v>
      </c>
      <c r="BF164" s="189">
        <v>0</v>
      </c>
      <c r="BG164" s="188">
        <v>341600000</v>
      </c>
      <c r="BH164" s="189">
        <v>0</v>
      </c>
      <c r="BI164" s="188">
        <v>3268435</v>
      </c>
      <c r="BJ164" s="188">
        <v>338331565</v>
      </c>
      <c r="BK164" s="188">
        <v>3268435</v>
      </c>
      <c r="BL164" s="189">
        <v>0</v>
      </c>
      <c r="BM164" s="188" t="s">
        <v>608</v>
      </c>
      <c r="BN164" s="189" t="s">
        <v>437</v>
      </c>
      <c r="BO164" s="189" t="s">
        <v>437</v>
      </c>
    </row>
    <row r="165" spans="1:67" s="185" customFormat="1" ht="14.45" customHeight="1" x14ac:dyDescent="0.25">
      <c r="A165" s="185" t="str">
        <f t="shared" si="27"/>
        <v>C-2502-1000-1-0-2-4-10</v>
      </c>
      <c r="B165" s="186" t="str">
        <f t="shared" si="21"/>
        <v>C</v>
      </c>
      <c r="C165" s="186" t="str">
        <f t="shared" si="22"/>
        <v>2502</v>
      </c>
      <c r="D165" s="186" t="str">
        <f t="shared" si="23"/>
        <v>1000</v>
      </c>
      <c r="E165" s="186" t="str">
        <f t="shared" si="24"/>
        <v>1</v>
      </c>
      <c r="F165" s="186" t="str">
        <f t="shared" si="25"/>
        <v>0</v>
      </c>
      <c r="G165" s="186" t="str">
        <f t="shared" si="20"/>
        <v>2</v>
      </c>
      <c r="H165" s="186" t="str">
        <f t="shared" si="26"/>
        <v>4</v>
      </c>
      <c r="I165" s="186"/>
      <c r="J165" s="186"/>
      <c r="K165" s="186"/>
      <c r="M165" s="199"/>
      <c r="N165" s="1445" t="s">
        <v>102</v>
      </c>
      <c r="O165" s="1444"/>
      <c r="P165" s="1445" t="s">
        <v>330</v>
      </c>
      <c r="Q165" s="1444"/>
      <c r="R165" s="1445" t="s">
        <v>332</v>
      </c>
      <c r="S165" s="1444"/>
      <c r="T165" s="1445" t="s">
        <v>287</v>
      </c>
      <c r="U165" s="1444"/>
      <c r="V165" s="1445" t="s">
        <v>288</v>
      </c>
      <c r="W165" s="1444"/>
      <c r="X165" s="1444"/>
      <c r="Y165" s="1445" t="s">
        <v>290</v>
      </c>
      <c r="Z165" s="1444"/>
      <c r="AA165" s="1444"/>
      <c r="AB165" s="1445" t="s">
        <v>291</v>
      </c>
      <c r="AC165" s="1444"/>
      <c r="AD165" s="1445"/>
      <c r="AE165" s="1444"/>
      <c r="AF165" s="1446" t="s">
        <v>87</v>
      </c>
      <c r="AG165" s="1444"/>
      <c r="AH165" s="1444"/>
      <c r="AI165" s="1444"/>
      <c r="AJ165" s="1444"/>
      <c r="AK165" s="1444"/>
      <c r="AL165" s="1444"/>
      <c r="AM165" s="1444"/>
      <c r="AN165" s="1445" t="s">
        <v>281</v>
      </c>
      <c r="AO165" s="1444"/>
      <c r="AP165" s="1444"/>
      <c r="AQ165" s="1444"/>
      <c r="AR165" s="1444"/>
      <c r="AS165" s="1445" t="s">
        <v>282</v>
      </c>
      <c r="AT165" s="1444"/>
      <c r="AU165" s="1444"/>
      <c r="AV165" s="187" t="s">
        <v>68</v>
      </c>
      <c r="AW165" s="1443" t="s">
        <v>283</v>
      </c>
      <c r="AX165" s="1444"/>
      <c r="AY165" s="1444"/>
      <c r="AZ165" s="1444"/>
      <c r="BA165" s="1444"/>
      <c r="BB165" s="1444"/>
      <c r="BC165" s="188">
        <v>394400000</v>
      </c>
      <c r="BD165" s="188">
        <v>394400000</v>
      </c>
      <c r="BE165" s="189">
        <v>0</v>
      </c>
      <c r="BF165" s="189">
        <v>0</v>
      </c>
      <c r="BG165" s="188">
        <v>16480221</v>
      </c>
      <c r="BH165" s="188">
        <v>377919779</v>
      </c>
      <c r="BI165" s="188">
        <v>2538350</v>
      </c>
      <c r="BJ165" s="188">
        <v>13941871</v>
      </c>
      <c r="BK165" s="189">
        <v>0</v>
      </c>
      <c r="BL165" s="188">
        <v>2538350</v>
      </c>
      <c r="BM165" s="189" t="s">
        <v>437</v>
      </c>
      <c r="BN165" s="189" t="s">
        <v>437</v>
      </c>
      <c r="BO165" s="189" t="s">
        <v>437</v>
      </c>
    </row>
    <row r="166" spans="1:67" s="185" customFormat="1" x14ac:dyDescent="0.25">
      <c r="A166" s="185" t="str">
        <f t="shared" si="27"/>
        <v>C-2502-1000-1-0-2-6-10</v>
      </c>
      <c r="B166" s="186" t="str">
        <f t="shared" si="21"/>
        <v>C</v>
      </c>
      <c r="C166" s="186" t="str">
        <f t="shared" si="22"/>
        <v>2502</v>
      </c>
      <c r="D166" s="186" t="str">
        <f t="shared" si="23"/>
        <v>1000</v>
      </c>
      <c r="E166" s="186" t="str">
        <f t="shared" si="24"/>
        <v>1</v>
      </c>
      <c r="F166" s="186" t="str">
        <f t="shared" si="25"/>
        <v>0</v>
      </c>
      <c r="G166" s="186" t="str">
        <f t="shared" si="20"/>
        <v>2</v>
      </c>
      <c r="H166" s="186" t="str">
        <f t="shared" si="26"/>
        <v>6</v>
      </c>
      <c r="I166" s="186"/>
      <c r="J166" s="186"/>
      <c r="K166" s="186"/>
      <c r="M166" s="199"/>
      <c r="N166" s="1445" t="s">
        <v>102</v>
      </c>
      <c r="O166" s="1444"/>
      <c r="P166" s="1445" t="s">
        <v>330</v>
      </c>
      <c r="Q166" s="1444"/>
      <c r="R166" s="1445" t="s">
        <v>332</v>
      </c>
      <c r="S166" s="1444"/>
      <c r="T166" s="1445" t="s">
        <v>287</v>
      </c>
      <c r="U166" s="1444"/>
      <c r="V166" s="1445" t="s">
        <v>288</v>
      </c>
      <c r="W166" s="1444"/>
      <c r="X166" s="1444"/>
      <c r="Y166" s="1445" t="s">
        <v>290</v>
      </c>
      <c r="Z166" s="1444"/>
      <c r="AA166" s="1444"/>
      <c r="AB166" s="1445" t="s">
        <v>300</v>
      </c>
      <c r="AC166" s="1444"/>
      <c r="AD166" s="1445"/>
      <c r="AE166" s="1444"/>
      <c r="AF166" s="1446" t="s">
        <v>337</v>
      </c>
      <c r="AG166" s="1444"/>
      <c r="AH166" s="1444"/>
      <c r="AI166" s="1444"/>
      <c r="AJ166" s="1444"/>
      <c r="AK166" s="1444"/>
      <c r="AL166" s="1444"/>
      <c r="AM166" s="1444"/>
      <c r="AN166" s="1445" t="s">
        <v>281</v>
      </c>
      <c r="AO166" s="1444"/>
      <c r="AP166" s="1444"/>
      <c r="AQ166" s="1444"/>
      <c r="AR166" s="1444"/>
      <c r="AS166" s="1445" t="s">
        <v>282</v>
      </c>
      <c r="AT166" s="1444"/>
      <c r="AU166" s="1444"/>
      <c r="AV166" s="187" t="s">
        <v>68</v>
      </c>
      <c r="AW166" s="1443" t="s">
        <v>283</v>
      </c>
      <c r="AX166" s="1444"/>
      <c r="AY166" s="1444"/>
      <c r="AZ166" s="1444"/>
      <c r="BA166" s="1444"/>
      <c r="BB166" s="1444"/>
      <c r="BC166" s="188">
        <v>230000000</v>
      </c>
      <c r="BD166" s="188">
        <v>170000000</v>
      </c>
      <c r="BE166" s="188">
        <v>60000000</v>
      </c>
      <c r="BF166" s="189">
        <v>0</v>
      </c>
      <c r="BG166" s="189">
        <v>0</v>
      </c>
      <c r="BH166" s="188">
        <v>170000000</v>
      </c>
      <c r="BI166" s="189">
        <v>0</v>
      </c>
      <c r="BJ166" s="189">
        <v>0</v>
      </c>
      <c r="BK166" s="189">
        <v>0</v>
      </c>
      <c r="BL166" s="189">
        <v>0</v>
      </c>
      <c r="BM166" s="189" t="s">
        <v>437</v>
      </c>
      <c r="BN166" s="189" t="s">
        <v>437</v>
      </c>
      <c r="BO166" s="189" t="s">
        <v>437</v>
      </c>
    </row>
    <row r="167" spans="1:67" s="185" customFormat="1" x14ac:dyDescent="0.25">
      <c r="A167" s="185" t="str">
        <f t="shared" si="27"/>
        <v>C-2502-1000-1-0-2-11-10</v>
      </c>
      <c r="B167" s="186" t="str">
        <f t="shared" si="21"/>
        <v>C</v>
      </c>
      <c r="C167" s="186" t="str">
        <f t="shared" si="22"/>
        <v>2502</v>
      </c>
      <c r="D167" s="186" t="str">
        <f t="shared" si="23"/>
        <v>1000</v>
      </c>
      <c r="E167" s="186" t="str">
        <f t="shared" si="24"/>
        <v>1</v>
      </c>
      <c r="F167" s="186" t="str">
        <f t="shared" si="25"/>
        <v>0</v>
      </c>
      <c r="G167" s="186" t="str">
        <f t="shared" si="20"/>
        <v>2</v>
      </c>
      <c r="H167" s="186" t="str">
        <f t="shared" si="26"/>
        <v>11</v>
      </c>
      <c r="I167" s="186"/>
      <c r="J167" s="186"/>
      <c r="K167" s="186"/>
      <c r="M167" s="199"/>
      <c r="N167" s="1445" t="s">
        <v>102</v>
      </c>
      <c r="O167" s="1444"/>
      <c r="P167" s="1445" t="s">
        <v>330</v>
      </c>
      <c r="Q167" s="1444"/>
      <c r="R167" s="1445" t="s">
        <v>332</v>
      </c>
      <c r="S167" s="1444"/>
      <c r="T167" s="1445" t="s">
        <v>287</v>
      </c>
      <c r="U167" s="1444"/>
      <c r="V167" s="1445" t="s">
        <v>288</v>
      </c>
      <c r="W167" s="1444"/>
      <c r="X167" s="1444"/>
      <c r="Y167" s="1445" t="s">
        <v>290</v>
      </c>
      <c r="Z167" s="1444"/>
      <c r="AA167" s="1444"/>
      <c r="AB167" s="1445" t="s">
        <v>83</v>
      </c>
      <c r="AC167" s="1444"/>
      <c r="AD167" s="1445"/>
      <c r="AE167" s="1444"/>
      <c r="AF167" s="1446" t="s">
        <v>338</v>
      </c>
      <c r="AG167" s="1444"/>
      <c r="AH167" s="1444"/>
      <c r="AI167" s="1444"/>
      <c r="AJ167" s="1444"/>
      <c r="AK167" s="1444"/>
      <c r="AL167" s="1444"/>
      <c r="AM167" s="1444"/>
      <c r="AN167" s="1445" t="s">
        <v>281</v>
      </c>
      <c r="AO167" s="1444"/>
      <c r="AP167" s="1444"/>
      <c r="AQ167" s="1444"/>
      <c r="AR167" s="1444"/>
      <c r="AS167" s="1445" t="s">
        <v>282</v>
      </c>
      <c r="AT167" s="1444"/>
      <c r="AU167" s="1444"/>
      <c r="AV167" s="187" t="s">
        <v>68</v>
      </c>
      <c r="AW167" s="1443" t="s">
        <v>283</v>
      </c>
      <c r="AX167" s="1444"/>
      <c r="AY167" s="1444"/>
      <c r="AZ167" s="1444"/>
      <c r="BA167" s="1444"/>
      <c r="BB167" s="1444"/>
      <c r="BC167" s="188">
        <v>1200000</v>
      </c>
      <c r="BD167" s="189">
        <v>0</v>
      </c>
      <c r="BE167" s="188">
        <v>1200000</v>
      </c>
      <c r="BF167" s="189">
        <v>0</v>
      </c>
      <c r="BG167" s="189">
        <v>0</v>
      </c>
      <c r="BH167" s="189">
        <v>0</v>
      </c>
      <c r="BI167" s="189">
        <v>0</v>
      </c>
      <c r="BJ167" s="189">
        <v>0</v>
      </c>
      <c r="BK167" s="189">
        <v>0</v>
      </c>
      <c r="BL167" s="189">
        <v>0</v>
      </c>
      <c r="BM167" s="189" t="s">
        <v>437</v>
      </c>
      <c r="BN167" s="189" t="s">
        <v>437</v>
      </c>
      <c r="BO167" s="189" t="s">
        <v>437</v>
      </c>
    </row>
    <row r="168" spans="1:67" s="176" customFormat="1" x14ac:dyDescent="0.25">
      <c r="B168" s="179" t="str">
        <f t="shared" si="21"/>
        <v>C</v>
      </c>
      <c r="C168" s="179" t="str">
        <f t="shared" si="22"/>
        <v>2502</v>
      </c>
      <c r="D168" s="179" t="str">
        <f t="shared" si="23"/>
        <v>1000</v>
      </c>
      <c r="E168" s="179" t="str">
        <f t="shared" si="24"/>
        <v>1</v>
      </c>
      <c r="F168" s="179" t="str">
        <f t="shared" si="25"/>
        <v>0</v>
      </c>
      <c r="G168" s="179" t="str">
        <f t="shared" si="20"/>
        <v>3</v>
      </c>
      <c r="H168" s="179">
        <f t="shared" si="26"/>
        <v>0</v>
      </c>
      <c r="I168" s="179"/>
      <c r="J168" s="179"/>
      <c r="K168" s="179"/>
      <c r="M168" s="198"/>
      <c r="N168" s="1233" t="s">
        <v>102</v>
      </c>
      <c r="O168" s="1344"/>
      <c r="P168" s="1233" t="s">
        <v>330</v>
      </c>
      <c r="Q168" s="1344"/>
      <c r="R168" s="1233" t="s">
        <v>332</v>
      </c>
      <c r="S168" s="1344"/>
      <c r="T168" s="1233" t="s">
        <v>287</v>
      </c>
      <c r="U168" s="1344"/>
      <c r="V168" s="1233" t="s">
        <v>288</v>
      </c>
      <c r="W168" s="1344"/>
      <c r="X168" s="1344"/>
      <c r="Y168" s="1233" t="s">
        <v>297</v>
      </c>
      <c r="Z168" s="1344"/>
      <c r="AA168" s="1344"/>
      <c r="AB168" s="1233"/>
      <c r="AC168" s="1344"/>
      <c r="AD168" s="1233"/>
      <c r="AE168" s="1344"/>
      <c r="AF168" s="1232" t="s">
        <v>430</v>
      </c>
      <c r="AG168" s="1344"/>
      <c r="AH168" s="1344"/>
      <c r="AI168" s="1344"/>
      <c r="AJ168" s="1344"/>
      <c r="AK168" s="1344"/>
      <c r="AL168" s="1344"/>
      <c r="AM168" s="1344"/>
      <c r="AN168" s="1233" t="s">
        <v>281</v>
      </c>
      <c r="AO168" s="1344"/>
      <c r="AP168" s="1344"/>
      <c r="AQ168" s="1344"/>
      <c r="AR168" s="1344"/>
      <c r="AS168" s="1233" t="s">
        <v>282</v>
      </c>
      <c r="AT168" s="1344"/>
      <c r="AU168" s="1344"/>
      <c r="AV168" s="169" t="s">
        <v>294</v>
      </c>
      <c r="AW168" s="1234" t="s">
        <v>429</v>
      </c>
      <c r="AX168" s="1344"/>
      <c r="AY168" s="1344"/>
      <c r="AZ168" s="1344"/>
      <c r="BA168" s="1344"/>
      <c r="BB168" s="1344"/>
      <c r="BC168" s="170">
        <v>2815325822</v>
      </c>
      <c r="BD168" s="170">
        <v>306000000</v>
      </c>
      <c r="BE168" s="170">
        <v>2509325822</v>
      </c>
      <c r="BF168" s="171">
        <v>0</v>
      </c>
      <c r="BG168" s="171">
        <v>0</v>
      </c>
      <c r="BH168" s="170">
        <v>306000000</v>
      </c>
      <c r="BI168" s="171">
        <v>0</v>
      </c>
      <c r="BJ168" s="171">
        <v>0</v>
      </c>
      <c r="BK168" s="171">
        <v>0</v>
      </c>
      <c r="BL168" s="171">
        <v>0</v>
      </c>
      <c r="BM168" s="171" t="s">
        <v>437</v>
      </c>
      <c r="BN168" s="171" t="s">
        <v>437</v>
      </c>
      <c r="BO168" s="171" t="s">
        <v>437</v>
      </c>
    </row>
    <row r="169" spans="1:67" s="185" customFormat="1" x14ac:dyDescent="0.25">
      <c r="A169" s="185" t="str">
        <f t="shared" si="27"/>
        <v>C-2502-1000-1-0-3-1-15</v>
      </c>
      <c r="B169" s="186" t="str">
        <f t="shared" si="21"/>
        <v>C</v>
      </c>
      <c r="C169" s="186" t="str">
        <f t="shared" si="22"/>
        <v>2502</v>
      </c>
      <c r="D169" s="186" t="str">
        <f t="shared" si="23"/>
        <v>1000</v>
      </c>
      <c r="E169" s="186" t="str">
        <f t="shared" si="24"/>
        <v>1</v>
      </c>
      <c r="F169" s="186" t="str">
        <f t="shared" si="25"/>
        <v>0</v>
      </c>
      <c r="G169" s="186" t="str">
        <f t="shared" si="20"/>
        <v>3</v>
      </c>
      <c r="H169" s="186" t="str">
        <f t="shared" si="26"/>
        <v>1</v>
      </c>
      <c r="I169" s="186"/>
      <c r="J169" s="186"/>
      <c r="K169" s="186"/>
      <c r="M169" s="199"/>
      <c r="N169" s="1445" t="s">
        <v>102</v>
      </c>
      <c r="O169" s="1444"/>
      <c r="P169" s="1445" t="s">
        <v>330</v>
      </c>
      <c r="Q169" s="1444"/>
      <c r="R169" s="1445" t="s">
        <v>332</v>
      </c>
      <c r="S169" s="1444"/>
      <c r="T169" s="1445" t="s">
        <v>287</v>
      </c>
      <c r="U169" s="1444"/>
      <c r="V169" s="1445" t="s">
        <v>288</v>
      </c>
      <c r="W169" s="1444"/>
      <c r="X169" s="1444"/>
      <c r="Y169" s="1445" t="s">
        <v>297</v>
      </c>
      <c r="Z169" s="1444"/>
      <c r="AA169" s="1444"/>
      <c r="AB169" s="1445" t="s">
        <v>287</v>
      </c>
      <c r="AC169" s="1444"/>
      <c r="AD169" s="1445"/>
      <c r="AE169" s="1444"/>
      <c r="AF169" s="1446" t="s">
        <v>340</v>
      </c>
      <c r="AG169" s="1444"/>
      <c r="AH169" s="1444"/>
      <c r="AI169" s="1444"/>
      <c r="AJ169" s="1444"/>
      <c r="AK169" s="1444"/>
      <c r="AL169" s="1444"/>
      <c r="AM169" s="1444"/>
      <c r="AN169" s="1445" t="s">
        <v>281</v>
      </c>
      <c r="AO169" s="1444"/>
      <c r="AP169" s="1444"/>
      <c r="AQ169" s="1444"/>
      <c r="AR169" s="1444"/>
      <c r="AS169" s="1445" t="s">
        <v>282</v>
      </c>
      <c r="AT169" s="1444"/>
      <c r="AU169" s="1444"/>
      <c r="AV169" s="187" t="s">
        <v>294</v>
      </c>
      <c r="AW169" s="1443" t="s">
        <v>429</v>
      </c>
      <c r="AX169" s="1444"/>
      <c r="AY169" s="1444"/>
      <c r="AZ169" s="1444"/>
      <c r="BA169" s="1444"/>
      <c r="BB169" s="1444"/>
      <c r="BC169" s="188">
        <v>1217200000</v>
      </c>
      <c r="BD169" s="188">
        <v>306000000</v>
      </c>
      <c r="BE169" s="188">
        <v>911200000</v>
      </c>
      <c r="BF169" s="189">
        <v>0</v>
      </c>
      <c r="BG169" s="189">
        <v>0</v>
      </c>
      <c r="BH169" s="188">
        <v>306000000</v>
      </c>
      <c r="BI169" s="189">
        <v>0</v>
      </c>
      <c r="BJ169" s="189">
        <v>0</v>
      </c>
      <c r="BK169" s="189">
        <v>0</v>
      </c>
      <c r="BL169" s="189">
        <v>0</v>
      </c>
      <c r="BM169" s="189" t="s">
        <v>437</v>
      </c>
      <c r="BN169" s="189" t="s">
        <v>437</v>
      </c>
      <c r="BO169" s="189" t="s">
        <v>437</v>
      </c>
    </row>
    <row r="170" spans="1:67" s="185" customFormat="1" x14ac:dyDescent="0.25">
      <c r="A170" s="185" t="str">
        <f t="shared" si="27"/>
        <v>C-2502-1000-1-0-3-2-15</v>
      </c>
      <c r="B170" s="186" t="str">
        <f t="shared" si="21"/>
        <v>C</v>
      </c>
      <c r="C170" s="186" t="str">
        <f t="shared" si="22"/>
        <v>2502</v>
      </c>
      <c r="D170" s="186" t="str">
        <f t="shared" si="23"/>
        <v>1000</v>
      </c>
      <c r="E170" s="186" t="str">
        <f t="shared" si="24"/>
        <v>1</v>
      </c>
      <c r="F170" s="186" t="str">
        <f t="shared" si="25"/>
        <v>0</v>
      </c>
      <c r="G170" s="186" t="str">
        <f t="shared" si="20"/>
        <v>3</v>
      </c>
      <c r="H170" s="186" t="str">
        <f t="shared" si="26"/>
        <v>2</v>
      </c>
      <c r="I170" s="186"/>
      <c r="J170" s="186"/>
      <c r="K170" s="186"/>
      <c r="M170" s="199"/>
      <c r="N170" s="1445" t="s">
        <v>102</v>
      </c>
      <c r="O170" s="1444"/>
      <c r="P170" s="1445" t="s">
        <v>330</v>
      </c>
      <c r="Q170" s="1444"/>
      <c r="R170" s="1445" t="s">
        <v>332</v>
      </c>
      <c r="S170" s="1444"/>
      <c r="T170" s="1445" t="s">
        <v>287</v>
      </c>
      <c r="U170" s="1444"/>
      <c r="V170" s="1445" t="s">
        <v>288</v>
      </c>
      <c r="W170" s="1444"/>
      <c r="X170" s="1444"/>
      <c r="Y170" s="1445" t="s">
        <v>297</v>
      </c>
      <c r="Z170" s="1444"/>
      <c r="AA170" s="1444"/>
      <c r="AB170" s="1445" t="s">
        <v>290</v>
      </c>
      <c r="AC170" s="1444"/>
      <c r="AD170" s="1445"/>
      <c r="AE170" s="1444"/>
      <c r="AF170" s="1446" t="s">
        <v>335</v>
      </c>
      <c r="AG170" s="1444"/>
      <c r="AH170" s="1444"/>
      <c r="AI170" s="1444"/>
      <c r="AJ170" s="1444"/>
      <c r="AK170" s="1444"/>
      <c r="AL170" s="1444"/>
      <c r="AM170" s="1444"/>
      <c r="AN170" s="1445" t="s">
        <v>281</v>
      </c>
      <c r="AO170" s="1444"/>
      <c r="AP170" s="1444"/>
      <c r="AQ170" s="1444"/>
      <c r="AR170" s="1444"/>
      <c r="AS170" s="1445" t="s">
        <v>282</v>
      </c>
      <c r="AT170" s="1444"/>
      <c r="AU170" s="1444"/>
      <c r="AV170" s="187" t="s">
        <v>294</v>
      </c>
      <c r="AW170" s="1443" t="s">
        <v>429</v>
      </c>
      <c r="AX170" s="1444"/>
      <c r="AY170" s="1444"/>
      <c r="AZ170" s="1444"/>
      <c r="BA170" s="1444"/>
      <c r="BB170" s="1444"/>
      <c r="BC170" s="188">
        <v>228000000</v>
      </c>
      <c r="BD170" s="189">
        <v>0</v>
      </c>
      <c r="BE170" s="188">
        <v>228000000</v>
      </c>
      <c r="BF170" s="189">
        <v>0</v>
      </c>
      <c r="BG170" s="189">
        <v>0</v>
      </c>
      <c r="BH170" s="189">
        <v>0</v>
      </c>
      <c r="BI170" s="189">
        <v>0</v>
      </c>
      <c r="BJ170" s="189">
        <v>0</v>
      </c>
      <c r="BK170" s="189">
        <v>0</v>
      </c>
      <c r="BL170" s="189">
        <v>0</v>
      </c>
      <c r="BM170" s="189" t="s">
        <v>437</v>
      </c>
      <c r="BN170" s="189" t="s">
        <v>437</v>
      </c>
      <c r="BO170" s="189" t="s">
        <v>437</v>
      </c>
    </row>
    <row r="171" spans="1:67" s="185" customFormat="1" x14ac:dyDescent="0.25">
      <c r="A171" s="185" t="str">
        <f t="shared" si="27"/>
        <v>C-2502-1000-1-0-3-3-15</v>
      </c>
      <c r="B171" s="186" t="str">
        <f t="shared" si="21"/>
        <v>C</v>
      </c>
      <c r="C171" s="186" t="str">
        <f t="shared" si="22"/>
        <v>2502</v>
      </c>
      <c r="D171" s="186" t="str">
        <f t="shared" si="23"/>
        <v>1000</v>
      </c>
      <c r="E171" s="186" t="str">
        <f t="shared" si="24"/>
        <v>1</v>
      </c>
      <c r="F171" s="186" t="str">
        <f t="shared" si="25"/>
        <v>0</v>
      </c>
      <c r="G171" s="186" t="str">
        <f t="shared" si="20"/>
        <v>3</v>
      </c>
      <c r="H171" s="186" t="str">
        <f t="shared" si="26"/>
        <v>3</v>
      </c>
      <c r="I171" s="186"/>
      <c r="J171" s="186"/>
      <c r="K171" s="186"/>
      <c r="M171" s="199"/>
      <c r="N171" s="1445" t="s">
        <v>102</v>
      </c>
      <c r="O171" s="1444"/>
      <c r="P171" s="1445" t="s">
        <v>330</v>
      </c>
      <c r="Q171" s="1444"/>
      <c r="R171" s="1445" t="s">
        <v>332</v>
      </c>
      <c r="S171" s="1444"/>
      <c r="T171" s="1445" t="s">
        <v>287</v>
      </c>
      <c r="U171" s="1444"/>
      <c r="V171" s="1445" t="s">
        <v>288</v>
      </c>
      <c r="W171" s="1444"/>
      <c r="X171" s="1444"/>
      <c r="Y171" s="1445" t="s">
        <v>297</v>
      </c>
      <c r="Z171" s="1444"/>
      <c r="AA171" s="1444"/>
      <c r="AB171" s="1445" t="s">
        <v>297</v>
      </c>
      <c r="AC171" s="1444"/>
      <c r="AD171" s="1445"/>
      <c r="AE171" s="1444"/>
      <c r="AF171" s="1446" t="s">
        <v>336</v>
      </c>
      <c r="AG171" s="1444"/>
      <c r="AH171" s="1444"/>
      <c r="AI171" s="1444"/>
      <c r="AJ171" s="1444"/>
      <c r="AK171" s="1444"/>
      <c r="AL171" s="1444"/>
      <c r="AM171" s="1444"/>
      <c r="AN171" s="1445" t="s">
        <v>281</v>
      </c>
      <c r="AO171" s="1444"/>
      <c r="AP171" s="1444"/>
      <c r="AQ171" s="1444"/>
      <c r="AR171" s="1444"/>
      <c r="AS171" s="1445" t="s">
        <v>282</v>
      </c>
      <c r="AT171" s="1444"/>
      <c r="AU171" s="1444"/>
      <c r="AV171" s="187" t="s">
        <v>294</v>
      </c>
      <c r="AW171" s="1443" t="s">
        <v>429</v>
      </c>
      <c r="AX171" s="1444"/>
      <c r="AY171" s="1444"/>
      <c r="AZ171" s="1444"/>
      <c r="BA171" s="1444"/>
      <c r="BB171" s="1444"/>
      <c r="BC171" s="188">
        <v>164000000</v>
      </c>
      <c r="BD171" s="189">
        <v>0</v>
      </c>
      <c r="BE171" s="188">
        <v>164000000</v>
      </c>
      <c r="BF171" s="189">
        <v>0</v>
      </c>
      <c r="BG171" s="189">
        <v>0</v>
      </c>
      <c r="BH171" s="189">
        <v>0</v>
      </c>
      <c r="BI171" s="189">
        <v>0</v>
      </c>
      <c r="BJ171" s="189">
        <v>0</v>
      </c>
      <c r="BK171" s="189">
        <v>0</v>
      </c>
      <c r="BL171" s="189">
        <v>0</v>
      </c>
      <c r="BM171" s="189" t="s">
        <v>437</v>
      </c>
      <c r="BN171" s="189" t="s">
        <v>437</v>
      </c>
      <c r="BO171" s="189" t="s">
        <v>437</v>
      </c>
    </row>
    <row r="172" spans="1:67" s="185" customFormat="1" x14ac:dyDescent="0.25">
      <c r="A172" s="185" t="str">
        <f t="shared" si="27"/>
        <v>C-2502-1000-1-0-3-4-15</v>
      </c>
      <c r="B172" s="186" t="str">
        <f t="shared" si="21"/>
        <v>C</v>
      </c>
      <c r="C172" s="186" t="str">
        <f t="shared" si="22"/>
        <v>2502</v>
      </c>
      <c r="D172" s="186" t="str">
        <f t="shared" si="23"/>
        <v>1000</v>
      </c>
      <c r="E172" s="186" t="str">
        <f t="shared" si="24"/>
        <v>1</v>
      </c>
      <c r="F172" s="186" t="str">
        <f t="shared" si="25"/>
        <v>0</v>
      </c>
      <c r="G172" s="186" t="str">
        <f t="shared" si="20"/>
        <v>3</v>
      </c>
      <c r="H172" s="186" t="str">
        <f t="shared" si="26"/>
        <v>4</v>
      </c>
      <c r="I172" s="186"/>
      <c r="J172" s="186"/>
      <c r="K172" s="186"/>
      <c r="M172" s="199"/>
      <c r="N172" s="1445" t="s">
        <v>102</v>
      </c>
      <c r="O172" s="1444"/>
      <c r="P172" s="1445" t="s">
        <v>330</v>
      </c>
      <c r="Q172" s="1444"/>
      <c r="R172" s="1445" t="s">
        <v>332</v>
      </c>
      <c r="S172" s="1444"/>
      <c r="T172" s="1445" t="s">
        <v>287</v>
      </c>
      <c r="U172" s="1444"/>
      <c r="V172" s="1445" t="s">
        <v>288</v>
      </c>
      <c r="W172" s="1444"/>
      <c r="X172" s="1444"/>
      <c r="Y172" s="1445" t="s">
        <v>297</v>
      </c>
      <c r="Z172" s="1444"/>
      <c r="AA172" s="1444"/>
      <c r="AB172" s="1445" t="s">
        <v>291</v>
      </c>
      <c r="AC172" s="1444"/>
      <c r="AD172" s="1445"/>
      <c r="AE172" s="1444"/>
      <c r="AF172" s="1446" t="s">
        <v>87</v>
      </c>
      <c r="AG172" s="1444"/>
      <c r="AH172" s="1444"/>
      <c r="AI172" s="1444"/>
      <c r="AJ172" s="1444"/>
      <c r="AK172" s="1444"/>
      <c r="AL172" s="1444"/>
      <c r="AM172" s="1444"/>
      <c r="AN172" s="1445" t="s">
        <v>281</v>
      </c>
      <c r="AO172" s="1444"/>
      <c r="AP172" s="1444"/>
      <c r="AQ172" s="1444"/>
      <c r="AR172" s="1444"/>
      <c r="AS172" s="1445" t="s">
        <v>282</v>
      </c>
      <c r="AT172" s="1444"/>
      <c r="AU172" s="1444"/>
      <c r="AV172" s="187" t="s">
        <v>294</v>
      </c>
      <c r="AW172" s="1443" t="s">
        <v>429</v>
      </c>
      <c r="AX172" s="1444"/>
      <c r="AY172" s="1444"/>
      <c r="AZ172" s="1444"/>
      <c r="BA172" s="1444"/>
      <c r="BB172" s="1444"/>
      <c r="BC172" s="188">
        <v>361540000</v>
      </c>
      <c r="BD172" s="189">
        <v>0</v>
      </c>
      <c r="BE172" s="188">
        <v>361540000</v>
      </c>
      <c r="BF172" s="189">
        <v>0</v>
      </c>
      <c r="BG172" s="189">
        <v>0</v>
      </c>
      <c r="BH172" s="189">
        <v>0</v>
      </c>
      <c r="BI172" s="189">
        <v>0</v>
      </c>
      <c r="BJ172" s="189">
        <v>0</v>
      </c>
      <c r="BK172" s="189">
        <v>0</v>
      </c>
      <c r="BL172" s="189">
        <v>0</v>
      </c>
      <c r="BM172" s="189" t="s">
        <v>437</v>
      </c>
      <c r="BN172" s="189" t="s">
        <v>437</v>
      </c>
      <c r="BO172" s="189" t="s">
        <v>437</v>
      </c>
    </row>
    <row r="173" spans="1:67" s="185" customFormat="1" x14ac:dyDescent="0.25">
      <c r="A173" s="185" t="str">
        <f t="shared" si="27"/>
        <v>C-2502-1000-1-0-3-11-15</v>
      </c>
      <c r="B173" s="186" t="str">
        <f t="shared" si="21"/>
        <v>C</v>
      </c>
      <c r="C173" s="186" t="str">
        <f t="shared" si="22"/>
        <v>2502</v>
      </c>
      <c r="D173" s="186" t="str">
        <f t="shared" si="23"/>
        <v>1000</v>
      </c>
      <c r="E173" s="186" t="str">
        <f t="shared" si="24"/>
        <v>1</v>
      </c>
      <c r="F173" s="186" t="str">
        <f t="shared" si="25"/>
        <v>0</v>
      </c>
      <c r="G173" s="186" t="str">
        <f t="shared" si="20"/>
        <v>3</v>
      </c>
      <c r="H173" s="186" t="str">
        <f t="shared" si="26"/>
        <v>11</v>
      </c>
      <c r="I173" s="186"/>
      <c r="J173" s="186"/>
      <c r="K173" s="186"/>
      <c r="M173" s="199"/>
      <c r="N173" s="1445" t="s">
        <v>102</v>
      </c>
      <c r="O173" s="1444"/>
      <c r="P173" s="1445" t="s">
        <v>330</v>
      </c>
      <c r="Q173" s="1444"/>
      <c r="R173" s="1445" t="s">
        <v>332</v>
      </c>
      <c r="S173" s="1444"/>
      <c r="T173" s="1445" t="s">
        <v>287</v>
      </c>
      <c r="U173" s="1444"/>
      <c r="V173" s="1445" t="s">
        <v>288</v>
      </c>
      <c r="W173" s="1444"/>
      <c r="X173" s="1444"/>
      <c r="Y173" s="1445" t="s">
        <v>297</v>
      </c>
      <c r="Z173" s="1444"/>
      <c r="AA173" s="1444"/>
      <c r="AB173" s="1445" t="s">
        <v>83</v>
      </c>
      <c r="AC173" s="1444"/>
      <c r="AD173" s="1445"/>
      <c r="AE173" s="1444"/>
      <c r="AF173" s="1446" t="s">
        <v>338</v>
      </c>
      <c r="AG173" s="1444"/>
      <c r="AH173" s="1444"/>
      <c r="AI173" s="1444"/>
      <c r="AJ173" s="1444"/>
      <c r="AK173" s="1444"/>
      <c r="AL173" s="1444"/>
      <c r="AM173" s="1444"/>
      <c r="AN173" s="1445" t="s">
        <v>281</v>
      </c>
      <c r="AO173" s="1444"/>
      <c r="AP173" s="1444"/>
      <c r="AQ173" s="1444"/>
      <c r="AR173" s="1444"/>
      <c r="AS173" s="1445" t="s">
        <v>282</v>
      </c>
      <c r="AT173" s="1444"/>
      <c r="AU173" s="1444"/>
      <c r="AV173" s="187" t="s">
        <v>294</v>
      </c>
      <c r="AW173" s="1443" t="s">
        <v>429</v>
      </c>
      <c r="AX173" s="1444"/>
      <c r="AY173" s="1444"/>
      <c r="AZ173" s="1444"/>
      <c r="BA173" s="1444"/>
      <c r="BB173" s="1444"/>
      <c r="BC173" s="188">
        <v>844585822</v>
      </c>
      <c r="BD173" s="189">
        <v>0</v>
      </c>
      <c r="BE173" s="188">
        <v>844585822</v>
      </c>
      <c r="BF173" s="189">
        <v>0</v>
      </c>
      <c r="BG173" s="189">
        <v>0</v>
      </c>
      <c r="BH173" s="189">
        <v>0</v>
      </c>
      <c r="BI173" s="189">
        <v>0</v>
      </c>
      <c r="BJ173" s="189">
        <v>0</v>
      </c>
      <c r="BK173" s="189">
        <v>0</v>
      </c>
      <c r="BL173" s="189">
        <v>0</v>
      </c>
      <c r="BM173" s="189" t="s">
        <v>437</v>
      </c>
      <c r="BN173" s="189" t="s">
        <v>437</v>
      </c>
      <c r="BO173" s="189" t="s">
        <v>437</v>
      </c>
    </row>
    <row r="174" spans="1:67" s="176" customFormat="1" x14ac:dyDescent="0.25">
      <c r="B174" s="179" t="str">
        <f t="shared" si="21"/>
        <v>C</v>
      </c>
      <c r="C174" s="179" t="str">
        <f t="shared" si="22"/>
        <v>2502</v>
      </c>
      <c r="D174" s="179" t="str">
        <f t="shared" si="23"/>
        <v>1000</v>
      </c>
      <c r="E174" s="179" t="str">
        <f t="shared" si="24"/>
        <v>2</v>
      </c>
      <c r="F174" s="179">
        <f t="shared" si="25"/>
        <v>0</v>
      </c>
      <c r="G174" s="179">
        <f t="shared" si="20"/>
        <v>0</v>
      </c>
      <c r="H174" s="179">
        <f t="shared" si="26"/>
        <v>0</v>
      </c>
      <c r="I174" s="179"/>
      <c r="J174" s="179"/>
      <c r="K174" s="179"/>
      <c r="M174" s="198"/>
      <c r="N174" s="1240" t="s">
        <v>102</v>
      </c>
      <c r="O174" s="1344"/>
      <c r="P174" s="1240" t="s">
        <v>330</v>
      </c>
      <c r="Q174" s="1344"/>
      <c r="R174" s="1240" t="s">
        <v>332</v>
      </c>
      <c r="S174" s="1344"/>
      <c r="T174" s="1240" t="s">
        <v>290</v>
      </c>
      <c r="U174" s="1344"/>
      <c r="V174" s="1240"/>
      <c r="W174" s="1344"/>
      <c r="X174" s="1344"/>
      <c r="Y174" s="1240"/>
      <c r="Z174" s="1344"/>
      <c r="AA174" s="1344"/>
      <c r="AB174" s="1240"/>
      <c r="AC174" s="1344"/>
      <c r="AD174" s="1240"/>
      <c r="AE174" s="1344"/>
      <c r="AF174" s="1239" t="s">
        <v>326</v>
      </c>
      <c r="AG174" s="1344"/>
      <c r="AH174" s="1344"/>
      <c r="AI174" s="1344"/>
      <c r="AJ174" s="1344"/>
      <c r="AK174" s="1344"/>
      <c r="AL174" s="1344"/>
      <c r="AM174" s="1344"/>
      <c r="AN174" s="1240" t="s">
        <v>281</v>
      </c>
      <c r="AO174" s="1344"/>
      <c r="AP174" s="1344"/>
      <c r="AQ174" s="1344"/>
      <c r="AR174" s="1344"/>
      <c r="AS174" s="1240" t="s">
        <v>282</v>
      </c>
      <c r="AT174" s="1344"/>
      <c r="AU174" s="1344"/>
      <c r="AV174" s="172" t="s">
        <v>68</v>
      </c>
      <c r="AW174" s="1241" t="s">
        <v>283</v>
      </c>
      <c r="AX174" s="1344"/>
      <c r="AY174" s="1344"/>
      <c r="AZ174" s="1344"/>
      <c r="BA174" s="1344"/>
      <c r="BB174" s="1344"/>
      <c r="BC174" s="173">
        <v>1600000000</v>
      </c>
      <c r="BD174" s="173">
        <v>1273859460</v>
      </c>
      <c r="BE174" s="173">
        <v>326140540</v>
      </c>
      <c r="BF174" s="173">
        <v>323920000</v>
      </c>
      <c r="BG174" s="173">
        <v>1164813219</v>
      </c>
      <c r="BH174" s="173">
        <v>109046241</v>
      </c>
      <c r="BI174" s="173">
        <v>212144339</v>
      </c>
      <c r="BJ174" s="173">
        <v>952668880</v>
      </c>
      <c r="BK174" s="173">
        <v>201639277</v>
      </c>
      <c r="BL174" s="173">
        <v>10505062</v>
      </c>
      <c r="BM174" s="173" t="s">
        <v>609</v>
      </c>
      <c r="BN174" s="174" t="s">
        <v>437</v>
      </c>
      <c r="BO174" s="173" t="s">
        <v>610</v>
      </c>
    </row>
    <row r="175" spans="1:67" s="176" customFormat="1" ht="14.45" customHeight="1" x14ac:dyDescent="0.25">
      <c r="B175" s="179" t="str">
        <f t="shared" si="21"/>
        <v>C</v>
      </c>
      <c r="C175" s="179" t="str">
        <f t="shared" si="22"/>
        <v>2502</v>
      </c>
      <c r="D175" s="179" t="str">
        <f t="shared" si="23"/>
        <v>1000</v>
      </c>
      <c r="E175" s="179" t="str">
        <f t="shared" si="24"/>
        <v>2</v>
      </c>
      <c r="F175" s="179" t="str">
        <f t="shared" si="25"/>
        <v>0</v>
      </c>
      <c r="G175" s="179">
        <f t="shared" si="20"/>
        <v>0</v>
      </c>
      <c r="H175" s="179">
        <f t="shared" si="26"/>
        <v>0</v>
      </c>
      <c r="I175" s="179"/>
      <c r="J175" s="179"/>
      <c r="K175" s="179"/>
      <c r="M175" s="198"/>
      <c r="N175" s="1233" t="s">
        <v>102</v>
      </c>
      <c r="O175" s="1344"/>
      <c r="P175" s="1233" t="s">
        <v>330</v>
      </c>
      <c r="Q175" s="1344"/>
      <c r="R175" s="1233" t="s">
        <v>332</v>
      </c>
      <c r="S175" s="1344"/>
      <c r="T175" s="1233" t="s">
        <v>290</v>
      </c>
      <c r="U175" s="1344"/>
      <c r="V175" s="1233" t="s">
        <v>288</v>
      </c>
      <c r="W175" s="1344"/>
      <c r="X175" s="1344"/>
      <c r="Y175" s="1233"/>
      <c r="Z175" s="1344"/>
      <c r="AA175" s="1344"/>
      <c r="AB175" s="1233"/>
      <c r="AC175" s="1344"/>
      <c r="AD175" s="1233"/>
      <c r="AE175" s="1344"/>
      <c r="AF175" s="1232" t="s">
        <v>326</v>
      </c>
      <c r="AG175" s="1344"/>
      <c r="AH175" s="1344"/>
      <c r="AI175" s="1344"/>
      <c r="AJ175" s="1344"/>
      <c r="AK175" s="1344"/>
      <c r="AL175" s="1344"/>
      <c r="AM175" s="1344"/>
      <c r="AN175" s="1233" t="s">
        <v>281</v>
      </c>
      <c r="AO175" s="1344"/>
      <c r="AP175" s="1344"/>
      <c r="AQ175" s="1344"/>
      <c r="AR175" s="1344"/>
      <c r="AS175" s="1233" t="s">
        <v>282</v>
      </c>
      <c r="AT175" s="1344"/>
      <c r="AU175" s="1344"/>
      <c r="AV175" s="169" t="s">
        <v>68</v>
      </c>
      <c r="AW175" s="1234" t="s">
        <v>283</v>
      </c>
      <c r="AX175" s="1344"/>
      <c r="AY175" s="1344"/>
      <c r="AZ175" s="1344"/>
      <c r="BA175" s="1344"/>
      <c r="BB175" s="1344"/>
      <c r="BC175" s="170">
        <v>1600000000</v>
      </c>
      <c r="BD175" s="170">
        <v>1273859460</v>
      </c>
      <c r="BE175" s="170">
        <v>326140540</v>
      </c>
      <c r="BF175" s="171">
        <v>0</v>
      </c>
      <c r="BG175" s="170">
        <v>1164813219</v>
      </c>
      <c r="BH175" s="170">
        <v>109046241</v>
      </c>
      <c r="BI175" s="170">
        <v>212144339</v>
      </c>
      <c r="BJ175" s="170">
        <v>952668880</v>
      </c>
      <c r="BK175" s="170">
        <v>201639277</v>
      </c>
      <c r="BL175" s="170">
        <v>10505062</v>
      </c>
      <c r="BM175" s="170" t="s">
        <v>609</v>
      </c>
      <c r="BN175" s="171" t="s">
        <v>437</v>
      </c>
      <c r="BO175" s="170" t="s">
        <v>610</v>
      </c>
    </row>
    <row r="176" spans="1:67" x14ac:dyDescent="0.25">
      <c r="A176" s="183"/>
      <c r="B176" s="184" t="str">
        <f t="shared" si="21"/>
        <v>C</v>
      </c>
      <c r="C176" s="184" t="str">
        <f t="shared" si="22"/>
        <v>2502</v>
      </c>
      <c r="D176" s="184" t="str">
        <f t="shared" si="23"/>
        <v>1000</v>
      </c>
      <c r="E176" s="184" t="str">
        <f t="shared" si="24"/>
        <v>2</v>
      </c>
      <c r="F176" s="184" t="str">
        <f t="shared" si="25"/>
        <v>0</v>
      </c>
      <c r="G176" s="184" t="str">
        <f t="shared" si="20"/>
        <v>1</v>
      </c>
      <c r="H176" s="184">
        <f t="shared" si="26"/>
        <v>0</v>
      </c>
      <c r="I176" s="184"/>
      <c r="J176" s="184"/>
      <c r="K176" s="184"/>
      <c r="L176" s="183"/>
      <c r="M176" s="201"/>
      <c r="N176" s="1451" t="s">
        <v>102</v>
      </c>
      <c r="O176" s="1145"/>
      <c r="P176" s="1451" t="s">
        <v>330</v>
      </c>
      <c r="Q176" s="1145"/>
      <c r="R176" s="1451" t="s">
        <v>332</v>
      </c>
      <c r="S176" s="1145"/>
      <c r="T176" s="1451" t="s">
        <v>290</v>
      </c>
      <c r="U176" s="1145"/>
      <c r="V176" s="1451" t="s">
        <v>288</v>
      </c>
      <c r="W176" s="1145"/>
      <c r="X176" s="1145"/>
      <c r="Y176" s="1451" t="s">
        <v>287</v>
      </c>
      <c r="Z176" s="1145"/>
      <c r="AA176" s="1145"/>
      <c r="AB176" s="1451"/>
      <c r="AC176" s="1145"/>
      <c r="AD176" s="1451"/>
      <c r="AE176" s="1145"/>
      <c r="AF176" s="1452" t="s">
        <v>339</v>
      </c>
      <c r="AG176" s="1145"/>
      <c r="AH176" s="1145"/>
      <c r="AI176" s="1145"/>
      <c r="AJ176" s="1145"/>
      <c r="AK176" s="1145"/>
      <c r="AL176" s="1145"/>
      <c r="AM176" s="1145"/>
      <c r="AN176" s="1451" t="s">
        <v>281</v>
      </c>
      <c r="AO176" s="1145"/>
      <c r="AP176" s="1145"/>
      <c r="AQ176" s="1145"/>
      <c r="AR176" s="1145"/>
      <c r="AS176" s="1451" t="s">
        <v>282</v>
      </c>
      <c r="AT176" s="1145"/>
      <c r="AU176" s="1145"/>
      <c r="AV176" s="195" t="s">
        <v>68</v>
      </c>
      <c r="AW176" s="1453" t="s">
        <v>283</v>
      </c>
      <c r="AX176" s="1145"/>
      <c r="AY176" s="1145"/>
      <c r="AZ176" s="1145"/>
      <c r="BA176" s="1145"/>
      <c r="BB176" s="1145"/>
      <c r="BC176" s="196">
        <v>382300000</v>
      </c>
      <c r="BD176" s="196">
        <v>205000000</v>
      </c>
      <c r="BE176" s="196">
        <v>177300000</v>
      </c>
      <c r="BF176" s="197">
        <v>0</v>
      </c>
      <c r="BG176" s="196">
        <v>202068259</v>
      </c>
      <c r="BH176" s="196">
        <v>2931741</v>
      </c>
      <c r="BI176" s="196">
        <v>55263850</v>
      </c>
      <c r="BJ176" s="196">
        <v>146804409</v>
      </c>
      <c r="BK176" s="196">
        <v>54688556</v>
      </c>
      <c r="BL176" s="196">
        <v>575294</v>
      </c>
      <c r="BM176" s="196" t="s">
        <v>611</v>
      </c>
      <c r="BN176" s="197" t="s">
        <v>437</v>
      </c>
      <c r="BO176" s="196" t="s">
        <v>610</v>
      </c>
    </row>
    <row r="177" spans="1:67" s="185" customFormat="1" x14ac:dyDescent="0.25">
      <c r="A177" s="185" t="str">
        <f t="shared" ref="A177:A187" si="28">+B177&amp;"-"&amp;C177&amp;"-"&amp;D177&amp;"-"&amp;E177&amp;"-"&amp;F177&amp;"-"&amp;G177&amp;"-"&amp;H177&amp;"-"&amp;AV177</f>
        <v>C-2502-1000-2-0-1-1-10</v>
      </c>
      <c r="B177" s="186" t="str">
        <f t="shared" si="21"/>
        <v>C</v>
      </c>
      <c r="C177" s="186" t="str">
        <f t="shared" si="22"/>
        <v>2502</v>
      </c>
      <c r="D177" s="186" t="str">
        <f t="shared" si="23"/>
        <v>1000</v>
      </c>
      <c r="E177" s="186" t="str">
        <f t="shared" si="24"/>
        <v>2</v>
      </c>
      <c r="F177" s="186" t="str">
        <f t="shared" si="25"/>
        <v>0</v>
      </c>
      <c r="G177" s="186" t="str">
        <f t="shared" si="20"/>
        <v>1</v>
      </c>
      <c r="H177" s="186" t="str">
        <f t="shared" si="26"/>
        <v>1</v>
      </c>
      <c r="I177" s="186"/>
      <c r="J177" s="186"/>
      <c r="K177" s="186"/>
      <c r="M177" s="199"/>
      <c r="N177" s="1445" t="s">
        <v>102</v>
      </c>
      <c r="O177" s="1444"/>
      <c r="P177" s="1445" t="s">
        <v>330</v>
      </c>
      <c r="Q177" s="1444"/>
      <c r="R177" s="1445" t="s">
        <v>332</v>
      </c>
      <c r="S177" s="1444"/>
      <c r="T177" s="1445" t="s">
        <v>290</v>
      </c>
      <c r="U177" s="1444"/>
      <c r="V177" s="1445" t="s">
        <v>288</v>
      </c>
      <c r="W177" s="1444"/>
      <c r="X177" s="1444"/>
      <c r="Y177" s="1445" t="s">
        <v>287</v>
      </c>
      <c r="Z177" s="1444"/>
      <c r="AA177" s="1444"/>
      <c r="AB177" s="1445" t="s">
        <v>287</v>
      </c>
      <c r="AC177" s="1444"/>
      <c r="AD177" s="1445"/>
      <c r="AE177" s="1444"/>
      <c r="AF177" s="1446" t="s">
        <v>340</v>
      </c>
      <c r="AG177" s="1444"/>
      <c r="AH177" s="1444"/>
      <c r="AI177" s="1444"/>
      <c r="AJ177" s="1444"/>
      <c r="AK177" s="1444"/>
      <c r="AL177" s="1444"/>
      <c r="AM177" s="1444"/>
      <c r="AN177" s="1445" t="s">
        <v>281</v>
      </c>
      <c r="AO177" s="1444"/>
      <c r="AP177" s="1444"/>
      <c r="AQ177" s="1444"/>
      <c r="AR177" s="1444"/>
      <c r="AS177" s="1445" t="s">
        <v>282</v>
      </c>
      <c r="AT177" s="1444"/>
      <c r="AU177" s="1444"/>
      <c r="AV177" s="187" t="s">
        <v>68</v>
      </c>
      <c r="AW177" s="1443" t="s">
        <v>283</v>
      </c>
      <c r="AX177" s="1444"/>
      <c r="AY177" s="1444"/>
      <c r="AZ177" s="1444"/>
      <c r="BA177" s="1444"/>
      <c r="BB177" s="1444"/>
      <c r="BC177" s="188">
        <v>177300000</v>
      </c>
      <c r="BD177" s="189">
        <v>0</v>
      </c>
      <c r="BE177" s="188">
        <v>177300000</v>
      </c>
      <c r="BF177" s="189">
        <v>0</v>
      </c>
      <c r="BG177" s="189">
        <v>0</v>
      </c>
      <c r="BH177" s="189">
        <v>0</v>
      </c>
      <c r="BI177" s="189">
        <v>0</v>
      </c>
      <c r="BJ177" s="189">
        <v>0</v>
      </c>
      <c r="BK177" s="189">
        <v>0</v>
      </c>
      <c r="BL177" s="189">
        <v>0</v>
      </c>
      <c r="BM177" s="189" t="s">
        <v>437</v>
      </c>
      <c r="BN177" s="189" t="s">
        <v>437</v>
      </c>
      <c r="BO177" s="189" t="s">
        <v>437</v>
      </c>
    </row>
    <row r="178" spans="1:67" s="185" customFormat="1" x14ac:dyDescent="0.25">
      <c r="A178" s="185" t="str">
        <f t="shared" si="28"/>
        <v>C-2502-1000-2-0-1-2-10</v>
      </c>
      <c r="B178" s="186" t="str">
        <f t="shared" si="21"/>
        <v>C</v>
      </c>
      <c r="C178" s="186" t="str">
        <f t="shared" si="22"/>
        <v>2502</v>
      </c>
      <c r="D178" s="186" t="str">
        <f t="shared" si="23"/>
        <v>1000</v>
      </c>
      <c r="E178" s="186" t="str">
        <f t="shared" si="24"/>
        <v>2</v>
      </c>
      <c r="F178" s="186" t="str">
        <f t="shared" si="25"/>
        <v>0</v>
      </c>
      <c r="G178" s="186" t="str">
        <f t="shared" si="20"/>
        <v>1</v>
      </c>
      <c r="H178" s="186" t="str">
        <f t="shared" si="26"/>
        <v>2</v>
      </c>
      <c r="I178" s="186"/>
      <c r="J178" s="186"/>
      <c r="K178" s="186"/>
      <c r="M178" s="199"/>
      <c r="N178" s="1445" t="s">
        <v>102</v>
      </c>
      <c r="O178" s="1444"/>
      <c r="P178" s="1445" t="s">
        <v>330</v>
      </c>
      <c r="Q178" s="1444"/>
      <c r="R178" s="1445" t="s">
        <v>332</v>
      </c>
      <c r="S178" s="1444"/>
      <c r="T178" s="1445" t="s">
        <v>290</v>
      </c>
      <c r="U178" s="1444"/>
      <c r="V178" s="1445" t="s">
        <v>288</v>
      </c>
      <c r="W178" s="1444"/>
      <c r="X178" s="1444"/>
      <c r="Y178" s="1445" t="s">
        <v>287</v>
      </c>
      <c r="Z178" s="1444"/>
      <c r="AA178" s="1444"/>
      <c r="AB178" s="1445" t="s">
        <v>290</v>
      </c>
      <c r="AC178" s="1444"/>
      <c r="AD178" s="1445"/>
      <c r="AE178" s="1444"/>
      <c r="AF178" s="1446" t="s">
        <v>335</v>
      </c>
      <c r="AG178" s="1444"/>
      <c r="AH178" s="1444"/>
      <c r="AI178" s="1444"/>
      <c r="AJ178" s="1444"/>
      <c r="AK178" s="1444"/>
      <c r="AL178" s="1444"/>
      <c r="AM178" s="1444"/>
      <c r="AN178" s="1445" t="s">
        <v>281</v>
      </c>
      <c r="AO178" s="1444"/>
      <c r="AP178" s="1444"/>
      <c r="AQ178" s="1444"/>
      <c r="AR178" s="1444"/>
      <c r="AS178" s="1445" t="s">
        <v>282</v>
      </c>
      <c r="AT178" s="1444"/>
      <c r="AU178" s="1444"/>
      <c r="AV178" s="187" t="s">
        <v>68</v>
      </c>
      <c r="AW178" s="1443" t="s">
        <v>283</v>
      </c>
      <c r="AX178" s="1444"/>
      <c r="AY178" s="1444"/>
      <c r="AZ178" s="1444"/>
      <c r="BA178" s="1444"/>
      <c r="BB178" s="1444"/>
      <c r="BC178" s="188">
        <v>175000000</v>
      </c>
      <c r="BD178" s="188">
        <v>175000000</v>
      </c>
      <c r="BE178" s="189">
        <v>0</v>
      </c>
      <c r="BF178" s="189">
        <v>0</v>
      </c>
      <c r="BG178" s="188">
        <v>175000000</v>
      </c>
      <c r="BH178" s="189">
        <v>0</v>
      </c>
      <c r="BI178" s="188">
        <v>35000000</v>
      </c>
      <c r="BJ178" s="188">
        <v>140000000</v>
      </c>
      <c r="BK178" s="188">
        <v>35000000</v>
      </c>
      <c r="BL178" s="189">
        <v>0</v>
      </c>
      <c r="BM178" s="188" t="s">
        <v>612</v>
      </c>
      <c r="BN178" s="189" t="s">
        <v>437</v>
      </c>
      <c r="BO178" s="189" t="s">
        <v>437</v>
      </c>
    </row>
    <row r="179" spans="1:67" s="185" customFormat="1" x14ac:dyDescent="0.25">
      <c r="A179" s="185" t="str">
        <f t="shared" si="28"/>
        <v>C-2502-1000-2-0-1-3-10</v>
      </c>
      <c r="B179" s="186" t="str">
        <f t="shared" si="21"/>
        <v>C</v>
      </c>
      <c r="C179" s="186" t="str">
        <f t="shared" si="22"/>
        <v>2502</v>
      </c>
      <c r="D179" s="186" t="str">
        <f t="shared" si="23"/>
        <v>1000</v>
      </c>
      <c r="E179" s="186" t="str">
        <f t="shared" si="24"/>
        <v>2</v>
      </c>
      <c r="F179" s="186" t="str">
        <f t="shared" si="25"/>
        <v>0</v>
      </c>
      <c r="G179" s="186" t="str">
        <f t="shared" si="20"/>
        <v>1</v>
      </c>
      <c r="H179" s="186" t="str">
        <f t="shared" si="26"/>
        <v>3</v>
      </c>
      <c r="I179" s="186"/>
      <c r="J179" s="186"/>
      <c r="K179" s="186"/>
      <c r="M179" s="199"/>
      <c r="N179" s="1445" t="s">
        <v>102</v>
      </c>
      <c r="O179" s="1444"/>
      <c r="P179" s="1445" t="s">
        <v>330</v>
      </c>
      <c r="Q179" s="1444"/>
      <c r="R179" s="1445" t="s">
        <v>332</v>
      </c>
      <c r="S179" s="1444"/>
      <c r="T179" s="1445" t="s">
        <v>290</v>
      </c>
      <c r="U179" s="1444"/>
      <c r="V179" s="1445" t="s">
        <v>288</v>
      </c>
      <c r="W179" s="1444"/>
      <c r="X179" s="1444"/>
      <c r="Y179" s="1445" t="s">
        <v>287</v>
      </c>
      <c r="Z179" s="1444"/>
      <c r="AA179" s="1444"/>
      <c r="AB179" s="1445" t="s">
        <v>297</v>
      </c>
      <c r="AC179" s="1444"/>
      <c r="AD179" s="1445"/>
      <c r="AE179" s="1444"/>
      <c r="AF179" s="1446" t="s">
        <v>336</v>
      </c>
      <c r="AG179" s="1444"/>
      <c r="AH179" s="1444"/>
      <c r="AI179" s="1444"/>
      <c r="AJ179" s="1444"/>
      <c r="AK179" s="1444"/>
      <c r="AL179" s="1444"/>
      <c r="AM179" s="1444"/>
      <c r="AN179" s="1445" t="s">
        <v>281</v>
      </c>
      <c r="AO179" s="1444"/>
      <c r="AP179" s="1444"/>
      <c r="AQ179" s="1444"/>
      <c r="AR179" s="1444"/>
      <c r="AS179" s="1445" t="s">
        <v>282</v>
      </c>
      <c r="AT179" s="1444"/>
      <c r="AU179" s="1444"/>
      <c r="AV179" s="187" t="s">
        <v>68</v>
      </c>
      <c r="AW179" s="1443" t="s">
        <v>283</v>
      </c>
      <c r="AX179" s="1444"/>
      <c r="AY179" s="1444"/>
      <c r="AZ179" s="1444"/>
      <c r="BA179" s="1444"/>
      <c r="BB179" s="1444"/>
      <c r="BC179" s="188">
        <v>5000000</v>
      </c>
      <c r="BD179" s="188">
        <v>5000000</v>
      </c>
      <c r="BE179" s="189">
        <v>0</v>
      </c>
      <c r="BF179" s="189">
        <v>0</v>
      </c>
      <c r="BG179" s="188">
        <v>5000000</v>
      </c>
      <c r="BH179" s="189">
        <v>0</v>
      </c>
      <c r="BI179" s="188">
        <v>504590</v>
      </c>
      <c r="BJ179" s="188">
        <v>4495410</v>
      </c>
      <c r="BK179" s="188">
        <v>504590</v>
      </c>
      <c r="BL179" s="189">
        <v>0</v>
      </c>
      <c r="BM179" s="188" t="s">
        <v>613</v>
      </c>
      <c r="BN179" s="189" t="s">
        <v>437</v>
      </c>
      <c r="BO179" s="188" t="s">
        <v>610</v>
      </c>
    </row>
    <row r="180" spans="1:67" s="185" customFormat="1" ht="14.45" customHeight="1" x14ac:dyDescent="0.25">
      <c r="A180" s="185" t="str">
        <f t="shared" si="28"/>
        <v>C-2502-1000-2-0-1-4-10</v>
      </c>
      <c r="B180" s="186" t="str">
        <f t="shared" si="21"/>
        <v>C</v>
      </c>
      <c r="C180" s="186" t="str">
        <f t="shared" si="22"/>
        <v>2502</v>
      </c>
      <c r="D180" s="186" t="str">
        <f t="shared" si="23"/>
        <v>1000</v>
      </c>
      <c r="E180" s="186" t="str">
        <f t="shared" si="24"/>
        <v>2</v>
      </c>
      <c r="F180" s="186" t="str">
        <f t="shared" si="25"/>
        <v>0</v>
      </c>
      <c r="G180" s="186" t="str">
        <f t="shared" si="20"/>
        <v>1</v>
      </c>
      <c r="H180" s="186" t="str">
        <f t="shared" si="26"/>
        <v>4</v>
      </c>
      <c r="I180" s="186"/>
      <c r="J180" s="186"/>
      <c r="K180" s="186"/>
      <c r="M180" s="199"/>
      <c r="N180" s="1445" t="s">
        <v>102</v>
      </c>
      <c r="O180" s="1444"/>
      <c r="P180" s="1445" t="s">
        <v>330</v>
      </c>
      <c r="Q180" s="1444"/>
      <c r="R180" s="1445" t="s">
        <v>332</v>
      </c>
      <c r="S180" s="1444"/>
      <c r="T180" s="1445" t="s">
        <v>290</v>
      </c>
      <c r="U180" s="1444"/>
      <c r="V180" s="1445" t="s">
        <v>288</v>
      </c>
      <c r="W180" s="1444"/>
      <c r="X180" s="1444"/>
      <c r="Y180" s="1445" t="s">
        <v>287</v>
      </c>
      <c r="Z180" s="1444"/>
      <c r="AA180" s="1444"/>
      <c r="AB180" s="1445" t="s">
        <v>291</v>
      </c>
      <c r="AC180" s="1444"/>
      <c r="AD180" s="1445"/>
      <c r="AE180" s="1444"/>
      <c r="AF180" s="1446" t="s">
        <v>87</v>
      </c>
      <c r="AG180" s="1444"/>
      <c r="AH180" s="1444"/>
      <c r="AI180" s="1444"/>
      <c r="AJ180" s="1444"/>
      <c r="AK180" s="1444"/>
      <c r="AL180" s="1444"/>
      <c r="AM180" s="1444"/>
      <c r="AN180" s="1445" t="s">
        <v>281</v>
      </c>
      <c r="AO180" s="1444"/>
      <c r="AP180" s="1444"/>
      <c r="AQ180" s="1444"/>
      <c r="AR180" s="1444"/>
      <c r="AS180" s="1445" t="s">
        <v>282</v>
      </c>
      <c r="AT180" s="1444"/>
      <c r="AU180" s="1444"/>
      <c r="AV180" s="187" t="s">
        <v>68</v>
      </c>
      <c r="AW180" s="1443" t="s">
        <v>283</v>
      </c>
      <c r="AX180" s="1444"/>
      <c r="AY180" s="1444"/>
      <c r="AZ180" s="1444"/>
      <c r="BA180" s="1444"/>
      <c r="BB180" s="1444"/>
      <c r="BC180" s="188">
        <v>25000000</v>
      </c>
      <c r="BD180" s="188">
        <v>25000000</v>
      </c>
      <c r="BE180" s="189">
        <v>0</v>
      </c>
      <c r="BF180" s="189">
        <v>0</v>
      </c>
      <c r="BG180" s="188">
        <v>22068259</v>
      </c>
      <c r="BH180" s="188">
        <v>2931741</v>
      </c>
      <c r="BI180" s="188">
        <v>19759260</v>
      </c>
      <c r="BJ180" s="188">
        <v>2308999</v>
      </c>
      <c r="BK180" s="188">
        <v>19183966</v>
      </c>
      <c r="BL180" s="188">
        <v>575294</v>
      </c>
      <c r="BM180" s="188" t="s">
        <v>614</v>
      </c>
      <c r="BN180" s="189" t="s">
        <v>437</v>
      </c>
      <c r="BO180" s="189" t="s">
        <v>437</v>
      </c>
    </row>
    <row r="181" spans="1:67" s="176" customFormat="1" ht="14.45" customHeight="1" x14ac:dyDescent="0.25">
      <c r="B181" s="179" t="str">
        <f t="shared" si="21"/>
        <v>C</v>
      </c>
      <c r="C181" s="179" t="str">
        <f t="shared" si="22"/>
        <v>2502</v>
      </c>
      <c r="D181" s="179" t="str">
        <f t="shared" si="23"/>
        <v>1000</v>
      </c>
      <c r="E181" s="179" t="str">
        <f t="shared" si="24"/>
        <v>2</v>
      </c>
      <c r="F181" s="179" t="str">
        <f t="shared" si="25"/>
        <v>0</v>
      </c>
      <c r="G181" s="179" t="str">
        <f t="shared" si="20"/>
        <v>2</v>
      </c>
      <c r="H181" s="179">
        <f t="shared" si="26"/>
        <v>0</v>
      </c>
      <c r="I181" s="179"/>
      <c r="J181" s="179"/>
      <c r="K181" s="179"/>
      <c r="M181" s="198"/>
      <c r="N181" s="1233" t="s">
        <v>102</v>
      </c>
      <c r="O181" s="1344"/>
      <c r="P181" s="1233" t="s">
        <v>330</v>
      </c>
      <c r="Q181" s="1344"/>
      <c r="R181" s="1233" t="s">
        <v>332</v>
      </c>
      <c r="S181" s="1344"/>
      <c r="T181" s="1233" t="s">
        <v>290</v>
      </c>
      <c r="U181" s="1344"/>
      <c r="V181" s="1233" t="s">
        <v>288</v>
      </c>
      <c r="W181" s="1344"/>
      <c r="X181" s="1344"/>
      <c r="Y181" s="1233" t="s">
        <v>290</v>
      </c>
      <c r="Z181" s="1344"/>
      <c r="AA181" s="1344"/>
      <c r="AB181" s="1233"/>
      <c r="AC181" s="1344"/>
      <c r="AD181" s="1233"/>
      <c r="AE181" s="1344"/>
      <c r="AF181" s="1232" t="s">
        <v>334</v>
      </c>
      <c r="AG181" s="1344"/>
      <c r="AH181" s="1344"/>
      <c r="AI181" s="1344"/>
      <c r="AJ181" s="1344"/>
      <c r="AK181" s="1344"/>
      <c r="AL181" s="1344"/>
      <c r="AM181" s="1344"/>
      <c r="AN181" s="1233" t="s">
        <v>281</v>
      </c>
      <c r="AO181" s="1344"/>
      <c r="AP181" s="1344"/>
      <c r="AQ181" s="1344"/>
      <c r="AR181" s="1344"/>
      <c r="AS181" s="1233" t="s">
        <v>282</v>
      </c>
      <c r="AT181" s="1344"/>
      <c r="AU181" s="1344"/>
      <c r="AV181" s="169" t="s">
        <v>68</v>
      </c>
      <c r="AW181" s="1234" t="s">
        <v>283</v>
      </c>
      <c r="AX181" s="1344"/>
      <c r="AY181" s="1344"/>
      <c r="AZ181" s="1344"/>
      <c r="BA181" s="1344"/>
      <c r="BB181" s="1344"/>
      <c r="BC181" s="170">
        <v>1217700000</v>
      </c>
      <c r="BD181" s="170">
        <v>1068859460</v>
      </c>
      <c r="BE181" s="170">
        <v>148840540</v>
      </c>
      <c r="BF181" s="171">
        <v>0</v>
      </c>
      <c r="BG181" s="170">
        <v>962744960</v>
      </c>
      <c r="BH181" s="170">
        <v>106114500</v>
      </c>
      <c r="BI181" s="170">
        <v>156880489</v>
      </c>
      <c r="BJ181" s="170">
        <v>805864471</v>
      </c>
      <c r="BK181" s="170">
        <v>146950721</v>
      </c>
      <c r="BL181" s="170">
        <v>9929768</v>
      </c>
      <c r="BM181" s="170" t="s">
        <v>615</v>
      </c>
      <c r="BN181" s="171" t="s">
        <v>437</v>
      </c>
      <c r="BO181" s="171" t="s">
        <v>437</v>
      </c>
    </row>
    <row r="182" spans="1:67" s="185" customFormat="1" x14ac:dyDescent="0.25">
      <c r="A182" s="185" t="str">
        <f t="shared" si="28"/>
        <v>C-2502-1000-2-0-2-1-10</v>
      </c>
      <c r="B182" s="186" t="str">
        <f t="shared" si="21"/>
        <v>C</v>
      </c>
      <c r="C182" s="186" t="str">
        <f t="shared" si="22"/>
        <v>2502</v>
      </c>
      <c r="D182" s="186" t="str">
        <f t="shared" si="23"/>
        <v>1000</v>
      </c>
      <c r="E182" s="186" t="str">
        <f t="shared" si="24"/>
        <v>2</v>
      </c>
      <c r="F182" s="186" t="str">
        <f t="shared" si="25"/>
        <v>0</v>
      </c>
      <c r="G182" s="186" t="str">
        <f t="shared" si="20"/>
        <v>2</v>
      </c>
      <c r="H182" s="186" t="str">
        <f t="shared" si="26"/>
        <v>1</v>
      </c>
      <c r="I182" s="186"/>
      <c r="J182" s="186"/>
      <c r="K182" s="186"/>
      <c r="M182" s="199"/>
      <c r="N182" s="1445" t="s">
        <v>102</v>
      </c>
      <c r="O182" s="1444"/>
      <c r="P182" s="1445" t="s">
        <v>330</v>
      </c>
      <c r="Q182" s="1444"/>
      <c r="R182" s="1445" t="s">
        <v>332</v>
      </c>
      <c r="S182" s="1444"/>
      <c r="T182" s="1445" t="s">
        <v>290</v>
      </c>
      <c r="U182" s="1444"/>
      <c r="V182" s="1445" t="s">
        <v>288</v>
      </c>
      <c r="W182" s="1444"/>
      <c r="X182" s="1444"/>
      <c r="Y182" s="1445" t="s">
        <v>290</v>
      </c>
      <c r="Z182" s="1444"/>
      <c r="AA182" s="1444"/>
      <c r="AB182" s="1445" t="s">
        <v>287</v>
      </c>
      <c r="AC182" s="1444"/>
      <c r="AD182" s="1445"/>
      <c r="AE182" s="1444"/>
      <c r="AF182" s="1446" t="s">
        <v>340</v>
      </c>
      <c r="AG182" s="1444"/>
      <c r="AH182" s="1444"/>
      <c r="AI182" s="1444"/>
      <c r="AJ182" s="1444"/>
      <c r="AK182" s="1444"/>
      <c r="AL182" s="1444"/>
      <c r="AM182" s="1444"/>
      <c r="AN182" s="1445" t="s">
        <v>281</v>
      </c>
      <c r="AO182" s="1444"/>
      <c r="AP182" s="1444"/>
      <c r="AQ182" s="1444"/>
      <c r="AR182" s="1444"/>
      <c r="AS182" s="1445" t="s">
        <v>282</v>
      </c>
      <c r="AT182" s="1444"/>
      <c r="AU182" s="1444"/>
      <c r="AV182" s="187" t="s">
        <v>68</v>
      </c>
      <c r="AW182" s="1443" t="s">
        <v>283</v>
      </c>
      <c r="AX182" s="1444"/>
      <c r="AY182" s="1444"/>
      <c r="AZ182" s="1444"/>
      <c r="BA182" s="1444"/>
      <c r="BB182" s="1444"/>
      <c r="BC182" s="188">
        <v>172000000</v>
      </c>
      <c r="BD182" s="188">
        <v>171600000</v>
      </c>
      <c r="BE182" s="188">
        <v>400000</v>
      </c>
      <c r="BF182" s="189">
        <v>0</v>
      </c>
      <c r="BG182" s="188">
        <v>165600000</v>
      </c>
      <c r="BH182" s="188">
        <v>6000000</v>
      </c>
      <c r="BI182" s="188">
        <v>11440000</v>
      </c>
      <c r="BJ182" s="188">
        <v>154160000</v>
      </c>
      <c r="BK182" s="188">
        <v>11440000</v>
      </c>
      <c r="BL182" s="189">
        <v>0</v>
      </c>
      <c r="BM182" s="188" t="s">
        <v>616</v>
      </c>
      <c r="BN182" s="189" t="s">
        <v>437</v>
      </c>
      <c r="BO182" s="189" t="s">
        <v>437</v>
      </c>
    </row>
    <row r="183" spans="1:67" s="185" customFormat="1" x14ac:dyDescent="0.25">
      <c r="A183" s="185" t="str">
        <f t="shared" si="28"/>
        <v>C-2502-1000-2-0-2-2-10</v>
      </c>
      <c r="B183" s="186" t="str">
        <f t="shared" si="21"/>
        <v>C</v>
      </c>
      <c r="C183" s="186" t="str">
        <f t="shared" si="22"/>
        <v>2502</v>
      </c>
      <c r="D183" s="186" t="str">
        <f t="shared" si="23"/>
        <v>1000</v>
      </c>
      <c r="E183" s="186" t="str">
        <f t="shared" si="24"/>
        <v>2</v>
      </c>
      <c r="F183" s="186" t="str">
        <f t="shared" si="25"/>
        <v>0</v>
      </c>
      <c r="G183" s="186" t="str">
        <f t="shared" si="20"/>
        <v>2</v>
      </c>
      <c r="H183" s="186" t="str">
        <f t="shared" si="26"/>
        <v>2</v>
      </c>
      <c r="I183" s="186"/>
      <c r="J183" s="186"/>
      <c r="K183" s="186"/>
      <c r="M183" s="199"/>
      <c r="N183" s="1445" t="s">
        <v>102</v>
      </c>
      <c r="O183" s="1444"/>
      <c r="P183" s="1445" t="s">
        <v>330</v>
      </c>
      <c r="Q183" s="1444"/>
      <c r="R183" s="1445" t="s">
        <v>332</v>
      </c>
      <c r="S183" s="1444"/>
      <c r="T183" s="1445" t="s">
        <v>290</v>
      </c>
      <c r="U183" s="1444"/>
      <c r="V183" s="1445" t="s">
        <v>288</v>
      </c>
      <c r="W183" s="1444"/>
      <c r="X183" s="1444"/>
      <c r="Y183" s="1445" t="s">
        <v>290</v>
      </c>
      <c r="Z183" s="1444"/>
      <c r="AA183" s="1444"/>
      <c r="AB183" s="1445" t="s">
        <v>290</v>
      </c>
      <c r="AC183" s="1444"/>
      <c r="AD183" s="1445"/>
      <c r="AE183" s="1444"/>
      <c r="AF183" s="1446" t="s">
        <v>335</v>
      </c>
      <c r="AG183" s="1444"/>
      <c r="AH183" s="1444"/>
      <c r="AI183" s="1444"/>
      <c r="AJ183" s="1444"/>
      <c r="AK183" s="1444"/>
      <c r="AL183" s="1444"/>
      <c r="AM183" s="1444"/>
      <c r="AN183" s="1445" t="s">
        <v>281</v>
      </c>
      <c r="AO183" s="1444"/>
      <c r="AP183" s="1444"/>
      <c r="AQ183" s="1444"/>
      <c r="AR183" s="1444"/>
      <c r="AS183" s="1445" t="s">
        <v>282</v>
      </c>
      <c r="AT183" s="1444"/>
      <c r="AU183" s="1444"/>
      <c r="AV183" s="187" t="s">
        <v>68</v>
      </c>
      <c r="AW183" s="1443" t="s">
        <v>283</v>
      </c>
      <c r="AX183" s="1444"/>
      <c r="AY183" s="1444"/>
      <c r="AZ183" s="1444"/>
      <c r="BA183" s="1444"/>
      <c r="BB183" s="1444"/>
      <c r="BC183" s="188">
        <v>633400000</v>
      </c>
      <c r="BD183" s="188">
        <v>633400000</v>
      </c>
      <c r="BE183" s="189">
        <v>0</v>
      </c>
      <c r="BF183" s="189">
        <v>0</v>
      </c>
      <c r="BG183" s="188">
        <v>633400000</v>
      </c>
      <c r="BH183" s="189">
        <v>0</v>
      </c>
      <c r="BI183" s="188">
        <v>126680000</v>
      </c>
      <c r="BJ183" s="188">
        <v>506720000</v>
      </c>
      <c r="BK183" s="188">
        <v>126680000</v>
      </c>
      <c r="BL183" s="189">
        <v>0</v>
      </c>
      <c r="BM183" s="188" t="s">
        <v>617</v>
      </c>
      <c r="BN183" s="189" t="s">
        <v>437</v>
      </c>
      <c r="BO183" s="189" t="s">
        <v>437</v>
      </c>
    </row>
    <row r="184" spans="1:67" s="185" customFormat="1" x14ac:dyDescent="0.25">
      <c r="A184" s="185" t="str">
        <f t="shared" si="28"/>
        <v>C-2502-1000-2-0-2-3-10</v>
      </c>
      <c r="B184" s="186" t="str">
        <f t="shared" si="21"/>
        <v>C</v>
      </c>
      <c r="C184" s="186" t="str">
        <f t="shared" si="22"/>
        <v>2502</v>
      </c>
      <c r="D184" s="186" t="str">
        <f t="shared" si="23"/>
        <v>1000</v>
      </c>
      <c r="E184" s="186" t="str">
        <f t="shared" si="24"/>
        <v>2</v>
      </c>
      <c r="F184" s="186" t="str">
        <f t="shared" si="25"/>
        <v>0</v>
      </c>
      <c r="G184" s="186" t="str">
        <f t="shared" si="20"/>
        <v>2</v>
      </c>
      <c r="H184" s="186" t="str">
        <f t="shared" si="26"/>
        <v>3</v>
      </c>
      <c r="I184" s="186"/>
      <c r="J184" s="186"/>
      <c r="K184" s="186"/>
      <c r="M184" s="199"/>
      <c r="N184" s="1445" t="s">
        <v>102</v>
      </c>
      <c r="O184" s="1444"/>
      <c r="P184" s="1445" t="s">
        <v>330</v>
      </c>
      <c r="Q184" s="1444"/>
      <c r="R184" s="1445" t="s">
        <v>332</v>
      </c>
      <c r="S184" s="1444"/>
      <c r="T184" s="1445" t="s">
        <v>290</v>
      </c>
      <c r="U184" s="1444"/>
      <c r="V184" s="1445" t="s">
        <v>288</v>
      </c>
      <c r="W184" s="1444"/>
      <c r="X184" s="1444"/>
      <c r="Y184" s="1445" t="s">
        <v>290</v>
      </c>
      <c r="Z184" s="1444"/>
      <c r="AA184" s="1444"/>
      <c r="AB184" s="1445" t="s">
        <v>297</v>
      </c>
      <c r="AC184" s="1444"/>
      <c r="AD184" s="1445"/>
      <c r="AE184" s="1444"/>
      <c r="AF184" s="1446" t="s">
        <v>336</v>
      </c>
      <c r="AG184" s="1444"/>
      <c r="AH184" s="1444"/>
      <c r="AI184" s="1444"/>
      <c r="AJ184" s="1444"/>
      <c r="AK184" s="1444"/>
      <c r="AL184" s="1444"/>
      <c r="AM184" s="1444"/>
      <c r="AN184" s="1445" t="s">
        <v>281</v>
      </c>
      <c r="AO184" s="1444"/>
      <c r="AP184" s="1444"/>
      <c r="AQ184" s="1444"/>
      <c r="AR184" s="1444"/>
      <c r="AS184" s="1445" t="s">
        <v>282</v>
      </c>
      <c r="AT184" s="1444"/>
      <c r="AU184" s="1444"/>
      <c r="AV184" s="187" t="s">
        <v>68</v>
      </c>
      <c r="AW184" s="1443" t="s">
        <v>283</v>
      </c>
      <c r="AX184" s="1444"/>
      <c r="AY184" s="1444"/>
      <c r="AZ184" s="1444"/>
      <c r="BA184" s="1444"/>
      <c r="BB184" s="1444"/>
      <c r="BC184" s="188">
        <v>120000000</v>
      </c>
      <c r="BD184" s="188">
        <v>120000000</v>
      </c>
      <c r="BE184" s="189">
        <v>0</v>
      </c>
      <c r="BF184" s="189">
        <v>0</v>
      </c>
      <c r="BG184" s="188">
        <v>120000000</v>
      </c>
      <c r="BH184" s="189">
        <v>0</v>
      </c>
      <c r="BI184" s="188">
        <v>2201129</v>
      </c>
      <c r="BJ184" s="188">
        <v>117798871</v>
      </c>
      <c r="BK184" s="188">
        <v>2201129</v>
      </c>
      <c r="BL184" s="189">
        <v>0</v>
      </c>
      <c r="BM184" s="188" t="s">
        <v>618</v>
      </c>
      <c r="BN184" s="189" t="s">
        <v>437</v>
      </c>
      <c r="BO184" s="189" t="s">
        <v>437</v>
      </c>
    </row>
    <row r="185" spans="1:67" s="185" customFormat="1" ht="14.45" customHeight="1" x14ac:dyDescent="0.25">
      <c r="A185" s="185" t="str">
        <f t="shared" si="28"/>
        <v>C-2502-1000-2-0-2-4-10</v>
      </c>
      <c r="B185" s="186" t="str">
        <f t="shared" si="21"/>
        <v>C</v>
      </c>
      <c r="C185" s="186" t="str">
        <f t="shared" si="22"/>
        <v>2502</v>
      </c>
      <c r="D185" s="186" t="str">
        <f t="shared" si="23"/>
        <v>1000</v>
      </c>
      <c r="E185" s="186" t="str">
        <f t="shared" si="24"/>
        <v>2</v>
      </c>
      <c r="F185" s="186" t="str">
        <f t="shared" si="25"/>
        <v>0</v>
      </c>
      <c r="G185" s="186" t="str">
        <f t="shared" si="20"/>
        <v>2</v>
      </c>
      <c r="H185" s="186" t="str">
        <f t="shared" si="26"/>
        <v>4</v>
      </c>
      <c r="I185" s="186"/>
      <c r="J185" s="186"/>
      <c r="K185" s="186"/>
      <c r="M185" s="199"/>
      <c r="N185" s="1445" t="s">
        <v>102</v>
      </c>
      <c r="O185" s="1444"/>
      <c r="P185" s="1445" t="s">
        <v>330</v>
      </c>
      <c r="Q185" s="1444"/>
      <c r="R185" s="1445" t="s">
        <v>332</v>
      </c>
      <c r="S185" s="1444"/>
      <c r="T185" s="1445" t="s">
        <v>290</v>
      </c>
      <c r="U185" s="1444"/>
      <c r="V185" s="1445" t="s">
        <v>288</v>
      </c>
      <c r="W185" s="1444"/>
      <c r="X185" s="1444"/>
      <c r="Y185" s="1445" t="s">
        <v>290</v>
      </c>
      <c r="Z185" s="1444"/>
      <c r="AA185" s="1444"/>
      <c r="AB185" s="1445" t="s">
        <v>291</v>
      </c>
      <c r="AC185" s="1444"/>
      <c r="AD185" s="1445"/>
      <c r="AE185" s="1444"/>
      <c r="AF185" s="1446" t="s">
        <v>87</v>
      </c>
      <c r="AG185" s="1444"/>
      <c r="AH185" s="1444"/>
      <c r="AI185" s="1444"/>
      <c r="AJ185" s="1444"/>
      <c r="AK185" s="1444"/>
      <c r="AL185" s="1444"/>
      <c r="AM185" s="1444"/>
      <c r="AN185" s="1445" t="s">
        <v>281</v>
      </c>
      <c r="AO185" s="1444"/>
      <c r="AP185" s="1444"/>
      <c r="AQ185" s="1444"/>
      <c r="AR185" s="1444"/>
      <c r="AS185" s="1445" t="s">
        <v>282</v>
      </c>
      <c r="AT185" s="1444"/>
      <c r="AU185" s="1444"/>
      <c r="AV185" s="187" t="s">
        <v>68</v>
      </c>
      <c r="AW185" s="1443" t="s">
        <v>283</v>
      </c>
      <c r="AX185" s="1444"/>
      <c r="AY185" s="1444"/>
      <c r="AZ185" s="1444"/>
      <c r="BA185" s="1444"/>
      <c r="BB185" s="1444"/>
      <c r="BC185" s="188">
        <v>140000000</v>
      </c>
      <c r="BD185" s="188">
        <v>140000000</v>
      </c>
      <c r="BE185" s="189">
        <v>0</v>
      </c>
      <c r="BF185" s="189">
        <v>0</v>
      </c>
      <c r="BG185" s="188">
        <v>39885500</v>
      </c>
      <c r="BH185" s="188">
        <v>100114500</v>
      </c>
      <c r="BI185" s="188">
        <v>12699900</v>
      </c>
      <c r="BJ185" s="188">
        <v>27185600</v>
      </c>
      <c r="BK185" s="188">
        <v>2770132</v>
      </c>
      <c r="BL185" s="188">
        <v>9929768</v>
      </c>
      <c r="BM185" s="188" t="s">
        <v>619</v>
      </c>
      <c r="BN185" s="189" t="s">
        <v>437</v>
      </c>
      <c r="BO185" s="189" t="s">
        <v>437</v>
      </c>
    </row>
    <row r="186" spans="1:67" s="185" customFormat="1" x14ac:dyDescent="0.25">
      <c r="A186" s="185" t="str">
        <f t="shared" si="28"/>
        <v>C-2502-1000-2-0-2-6-10</v>
      </c>
      <c r="B186" s="186" t="str">
        <f t="shared" si="21"/>
        <v>C</v>
      </c>
      <c r="C186" s="186" t="str">
        <f t="shared" si="22"/>
        <v>2502</v>
      </c>
      <c r="D186" s="186" t="str">
        <f t="shared" si="23"/>
        <v>1000</v>
      </c>
      <c r="E186" s="186" t="str">
        <f t="shared" si="24"/>
        <v>2</v>
      </c>
      <c r="F186" s="186" t="str">
        <f t="shared" si="25"/>
        <v>0</v>
      </c>
      <c r="G186" s="186" t="str">
        <f t="shared" si="20"/>
        <v>2</v>
      </c>
      <c r="H186" s="186" t="str">
        <f t="shared" si="26"/>
        <v>6</v>
      </c>
      <c r="I186" s="186"/>
      <c r="J186" s="186"/>
      <c r="K186" s="186"/>
      <c r="M186" s="199"/>
      <c r="N186" s="1445" t="s">
        <v>102</v>
      </c>
      <c r="O186" s="1444"/>
      <c r="P186" s="1445" t="s">
        <v>330</v>
      </c>
      <c r="Q186" s="1444"/>
      <c r="R186" s="1445" t="s">
        <v>332</v>
      </c>
      <c r="S186" s="1444"/>
      <c r="T186" s="1445" t="s">
        <v>290</v>
      </c>
      <c r="U186" s="1444"/>
      <c r="V186" s="1445" t="s">
        <v>288</v>
      </c>
      <c r="W186" s="1444"/>
      <c r="X186" s="1444"/>
      <c r="Y186" s="1445" t="s">
        <v>290</v>
      </c>
      <c r="Z186" s="1444"/>
      <c r="AA186" s="1444"/>
      <c r="AB186" s="1445" t="s">
        <v>300</v>
      </c>
      <c r="AC186" s="1444"/>
      <c r="AD186" s="1445"/>
      <c r="AE186" s="1444"/>
      <c r="AF186" s="1446" t="s">
        <v>337</v>
      </c>
      <c r="AG186" s="1444"/>
      <c r="AH186" s="1444"/>
      <c r="AI186" s="1444"/>
      <c r="AJ186" s="1444"/>
      <c r="AK186" s="1444"/>
      <c r="AL186" s="1444"/>
      <c r="AM186" s="1444"/>
      <c r="AN186" s="1445" t="s">
        <v>281</v>
      </c>
      <c r="AO186" s="1444"/>
      <c r="AP186" s="1444"/>
      <c r="AQ186" s="1444"/>
      <c r="AR186" s="1444"/>
      <c r="AS186" s="1445" t="s">
        <v>282</v>
      </c>
      <c r="AT186" s="1444"/>
      <c r="AU186" s="1444"/>
      <c r="AV186" s="187" t="s">
        <v>68</v>
      </c>
      <c r="AW186" s="1443" t="s">
        <v>283</v>
      </c>
      <c r="AX186" s="1444"/>
      <c r="AY186" s="1444"/>
      <c r="AZ186" s="1444"/>
      <c r="BA186" s="1444"/>
      <c r="BB186" s="1444"/>
      <c r="BC186" s="188">
        <v>70000000</v>
      </c>
      <c r="BD186" s="189">
        <v>0</v>
      </c>
      <c r="BE186" s="188">
        <v>70000000</v>
      </c>
      <c r="BF186" s="189">
        <v>0</v>
      </c>
      <c r="BG186" s="189">
        <v>0</v>
      </c>
      <c r="BH186" s="189">
        <v>0</v>
      </c>
      <c r="BI186" s="189">
        <v>0</v>
      </c>
      <c r="BJ186" s="189">
        <v>0</v>
      </c>
      <c r="BK186" s="189">
        <v>0</v>
      </c>
      <c r="BL186" s="189">
        <v>0</v>
      </c>
      <c r="BM186" s="189" t="s">
        <v>437</v>
      </c>
      <c r="BN186" s="189" t="s">
        <v>437</v>
      </c>
      <c r="BO186" s="189" t="s">
        <v>437</v>
      </c>
    </row>
    <row r="187" spans="1:67" s="185" customFormat="1" x14ac:dyDescent="0.25">
      <c r="A187" s="185" t="str">
        <f t="shared" si="28"/>
        <v>C-2502-1000-2-0-2-11-10</v>
      </c>
      <c r="B187" s="186" t="str">
        <f t="shared" si="21"/>
        <v>C</v>
      </c>
      <c r="C187" s="186" t="str">
        <f t="shared" si="22"/>
        <v>2502</v>
      </c>
      <c r="D187" s="186" t="str">
        <f t="shared" si="23"/>
        <v>1000</v>
      </c>
      <c r="E187" s="186" t="str">
        <f t="shared" si="24"/>
        <v>2</v>
      </c>
      <c r="F187" s="186" t="str">
        <f t="shared" si="25"/>
        <v>0</v>
      </c>
      <c r="G187" s="186" t="str">
        <f t="shared" si="20"/>
        <v>2</v>
      </c>
      <c r="H187" s="186" t="str">
        <f t="shared" si="26"/>
        <v>11</v>
      </c>
      <c r="I187" s="186"/>
      <c r="J187" s="186"/>
      <c r="K187" s="186"/>
      <c r="M187" s="199"/>
      <c r="N187" s="1445" t="s">
        <v>102</v>
      </c>
      <c r="O187" s="1444"/>
      <c r="P187" s="1445" t="s">
        <v>330</v>
      </c>
      <c r="Q187" s="1444"/>
      <c r="R187" s="1445" t="s">
        <v>332</v>
      </c>
      <c r="S187" s="1444"/>
      <c r="T187" s="1445" t="s">
        <v>290</v>
      </c>
      <c r="U187" s="1444"/>
      <c r="V187" s="1445" t="s">
        <v>288</v>
      </c>
      <c r="W187" s="1444"/>
      <c r="X187" s="1444"/>
      <c r="Y187" s="1445" t="s">
        <v>290</v>
      </c>
      <c r="Z187" s="1444"/>
      <c r="AA187" s="1444"/>
      <c r="AB187" s="1445" t="s">
        <v>83</v>
      </c>
      <c r="AC187" s="1444"/>
      <c r="AD187" s="1445"/>
      <c r="AE187" s="1444"/>
      <c r="AF187" s="1446" t="s">
        <v>338</v>
      </c>
      <c r="AG187" s="1444"/>
      <c r="AH187" s="1444"/>
      <c r="AI187" s="1444"/>
      <c r="AJ187" s="1444"/>
      <c r="AK187" s="1444"/>
      <c r="AL187" s="1444"/>
      <c r="AM187" s="1444"/>
      <c r="AN187" s="1445" t="s">
        <v>281</v>
      </c>
      <c r="AO187" s="1444"/>
      <c r="AP187" s="1444"/>
      <c r="AQ187" s="1444"/>
      <c r="AR187" s="1444"/>
      <c r="AS187" s="1445" t="s">
        <v>282</v>
      </c>
      <c r="AT187" s="1444"/>
      <c r="AU187" s="1444"/>
      <c r="AV187" s="187" t="s">
        <v>68</v>
      </c>
      <c r="AW187" s="1443" t="s">
        <v>283</v>
      </c>
      <c r="AX187" s="1444"/>
      <c r="AY187" s="1444"/>
      <c r="AZ187" s="1444"/>
      <c r="BA187" s="1444"/>
      <c r="BB187" s="1444"/>
      <c r="BC187" s="188">
        <v>82300000</v>
      </c>
      <c r="BD187" s="188">
        <v>3859460</v>
      </c>
      <c r="BE187" s="188">
        <v>78440540</v>
      </c>
      <c r="BF187" s="189">
        <v>0</v>
      </c>
      <c r="BG187" s="188">
        <v>3859460</v>
      </c>
      <c r="BH187" s="189">
        <v>0</v>
      </c>
      <c r="BI187" s="188">
        <v>3859460</v>
      </c>
      <c r="BJ187" s="189">
        <v>0</v>
      </c>
      <c r="BK187" s="188">
        <v>3859460</v>
      </c>
      <c r="BL187" s="189">
        <v>0</v>
      </c>
      <c r="BM187" s="188" t="s">
        <v>620</v>
      </c>
      <c r="BN187" s="189" t="s">
        <v>437</v>
      </c>
      <c r="BO187" s="189" t="s">
        <v>437</v>
      </c>
    </row>
    <row r="188" spans="1:67" s="176" customFormat="1" x14ac:dyDescent="0.25">
      <c r="B188" s="179" t="str">
        <f t="shared" si="21"/>
        <v>C</v>
      </c>
      <c r="C188" s="179" t="str">
        <f t="shared" si="22"/>
        <v>2502</v>
      </c>
      <c r="D188" s="179" t="str">
        <f t="shared" si="23"/>
        <v>1000</v>
      </c>
      <c r="E188" s="179" t="str">
        <f t="shared" si="24"/>
        <v>3</v>
      </c>
      <c r="F188" s="179">
        <f t="shared" si="25"/>
        <v>0</v>
      </c>
      <c r="G188" s="179">
        <f t="shared" si="20"/>
        <v>0</v>
      </c>
      <c r="H188" s="179">
        <f t="shared" si="26"/>
        <v>0</v>
      </c>
      <c r="I188" s="179"/>
      <c r="J188" s="179"/>
      <c r="K188" s="179"/>
      <c r="M188" s="198"/>
      <c r="N188" s="1240" t="s">
        <v>102</v>
      </c>
      <c r="O188" s="1344"/>
      <c r="P188" s="1240" t="s">
        <v>330</v>
      </c>
      <c r="Q188" s="1344"/>
      <c r="R188" s="1240" t="s">
        <v>332</v>
      </c>
      <c r="S188" s="1344"/>
      <c r="T188" s="1240" t="s">
        <v>297</v>
      </c>
      <c r="U188" s="1344"/>
      <c r="V188" s="1240"/>
      <c r="W188" s="1344"/>
      <c r="X188" s="1344"/>
      <c r="Y188" s="1240"/>
      <c r="Z188" s="1344"/>
      <c r="AA188" s="1344"/>
      <c r="AB188" s="1240"/>
      <c r="AC188" s="1344"/>
      <c r="AD188" s="1240"/>
      <c r="AE188" s="1344"/>
      <c r="AF188" s="1239" t="s">
        <v>328</v>
      </c>
      <c r="AG188" s="1344"/>
      <c r="AH188" s="1344"/>
      <c r="AI188" s="1344"/>
      <c r="AJ188" s="1344"/>
      <c r="AK188" s="1344"/>
      <c r="AL188" s="1344"/>
      <c r="AM188" s="1344"/>
      <c r="AN188" s="1240" t="s">
        <v>281</v>
      </c>
      <c r="AO188" s="1344"/>
      <c r="AP188" s="1344"/>
      <c r="AQ188" s="1344"/>
      <c r="AR188" s="1344"/>
      <c r="AS188" s="1240" t="s">
        <v>282</v>
      </c>
      <c r="AT188" s="1344"/>
      <c r="AU188" s="1344"/>
      <c r="AV188" s="172" t="s">
        <v>68</v>
      </c>
      <c r="AW188" s="1241" t="s">
        <v>283</v>
      </c>
      <c r="AX188" s="1344"/>
      <c r="AY188" s="1344"/>
      <c r="AZ188" s="1344"/>
      <c r="BA188" s="1344"/>
      <c r="BB188" s="1344"/>
      <c r="BC188" s="173">
        <v>2500000000</v>
      </c>
      <c r="BD188" s="173">
        <v>1864366881</v>
      </c>
      <c r="BE188" s="173">
        <v>635633119</v>
      </c>
      <c r="BF188" s="173">
        <v>1000000000</v>
      </c>
      <c r="BG188" s="173">
        <v>1408767332</v>
      </c>
      <c r="BH188" s="173">
        <v>455599549</v>
      </c>
      <c r="BI188" s="173">
        <v>293430762</v>
      </c>
      <c r="BJ188" s="173">
        <v>1115336570</v>
      </c>
      <c r="BK188" s="173">
        <v>276279646</v>
      </c>
      <c r="BL188" s="173">
        <v>17151116</v>
      </c>
      <c r="BM188" s="173" t="s">
        <v>621</v>
      </c>
      <c r="BN188" s="174" t="s">
        <v>437</v>
      </c>
      <c r="BO188" s="174" t="s">
        <v>437</v>
      </c>
    </row>
    <row r="189" spans="1:67" s="176" customFormat="1" ht="14.45" customHeight="1" x14ac:dyDescent="0.25">
      <c r="B189" s="179" t="str">
        <f t="shared" si="21"/>
        <v>C</v>
      </c>
      <c r="C189" s="179" t="str">
        <f t="shared" si="22"/>
        <v>2502</v>
      </c>
      <c r="D189" s="179" t="str">
        <f t="shared" si="23"/>
        <v>1000</v>
      </c>
      <c r="E189" s="179" t="str">
        <f t="shared" si="24"/>
        <v>3</v>
      </c>
      <c r="F189" s="179" t="str">
        <f t="shared" si="25"/>
        <v>0</v>
      </c>
      <c r="G189" s="179">
        <f t="shared" si="20"/>
        <v>0</v>
      </c>
      <c r="H189" s="179">
        <f t="shared" si="26"/>
        <v>0</v>
      </c>
      <c r="I189" s="179"/>
      <c r="J189" s="179"/>
      <c r="K189" s="179"/>
      <c r="M189" s="198"/>
      <c r="N189" s="1233" t="s">
        <v>102</v>
      </c>
      <c r="O189" s="1344"/>
      <c r="P189" s="1233" t="s">
        <v>330</v>
      </c>
      <c r="Q189" s="1344"/>
      <c r="R189" s="1233" t="s">
        <v>332</v>
      </c>
      <c r="S189" s="1344"/>
      <c r="T189" s="1233" t="s">
        <v>297</v>
      </c>
      <c r="U189" s="1344"/>
      <c r="V189" s="1233" t="s">
        <v>288</v>
      </c>
      <c r="W189" s="1344"/>
      <c r="X189" s="1344"/>
      <c r="Y189" s="1233"/>
      <c r="Z189" s="1344"/>
      <c r="AA189" s="1344"/>
      <c r="AB189" s="1233"/>
      <c r="AC189" s="1344"/>
      <c r="AD189" s="1233"/>
      <c r="AE189" s="1344"/>
      <c r="AF189" s="1232" t="s">
        <v>328</v>
      </c>
      <c r="AG189" s="1344"/>
      <c r="AH189" s="1344"/>
      <c r="AI189" s="1344"/>
      <c r="AJ189" s="1344"/>
      <c r="AK189" s="1344"/>
      <c r="AL189" s="1344"/>
      <c r="AM189" s="1344"/>
      <c r="AN189" s="1233" t="s">
        <v>281</v>
      </c>
      <c r="AO189" s="1344"/>
      <c r="AP189" s="1344"/>
      <c r="AQ189" s="1344"/>
      <c r="AR189" s="1344"/>
      <c r="AS189" s="1233" t="s">
        <v>282</v>
      </c>
      <c r="AT189" s="1344"/>
      <c r="AU189" s="1344"/>
      <c r="AV189" s="169" t="s">
        <v>68</v>
      </c>
      <c r="AW189" s="1234" t="s">
        <v>283</v>
      </c>
      <c r="AX189" s="1344"/>
      <c r="AY189" s="1344"/>
      <c r="AZ189" s="1344"/>
      <c r="BA189" s="1344"/>
      <c r="BB189" s="1344"/>
      <c r="BC189" s="170">
        <v>2500000000</v>
      </c>
      <c r="BD189" s="170">
        <v>1864366881</v>
      </c>
      <c r="BE189" s="170">
        <v>635633119</v>
      </c>
      <c r="BF189" s="171">
        <v>0</v>
      </c>
      <c r="BG189" s="170">
        <v>1408767332</v>
      </c>
      <c r="BH189" s="170">
        <v>455599549</v>
      </c>
      <c r="BI189" s="170">
        <v>293430762</v>
      </c>
      <c r="BJ189" s="170">
        <v>1115336570</v>
      </c>
      <c r="BK189" s="170">
        <v>276279646</v>
      </c>
      <c r="BL189" s="170">
        <v>17151116</v>
      </c>
      <c r="BM189" s="170" t="s">
        <v>621</v>
      </c>
      <c r="BN189" s="171" t="s">
        <v>437</v>
      </c>
      <c r="BO189" s="171" t="s">
        <v>437</v>
      </c>
    </row>
    <row r="190" spans="1:67" s="176" customFormat="1" x14ac:dyDescent="0.25">
      <c r="B190" s="179" t="str">
        <f t="shared" si="21"/>
        <v>C</v>
      </c>
      <c r="C190" s="179" t="str">
        <f t="shared" si="22"/>
        <v>2502</v>
      </c>
      <c r="D190" s="179" t="str">
        <f t="shared" si="23"/>
        <v>1000</v>
      </c>
      <c r="E190" s="179" t="str">
        <f t="shared" si="24"/>
        <v>3</v>
      </c>
      <c r="F190" s="179" t="str">
        <f t="shared" si="25"/>
        <v>0</v>
      </c>
      <c r="G190" s="179" t="str">
        <f t="shared" si="20"/>
        <v>1</v>
      </c>
      <c r="H190" s="179">
        <f t="shared" si="26"/>
        <v>0</v>
      </c>
      <c r="I190" s="179"/>
      <c r="J190" s="179"/>
      <c r="K190" s="179"/>
      <c r="M190" s="198"/>
      <c r="N190" s="1233" t="s">
        <v>102</v>
      </c>
      <c r="O190" s="1344"/>
      <c r="P190" s="1233" t="s">
        <v>330</v>
      </c>
      <c r="Q190" s="1344"/>
      <c r="R190" s="1233" t="s">
        <v>332</v>
      </c>
      <c r="S190" s="1344"/>
      <c r="T190" s="1233" t="s">
        <v>297</v>
      </c>
      <c r="U190" s="1344"/>
      <c r="V190" s="1233" t="s">
        <v>288</v>
      </c>
      <c r="W190" s="1344"/>
      <c r="X190" s="1344"/>
      <c r="Y190" s="1233" t="s">
        <v>287</v>
      </c>
      <c r="Z190" s="1344"/>
      <c r="AA190" s="1344"/>
      <c r="AB190" s="1233"/>
      <c r="AC190" s="1344"/>
      <c r="AD190" s="1233"/>
      <c r="AE190" s="1344"/>
      <c r="AF190" s="1232" t="s">
        <v>339</v>
      </c>
      <c r="AG190" s="1344"/>
      <c r="AH190" s="1344"/>
      <c r="AI190" s="1344"/>
      <c r="AJ190" s="1344"/>
      <c r="AK190" s="1344"/>
      <c r="AL190" s="1344"/>
      <c r="AM190" s="1344"/>
      <c r="AN190" s="1233" t="s">
        <v>281</v>
      </c>
      <c r="AO190" s="1344"/>
      <c r="AP190" s="1344"/>
      <c r="AQ190" s="1344"/>
      <c r="AR190" s="1344"/>
      <c r="AS190" s="1233" t="s">
        <v>282</v>
      </c>
      <c r="AT190" s="1344"/>
      <c r="AU190" s="1344"/>
      <c r="AV190" s="169" t="s">
        <v>68</v>
      </c>
      <c r="AW190" s="1234" t="s">
        <v>283</v>
      </c>
      <c r="AX190" s="1344"/>
      <c r="AY190" s="1344"/>
      <c r="AZ190" s="1344"/>
      <c r="BA190" s="1344"/>
      <c r="BB190" s="1344"/>
      <c r="BC190" s="171">
        <v>0</v>
      </c>
      <c r="BD190" s="171">
        <v>0</v>
      </c>
      <c r="BE190" s="171">
        <v>0</v>
      </c>
      <c r="BF190" s="171">
        <v>0</v>
      </c>
      <c r="BG190" s="171">
        <v>0</v>
      </c>
      <c r="BH190" s="171">
        <v>0</v>
      </c>
      <c r="BI190" s="171">
        <v>0</v>
      </c>
      <c r="BJ190" s="171">
        <v>0</v>
      </c>
      <c r="BK190" s="171">
        <v>0</v>
      </c>
      <c r="BL190" s="171">
        <v>0</v>
      </c>
      <c r="BM190" s="171" t="s">
        <v>437</v>
      </c>
      <c r="BN190" s="171" t="s">
        <v>437</v>
      </c>
      <c r="BO190" s="171" t="s">
        <v>437</v>
      </c>
    </row>
    <row r="191" spans="1:67" s="185" customFormat="1" x14ac:dyDescent="0.25">
      <c r="A191" s="185" t="str">
        <f>+B191&amp;"-"&amp;C191&amp;"-"&amp;D191&amp;"-"&amp;E191&amp;"-"&amp;F191&amp;"-"&amp;G191&amp;"-"&amp;H191&amp;"-"&amp;AV191</f>
        <v>C-2502-1000-3-0-1-4-10</v>
      </c>
      <c r="B191" s="186" t="str">
        <f t="shared" si="21"/>
        <v>C</v>
      </c>
      <c r="C191" s="186" t="str">
        <f t="shared" si="22"/>
        <v>2502</v>
      </c>
      <c r="D191" s="186" t="str">
        <f t="shared" si="23"/>
        <v>1000</v>
      </c>
      <c r="E191" s="186" t="str">
        <f t="shared" si="24"/>
        <v>3</v>
      </c>
      <c r="F191" s="186" t="str">
        <f t="shared" si="25"/>
        <v>0</v>
      </c>
      <c r="G191" s="186" t="str">
        <f t="shared" si="20"/>
        <v>1</v>
      </c>
      <c r="H191" s="186" t="str">
        <f t="shared" si="26"/>
        <v>4</v>
      </c>
      <c r="I191" s="186"/>
      <c r="J191" s="186"/>
      <c r="K191" s="186"/>
      <c r="M191" s="199"/>
      <c r="N191" s="1445" t="s">
        <v>102</v>
      </c>
      <c r="O191" s="1444"/>
      <c r="P191" s="1445" t="s">
        <v>330</v>
      </c>
      <c r="Q191" s="1444"/>
      <c r="R191" s="1445" t="s">
        <v>332</v>
      </c>
      <c r="S191" s="1444"/>
      <c r="T191" s="1445" t="s">
        <v>297</v>
      </c>
      <c r="U191" s="1444"/>
      <c r="V191" s="1445" t="s">
        <v>288</v>
      </c>
      <c r="W191" s="1444"/>
      <c r="X191" s="1444"/>
      <c r="Y191" s="1445" t="s">
        <v>287</v>
      </c>
      <c r="Z191" s="1444"/>
      <c r="AA191" s="1444"/>
      <c r="AB191" s="1445" t="s">
        <v>291</v>
      </c>
      <c r="AC191" s="1444"/>
      <c r="AD191" s="1445"/>
      <c r="AE191" s="1444"/>
      <c r="AF191" s="1446" t="s">
        <v>87</v>
      </c>
      <c r="AG191" s="1444"/>
      <c r="AH191" s="1444"/>
      <c r="AI191" s="1444"/>
      <c r="AJ191" s="1444"/>
      <c r="AK191" s="1444"/>
      <c r="AL191" s="1444"/>
      <c r="AM191" s="1444"/>
      <c r="AN191" s="1445" t="s">
        <v>281</v>
      </c>
      <c r="AO191" s="1444"/>
      <c r="AP191" s="1444"/>
      <c r="AQ191" s="1444"/>
      <c r="AR191" s="1444"/>
      <c r="AS191" s="1445" t="s">
        <v>282</v>
      </c>
      <c r="AT191" s="1444"/>
      <c r="AU191" s="1444"/>
      <c r="AV191" s="187" t="s">
        <v>68</v>
      </c>
      <c r="AW191" s="1443" t="s">
        <v>283</v>
      </c>
      <c r="AX191" s="1444"/>
      <c r="AY191" s="1444"/>
      <c r="AZ191" s="1444"/>
      <c r="BA191" s="1444"/>
      <c r="BB191" s="1444"/>
      <c r="BC191" s="189">
        <v>0</v>
      </c>
      <c r="BD191" s="189">
        <v>0</v>
      </c>
      <c r="BE191" s="189">
        <v>0</v>
      </c>
      <c r="BF191" s="189">
        <v>0</v>
      </c>
      <c r="BG191" s="189">
        <v>0</v>
      </c>
      <c r="BH191" s="189">
        <v>0</v>
      </c>
      <c r="BI191" s="189">
        <v>0</v>
      </c>
      <c r="BJ191" s="189">
        <v>0</v>
      </c>
      <c r="BK191" s="189">
        <v>0</v>
      </c>
      <c r="BL191" s="189">
        <v>0</v>
      </c>
      <c r="BM191" s="189" t="s">
        <v>437</v>
      </c>
      <c r="BN191" s="189" t="s">
        <v>437</v>
      </c>
      <c r="BO191" s="189" t="s">
        <v>437</v>
      </c>
    </row>
    <row r="192" spans="1:67" s="176" customFormat="1" ht="14.45" customHeight="1" x14ac:dyDescent="0.25">
      <c r="B192" s="179" t="str">
        <f t="shared" si="21"/>
        <v>C</v>
      </c>
      <c r="C192" s="179" t="str">
        <f t="shared" si="22"/>
        <v>2502</v>
      </c>
      <c r="D192" s="179" t="str">
        <f t="shared" si="23"/>
        <v>1000</v>
      </c>
      <c r="E192" s="179" t="str">
        <f t="shared" si="24"/>
        <v>3</v>
      </c>
      <c r="F192" s="179" t="str">
        <f t="shared" si="25"/>
        <v>0</v>
      </c>
      <c r="G192" s="179" t="str">
        <f t="shared" si="20"/>
        <v>2</v>
      </c>
      <c r="H192" s="179">
        <f t="shared" si="26"/>
        <v>0</v>
      </c>
      <c r="I192" s="179"/>
      <c r="J192" s="179"/>
      <c r="K192" s="179"/>
      <c r="M192" s="198"/>
      <c r="N192" s="1233" t="s">
        <v>102</v>
      </c>
      <c r="O192" s="1344"/>
      <c r="P192" s="1233" t="s">
        <v>330</v>
      </c>
      <c r="Q192" s="1344"/>
      <c r="R192" s="1233" t="s">
        <v>332</v>
      </c>
      <c r="S192" s="1344"/>
      <c r="T192" s="1233" t="s">
        <v>297</v>
      </c>
      <c r="U192" s="1344"/>
      <c r="V192" s="1233" t="s">
        <v>288</v>
      </c>
      <c r="W192" s="1344"/>
      <c r="X192" s="1344"/>
      <c r="Y192" s="1233" t="s">
        <v>290</v>
      </c>
      <c r="Z192" s="1344"/>
      <c r="AA192" s="1344"/>
      <c r="AB192" s="1233"/>
      <c r="AC192" s="1344"/>
      <c r="AD192" s="1233"/>
      <c r="AE192" s="1344"/>
      <c r="AF192" s="1232" t="s">
        <v>334</v>
      </c>
      <c r="AG192" s="1344"/>
      <c r="AH192" s="1344"/>
      <c r="AI192" s="1344"/>
      <c r="AJ192" s="1344"/>
      <c r="AK192" s="1344"/>
      <c r="AL192" s="1344"/>
      <c r="AM192" s="1344"/>
      <c r="AN192" s="1233" t="s">
        <v>281</v>
      </c>
      <c r="AO192" s="1344"/>
      <c r="AP192" s="1344"/>
      <c r="AQ192" s="1344"/>
      <c r="AR192" s="1344"/>
      <c r="AS192" s="1233" t="s">
        <v>282</v>
      </c>
      <c r="AT192" s="1344"/>
      <c r="AU192" s="1344"/>
      <c r="AV192" s="169" t="s">
        <v>68</v>
      </c>
      <c r="AW192" s="1234" t="s">
        <v>283</v>
      </c>
      <c r="AX192" s="1344"/>
      <c r="AY192" s="1344"/>
      <c r="AZ192" s="1344"/>
      <c r="BA192" s="1344"/>
      <c r="BB192" s="1344"/>
      <c r="BC192" s="170">
        <v>2500000000</v>
      </c>
      <c r="BD192" s="170">
        <v>1864366881</v>
      </c>
      <c r="BE192" s="170">
        <v>635633119</v>
      </c>
      <c r="BF192" s="171">
        <v>0</v>
      </c>
      <c r="BG192" s="170">
        <v>1408767332</v>
      </c>
      <c r="BH192" s="170">
        <v>455599549</v>
      </c>
      <c r="BI192" s="170">
        <v>293430762</v>
      </c>
      <c r="BJ192" s="170">
        <v>1115336570</v>
      </c>
      <c r="BK192" s="170">
        <v>276279646</v>
      </c>
      <c r="BL192" s="170">
        <v>17151116</v>
      </c>
      <c r="BM192" s="170" t="s">
        <v>621</v>
      </c>
      <c r="BN192" s="171" t="s">
        <v>437</v>
      </c>
      <c r="BO192" s="171" t="s">
        <v>437</v>
      </c>
    </row>
    <row r="193" spans="1:67" s="185" customFormat="1" x14ac:dyDescent="0.25">
      <c r="A193" s="185" t="str">
        <f t="shared" ref="A193:A198" si="29">+B193&amp;"-"&amp;C193&amp;"-"&amp;D193&amp;"-"&amp;E193&amp;"-"&amp;F193&amp;"-"&amp;G193&amp;"-"&amp;H193&amp;"-"&amp;AV193</f>
        <v>C-2502-1000-3-0-2-1-10</v>
      </c>
      <c r="B193" s="186" t="str">
        <f t="shared" si="21"/>
        <v>C</v>
      </c>
      <c r="C193" s="186" t="str">
        <f t="shared" si="22"/>
        <v>2502</v>
      </c>
      <c r="D193" s="186" t="str">
        <f t="shared" si="23"/>
        <v>1000</v>
      </c>
      <c r="E193" s="186" t="str">
        <f t="shared" si="24"/>
        <v>3</v>
      </c>
      <c r="F193" s="186" t="str">
        <f t="shared" si="25"/>
        <v>0</v>
      </c>
      <c r="G193" s="186" t="str">
        <f t="shared" si="20"/>
        <v>2</v>
      </c>
      <c r="H193" s="186" t="str">
        <f t="shared" si="26"/>
        <v>1</v>
      </c>
      <c r="I193" s="186"/>
      <c r="J193" s="186"/>
      <c r="K193" s="186"/>
      <c r="M193" s="199"/>
      <c r="N193" s="1445" t="s">
        <v>102</v>
      </c>
      <c r="O193" s="1444"/>
      <c r="P193" s="1445" t="s">
        <v>330</v>
      </c>
      <c r="Q193" s="1444"/>
      <c r="R193" s="1445" t="s">
        <v>332</v>
      </c>
      <c r="S193" s="1444"/>
      <c r="T193" s="1445" t="s">
        <v>297</v>
      </c>
      <c r="U193" s="1444"/>
      <c r="V193" s="1445" t="s">
        <v>288</v>
      </c>
      <c r="W193" s="1444"/>
      <c r="X193" s="1444"/>
      <c r="Y193" s="1445" t="s">
        <v>290</v>
      </c>
      <c r="Z193" s="1444"/>
      <c r="AA193" s="1444"/>
      <c r="AB193" s="1445" t="s">
        <v>287</v>
      </c>
      <c r="AC193" s="1444"/>
      <c r="AD193" s="1445"/>
      <c r="AE193" s="1444"/>
      <c r="AF193" s="1446" t="s">
        <v>340</v>
      </c>
      <c r="AG193" s="1444"/>
      <c r="AH193" s="1444"/>
      <c r="AI193" s="1444"/>
      <c r="AJ193" s="1444"/>
      <c r="AK193" s="1444"/>
      <c r="AL193" s="1444"/>
      <c r="AM193" s="1444"/>
      <c r="AN193" s="1445" t="s">
        <v>281</v>
      </c>
      <c r="AO193" s="1444"/>
      <c r="AP193" s="1444"/>
      <c r="AQ193" s="1444"/>
      <c r="AR193" s="1444"/>
      <c r="AS193" s="1445" t="s">
        <v>282</v>
      </c>
      <c r="AT193" s="1444"/>
      <c r="AU193" s="1444"/>
      <c r="AV193" s="187" t="s">
        <v>68</v>
      </c>
      <c r="AW193" s="1443" t="s">
        <v>283</v>
      </c>
      <c r="AX193" s="1444"/>
      <c r="AY193" s="1444"/>
      <c r="AZ193" s="1444"/>
      <c r="BA193" s="1444"/>
      <c r="BB193" s="1444"/>
      <c r="BC193" s="188">
        <v>1000000000</v>
      </c>
      <c r="BD193" s="188">
        <v>794366881</v>
      </c>
      <c r="BE193" s="188">
        <v>205633119</v>
      </c>
      <c r="BF193" s="189">
        <v>0</v>
      </c>
      <c r="BG193" s="188">
        <v>571003148</v>
      </c>
      <c r="BH193" s="188">
        <v>223363733</v>
      </c>
      <c r="BI193" s="188">
        <v>79186121</v>
      </c>
      <c r="BJ193" s="188">
        <v>491817027</v>
      </c>
      <c r="BK193" s="188">
        <v>79186121</v>
      </c>
      <c r="BL193" s="189">
        <v>0</v>
      </c>
      <c r="BM193" s="188" t="s">
        <v>622</v>
      </c>
      <c r="BN193" s="189" t="s">
        <v>437</v>
      </c>
      <c r="BO193" s="189" t="s">
        <v>437</v>
      </c>
    </row>
    <row r="194" spans="1:67" s="185" customFormat="1" x14ac:dyDescent="0.25">
      <c r="A194" s="185" t="str">
        <f t="shared" si="29"/>
        <v>C-2502-1000-3-0-2-2-10</v>
      </c>
      <c r="B194" s="186" t="str">
        <f t="shared" si="21"/>
        <v>C</v>
      </c>
      <c r="C194" s="186" t="str">
        <f t="shared" si="22"/>
        <v>2502</v>
      </c>
      <c r="D194" s="186" t="str">
        <f t="shared" si="23"/>
        <v>1000</v>
      </c>
      <c r="E194" s="186" t="str">
        <f t="shared" si="24"/>
        <v>3</v>
      </c>
      <c r="F194" s="186" t="str">
        <f t="shared" si="25"/>
        <v>0</v>
      </c>
      <c r="G194" s="186" t="str">
        <f t="shared" si="20"/>
        <v>2</v>
      </c>
      <c r="H194" s="186" t="str">
        <f t="shared" si="26"/>
        <v>2</v>
      </c>
      <c r="I194" s="186"/>
      <c r="J194" s="186"/>
      <c r="K194" s="186"/>
      <c r="M194" s="199"/>
      <c r="N194" s="1445" t="s">
        <v>102</v>
      </c>
      <c r="O194" s="1444"/>
      <c r="P194" s="1445" t="s">
        <v>330</v>
      </c>
      <c r="Q194" s="1444"/>
      <c r="R194" s="1445" t="s">
        <v>332</v>
      </c>
      <c r="S194" s="1444"/>
      <c r="T194" s="1445" t="s">
        <v>297</v>
      </c>
      <c r="U194" s="1444"/>
      <c r="V194" s="1445" t="s">
        <v>288</v>
      </c>
      <c r="W194" s="1444"/>
      <c r="X194" s="1444"/>
      <c r="Y194" s="1445" t="s">
        <v>290</v>
      </c>
      <c r="Z194" s="1444"/>
      <c r="AA194" s="1444"/>
      <c r="AB194" s="1445" t="s">
        <v>290</v>
      </c>
      <c r="AC194" s="1444"/>
      <c r="AD194" s="1445"/>
      <c r="AE194" s="1444"/>
      <c r="AF194" s="1446" t="s">
        <v>335</v>
      </c>
      <c r="AG194" s="1444"/>
      <c r="AH194" s="1444"/>
      <c r="AI194" s="1444"/>
      <c r="AJ194" s="1444"/>
      <c r="AK194" s="1444"/>
      <c r="AL194" s="1444"/>
      <c r="AM194" s="1444"/>
      <c r="AN194" s="1445" t="s">
        <v>281</v>
      </c>
      <c r="AO194" s="1444"/>
      <c r="AP194" s="1444"/>
      <c r="AQ194" s="1444"/>
      <c r="AR194" s="1444"/>
      <c r="AS194" s="1445" t="s">
        <v>282</v>
      </c>
      <c r="AT194" s="1444"/>
      <c r="AU194" s="1444"/>
      <c r="AV194" s="187" t="s">
        <v>68</v>
      </c>
      <c r="AW194" s="1443" t="s">
        <v>283</v>
      </c>
      <c r="AX194" s="1444"/>
      <c r="AY194" s="1444"/>
      <c r="AZ194" s="1444"/>
      <c r="BA194" s="1444"/>
      <c r="BB194" s="1444"/>
      <c r="BC194" s="188">
        <v>550000000</v>
      </c>
      <c r="BD194" s="188">
        <v>420000000</v>
      </c>
      <c r="BE194" s="188">
        <v>130000000</v>
      </c>
      <c r="BF194" s="189">
        <v>0</v>
      </c>
      <c r="BG194" s="188">
        <v>420000000</v>
      </c>
      <c r="BH194" s="189">
        <v>0</v>
      </c>
      <c r="BI194" s="188">
        <v>84000000</v>
      </c>
      <c r="BJ194" s="188">
        <v>336000000</v>
      </c>
      <c r="BK194" s="188">
        <v>84000000</v>
      </c>
      <c r="BL194" s="189">
        <v>0</v>
      </c>
      <c r="BM194" s="188" t="s">
        <v>623</v>
      </c>
      <c r="BN194" s="189" t="s">
        <v>437</v>
      </c>
      <c r="BO194" s="189" t="s">
        <v>437</v>
      </c>
    </row>
    <row r="195" spans="1:67" s="185" customFormat="1" x14ac:dyDescent="0.25">
      <c r="A195" s="185" t="str">
        <f t="shared" si="29"/>
        <v>C-2502-1000-3-0-2-3-10</v>
      </c>
      <c r="B195" s="186" t="str">
        <f t="shared" si="21"/>
        <v>C</v>
      </c>
      <c r="C195" s="186" t="str">
        <f t="shared" si="22"/>
        <v>2502</v>
      </c>
      <c r="D195" s="186" t="str">
        <f t="shared" si="23"/>
        <v>1000</v>
      </c>
      <c r="E195" s="186" t="str">
        <f t="shared" si="24"/>
        <v>3</v>
      </c>
      <c r="F195" s="186" t="str">
        <f t="shared" si="25"/>
        <v>0</v>
      </c>
      <c r="G195" s="186" t="str">
        <f t="shared" si="20"/>
        <v>2</v>
      </c>
      <c r="H195" s="186" t="str">
        <f t="shared" si="26"/>
        <v>3</v>
      </c>
      <c r="I195" s="186"/>
      <c r="J195" s="186"/>
      <c r="K195" s="186"/>
      <c r="M195" s="199"/>
      <c r="N195" s="1445" t="s">
        <v>102</v>
      </c>
      <c r="O195" s="1444"/>
      <c r="P195" s="1445" t="s">
        <v>330</v>
      </c>
      <c r="Q195" s="1444"/>
      <c r="R195" s="1445" t="s">
        <v>332</v>
      </c>
      <c r="S195" s="1444"/>
      <c r="T195" s="1445" t="s">
        <v>297</v>
      </c>
      <c r="U195" s="1444"/>
      <c r="V195" s="1445" t="s">
        <v>288</v>
      </c>
      <c r="W195" s="1444"/>
      <c r="X195" s="1444"/>
      <c r="Y195" s="1445" t="s">
        <v>290</v>
      </c>
      <c r="Z195" s="1444"/>
      <c r="AA195" s="1444"/>
      <c r="AB195" s="1445" t="s">
        <v>297</v>
      </c>
      <c r="AC195" s="1444"/>
      <c r="AD195" s="1445"/>
      <c r="AE195" s="1444"/>
      <c r="AF195" s="1446" t="s">
        <v>336</v>
      </c>
      <c r="AG195" s="1444"/>
      <c r="AH195" s="1444"/>
      <c r="AI195" s="1444"/>
      <c r="AJ195" s="1444"/>
      <c r="AK195" s="1444"/>
      <c r="AL195" s="1444"/>
      <c r="AM195" s="1444"/>
      <c r="AN195" s="1445" t="s">
        <v>281</v>
      </c>
      <c r="AO195" s="1444"/>
      <c r="AP195" s="1444"/>
      <c r="AQ195" s="1444"/>
      <c r="AR195" s="1444"/>
      <c r="AS195" s="1445" t="s">
        <v>282</v>
      </c>
      <c r="AT195" s="1444"/>
      <c r="AU195" s="1444"/>
      <c r="AV195" s="187" t="s">
        <v>68</v>
      </c>
      <c r="AW195" s="1443" t="s">
        <v>283</v>
      </c>
      <c r="AX195" s="1444"/>
      <c r="AY195" s="1444"/>
      <c r="AZ195" s="1444"/>
      <c r="BA195" s="1444"/>
      <c r="BB195" s="1444"/>
      <c r="BC195" s="188">
        <v>250000000</v>
      </c>
      <c r="BD195" s="188">
        <v>250000000</v>
      </c>
      <c r="BE195" s="189">
        <v>0</v>
      </c>
      <c r="BF195" s="189">
        <v>0</v>
      </c>
      <c r="BG195" s="188">
        <v>250000000</v>
      </c>
      <c r="BH195" s="189">
        <v>0</v>
      </c>
      <c r="BI195" s="188">
        <v>10641756</v>
      </c>
      <c r="BJ195" s="188">
        <v>239358244</v>
      </c>
      <c r="BK195" s="188">
        <v>10641756</v>
      </c>
      <c r="BL195" s="189">
        <v>0</v>
      </c>
      <c r="BM195" s="188" t="s">
        <v>624</v>
      </c>
      <c r="BN195" s="189" t="s">
        <v>437</v>
      </c>
      <c r="BO195" s="189" t="s">
        <v>437</v>
      </c>
    </row>
    <row r="196" spans="1:67" s="185" customFormat="1" ht="14.45" customHeight="1" x14ac:dyDescent="0.25">
      <c r="A196" s="185" t="str">
        <f t="shared" si="29"/>
        <v>C-2502-1000-3-0-2-4-10</v>
      </c>
      <c r="B196" s="186" t="str">
        <f t="shared" si="21"/>
        <v>C</v>
      </c>
      <c r="C196" s="186" t="str">
        <f t="shared" si="22"/>
        <v>2502</v>
      </c>
      <c r="D196" s="186" t="str">
        <f t="shared" si="23"/>
        <v>1000</v>
      </c>
      <c r="E196" s="186" t="str">
        <f t="shared" si="24"/>
        <v>3</v>
      </c>
      <c r="F196" s="186" t="str">
        <f t="shared" si="25"/>
        <v>0</v>
      </c>
      <c r="G196" s="186" t="str">
        <f t="shared" si="20"/>
        <v>2</v>
      </c>
      <c r="H196" s="186" t="str">
        <f t="shared" si="26"/>
        <v>4</v>
      </c>
      <c r="I196" s="186"/>
      <c r="J196" s="186"/>
      <c r="K196" s="186"/>
      <c r="M196" s="199"/>
      <c r="N196" s="1445" t="s">
        <v>102</v>
      </c>
      <c r="O196" s="1444"/>
      <c r="P196" s="1445" t="s">
        <v>330</v>
      </c>
      <c r="Q196" s="1444"/>
      <c r="R196" s="1445" t="s">
        <v>332</v>
      </c>
      <c r="S196" s="1444"/>
      <c r="T196" s="1445" t="s">
        <v>297</v>
      </c>
      <c r="U196" s="1444"/>
      <c r="V196" s="1445" t="s">
        <v>288</v>
      </c>
      <c r="W196" s="1444"/>
      <c r="X196" s="1444"/>
      <c r="Y196" s="1445" t="s">
        <v>290</v>
      </c>
      <c r="Z196" s="1444"/>
      <c r="AA196" s="1444"/>
      <c r="AB196" s="1445" t="s">
        <v>291</v>
      </c>
      <c r="AC196" s="1444"/>
      <c r="AD196" s="1445"/>
      <c r="AE196" s="1444"/>
      <c r="AF196" s="1446" t="s">
        <v>87</v>
      </c>
      <c r="AG196" s="1444"/>
      <c r="AH196" s="1444"/>
      <c r="AI196" s="1444"/>
      <c r="AJ196" s="1444"/>
      <c r="AK196" s="1444"/>
      <c r="AL196" s="1444"/>
      <c r="AM196" s="1444"/>
      <c r="AN196" s="1445" t="s">
        <v>281</v>
      </c>
      <c r="AO196" s="1444"/>
      <c r="AP196" s="1444"/>
      <c r="AQ196" s="1444"/>
      <c r="AR196" s="1444"/>
      <c r="AS196" s="1445" t="s">
        <v>282</v>
      </c>
      <c r="AT196" s="1444"/>
      <c r="AU196" s="1444"/>
      <c r="AV196" s="187" t="s">
        <v>68</v>
      </c>
      <c r="AW196" s="1443" t="s">
        <v>283</v>
      </c>
      <c r="AX196" s="1444"/>
      <c r="AY196" s="1444"/>
      <c r="AZ196" s="1444"/>
      <c r="BA196" s="1444"/>
      <c r="BB196" s="1444"/>
      <c r="BC196" s="188">
        <v>400000000</v>
      </c>
      <c r="BD196" s="188">
        <v>400000000</v>
      </c>
      <c r="BE196" s="189">
        <v>0</v>
      </c>
      <c r="BF196" s="189">
        <v>0</v>
      </c>
      <c r="BG196" s="188">
        <v>167764184</v>
      </c>
      <c r="BH196" s="188">
        <v>232235816</v>
      </c>
      <c r="BI196" s="188">
        <v>119602885</v>
      </c>
      <c r="BJ196" s="188">
        <v>48161299</v>
      </c>
      <c r="BK196" s="188">
        <v>102451769</v>
      </c>
      <c r="BL196" s="188">
        <v>17151116</v>
      </c>
      <c r="BM196" s="188" t="s">
        <v>625</v>
      </c>
      <c r="BN196" s="189" t="s">
        <v>437</v>
      </c>
      <c r="BO196" s="189" t="s">
        <v>437</v>
      </c>
    </row>
    <row r="197" spans="1:67" s="185" customFormat="1" x14ac:dyDescent="0.25">
      <c r="A197" s="185" t="str">
        <f t="shared" si="29"/>
        <v>C-2502-1000-3-0-2-6-10</v>
      </c>
      <c r="B197" s="186" t="str">
        <f t="shared" si="21"/>
        <v>C</v>
      </c>
      <c r="C197" s="186" t="str">
        <f t="shared" si="22"/>
        <v>2502</v>
      </c>
      <c r="D197" s="186" t="str">
        <f t="shared" si="23"/>
        <v>1000</v>
      </c>
      <c r="E197" s="186" t="str">
        <f t="shared" si="24"/>
        <v>3</v>
      </c>
      <c r="F197" s="186" t="str">
        <f t="shared" si="25"/>
        <v>0</v>
      </c>
      <c r="G197" s="186" t="str">
        <f t="shared" si="20"/>
        <v>2</v>
      </c>
      <c r="H197" s="186" t="str">
        <f t="shared" si="26"/>
        <v>6</v>
      </c>
      <c r="I197" s="186"/>
      <c r="J197" s="186"/>
      <c r="K197" s="186"/>
      <c r="M197" s="199"/>
      <c r="N197" s="1445" t="s">
        <v>102</v>
      </c>
      <c r="O197" s="1444"/>
      <c r="P197" s="1445" t="s">
        <v>330</v>
      </c>
      <c r="Q197" s="1444"/>
      <c r="R197" s="1445" t="s">
        <v>332</v>
      </c>
      <c r="S197" s="1444"/>
      <c r="T197" s="1445" t="s">
        <v>297</v>
      </c>
      <c r="U197" s="1444"/>
      <c r="V197" s="1445" t="s">
        <v>288</v>
      </c>
      <c r="W197" s="1444"/>
      <c r="X197" s="1444"/>
      <c r="Y197" s="1445" t="s">
        <v>290</v>
      </c>
      <c r="Z197" s="1444"/>
      <c r="AA197" s="1444"/>
      <c r="AB197" s="1445" t="s">
        <v>300</v>
      </c>
      <c r="AC197" s="1444"/>
      <c r="AD197" s="1445"/>
      <c r="AE197" s="1444"/>
      <c r="AF197" s="1446" t="s">
        <v>337</v>
      </c>
      <c r="AG197" s="1444"/>
      <c r="AH197" s="1444"/>
      <c r="AI197" s="1444"/>
      <c r="AJ197" s="1444"/>
      <c r="AK197" s="1444"/>
      <c r="AL197" s="1444"/>
      <c r="AM197" s="1444"/>
      <c r="AN197" s="1445" t="s">
        <v>281</v>
      </c>
      <c r="AO197" s="1444"/>
      <c r="AP197" s="1444"/>
      <c r="AQ197" s="1444"/>
      <c r="AR197" s="1444"/>
      <c r="AS197" s="1445" t="s">
        <v>282</v>
      </c>
      <c r="AT197" s="1444"/>
      <c r="AU197" s="1444"/>
      <c r="AV197" s="187" t="s">
        <v>68</v>
      </c>
      <c r="AW197" s="1443" t="s">
        <v>283</v>
      </c>
      <c r="AX197" s="1444"/>
      <c r="AY197" s="1444"/>
      <c r="AZ197" s="1444"/>
      <c r="BA197" s="1444"/>
      <c r="BB197" s="1444"/>
      <c r="BC197" s="188">
        <v>200000000</v>
      </c>
      <c r="BD197" s="189">
        <v>0</v>
      </c>
      <c r="BE197" s="188">
        <v>200000000</v>
      </c>
      <c r="BF197" s="189">
        <v>0</v>
      </c>
      <c r="BG197" s="189">
        <v>0</v>
      </c>
      <c r="BH197" s="189">
        <v>0</v>
      </c>
      <c r="BI197" s="189">
        <v>0</v>
      </c>
      <c r="BJ197" s="189">
        <v>0</v>
      </c>
      <c r="BK197" s="189">
        <v>0</v>
      </c>
      <c r="BL197" s="189">
        <v>0</v>
      </c>
      <c r="BM197" s="189" t="s">
        <v>437</v>
      </c>
      <c r="BN197" s="189" t="s">
        <v>437</v>
      </c>
      <c r="BO197" s="189" t="s">
        <v>437</v>
      </c>
    </row>
    <row r="198" spans="1:67" s="185" customFormat="1" x14ac:dyDescent="0.25">
      <c r="A198" s="185" t="str">
        <f t="shared" si="29"/>
        <v>C-2502-1000-3-0-2-11-10</v>
      </c>
      <c r="B198" s="186" t="str">
        <f t="shared" si="21"/>
        <v>C</v>
      </c>
      <c r="C198" s="186" t="str">
        <f t="shared" si="22"/>
        <v>2502</v>
      </c>
      <c r="D198" s="186" t="str">
        <f t="shared" si="23"/>
        <v>1000</v>
      </c>
      <c r="E198" s="186" t="str">
        <f t="shared" si="24"/>
        <v>3</v>
      </c>
      <c r="F198" s="186" t="str">
        <f t="shared" si="25"/>
        <v>0</v>
      </c>
      <c r="G198" s="186" t="str">
        <f t="shared" si="20"/>
        <v>2</v>
      </c>
      <c r="H198" s="186" t="str">
        <f t="shared" si="26"/>
        <v>11</v>
      </c>
      <c r="I198" s="186"/>
      <c r="J198" s="186"/>
      <c r="K198" s="186"/>
      <c r="M198" s="199"/>
      <c r="N198" s="1445" t="s">
        <v>102</v>
      </c>
      <c r="O198" s="1444"/>
      <c r="P198" s="1445" t="s">
        <v>330</v>
      </c>
      <c r="Q198" s="1444"/>
      <c r="R198" s="1445" t="s">
        <v>332</v>
      </c>
      <c r="S198" s="1444"/>
      <c r="T198" s="1445" t="s">
        <v>297</v>
      </c>
      <c r="U198" s="1444"/>
      <c r="V198" s="1445" t="s">
        <v>288</v>
      </c>
      <c r="W198" s="1444"/>
      <c r="X198" s="1444"/>
      <c r="Y198" s="1445" t="s">
        <v>290</v>
      </c>
      <c r="Z198" s="1444"/>
      <c r="AA198" s="1444"/>
      <c r="AB198" s="1445" t="s">
        <v>83</v>
      </c>
      <c r="AC198" s="1444"/>
      <c r="AD198" s="1445"/>
      <c r="AE198" s="1444"/>
      <c r="AF198" s="1446" t="s">
        <v>338</v>
      </c>
      <c r="AG198" s="1444"/>
      <c r="AH198" s="1444"/>
      <c r="AI198" s="1444"/>
      <c r="AJ198" s="1444"/>
      <c r="AK198" s="1444"/>
      <c r="AL198" s="1444"/>
      <c r="AM198" s="1444"/>
      <c r="AN198" s="1445" t="s">
        <v>281</v>
      </c>
      <c r="AO198" s="1444"/>
      <c r="AP198" s="1444"/>
      <c r="AQ198" s="1444"/>
      <c r="AR198" s="1444"/>
      <c r="AS198" s="1445" t="s">
        <v>282</v>
      </c>
      <c r="AT198" s="1444"/>
      <c r="AU198" s="1444"/>
      <c r="AV198" s="187" t="s">
        <v>68</v>
      </c>
      <c r="AW198" s="1443" t="s">
        <v>283</v>
      </c>
      <c r="AX198" s="1444"/>
      <c r="AY198" s="1444"/>
      <c r="AZ198" s="1444"/>
      <c r="BA198" s="1444"/>
      <c r="BB198" s="1444"/>
      <c r="BC198" s="188">
        <v>100000000</v>
      </c>
      <c r="BD198" s="189">
        <v>0</v>
      </c>
      <c r="BE198" s="188">
        <v>100000000</v>
      </c>
      <c r="BF198" s="189">
        <v>0</v>
      </c>
      <c r="BG198" s="189">
        <v>0</v>
      </c>
      <c r="BH198" s="189">
        <v>0</v>
      </c>
      <c r="BI198" s="189">
        <v>0</v>
      </c>
      <c r="BJ198" s="189">
        <v>0</v>
      </c>
      <c r="BK198" s="189">
        <v>0</v>
      </c>
      <c r="BL198" s="189">
        <v>0</v>
      </c>
      <c r="BM198" s="189" t="s">
        <v>437</v>
      </c>
      <c r="BN198" s="189" t="s">
        <v>437</v>
      </c>
      <c r="BO198" s="189" t="s">
        <v>437</v>
      </c>
    </row>
    <row r="199" spans="1:67" s="176" customFormat="1" ht="14.45" customHeight="1" x14ac:dyDescent="0.25">
      <c r="B199" s="179" t="str">
        <f t="shared" si="21"/>
        <v>C</v>
      </c>
      <c r="C199" s="179" t="str">
        <f t="shared" si="22"/>
        <v>2502</v>
      </c>
      <c r="D199" s="179" t="str">
        <f t="shared" si="23"/>
        <v>1000</v>
      </c>
      <c r="E199" s="179" t="str">
        <f t="shared" si="24"/>
        <v>4</v>
      </c>
      <c r="F199" s="179">
        <f t="shared" si="25"/>
        <v>0</v>
      </c>
      <c r="G199" s="179">
        <f t="shared" si="20"/>
        <v>0</v>
      </c>
      <c r="H199" s="179">
        <f t="shared" si="26"/>
        <v>0</v>
      </c>
      <c r="I199" s="179"/>
      <c r="J199" s="179"/>
      <c r="K199" s="179"/>
      <c r="M199" s="198"/>
      <c r="N199" s="1240" t="s">
        <v>102</v>
      </c>
      <c r="O199" s="1344"/>
      <c r="P199" s="1240" t="s">
        <v>330</v>
      </c>
      <c r="Q199" s="1344"/>
      <c r="R199" s="1240" t="s">
        <v>332</v>
      </c>
      <c r="S199" s="1344"/>
      <c r="T199" s="1240" t="s">
        <v>291</v>
      </c>
      <c r="U199" s="1344"/>
      <c r="V199" s="1240"/>
      <c r="W199" s="1344"/>
      <c r="X199" s="1344"/>
      <c r="Y199" s="1240"/>
      <c r="Z199" s="1344"/>
      <c r="AA199" s="1344"/>
      <c r="AB199" s="1240"/>
      <c r="AC199" s="1344"/>
      <c r="AD199" s="1240"/>
      <c r="AE199" s="1344"/>
      <c r="AF199" s="1239" t="s">
        <v>327</v>
      </c>
      <c r="AG199" s="1344"/>
      <c r="AH199" s="1344"/>
      <c r="AI199" s="1344"/>
      <c r="AJ199" s="1344"/>
      <c r="AK199" s="1344"/>
      <c r="AL199" s="1344"/>
      <c r="AM199" s="1344"/>
      <c r="AN199" s="1240" t="s">
        <v>281</v>
      </c>
      <c r="AO199" s="1344"/>
      <c r="AP199" s="1344"/>
      <c r="AQ199" s="1344"/>
      <c r="AR199" s="1344"/>
      <c r="AS199" s="1240" t="s">
        <v>282</v>
      </c>
      <c r="AT199" s="1344"/>
      <c r="AU199" s="1344"/>
      <c r="AV199" s="172" t="s">
        <v>68</v>
      </c>
      <c r="AW199" s="1241" t="s">
        <v>283</v>
      </c>
      <c r="AX199" s="1344"/>
      <c r="AY199" s="1344"/>
      <c r="AZ199" s="1344"/>
      <c r="BA199" s="1344"/>
      <c r="BB199" s="1344"/>
      <c r="BC199" s="173">
        <v>600000000</v>
      </c>
      <c r="BD199" s="173">
        <v>490158583</v>
      </c>
      <c r="BE199" s="173">
        <v>109841417</v>
      </c>
      <c r="BF199" s="173">
        <v>300000000</v>
      </c>
      <c r="BG199" s="173">
        <v>277690783</v>
      </c>
      <c r="BH199" s="173">
        <v>212467800</v>
      </c>
      <c r="BI199" s="173">
        <v>45968087</v>
      </c>
      <c r="BJ199" s="173">
        <v>231722696</v>
      </c>
      <c r="BK199" s="173">
        <v>41315676</v>
      </c>
      <c r="BL199" s="173">
        <v>4652411</v>
      </c>
      <c r="BM199" s="173" t="s">
        <v>626</v>
      </c>
      <c r="BN199" s="174" t="s">
        <v>437</v>
      </c>
      <c r="BO199" s="174" t="s">
        <v>437</v>
      </c>
    </row>
    <row r="200" spans="1:67" s="176" customFormat="1" ht="14.45" customHeight="1" x14ac:dyDescent="0.25">
      <c r="B200" s="179" t="str">
        <f t="shared" si="21"/>
        <v>C</v>
      </c>
      <c r="C200" s="179" t="str">
        <f t="shared" si="22"/>
        <v>2502</v>
      </c>
      <c r="D200" s="179" t="str">
        <f t="shared" si="23"/>
        <v>1000</v>
      </c>
      <c r="E200" s="179" t="str">
        <f t="shared" si="24"/>
        <v>4</v>
      </c>
      <c r="F200" s="179" t="str">
        <f t="shared" si="25"/>
        <v>0</v>
      </c>
      <c r="G200" s="179">
        <f t="shared" si="20"/>
        <v>0</v>
      </c>
      <c r="H200" s="179">
        <f t="shared" si="26"/>
        <v>0</v>
      </c>
      <c r="I200" s="179"/>
      <c r="J200" s="179"/>
      <c r="K200" s="179"/>
      <c r="M200" s="198"/>
      <c r="N200" s="1233" t="s">
        <v>102</v>
      </c>
      <c r="O200" s="1344"/>
      <c r="P200" s="1233" t="s">
        <v>330</v>
      </c>
      <c r="Q200" s="1344"/>
      <c r="R200" s="1233" t="s">
        <v>332</v>
      </c>
      <c r="S200" s="1344"/>
      <c r="T200" s="1233" t="s">
        <v>291</v>
      </c>
      <c r="U200" s="1344"/>
      <c r="V200" s="1233" t="s">
        <v>288</v>
      </c>
      <c r="W200" s="1344"/>
      <c r="X200" s="1344"/>
      <c r="Y200" s="1233"/>
      <c r="Z200" s="1344"/>
      <c r="AA200" s="1344"/>
      <c r="AB200" s="1233"/>
      <c r="AC200" s="1344"/>
      <c r="AD200" s="1233"/>
      <c r="AE200" s="1344"/>
      <c r="AF200" s="1232" t="s">
        <v>327</v>
      </c>
      <c r="AG200" s="1344"/>
      <c r="AH200" s="1344"/>
      <c r="AI200" s="1344"/>
      <c r="AJ200" s="1344"/>
      <c r="AK200" s="1344"/>
      <c r="AL200" s="1344"/>
      <c r="AM200" s="1344"/>
      <c r="AN200" s="1233" t="s">
        <v>281</v>
      </c>
      <c r="AO200" s="1344"/>
      <c r="AP200" s="1344"/>
      <c r="AQ200" s="1344"/>
      <c r="AR200" s="1344"/>
      <c r="AS200" s="1233" t="s">
        <v>282</v>
      </c>
      <c r="AT200" s="1344"/>
      <c r="AU200" s="1344"/>
      <c r="AV200" s="169" t="s">
        <v>68</v>
      </c>
      <c r="AW200" s="1234" t="s">
        <v>283</v>
      </c>
      <c r="AX200" s="1344"/>
      <c r="AY200" s="1344"/>
      <c r="AZ200" s="1344"/>
      <c r="BA200" s="1344"/>
      <c r="BB200" s="1344"/>
      <c r="BC200" s="170">
        <v>600000000</v>
      </c>
      <c r="BD200" s="170">
        <v>490158583</v>
      </c>
      <c r="BE200" s="170">
        <v>109841417</v>
      </c>
      <c r="BF200" s="171">
        <v>0</v>
      </c>
      <c r="BG200" s="170">
        <v>277690783</v>
      </c>
      <c r="BH200" s="170">
        <v>212467800</v>
      </c>
      <c r="BI200" s="170">
        <v>45968087</v>
      </c>
      <c r="BJ200" s="170">
        <v>231722696</v>
      </c>
      <c r="BK200" s="170">
        <v>41315676</v>
      </c>
      <c r="BL200" s="170">
        <v>4652411</v>
      </c>
      <c r="BM200" s="170" t="s">
        <v>626</v>
      </c>
      <c r="BN200" s="171" t="s">
        <v>437</v>
      </c>
      <c r="BO200" s="171" t="s">
        <v>437</v>
      </c>
    </row>
    <row r="201" spans="1:67" s="176" customFormat="1" ht="14.45" customHeight="1" x14ac:dyDescent="0.25">
      <c r="B201" s="179" t="str">
        <f t="shared" si="21"/>
        <v>C</v>
      </c>
      <c r="C201" s="179" t="str">
        <f t="shared" si="22"/>
        <v>2502</v>
      </c>
      <c r="D201" s="179" t="str">
        <f t="shared" si="23"/>
        <v>1000</v>
      </c>
      <c r="E201" s="179" t="str">
        <f t="shared" si="24"/>
        <v>4</v>
      </c>
      <c r="F201" s="179" t="str">
        <f t="shared" si="25"/>
        <v>0</v>
      </c>
      <c r="G201" s="179" t="str">
        <f t="shared" si="20"/>
        <v>2</v>
      </c>
      <c r="H201" s="179">
        <f t="shared" si="26"/>
        <v>0</v>
      </c>
      <c r="I201" s="179"/>
      <c r="J201" s="179"/>
      <c r="K201" s="179"/>
      <c r="M201" s="198"/>
      <c r="N201" s="1233" t="s">
        <v>102</v>
      </c>
      <c r="O201" s="1344"/>
      <c r="P201" s="1233" t="s">
        <v>330</v>
      </c>
      <c r="Q201" s="1344"/>
      <c r="R201" s="1233" t="s">
        <v>332</v>
      </c>
      <c r="S201" s="1344"/>
      <c r="T201" s="1233" t="s">
        <v>291</v>
      </c>
      <c r="U201" s="1344"/>
      <c r="V201" s="1233" t="s">
        <v>288</v>
      </c>
      <c r="W201" s="1344"/>
      <c r="X201" s="1344"/>
      <c r="Y201" s="1233" t="s">
        <v>290</v>
      </c>
      <c r="Z201" s="1344"/>
      <c r="AA201" s="1344"/>
      <c r="AB201" s="1233"/>
      <c r="AC201" s="1344"/>
      <c r="AD201" s="1233"/>
      <c r="AE201" s="1344"/>
      <c r="AF201" s="1232" t="s">
        <v>334</v>
      </c>
      <c r="AG201" s="1344"/>
      <c r="AH201" s="1344"/>
      <c r="AI201" s="1344"/>
      <c r="AJ201" s="1344"/>
      <c r="AK201" s="1344"/>
      <c r="AL201" s="1344"/>
      <c r="AM201" s="1344"/>
      <c r="AN201" s="1233" t="s">
        <v>281</v>
      </c>
      <c r="AO201" s="1344"/>
      <c r="AP201" s="1344"/>
      <c r="AQ201" s="1344"/>
      <c r="AR201" s="1344"/>
      <c r="AS201" s="1233" t="s">
        <v>282</v>
      </c>
      <c r="AT201" s="1344"/>
      <c r="AU201" s="1344"/>
      <c r="AV201" s="169" t="s">
        <v>68</v>
      </c>
      <c r="AW201" s="1234" t="s">
        <v>283</v>
      </c>
      <c r="AX201" s="1344"/>
      <c r="AY201" s="1344"/>
      <c r="AZ201" s="1344"/>
      <c r="BA201" s="1344"/>
      <c r="BB201" s="1344"/>
      <c r="BC201" s="170">
        <v>600000000</v>
      </c>
      <c r="BD201" s="170">
        <v>490158583</v>
      </c>
      <c r="BE201" s="170">
        <v>109841417</v>
      </c>
      <c r="BF201" s="171">
        <v>0</v>
      </c>
      <c r="BG201" s="170">
        <v>277690783</v>
      </c>
      <c r="BH201" s="170">
        <v>212467800</v>
      </c>
      <c r="BI201" s="170">
        <v>45968087</v>
      </c>
      <c r="BJ201" s="170">
        <v>231722696</v>
      </c>
      <c r="BK201" s="170">
        <v>41315676</v>
      </c>
      <c r="BL201" s="170">
        <v>4652411</v>
      </c>
      <c r="BM201" s="170" t="s">
        <v>626</v>
      </c>
      <c r="BN201" s="171" t="s">
        <v>437</v>
      </c>
      <c r="BO201" s="171" t="s">
        <v>437</v>
      </c>
    </row>
    <row r="202" spans="1:67" s="185" customFormat="1" ht="14.45" customHeight="1" x14ac:dyDescent="0.25">
      <c r="A202" s="185" t="str">
        <f t="shared" ref="A202:A207" si="30">+B202&amp;"-"&amp;C202&amp;"-"&amp;D202&amp;"-"&amp;E202&amp;"-"&amp;F202&amp;"-"&amp;G202&amp;"-"&amp;H202&amp;"-"&amp;AV202</f>
        <v>C-2502-1000-4-0-2-1-10</v>
      </c>
      <c r="B202" s="186" t="str">
        <f t="shared" si="21"/>
        <v>C</v>
      </c>
      <c r="C202" s="186" t="str">
        <f t="shared" si="22"/>
        <v>2502</v>
      </c>
      <c r="D202" s="186" t="str">
        <f t="shared" si="23"/>
        <v>1000</v>
      </c>
      <c r="E202" s="186" t="str">
        <f t="shared" si="24"/>
        <v>4</v>
      </c>
      <c r="F202" s="186" t="str">
        <f t="shared" si="25"/>
        <v>0</v>
      </c>
      <c r="G202" s="186" t="str">
        <f t="shared" si="20"/>
        <v>2</v>
      </c>
      <c r="H202" s="186" t="str">
        <f t="shared" si="26"/>
        <v>1</v>
      </c>
      <c r="I202" s="186"/>
      <c r="J202" s="186"/>
      <c r="K202" s="186"/>
      <c r="M202" s="199"/>
      <c r="N202" s="1445" t="s">
        <v>102</v>
      </c>
      <c r="O202" s="1444"/>
      <c r="P202" s="1445" t="s">
        <v>330</v>
      </c>
      <c r="Q202" s="1444"/>
      <c r="R202" s="1445" t="s">
        <v>332</v>
      </c>
      <c r="S202" s="1444"/>
      <c r="T202" s="1445" t="s">
        <v>291</v>
      </c>
      <c r="U202" s="1444"/>
      <c r="V202" s="1445" t="s">
        <v>288</v>
      </c>
      <c r="W202" s="1444"/>
      <c r="X202" s="1444"/>
      <c r="Y202" s="1445" t="s">
        <v>290</v>
      </c>
      <c r="Z202" s="1444"/>
      <c r="AA202" s="1444"/>
      <c r="AB202" s="1445" t="s">
        <v>287</v>
      </c>
      <c r="AC202" s="1444"/>
      <c r="AD202" s="1445"/>
      <c r="AE202" s="1444"/>
      <c r="AF202" s="1446" t="s">
        <v>340</v>
      </c>
      <c r="AG202" s="1444"/>
      <c r="AH202" s="1444"/>
      <c r="AI202" s="1444"/>
      <c r="AJ202" s="1444"/>
      <c r="AK202" s="1444"/>
      <c r="AL202" s="1444"/>
      <c r="AM202" s="1444"/>
      <c r="AN202" s="1445" t="s">
        <v>281</v>
      </c>
      <c r="AO202" s="1444"/>
      <c r="AP202" s="1444"/>
      <c r="AQ202" s="1444"/>
      <c r="AR202" s="1444"/>
      <c r="AS202" s="1445" t="s">
        <v>282</v>
      </c>
      <c r="AT202" s="1444"/>
      <c r="AU202" s="1444"/>
      <c r="AV202" s="187" t="s">
        <v>68</v>
      </c>
      <c r="AW202" s="1443" t="s">
        <v>283</v>
      </c>
      <c r="AX202" s="1444"/>
      <c r="AY202" s="1444"/>
      <c r="AZ202" s="1444"/>
      <c r="BA202" s="1444"/>
      <c r="BB202" s="1444"/>
      <c r="BC202" s="188">
        <v>335914298</v>
      </c>
      <c r="BD202" s="188">
        <v>250437583</v>
      </c>
      <c r="BE202" s="188">
        <v>85476715</v>
      </c>
      <c r="BF202" s="189">
        <v>0</v>
      </c>
      <c r="BG202" s="188">
        <v>200318843</v>
      </c>
      <c r="BH202" s="188">
        <v>50118740</v>
      </c>
      <c r="BI202" s="188">
        <v>22386370</v>
      </c>
      <c r="BJ202" s="188">
        <v>177932473</v>
      </c>
      <c r="BK202" s="188">
        <v>22386370</v>
      </c>
      <c r="BL202" s="189">
        <v>0</v>
      </c>
      <c r="BM202" s="188" t="s">
        <v>627</v>
      </c>
      <c r="BN202" s="189" t="s">
        <v>437</v>
      </c>
      <c r="BO202" s="189" t="s">
        <v>437</v>
      </c>
    </row>
    <row r="203" spans="1:67" s="185" customFormat="1" x14ac:dyDescent="0.25">
      <c r="A203" s="185" t="str">
        <f t="shared" si="30"/>
        <v>C-2502-1000-4-0-2-2-10</v>
      </c>
      <c r="B203" s="186" t="str">
        <f t="shared" si="21"/>
        <v>C</v>
      </c>
      <c r="C203" s="186" t="str">
        <f t="shared" si="22"/>
        <v>2502</v>
      </c>
      <c r="D203" s="186" t="str">
        <f t="shared" si="23"/>
        <v>1000</v>
      </c>
      <c r="E203" s="186" t="str">
        <f t="shared" si="24"/>
        <v>4</v>
      </c>
      <c r="F203" s="186" t="str">
        <f t="shared" si="25"/>
        <v>0</v>
      </c>
      <c r="G203" s="186" t="str">
        <f t="shared" si="20"/>
        <v>2</v>
      </c>
      <c r="H203" s="186" t="str">
        <f t="shared" si="26"/>
        <v>2</v>
      </c>
      <c r="I203" s="186"/>
      <c r="J203" s="186"/>
      <c r="K203" s="186"/>
      <c r="M203" s="199"/>
      <c r="N203" s="1445" t="s">
        <v>102</v>
      </c>
      <c r="O203" s="1444"/>
      <c r="P203" s="1445" t="s">
        <v>330</v>
      </c>
      <c r="Q203" s="1444"/>
      <c r="R203" s="1445" t="s">
        <v>332</v>
      </c>
      <c r="S203" s="1444"/>
      <c r="T203" s="1445" t="s">
        <v>291</v>
      </c>
      <c r="U203" s="1444"/>
      <c r="V203" s="1445" t="s">
        <v>288</v>
      </c>
      <c r="W203" s="1444"/>
      <c r="X203" s="1444"/>
      <c r="Y203" s="1445" t="s">
        <v>290</v>
      </c>
      <c r="Z203" s="1444"/>
      <c r="AA203" s="1444"/>
      <c r="AB203" s="1445" t="s">
        <v>290</v>
      </c>
      <c r="AC203" s="1444"/>
      <c r="AD203" s="1445"/>
      <c r="AE203" s="1444"/>
      <c r="AF203" s="1446" t="s">
        <v>335</v>
      </c>
      <c r="AG203" s="1444"/>
      <c r="AH203" s="1444"/>
      <c r="AI203" s="1444"/>
      <c r="AJ203" s="1444"/>
      <c r="AK203" s="1444"/>
      <c r="AL203" s="1444"/>
      <c r="AM203" s="1444"/>
      <c r="AN203" s="1445" t="s">
        <v>281</v>
      </c>
      <c r="AO203" s="1444"/>
      <c r="AP203" s="1444"/>
      <c r="AQ203" s="1444"/>
      <c r="AR203" s="1444"/>
      <c r="AS203" s="1445" t="s">
        <v>282</v>
      </c>
      <c r="AT203" s="1444"/>
      <c r="AU203" s="1444"/>
      <c r="AV203" s="187" t="s">
        <v>68</v>
      </c>
      <c r="AW203" s="1443" t="s">
        <v>283</v>
      </c>
      <c r="AX203" s="1444"/>
      <c r="AY203" s="1444"/>
      <c r="AZ203" s="1444"/>
      <c r="BA203" s="1444"/>
      <c r="BB203" s="1444"/>
      <c r="BC203" s="188">
        <v>40000000</v>
      </c>
      <c r="BD203" s="188">
        <v>40000000</v>
      </c>
      <c r="BE203" s="189">
        <v>0</v>
      </c>
      <c r="BF203" s="189">
        <v>0</v>
      </c>
      <c r="BG203" s="189">
        <v>0</v>
      </c>
      <c r="BH203" s="188">
        <v>40000000</v>
      </c>
      <c r="BI203" s="189">
        <v>0</v>
      </c>
      <c r="BJ203" s="189">
        <v>0</v>
      </c>
      <c r="BK203" s="189">
        <v>0</v>
      </c>
      <c r="BL203" s="189">
        <v>0</v>
      </c>
      <c r="BM203" s="189" t="s">
        <v>437</v>
      </c>
      <c r="BN203" s="189" t="s">
        <v>437</v>
      </c>
      <c r="BO203" s="189" t="s">
        <v>437</v>
      </c>
    </row>
    <row r="204" spans="1:67" s="185" customFormat="1" x14ac:dyDescent="0.25">
      <c r="A204" s="185" t="str">
        <f t="shared" si="30"/>
        <v>C-2502-1000-4-0-2-3-10</v>
      </c>
      <c r="B204" s="186" t="str">
        <f t="shared" si="21"/>
        <v>C</v>
      </c>
      <c r="C204" s="186" t="str">
        <f t="shared" si="22"/>
        <v>2502</v>
      </c>
      <c r="D204" s="186" t="str">
        <f t="shared" si="23"/>
        <v>1000</v>
      </c>
      <c r="E204" s="186" t="str">
        <f t="shared" si="24"/>
        <v>4</v>
      </c>
      <c r="F204" s="186" t="str">
        <f t="shared" si="25"/>
        <v>0</v>
      </c>
      <c r="G204" s="186" t="str">
        <f t="shared" si="20"/>
        <v>2</v>
      </c>
      <c r="H204" s="186" t="str">
        <f t="shared" si="26"/>
        <v>3</v>
      </c>
      <c r="I204" s="186"/>
      <c r="J204" s="186"/>
      <c r="K204" s="186"/>
      <c r="M204" s="199"/>
      <c r="N204" s="1445" t="s">
        <v>102</v>
      </c>
      <c r="O204" s="1444"/>
      <c r="P204" s="1445" t="s">
        <v>330</v>
      </c>
      <c r="Q204" s="1444"/>
      <c r="R204" s="1445" t="s">
        <v>332</v>
      </c>
      <c r="S204" s="1444"/>
      <c r="T204" s="1445" t="s">
        <v>291</v>
      </c>
      <c r="U204" s="1444"/>
      <c r="V204" s="1445" t="s">
        <v>288</v>
      </c>
      <c r="W204" s="1444"/>
      <c r="X204" s="1444"/>
      <c r="Y204" s="1445" t="s">
        <v>290</v>
      </c>
      <c r="Z204" s="1444"/>
      <c r="AA204" s="1444"/>
      <c r="AB204" s="1445" t="s">
        <v>297</v>
      </c>
      <c r="AC204" s="1444"/>
      <c r="AD204" s="1445"/>
      <c r="AE204" s="1444"/>
      <c r="AF204" s="1446" t="s">
        <v>336</v>
      </c>
      <c r="AG204" s="1444"/>
      <c r="AH204" s="1444"/>
      <c r="AI204" s="1444"/>
      <c r="AJ204" s="1444"/>
      <c r="AK204" s="1444"/>
      <c r="AL204" s="1444"/>
      <c r="AM204" s="1444"/>
      <c r="AN204" s="1445" t="s">
        <v>281</v>
      </c>
      <c r="AO204" s="1444"/>
      <c r="AP204" s="1444"/>
      <c r="AQ204" s="1444"/>
      <c r="AR204" s="1444"/>
      <c r="AS204" s="1445" t="s">
        <v>282</v>
      </c>
      <c r="AT204" s="1444"/>
      <c r="AU204" s="1444"/>
      <c r="AV204" s="187" t="s">
        <v>68</v>
      </c>
      <c r="AW204" s="1443" t="s">
        <v>283</v>
      </c>
      <c r="AX204" s="1444"/>
      <c r="AY204" s="1444"/>
      <c r="AZ204" s="1444"/>
      <c r="BA204" s="1444"/>
      <c r="BB204" s="1444"/>
      <c r="BC204" s="188">
        <v>45000000</v>
      </c>
      <c r="BD204" s="188">
        <v>45000000</v>
      </c>
      <c r="BE204" s="189">
        <v>0</v>
      </c>
      <c r="BF204" s="189">
        <v>0</v>
      </c>
      <c r="BG204" s="188">
        <v>45000000</v>
      </c>
      <c r="BH204" s="189">
        <v>0</v>
      </c>
      <c r="BI204" s="188">
        <v>2144809</v>
      </c>
      <c r="BJ204" s="188">
        <v>42855191</v>
      </c>
      <c r="BK204" s="188">
        <v>2144809</v>
      </c>
      <c r="BL204" s="189">
        <v>0</v>
      </c>
      <c r="BM204" s="188" t="s">
        <v>628</v>
      </c>
      <c r="BN204" s="189" t="s">
        <v>437</v>
      </c>
      <c r="BO204" s="189" t="s">
        <v>437</v>
      </c>
    </row>
    <row r="205" spans="1:67" s="185" customFormat="1" ht="14.45" customHeight="1" x14ac:dyDescent="0.25">
      <c r="A205" s="185" t="str">
        <f t="shared" si="30"/>
        <v>C-2502-1000-4-0-2-4-10</v>
      </c>
      <c r="B205" s="186" t="str">
        <f t="shared" si="21"/>
        <v>C</v>
      </c>
      <c r="C205" s="186" t="str">
        <f t="shared" si="22"/>
        <v>2502</v>
      </c>
      <c r="D205" s="186" t="str">
        <f t="shared" si="23"/>
        <v>1000</v>
      </c>
      <c r="E205" s="186" t="str">
        <f t="shared" si="24"/>
        <v>4</v>
      </c>
      <c r="F205" s="186" t="str">
        <f t="shared" si="25"/>
        <v>0</v>
      </c>
      <c r="G205" s="186" t="str">
        <f t="shared" si="20"/>
        <v>2</v>
      </c>
      <c r="H205" s="186" t="str">
        <f t="shared" si="26"/>
        <v>4</v>
      </c>
      <c r="I205" s="186"/>
      <c r="J205" s="186"/>
      <c r="K205" s="186"/>
      <c r="M205" s="199"/>
      <c r="N205" s="1445" t="s">
        <v>102</v>
      </c>
      <c r="O205" s="1444"/>
      <c r="P205" s="1445" t="s">
        <v>330</v>
      </c>
      <c r="Q205" s="1444"/>
      <c r="R205" s="1445" t="s">
        <v>332</v>
      </c>
      <c r="S205" s="1444"/>
      <c r="T205" s="1445" t="s">
        <v>291</v>
      </c>
      <c r="U205" s="1444"/>
      <c r="V205" s="1445" t="s">
        <v>288</v>
      </c>
      <c r="W205" s="1444"/>
      <c r="X205" s="1444"/>
      <c r="Y205" s="1445" t="s">
        <v>290</v>
      </c>
      <c r="Z205" s="1444"/>
      <c r="AA205" s="1444"/>
      <c r="AB205" s="1445" t="s">
        <v>291</v>
      </c>
      <c r="AC205" s="1444"/>
      <c r="AD205" s="1445"/>
      <c r="AE205" s="1444"/>
      <c r="AF205" s="1446" t="s">
        <v>87</v>
      </c>
      <c r="AG205" s="1444"/>
      <c r="AH205" s="1444"/>
      <c r="AI205" s="1444"/>
      <c r="AJ205" s="1444"/>
      <c r="AK205" s="1444"/>
      <c r="AL205" s="1444"/>
      <c r="AM205" s="1444"/>
      <c r="AN205" s="1445" t="s">
        <v>281</v>
      </c>
      <c r="AO205" s="1444"/>
      <c r="AP205" s="1444"/>
      <c r="AQ205" s="1444"/>
      <c r="AR205" s="1444"/>
      <c r="AS205" s="1445" t="s">
        <v>282</v>
      </c>
      <c r="AT205" s="1444"/>
      <c r="AU205" s="1444"/>
      <c r="AV205" s="187" t="s">
        <v>68</v>
      </c>
      <c r="AW205" s="1443" t="s">
        <v>283</v>
      </c>
      <c r="AX205" s="1444"/>
      <c r="AY205" s="1444"/>
      <c r="AZ205" s="1444"/>
      <c r="BA205" s="1444"/>
      <c r="BB205" s="1444"/>
      <c r="BC205" s="188">
        <v>159085702</v>
      </c>
      <c r="BD205" s="188">
        <v>134721000</v>
      </c>
      <c r="BE205" s="188">
        <v>24364702</v>
      </c>
      <c r="BF205" s="189">
        <v>0</v>
      </c>
      <c r="BG205" s="188">
        <v>32371940</v>
      </c>
      <c r="BH205" s="188">
        <v>102349060</v>
      </c>
      <c r="BI205" s="188">
        <v>21436908</v>
      </c>
      <c r="BJ205" s="188">
        <v>10935032</v>
      </c>
      <c r="BK205" s="188">
        <v>16784497</v>
      </c>
      <c r="BL205" s="188">
        <v>4652411</v>
      </c>
      <c r="BM205" s="188" t="s">
        <v>629</v>
      </c>
      <c r="BN205" s="189" t="s">
        <v>437</v>
      </c>
      <c r="BO205" s="189" t="s">
        <v>437</v>
      </c>
    </row>
    <row r="206" spans="1:67" s="185" customFormat="1" x14ac:dyDescent="0.25">
      <c r="A206" s="185" t="str">
        <f t="shared" si="30"/>
        <v>C-2502-1000-4-0-2-6-10</v>
      </c>
      <c r="B206" s="186" t="str">
        <f t="shared" si="21"/>
        <v>C</v>
      </c>
      <c r="C206" s="186" t="str">
        <f t="shared" si="22"/>
        <v>2502</v>
      </c>
      <c r="D206" s="186" t="str">
        <f t="shared" si="23"/>
        <v>1000</v>
      </c>
      <c r="E206" s="186" t="str">
        <f t="shared" si="24"/>
        <v>4</v>
      </c>
      <c r="F206" s="186" t="str">
        <f t="shared" si="25"/>
        <v>0</v>
      </c>
      <c r="G206" s="186" t="str">
        <f t="shared" si="20"/>
        <v>2</v>
      </c>
      <c r="H206" s="186" t="str">
        <f t="shared" si="26"/>
        <v>6</v>
      </c>
      <c r="I206" s="186"/>
      <c r="J206" s="186"/>
      <c r="K206" s="186"/>
      <c r="M206" s="199"/>
      <c r="N206" s="1445" t="s">
        <v>102</v>
      </c>
      <c r="O206" s="1444"/>
      <c r="P206" s="1445" t="s">
        <v>330</v>
      </c>
      <c r="Q206" s="1444"/>
      <c r="R206" s="1445" t="s">
        <v>332</v>
      </c>
      <c r="S206" s="1444"/>
      <c r="T206" s="1445" t="s">
        <v>291</v>
      </c>
      <c r="U206" s="1444"/>
      <c r="V206" s="1445" t="s">
        <v>288</v>
      </c>
      <c r="W206" s="1444"/>
      <c r="X206" s="1444"/>
      <c r="Y206" s="1445" t="s">
        <v>290</v>
      </c>
      <c r="Z206" s="1444"/>
      <c r="AA206" s="1444"/>
      <c r="AB206" s="1445" t="s">
        <v>300</v>
      </c>
      <c r="AC206" s="1444"/>
      <c r="AD206" s="1445"/>
      <c r="AE206" s="1444"/>
      <c r="AF206" s="1446" t="s">
        <v>337</v>
      </c>
      <c r="AG206" s="1444"/>
      <c r="AH206" s="1444"/>
      <c r="AI206" s="1444"/>
      <c r="AJ206" s="1444"/>
      <c r="AK206" s="1444"/>
      <c r="AL206" s="1444"/>
      <c r="AM206" s="1444"/>
      <c r="AN206" s="1445" t="s">
        <v>281</v>
      </c>
      <c r="AO206" s="1444"/>
      <c r="AP206" s="1444"/>
      <c r="AQ206" s="1444"/>
      <c r="AR206" s="1444"/>
      <c r="AS206" s="1445" t="s">
        <v>282</v>
      </c>
      <c r="AT206" s="1444"/>
      <c r="AU206" s="1444"/>
      <c r="AV206" s="187" t="s">
        <v>68</v>
      </c>
      <c r="AW206" s="1443" t="s">
        <v>283</v>
      </c>
      <c r="AX206" s="1444"/>
      <c r="AY206" s="1444"/>
      <c r="AZ206" s="1444"/>
      <c r="BA206" s="1444"/>
      <c r="BB206" s="1444"/>
      <c r="BC206" s="188">
        <v>20000000</v>
      </c>
      <c r="BD206" s="188">
        <v>20000000</v>
      </c>
      <c r="BE206" s="189">
        <v>0</v>
      </c>
      <c r="BF206" s="189">
        <v>0</v>
      </c>
      <c r="BG206" s="189">
        <v>0</v>
      </c>
      <c r="BH206" s="188">
        <v>20000000</v>
      </c>
      <c r="BI206" s="189">
        <v>0</v>
      </c>
      <c r="BJ206" s="189">
        <v>0</v>
      </c>
      <c r="BK206" s="189">
        <v>0</v>
      </c>
      <c r="BL206" s="189">
        <v>0</v>
      </c>
      <c r="BM206" s="189" t="s">
        <v>437</v>
      </c>
      <c r="BN206" s="189" t="s">
        <v>437</v>
      </c>
      <c r="BO206" s="189" t="s">
        <v>437</v>
      </c>
    </row>
    <row r="207" spans="1:67" s="185" customFormat="1" x14ac:dyDescent="0.25">
      <c r="A207" s="185" t="str">
        <f t="shared" si="30"/>
        <v>C-2502-1000-4-0-2-11-10</v>
      </c>
      <c r="B207" s="186" t="str">
        <f t="shared" si="21"/>
        <v>C</v>
      </c>
      <c r="C207" s="186" t="str">
        <f t="shared" si="22"/>
        <v>2502</v>
      </c>
      <c r="D207" s="186" t="str">
        <f t="shared" si="23"/>
        <v>1000</v>
      </c>
      <c r="E207" s="186" t="str">
        <f t="shared" si="24"/>
        <v>4</v>
      </c>
      <c r="F207" s="186" t="str">
        <f t="shared" si="25"/>
        <v>0</v>
      </c>
      <c r="G207" s="186" t="str">
        <f t="shared" si="20"/>
        <v>2</v>
      </c>
      <c r="H207" s="186" t="str">
        <f t="shared" si="26"/>
        <v>11</v>
      </c>
      <c r="I207" s="186"/>
      <c r="J207" s="186"/>
      <c r="K207" s="186"/>
      <c r="M207" s="199"/>
      <c r="N207" s="1445" t="s">
        <v>102</v>
      </c>
      <c r="O207" s="1444"/>
      <c r="P207" s="1445" t="s">
        <v>330</v>
      </c>
      <c r="Q207" s="1444"/>
      <c r="R207" s="1445" t="s">
        <v>332</v>
      </c>
      <c r="S207" s="1444"/>
      <c r="T207" s="1445" t="s">
        <v>291</v>
      </c>
      <c r="U207" s="1444"/>
      <c r="V207" s="1445" t="s">
        <v>288</v>
      </c>
      <c r="W207" s="1444"/>
      <c r="X207" s="1444"/>
      <c r="Y207" s="1445" t="s">
        <v>290</v>
      </c>
      <c r="Z207" s="1444"/>
      <c r="AA207" s="1444"/>
      <c r="AB207" s="1445" t="s">
        <v>83</v>
      </c>
      <c r="AC207" s="1444"/>
      <c r="AD207" s="1445"/>
      <c r="AE207" s="1444"/>
      <c r="AF207" s="1446" t="s">
        <v>338</v>
      </c>
      <c r="AG207" s="1444"/>
      <c r="AH207" s="1444"/>
      <c r="AI207" s="1444"/>
      <c r="AJ207" s="1444"/>
      <c r="AK207" s="1444"/>
      <c r="AL207" s="1444"/>
      <c r="AM207" s="1444"/>
      <c r="AN207" s="1445" t="s">
        <v>281</v>
      </c>
      <c r="AO207" s="1444"/>
      <c r="AP207" s="1444"/>
      <c r="AQ207" s="1444"/>
      <c r="AR207" s="1444"/>
      <c r="AS207" s="1445" t="s">
        <v>282</v>
      </c>
      <c r="AT207" s="1444"/>
      <c r="AU207" s="1444"/>
      <c r="AV207" s="187" t="s">
        <v>68</v>
      </c>
      <c r="AW207" s="1443" t="s">
        <v>283</v>
      </c>
      <c r="AX207" s="1444"/>
      <c r="AY207" s="1444"/>
      <c r="AZ207" s="1444"/>
      <c r="BA207" s="1444"/>
      <c r="BB207" s="1444"/>
      <c r="BC207" s="189">
        <v>0</v>
      </c>
      <c r="BD207" s="189">
        <v>0</v>
      </c>
      <c r="BE207" s="189">
        <v>0</v>
      </c>
      <c r="BF207" s="189">
        <v>0</v>
      </c>
      <c r="BG207" s="189">
        <v>0</v>
      </c>
      <c r="BH207" s="189">
        <v>0</v>
      </c>
      <c r="BI207" s="189">
        <v>0</v>
      </c>
      <c r="BJ207" s="189">
        <v>0</v>
      </c>
      <c r="BK207" s="189">
        <v>0</v>
      </c>
      <c r="BL207" s="189">
        <v>0</v>
      </c>
      <c r="BM207" s="189" t="s">
        <v>437</v>
      </c>
      <c r="BN207" s="189" t="s">
        <v>437</v>
      </c>
      <c r="BO207" s="189" t="s">
        <v>437</v>
      </c>
    </row>
    <row r="208" spans="1:67" s="176" customFormat="1" x14ac:dyDescent="0.25">
      <c r="B208" s="179" t="str">
        <f t="shared" si="21"/>
        <v>C</v>
      </c>
      <c r="C208" s="179" t="str">
        <f t="shared" si="22"/>
        <v>2502</v>
      </c>
      <c r="D208" s="179" t="str">
        <f t="shared" si="23"/>
        <v>1000</v>
      </c>
      <c r="E208" s="179" t="str">
        <f t="shared" si="24"/>
        <v>5</v>
      </c>
      <c r="F208" s="179">
        <f t="shared" si="25"/>
        <v>0</v>
      </c>
      <c r="G208" s="179">
        <f t="shared" si="20"/>
        <v>0</v>
      </c>
      <c r="H208" s="179">
        <f t="shared" si="26"/>
        <v>0</v>
      </c>
      <c r="I208" s="179"/>
      <c r="J208" s="179"/>
      <c r="K208" s="179"/>
      <c r="M208" s="198"/>
      <c r="N208" s="1240" t="s">
        <v>102</v>
      </c>
      <c r="O208" s="1344"/>
      <c r="P208" s="1240" t="s">
        <v>330</v>
      </c>
      <c r="Q208" s="1344"/>
      <c r="R208" s="1240" t="s">
        <v>332</v>
      </c>
      <c r="S208" s="1344"/>
      <c r="T208" s="1240" t="s">
        <v>292</v>
      </c>
      <c r="U208" s="1344"/>
      <c r="V208" s="1240"/>
      <c r="W208" s="1344"/>
      <c r="X208" s="1344"/>
      <c r="Y208" s="1240"/>
      <c r="Z208" s="1344"/>
      <c r="AA208" s="1344"/>
      <c r="AB208" s="1240"/>
      <c r="AC208" s="1344"/>
      <c r="AD208" s="1240"/>
      <c r="AE208" s="1344"/>
      <c r="AF208" s="1239" t="s">
        <v>341</v>
      </c>
      <c r="AG208" s="1344"/>
      <c r="AH208" s="1344"/>
      <c r="AI208" s="1344"/>
      <c r="AJ208" s="1344"/>
      <c r="AK208" s="1344"/>
      <c r="AL208" s="1344"/>
      <c r="AM208" s="1344"/>
      <c r="AN208" s="1240" t="s">
        <v>281</v>
      </c>
      <c r="AO208" s="1344"/>
      <c r="AP208" s="1344"/>
      <c r="AQ208" s="1344"/>
      <c r="AR208" s="1344"/>
      <c r="AS208" s="1240" t="s">
        <v>282</v>
      </c>
      <c r="AT208" s="1344"/>
      <c r="AU208" s="1344"/>
      <c r="AV208" s="172" t="s">
        <v>68</v>
      </c>
      <c r="AW208" s="1241" t="s">
        <v>283</v>
      </c>
      <c r="AX208" s="1344"/>
      <c r="AY208" s="1344"/>
      <c r="AZ208" s="1344"/>
      <c r="BA208" s="1344"/>
      <c r="BB208" s="1344"/>
      <c r="BC208" s="173">
        <v>900000000</v>
      </c>
      <c r="BD208" s="173">
        <v>879000000</v>
      </c>
      <c r="BE208" s="173">
        <v>21000000</v>
      </c>
      <c r="BF208" s="173">
        <v>300000000</v>
      </c>
      <c r="BG208" s="173">
        <v>599000906</v>
      </c>
      <c r="BH208" s="173">
        <v>279999094</v>
      </c>
      <c r="BI208" s="173">
        <v>163019426</v>
      </c>
      <c r="BJ208" s="173">
        <v>435981480</v>
      </c>
      <c r="BK208" s="173">
        <v>146817759</v>
      </c>
      <c r="BL208" s="173">
        <v>16201667</v>
      </c>
      <c r="BM208" s="173" t="s">
        <v>630</v>
      </c>
      <c r="BN208" s="174" t="s">
        <v>437</v>
      </c>
      <c r="BO208" s="174" t="s">
        <v>437</v>
      </c>
    </row>
    <row r="209" spans="1:67" s="176" customFormat="1" ht="14.45" customHeight="1" x14ac:dyDescent="0.25">
      <c r="B209" s="179" t="str">
        <f t="shared" si="21"/>
        <v>C</v>
      </c>
      <c r="C209" s="179" t="str">
        <f t="shared" si="22"/>
        <v>2502</v>
      </c>
      <c r="D209" s="179" t="str">
        <f t="shared" si="23"/>
        <v>1000</v>
      </c>
      <c r="E209" s="179" t="str">
        <f t="shared" si="24"/>
        <v>5</v>
      </c>
      <c r="F209" s="179" t="str">
        <f t="shared" si="25"/>
        <v>0</v>
      </c>
      <c r="G209" s="179">
        <f t="shared" si="20"/>
        <v>0</v>
      </c>
      <c r="H209" s="179">
        <f t="shared" si="26"/>
        <v>0</v>
      </c>
      <c r="I209" s="179"/>
      <c r="J209" s="179"/>
      <c r="K209" s="179"/>
      <c r="M209" s="198"/>
      <c r="N209" s="1233" t="s">
        <v>102</v>
      </c>
      <c r="O209" s="1344"/>
      <c r="P209" s="1233" t="s">
        <v>330</v>
      </c>
      <c r="Q209" s="1344"/>
      <c r="R209" s="1233" t="s">
        <v>332</v>
      </c>
      <c r="S209" s="1344"/>
      <c r="T209" s="1233" t="s">
        <v>292</v>
      </c>
      <c r="U209" s="1344"/>
      <c r="V209" s="1233" t="s">
        <v>288</v>
      </c>
      <c r="W209" s="1344"/>
      <c r="X209" s="1344"/>
      <c r="Y209" s="1233"/>
      <c r="Z209" s="1344"/>
      <c r="AA209" s="1344"/>
      <c r="AB209" s="1233"/>
      <c r="AC209" s="1344"/>
      <c r="AD209" s="1233"/>
      <c r="AE209" s="1344"/>
      <c r="AF209" s="1232" t="s">
        <v>341</v>
      </c>
      <c r="AG209" s="1344"/>
      <c r="AH209" s="1344"/>
      <c r="AI209" s="1344"/>
      <c r="AJ209" s="1344"/>
      <c r="AK209" s="1344"/>
      <c r="AL209" s="1344"/>
      <c r="AM209" s="1344"/>
      <c r="AN209" s="1233" t="s">
        <v>281</v>
      </c>
      <c r="AO209" s="1344"/>
      <c r="AP209" s="1344"/>
      <c r="AQ209" s="1344"/>
      <c r="AR209" s="1344"/>
      <c r="AS209" s="1233" t="s">
        <v>282</v>
      </c>
      <c r="AT209" s="1344"/>
      <c r="AU209" s="1344"/>
      <c r="AV209" s="169" t="s">
        <v>68</v>
      </c>
      <c r="AW209" s="1234" t="s">
        <v>283</v>
      </c>
      <c r="AX209" s="1344"/>
      <c r="AY209" s="1344"/>
      <c r="AZ209" s="1344"/>
      <c r="BA209" s="1344"/>
      <c r="BB209" s="1344"/>
      <c r="BC209" s="170">
        <v>900000000</v>
      </c>
      <c r="BD209" s="170">
        <v>879000000</v>
      </c>
      <c r="BE209" s="170">
        <v>21000000</v>
      </c>
      <c r="BF209" s="171">
        <v>0</v>
      </c>
      <c r="BG209" s="170">
        <v>599000906</v>
      </c>
      <c r="BH209" s="170">
        <v>279999094</v>
      </c>
      <c r="BI209" s="170">
        <v>163019426</v>
      </c>
      <c r="BJ209" s="170">
        <v>435981480</v>
      </c>
      <c r="BK209" s="170">
        <v>146817759</v>
      </c>
      <c r="BL209" s="170">
        <v>16201667</v>
      </c>
      <c r="BM209" s="170" t="s">
        <v>630</v>
      </c>
      <c r="BN209" s="171" t="s">
        <v>437</v>
      </c>
      <c r="BO209" s="171" t="s">
        <v>437</v>
      </c>
    </row>
    <row r="210" spans="1:67" s="176" customFormat="1" ht="14.45" customHeight="1" x14ac:dyDescent="0.25">
      <c r="B210" s="179" t="str">
        <f t="shared" si="21"/>
        <v>C</v>
      </c>
      <c r="C210" s="179" t="str">
        <f t="shared" si="22"/>
        <v>2502</v>
      </c>
      <c r="D210" s="179" t="str">
        <f t="shared" si="23"/>
        <v>1000</v>
      </c>
      <c r="E210" s="179" t="str">
        <f t="shared" si="24"/>
        <v>5</v>
      </c>
      <c r="F210" s="179" t="str">
        <f t="shared" si="25"/>
        <v>0</v>
      </c>
      <c r="G210" s="179" t="str">
        <f t="shared" si="20"/>
        <v>2</v>
      </c>
      <c r="H210" s="179">
        <f t="shared" si="26"/>
        <v>0</v>
      </c>
      <c r="I210" s="179"/>
      <c r="J210" s="179"/>
      <c r="K210" s="179"/>
      <c r="M210" s="198"/>
      <c r="N210" s="1233" t="s">
        <v>102</v>
      </c>
      <c r="O210" s="1344"/>
      <c r="P210" s="1233" t="s">
        <v>330</v>
      </c>
      <c r="Q210" s="1344"/>
      <c r="R210" s="1233" t="s">
        <v>332</v>
      </c>
      <c r="S210" s="1344"/>
      <c r="T210" s="1233" t="s">
        <v>292</v>
      </c>
      <c r="U210" s="1344"/>
      <c r="V210" s="1233" t="s">
        <v>288</v>
      </c>
      <c r="W210" s="1344"/>
      <c r="X210" s="1344"/>
      <c r="Y210" s="1233" t="s">
        <v>290</v>
      </c>
      <c r="Z210" s="1344"/>
      <c r="AA210" s="1344"/>
      <c r="AB210" s="1233"/>
      <c r="AC210" s="1344"/>
      <c r="AD210" s="1233"/>
      <c r="AE210" s="1344"/>
      <c r="AF210" s="1232" t="s">
        <v>334</v>
      </c>
      <c r="AG210" s="1344"/>
      <c r="AH210" s="1344"/>
      <c r="AI210" s="1344"/>
      <c r="AJ210" s="1344"/>
      <c r="AK210" s="1344"/>
      <c r="AL210" s="1344"/>
      <c r="AM210" s="1344"/>
      <c r="AN210" s="1233" t="s">
        <v>281</v>
      </c>
      <c r="AO210" s="1344"/>
      <c r="AP210" s="1344"/>
      <c r="AQ210" s="1344"/>
      <c r="AR210" s="1344"/>
      <c r="AS210" s="1233" t="s">
        <v>282</v>
      </c>
      <c r="AT210" s="1344"/>
      <c r="AU210" s="1344"/>
      <c r="AV210" s="169" t="s">
        <v>68</v>
      </c>
      <c r="AW210" s="1234" t="s">
        <v>283</v>
      </c>
      <c r="AX210" s="1344"/>
      <c r="AY210" s="1344"/>
      <c r="AZ210" s="1344"/>
      <c r="BA210" s="1344"/>
      <c r="BB210" s="1344"/>
      <c r="BC210" s="170">
        <v>900000000</v>
      </c>
      <c r="BD210" s="170">
        <v>879000000</v>
      </c>
      <c r="BE210" s="170">
        <v>21000000</v>
      </c>
      <c r="BF210" s="171">
        <v>0</v>
      </c>
      <c r="BG210" s="170">
        <v>599000906</v>
      </c>
      <c r="BH210" s="170">
        <v>279999094</v>
      </c>
      <c r="BI210" s="170">
        <v>163019426</v>
      </c>
      <c r="BJ210" s="170">
        <v>435981480</v>
      </c>
      <c r="BK210" s="170">
        <v>146817759</v>
      </c>
      <c r="BL210" s="170">
        <v>16201667</v>
      </c>
      <c r="BM210" s="170" t="s">
        <v>630</v>
      </c>
      <c r="BN210" s="171" t="s">
        <v>437</v>
      </c>
      <c r="BO210" s="171" t="s">
        <v>437</v>
      </c>
    </row>
    <row r="211" spans="1:67" s="185" customFormat="1" x14ac:dyDescent="0.25">
      <c r="A211" s="185" t="str">
        <f t="shared" ref="A211:A216" si="31">+B211&amp;"-"&amp;C211&amp;"-"&amp;D211&amp;"-"&amp;E211&amp;"-"&amp;F211&amp;"-"&amp;G211&amp;"-"&amp;H211&amp;"-"&amp;AV211</f>
        <v>C-2502-1000-5-0-2-1-10</v>
      </c>
      <c r="B211" s="186" t="str">
        <f t="shared" si="21"/>
        <v>C</v>
      </c>
      <c r="C211" s="186" t="str">
        <f t="shared" si="22"/>
        <v>2502</v>
      </c>
      <c r="D211" s="186" t="str">
        <f t="shared" si="23"/>
        <v>1000</v>
      </c>
      <c r="E211" s="186" t="str">
        <f t="shared" si="24"/>
        <v>5</v>
      </c>
      <c r="F211" s="186" t="str">
        <f t="shared" si="25"/>
        <v>0</v>
      </c>
      <c r="G211" s="186" t="str">
        <f t="shared" ref="G211:G233" si="32">+Y211</f>
        <v>2</v>
      </c>
      <c r="H211" s="186" t="str">
        <f t="shared" si="26"/>
        <v>1</v>
      </c>
      <c r="I211" s="186"/>
      <c r="J211" s="186"/>
      <c r="K211" s="186"/>
      <c r="M211" s="199"/>
      <c r="N211" s="1445" t="s">
        <v>102</v>
      </c>
      <c r="O211" s="1444"/>
      <c r="P211" s="1445" t="s">
        <v>330</v>
      </c>
      <c r="Q211" s="1444"/>
      <c r="R211" s="1445" t="s">
        <v>332</v>
      </c>
      <c r="S211" s="1444"/>
      <c r="T211" s="1445" t="s">
        <v>292</v>
      </c>
      <c r="U211" s="1444"/>
      <c r="V211" s="1445" t="s">
        <v>288</v>
      </c>
      <c r="W211" s="1444"/>
      <c r="X211" s="1444"/>
      <c r="Y211" s="1445" t="s">
        <v>290</v>
      </c>
      <c r="Z211" s="1444"/>
      <c r="AA211" s="1444"/>
      <c r="AB211" s="1445" t="s">
        <v>287</v>
      </c>
      <c r="AC211" s="1444"/>
      <c r="AD211" s="1445"/>
      <c r="AE211" s="1444"/>
      <c r="AF211" s="1446" t="s">
        <v>340</v>
      </c>
      <c r="AG211" s="1444"/>
      <c r="AH211" s="1444"/>
      <c r="AI211" s="1444"/>
      <c r="AJ211" s="1444"/>
      <c r="AK211" s="1444"/>
      <c r="AL211" s="1444"/>
      <c r="AM211" s="1444"/>
      <c r="AN211" s="1445" t="s">
        <v>281</v>
      </c>
      <c r="AO211" s="1444"/>
      <c r="AP211" s="1444"/>
      <c r="AQ211" s="1444"/>
      <c r="AR211" s="1444"/>
      <c r="AS211" s="1445" t="s">
        <v>282</v>
      </c>
      <c r="AT211" s="1444"/>
      <c r="AU211" s="1444"/>
      <c r="AV211" s="187" t="s">
        <v>68</v>
      </c>
      <c r="AW211" s="1443" t="s">
        <v>283</v>
      </c>
      <c r="AX211" s="1444"/>
      <c r="AY211" s="1444"/>
      <c r="AZ211" s="1444"/>
      <c r="BA211" s="1444"/>
      <c r="BB211" s="1444"/>
      <c r="BC211" s="188">
        <v>550000000</v>
      </c>
      <c r="BD211" s="188">
        <v>550000000</v>
      </c>
      <c r="BE211" s="189">
        <v>0</v>
      </c>
      <c r="BF211" s="189">
        <v>0</v>
      </c>
      <c r="BG211" s="188">
        <v>333700000</v>
      </c>
      <c r="BH211" s="188">
        <v>216300000</v>
      </c>
      <c r="BI211" s="188">
        <v>66013333</v>
      </c>
      <c r="BJ211" s="188">
        <v>267686667</v>
      </c>
      <c r="BK211" s="188">
        <v>66013333</v>
      </c>
      <c r="BL211" s="189">
        <v>0</v>
      </c>
      <c r="BM211" s="188" t="s">
        <v>631</v>
      </c>
      <c r="BN211" s="189" t="s">
        <v>437</v>
      </c>
      <c r="BO211" s="189" t="s">
        <v>437</v>
      </c>
    </row>
    <row r="212" spans="1:67" s="185" customFormat="1" x14ac:dyDescent="0.25">
      <c r="A212" s="185" t="str">
        <f t="shared" si="31"/>
        <v>C-2502-1000-5-0-2-2-10</v>
      </c>
      <c r="B212" s="186" t="str">
        <f t="shared" si="21"/>
        <v>C</v>
      </c>
      <c r="C212" s="186" t="str">
        <f t="shared" si="22"/>
        <v>2502</v>
      </c>
      <c r="D212" s="186" t="str">
        <f t="shared" si="23"/>
        <v>1000</v>
      </c>
      <c r="E212" s="186" t="str">
        <f t="shared" si="24"/>
        <v>5</v>
      </c>
      <c r="F212" s="186" t="str">
        <f t="shared" si="25"/>
        <v>0</v>
      </c>
      <c r="G212" s="186" t="str">
        <f t="shared" si="32"/>
        <v>2</v>
      </c>
      <c r="H212" s="186" t="str">
        <f t="shared" si="26"/>
        <v>2</v>
      </c>
      <c r="I212" s="186"/>
      <c r="J212" s="186"/>
      <c r="K212" s="186"/>
      <c r="M212" s="199"/>
      <c r="N212" s="1445" t="s">
        <v>102</v>
      </c>
      <c r="O212" s="1444"/>
      <c r="P212" s="1445" t="s">
        <v>330</v>
      </c>
      <c r="Q212" s="1444"/>
      <c r="R212" s="1445" t="s">
        <v>332</v>
      </c>
      <c r="S212" s="1444"/>
      <c r="T212" s="1445" t="s">
        <v>292</v>
      </c>
      <c r="U212" s="1444"/>
      <c r="V212" s="1445" t="s">
        <v>288</v>
      </c>
      <c r="W212" s="1444"/>
      <c r="X212" s="1444"/>
      <c r="Y212" s="1445" t="s">
        <v>290</v>
      </c>
      <c r="Z212" s="1444"/>
      <c r="AA212" s="1444"/>
      <c r="AB212" s="1445" t="s">
        <v>290</v>
      </c>
      <c r="AC212" s="1444"/>
      <c r="AD212" s="1445"/>
      <c r="AE212" s="1444"/>
      <c r="AF212" s="1446" t="s">
        <v>335</v>
      </c>
      <c r="AG212" s="1444"/>
      <c r="AH212" s="1444"/>
      <c r="AI212" s="1444"/>
      <c r="AJ212" s="1444"/>
      <c r="AK212" s="1444"/>
      <c r="AL212" s="1444"/>
      <c r="AM212" s="1444"/>
      <c r="AN212" s="1445" t="s">
        <v>281</v>
      </c>
      <c r="AO212" s="1444"/>
      <c r="AP212" s="1444"/>
      <c r="AQ212" s="1444"/>
      <c r="AR212" s="1444"/>
      <c r="AS212" s="1445" t="s">
        <v>282</v>
      </c>
      <c r="AT212" s="1444"/>
      <c r="AU212" s="1444"/>
      <c r="AV212" s="187" t="s">
        <v>68</v>
      </c>
      <c r="AW212" s="1443" t="s">
        <v>283</v>
      </c>
      <c r="AX212" s="1444"/>
      <c r="AY212" s="1444"/>
      <c r="AZ212" s="1444"/>
      <c r="BA212" s="1444"/>
      <c r="BB212" s="1444"/>
      <c r="BC212" s="188">
        <v>120000000</v>
      </c>
      <c r="BD212" s="188">
        <v>120000000</v>
      </c>
      <c r="BE212" s="189">
        <v>0</v>
      </c>
      <c r="BF212" s="189">
        <v>0</v>
      </c>
      <c r="BG212" s="188">
        <v>120000000</v>
      </c>
      <c r="BH212" s="189">
        <v>0</v>
      </c>
      <c r="BI212" s="188">
        <v>24000000</v>
      </c>
      <c r="BJ212" s="188">
        <v>96000000</v>
      </c>
      <c r="BK212" s="188">
        <v>24000000</v>
      </c>
      <c r="BL212" s="189">
        <v>0</v>
      </c>
      <c r="BM212" s="188" t="s">
        <v>632</v>
      </c>
      <c r="BN212" s="189" t="s">
        <v>437</v>
      </c>
      <c r="BO212" s="189" t="s">
        <v>437</v>
      </c>
    </row>
    <row r="213" spans="1:67" s="185" customFormat="1" x14ac:dyDescent="0.25">
      <c r="A213" s="185" t="str">
        <f t="shared" si="31"/>
        <v>C-2502-1000-5-0-2-3-10</v>
      </c>
      <c r="B213" s="186" t="str">
        <f t="shared" si="21"/>
        <v>C</v>
      </c>
      <c r="C213" s="186" t="str">
        <f t="shared" si="22"/>
        <v>2502</v>
      </c>
      <c r="D213" s="186" t="str">
        <f t="shared" si="23"/>
        <v>1000</v>
      </c>
      <c r="E213" s="186" t="str">
        <f t="shared" si="24"/>
        <v>5</v>
      </c>
      <c r="F213" s="186" t="str">
        <f t="shared" si="25"/>
        <v>0</v>
      </c>
      <c r="G213" s="186" t="str">
        <f t="shared" si="32"/>
        <v>2</v>
      </c>
      <c r="H213" s="186" t="str">
        <f t="shared" si="26"/>
        <v>3</v>
      </c>
      <c r="I213" s="186"/>
      <c r="J213" s="186"/>
      <c r="K213" s="186"/>
      <c r="M213" s="199"/>
      <c r="N213" s="1445" t="s">
        <v>102</v>
      </c>
      <c r="O213" s="1444"/>
      <c r="P213" s="1445" t="s">
        <v>330</v>
      </c>
      <c r="Q213" s="1444"/>
      <c r="R213" s="1445" t="s">
        <v>332</v>
      </c>
      <c r="S213" s="1444"/>
      <c r="T213" s="1445" t="s">
        <v>292</v>
      </c>
      <c r="U213" s="1444"/>
      <c r="V213" s="1445" t="s">
        <v>288</v>
      </c>
      <c r="W213" s="1444"/>
      <c r="X213" s="1444"/>
      <c r="Y213" s="1445" t="s">
        <v>290</v>
      </c>
      <c r="Z213" s="1444"/>
      <c r="AA213" s="1444"/>
      <c r="AB213" s="1445" t="s">
        <v>297</v>
      </c>
      <c r="AC213" s="1444"/>
      <c r="AD213" s="1445"/>
      <c r="AE213" s="1444"/>
      <c r="AF213" s="1446" t="s">
        <v>336</v>
      </c>
      <c r="AG213" s="1444"/>
      <c r="AH213" s="1444"/>
      <c r="AI213" s="1444"/>
      <c r="AJ213" s="1444"/>
      <c r="AK213" s="1444"/>
      <c r="AL213" s="1444"/>
      <c r="AM213" s="1444"/>
      <c r="AN213" s="1445" t="s">
        <v>281</v>
      </c>
      <c r="AO213" s="1444"/>
      <c r="AP213" s="1444"/>
      <c r="AQ213" s="1444"/>
      <c r="AR213" s="1444"/>
      <c r="AS213" s="1445" t="s">
        <v>282</v>
      </c>
      <c r="AT213" s="1444"/>
      <c r="AU213" s="1444"/>
      <c r="AV213" s="187" t="s">
        <v>68</v>
      </c>
      <c r="AW213" s="1443" t="s">
        <v>283</v>
      </c>
      <c r="AX213" s="1444"/>
      <c r="AY213" s="1444"/>
      <c r="AZ213" s="1444"/>
      <c r="BA213" s="1444"/>
      <c r="BB213" s="1444"/>
      <c r="BC213" s="188">
        <v>55000000</v>
      </c>
      <c r="BD213" s="188">
        <v>55000000</v>
      </c>
      <c r="BE213" s="189">
        <v>0</v>
      </c>
      <c r="BF213" s="189">
        <v>0</v>
      </c>
      <c r="BG213" s="188">
        <v>55000000</v>
      </c>
      <c r="BH213" s="189">
        <v>0</v>
      </c>
      <c r="BI213" s="188">
        <v>8962482</v>
      </c>
      <c r="BJ213" s="188">
        <v>46037518</v>
      </c>
      <c r="BK213" s="188">
        <v>8962482</v>
      </c>
      <c r="BL213" s="189">
        <v>0</v>
      </c>
      <c r="BM213" s="188" t="s">
        <v>633</v>
      </c>
      <c r="BN213" s="189" t="s">
        <v>437</v>
      </c>
      <c r="BO213" s="189" t="s">
        <v>437</v>
      </c>
    </row>
    <row r="214" spans="1:67" s="185" customFormat="1" ht="14.45" customHeight="1" x14ac:dyDescent="0.25">
      <c r="A214" s="185" t="str">
        <f t="shared" si="31"/>
        <v>C-2502-1000-5-0-2-4-10</v>
      </c>
      <c r="B214" s="186" t="str">
        <f t="shared" si="21"/>
        <v>C</v>
      </c>
      <c r="C214" s="186" t="str">
        <f t="shared" si="22"/>
        <v>2502</v>
      </c>
      <c r="D214" s="186" t="str">
        <f t="shared" si="23"/>
        <v>1000</v>
      </c>
      <c r="E214" s="186" t="str">
        <f t="shared" si="24"/>
        <v>5</v>
      </c>
      <c r="F214" s="186" t="str">
        <f t="shared" si="25"/>
        <v>0</v>
      </c>
      <c r="G214" s="186" t="str">
        <f t="shared" si="32"/>
        <v>2</v>
      </c>
      <c r="H214" s="186" t="str">
        <f t="shared" si="26"/>
        <v>4</v>
      </c>
      <c r="I214" s="186"/>
      <c r="J214" s="186"/>
      <c r="K214" s="186"/>
      <c r="M214" s="199"/>
      <c r="N214" s="1445" t="s">
        <v>102</v>
      </c>
      <c r="O214" s="1444"/>
      <c r="P214" s="1445" t="s">
        <v>330</v>
      </c>
      <c r="Q214" s="1444"/>
      <c r="R214" s="1445" t="s">
        <v>332</v>
      </c>
      <c r="S214" s="1444"/>
      <c r="T214" s="1445" t="s">
        <v>292</v>
      </c>
      <c r="U214" s="1444"/>
      <c r="V214" s="1445" t="s">
        <v>288</v>
      </c>
      <c r="W214" s="1444"/>
      <c r="X214" s="1444"/>
      <c r="Y214" s="1445" t="s">
        <v>290</v>
      </c>
      <c r="Z214" s="1444"/>
      <c r="AA214" s="1444"/>
      <c r="AB214" s="1445" t="s">
        <v>291</v>
      </c>
      <c r="AC214" s="1444"/>
      <c r="AD214" s="1445"/>
      <c r="AE214" s="1444"/>
      <c r="AF214" s="1446" t="s">
        <v>87</v>
      </c>
      <c r="AG214" s="1444"/>
      <c r="AH214" s="1444"/>
      <c r="AI214" s="1444"/>
      <c r="AJ214" s="1444"/>
      <c r="AK214" s="1444"/>
      <c r="AL214" s="1444"/>
      <c r="AM214" s="1444"/>
      <c r="AN214" s="1445" t="s">
        <v>281</v>
      </c>
      <c r="AO214" s="1444"/>
      <c r="AP214" s="1444"/>
      <c r="AQ214" s="1444"/>
      <c r="AR214" s="1444"/>
      <c r="AS214" s="1445" t="s">
        <v>282</v>
      </c>
      <c r="AT214" s="1444"/>
      <c r="AU214" s="1444"/>
      <c r="AV214" s="187" t="s">
        <v>68</v>
      </c>
      <c r="AW214" s="1443" t="s">
        <v>283</v>
      </c>
      <c r="AX214" s="1444"/>
      <c r="AY214" s="1444"/>
      <c r="AZ214" s="1444"/>
      <c r="BA214" s="1444"/>
      <c r="BB214" s="1444"/>
      <c r="BC214" s="188">
        <v>154000000</v>
      </c>
      <c r="BD214" s="188">
        <v>154000000</v>
      </c>
      <c r="BE214" s="189">
        <v>0</v>
      </c>
      <c r="BF214" s="189">
        <v>0</v>
      </c>
      <c r="BG214" s="188">
        <v>90300906</v>
      </c>
      <c r="BH214" s="188">
        <v>63699094</v>
      </c>
      <c r="BI214" s="188">
        <v>64043611</v>
      </c>
      <c r="BJ214" s="188">
        <v>26257295</v>
      </c>
      <c r="BK214" s="188">
        <v>47841944</v>
      </c>
      <c r="BL214" s="188">
        <v>16201667</v>
      </c>
      <c r="BM214" s="188" t="s">
        <v>634</v>
      </c>
      <c r="BN214" s="189" t="s">
        <v>437</v>
      </c>
      <c r="BO214" s="189" t="s">
        <v>437</v>
      </c>
    </row>
    <row r="215" spans="1:67" s="185" customFormat="1" x14ac:dyDescent="0.25">
      <c r="A215" s="185" t="str">
        <f t="shared" si="31"/>
        <v>C-2502-1000-5-0-2-6-10</v>
      </c>
      <c r="B215" s="186" t="str">
        <f t="shared" si="21"/>
        <v>C</v>
      </c>
      <c r="C215" s="186" t="str">
        <f t="shared" si="22"/>
        <v>2502</v>
      </c>
      <c r="D215" s="186" t="str">
        <f t="shared" si="23"/>
        <v>1000</v>
      </c>
      <c r="E215" s="186" t="str">
        <f t="shared" si="24"/>
        <v>5</v>
      </c>
      <c r="F215" s="186" t="str">
        <f t="shared" si="25"/>
        <v>0</v>
      </c>
      <c r="G215" s="186" t="str">
        <f t="shared" si="32"/>
        <v>2</v>
      </c>
      <c r="H215" s="186" t="str">
        <f t="shared" si="26"/>
        <v>6</v>
      </c>
      <c r="I215" s="186"/>
      <c r="J215" s="186"/>
      <c r="K215" s="186"/>
      <c r="M215" s="199"/>
      <c r="N215" s="1445" t="s">
        <v>102</v>
      </c>
      <c r="O215" s="1444"/>
      <c r="P215" s="1445" t="s">
        <v>330</v>
      </c>
      <c r="Q215" s="1444"/>
      <c r="R215" s="1445" t="s">
        <v>332</v>
      </c>
      <c r="S215" s="1444"/>
      <c r="T215" s="1445" t="s">
        <v>292</v>
      </c>
      <c r="U215" s="1444"/>
      <c r="V215" s="1445" t="s">
        <v>288</v>
      </c>
      <c r="W215" s="1444"/>
      <c r="X215" s="1444"/>
      <c r="Y215" s="1445" t="s">
        <v>290</v>
      </c>
      <c r="Z215" s="1444"/>
      <c r="AA215" s="1444"/>
      <c r="AB215" s="1445" t="s">
        <v>300</v>
      </c>
      <c r="AC215" s="1444"/>
      <c r="AD215" s="1445"/>
      <c r="AE215" s="1444"/>
      <c r="AF215" s="1446" t="s">
        <v>337</v>
      </c>
      <c r="AG215" s="1444"/>
      <c r="AH215" s="1444"/>
      <c r="AI215" s="1444"/>
      <c r="AJ215" s="1444"/>
      <c r="AK215" s="1444"/>
      <c r="AL215" s="1444"/>
      <c r="AM215" s="1444"/>
      <c r="AN215" s="1445" t="s">
        <v>281</v>
      </c>
      <c r="AO215" s="1444"/>
      <c r="AP215" s="1444"/>
      <c r="AQ215" s="1444"/>
      <c r="AR215" s="1444"/>
      <c r="AS215" s="1445" t="s">
        <v>282</v>
      </c>
      <c r="AT215" s="1444"/>
      <c r="AU215" s="1444"/>
      <c r="AV215" s="187" t="s">
        <v>68</v>
      </c>
      <c r="AW215" s="1443" t="s">
        <v>283</v>
      </c>
      <c r="AX215" s="1444"/>
      <c r="AY215" s="1444"/>
      <c r="AZ215" s="1444"/>
      <c r="BA215" s="1444"/>
      <c r="BB215" s="1444"/>
      <c r="BC215" s="188">
        <v>21000000</v>
      </c>
      <c r="BD215" s="189">
        <v>0</v>
      </c>
      <c r="BE215" s="188">
        <v>21000000</v>
      </c>
      <c r="BF215" s="189">
        <v>0</v>
      </c>
      <c r="BG215" s="189">
        <v>0</v>
      </c>
      <c r="BH215" s="189">
        <v>0</v>
      </c>
      <c r="BI215" s="189">
        <v>0</v>
      </c>
      <c r="BJ215" s="189">
        <v>0</v>
      </c>
      <c r="BK215" s="189">
        <v>0</v>
      </c>
      <c r="BL215" s="189">
        <v>0</v>
      </c>
      <c r="BM215" s="189" t="s">
        <v>437</v>
      </c>
      <c r="BN215" s="189" t="s">
        <v>437</v>
      </c>
      <c r="BO215" s="189" t="s">
        <v>437</v>
      </c>
    </row>
    <row r="216" spans="1:67" s="185" customFormat="1" x14ac:dyDescent="0.25">
      <c r="A216" s="185" t="str">
        <f t="shared" si="31"/>
        <v>C-2502-1000-5-0-2-11-10</v>
      </c>
      <c r="B216" s="186" t="str">
        <f t="shared" si="21"/>
        <v>C</v>
      </c>
      <c r="C216" s="186" t="str">
        <f t="shared" si="22"/>
        <v>2502</v>
      </c>
      <c r="D216" s="186" t="str">
        <f t="shared" si="23"/>
        <v>1000</v>
      </c>
      <c r="E216" s="186" t="str">
        <f t="shared" si="24"/>
        <v>5</v>
      </c>
      <c r="F216" s="186" t="str">
        <f t="shared" si="25"/>
        <v>0</v>
      </c>
      <c r="G216" s="186" t="str">
        <f t="shared" si="32"/>
        <v>2</v>
      </c>
      <c r="H216" s="186" t="str">
        <f t="shared" si="26"/>
        <v>11</v>
      </c>
      <c r="I216" s="186"/>
      <c r="J216" s="186"/>
      <c r="K216" s="186"/>
      <c r="M216" s="199"/>
      <c r="N216" s="1445" t="s">
        <v>102</v>
      </c>
      <c r="O216" s="1444"/>
      <c r="P216" s="1445" t="s">
        <v>330</v>
      </c>
      <c r="Q216" s="1444"/>
      <c r="R216" s="1445" t="s">
        <v>332</v>
      </c>
      <c r="S216" s="1444"/>
      <c r="T216" s="1445" t="s">
        <v>292</v>
      </c>
      <c r="U216" s="1444"/>
      <c r="V216" s="1445" t="s">
        <v>288</v>
      </c>
      <c r="W216" s="1444"/>
      <c r="X216" s="1444"/>
      <c r="Y216" s="1445" t="s">
        <v>290</v>
      </c>
      <c r="Z216" s="1444"/>
      <c r="AA216" s="1444"/>
      <c r="AB216" s="1445" t="s">
        <v>83</v>
      </c>
      <c r="AC216" s="1444"/>
      <c r="AD216" s="1445"/>
      <c r="AE216" s="1444"/>
      <c r="AF216" s="1446" t="s">
        <v>338</v>
      </c>
      <c r="AG216" s="1444"/>
      <c r="AH216" s="1444"/>
      <c r="AI216" s="1444"/>
      <c r="AJ216" s="1444"/>
      <c r="AK216" s="1444"/>
      <c r="AL216" s="1444"/>
      <c r="AM216" s="1444"/>
      <c r="AN216" s="1445" t="s">
        <v>281</v>
      </c>
      <c r="AO216" s="1444"/>
      <c r="AP216" s="1444"/>
      <c r="AQ216" s="1444"/>
      <c r="AR216" s="1444"/>
      <c r="AS216" s="1445" t="s">
        <v>282</v>
      </c>
      <c r="AT216" s="1444"/>
      <c r="AU216" s="1444"/>
      <c r="AV216" s="187" t="s">
        <v>68</v>
      </c>
      <c r="AW216" s="1443" t="s">
        <v>283</v>
      </c>
      <c r="AX216" s="1444"/>
      <c r="AY216" s="1444"/>
      <c r="AZ216" s="1444"/>
      <c r="BA216" s="1444"/>
      <c r="BB216" s="1444"/>
      <c r="BC216" s="189">
        <v>0</v>
      </c>
      <c r="BD216" s="189">
        <v>0</v>
      </c>
      <c r="BE216" s="189">
        <v>0</v>
      </c>
      <c r="BF216" s="189">
        <v>0</v>
      </c>
      <c r="BG216" s="189">
        <v>0</v>
      </c>
      <c r="BH216" s="189">
        <v>0</v>
      </c>
      <c r="BI216" s="189">
        <v>0</v>
      </c>
      <c r="BJ216" s="189">
        <v>0</v>
      </c>
      <c r="BK216" s="189">
        <v>0</v>
      </c>
      <c r="BL216" s="189">
        <v>0</v>
      </c>
      <c r="BM216" s="189" t="s">
        <v>437</v>
      </c>
      <c r="BN216" s="189" t="s">
        <v>437</v>
      </c>
      <c r="BO216" s="189" t="s">
        <v>437</v>
      </c>
    </row>
    <row r="217" spans="1:67" s="176" customFormat="1" x14ac:dyDescent="0.25">
      <c r="B217" s="179" t="str">
        <f t="shared" ref="B217:B239" si="33">+N217</f>
        <v>C</v>
      </c>
      <c r="C217" s="179" t="str">
        <f t="shared" ref="C217:C239" si="34">+P217</f>
        <v>2502</v>
      </c>
      <c r="D217" s="179" t="str">
        <f t="shared" si="23"/>
        <v>1000</v>
      </c>
      <c r="E217" s="179" t="str">
        <f t="shared" si="24"/>
        <v>6</v>
      </c>
      <c r="F217" s="179">
        <f t="shared" si="25"/>
        <v>0</v>
      </c>
      <c r="G217" s="179">
        <f t="shared" si="32"/>
        <v>0</v>
      </c>
      <c r="H217" s="179">
        <f t="shared" si="26"/>
        <v>0</v>
      </c>
      <c r="I217" s="179"/>
      <c r="J217" s="179"/>
      <c r="K217" s="179"/>
      <c r="M217" s="198"/>
      <c r="N217" s="1240" t="s">
        <v>102</v>
      </c>
      <c r="O217" s="1344"/>
      <c r="P217" s="1240" t="s">
        <v>330</v>
      </c>
      <c r="Q217" s="1344"/>
      <c r="R217" s="1240" t="s">
        <v>332</v>
      </c>
      <c r="S217" s="1344"/>
      <c r="T217" s="1240" t="s">
        <v>300</v>
      </c>
      <c r="U217" s="1344"/>
      <c r="V217" s="1240"/>
      <c r="W217" s="1344"/>
      <c r="X217" s="1344"/>
      <c r="Y217" s="1240"/>
      <c r="Z217" s="1344"/>
      <c r="AA217" s="1344"/>
      <c r="AB217" s="1240"/>
      <c r="AC217" s="1344"/>
      <c r="AD217" s="1240"/>
      <c r="AE217" s="1344"/>
      <c r="AF217" s="1239" t="s">
        <v>342</v>
      </c>
      <c r="AG217" s="1344"/>
      <c r="AH217" s="1344"/>
      <c r="AI217" s="1344"/>
      <c r="AJ217" s="1344"/>
      <c r="AK217" s="1344"/>
      <c r="AL217" s="1344"/>
      <c r="AM217" s="1344"/>
      <c r="AN217" s="1240" t="s">
        <v>281</v>
      </c>
      <c r="AO217" s="1344"/>
      <c r="AP217" s="1344"/>
      <c r="AQ217" s="1344"/>
      <c r="AR217" s="1344"/>
      <c r="AS217" s="1240" t="s">
        <v>282</v>
      </c>
      <c r="AT217" s="1344"/>
      <c r="AU217" s="1344"/>
      <c r="AV217" s="172" t="s">
        <v>68</v>
      </c>
      <c r="AW217" s="1241" t="s">
        <v>283</v>
      </c>
      <c r="AX217" s="1344"/>
      <c r="AY217" s="1344"/>
      <c r="AZ217" s="1344"/>
      <c r="BA217" s="1344"/>
      <c r="BB217" s="1344"/>
      <c r="BC217" s="173">
        <v>3600000000</v>
      </c>
      <c r="BD217" s="173">
        <v>2800000000</v>
      </c>
      <c r="BE217" s="173">
        <v>800000000</v>
      </c>
      <c r="BF217" s="173">
        <v>400000000</v>
      </c>
      <c r="BG217" s="173">
        <v>2310942536</v>
      </c>
      <c r="BH217" s="173">
        <v>489057464</v>
      </c>
      <c r="BI217" s="173">
        <v>1034888759</v>
      </c>
      <c r="BJ217" s="173">
        <v>1276053777</v>
      </c>
      <c r="BK217" s="173">
        <v>981629607</v>
      </c>
      <c r="BL217" s="173">
        <v>53259152</v>
      </c>
      <c r="BM217" s="173" t="s">
        <v>635</v>
      </c>
      <c r="BN217" s="173" t="s">
        <v>604</v>
      </c>
      <c r="BO217" s="173" t="s">
        <v>636</v>
      </c>
    </row>
    <row r="218" spans="1:67" s="176" customFormat="1" ht="14.45" customHeight="1" x14ac:dyDescent="0.25">
      <c r="B218" s="179" t="str">
        <f t="shared" si="33"/>
        <v>C</v>
      </c>
      <c r="C218" s="179" t="str">
        <f t="shared" si="34"/>
        <v>2502</v>
      </c>
      <c r="D218" s="179" t="str">
        <f t="shared" si="23"/>
        <v>1000</v>
      </c>
      <c r="E218" s="179" t="str">
        <f t="shared" si="24"/>
        <v>6</v>
      </c>
      <c r="F218" s="179" t="str">
        <f t="shared" si="25"/>
        <v>0</v>
      </c>
      <c r="G218" s="179">
        <f t="shared" si="32"/>
        <v>0</v>
      </c>
      <c r="H218" s="179">
        <f t="shared" si="26"/>
        <v>0</v>
      </c>
      <c r="I218" s="179"/>
      <c r="J218" s="179"/>
      <c r="K218" s="179"/>
      <c r="M218" s="198"/>
      <c r="N218" s="1233" t="s">
        <v>102</v>
      </c>
      <c r="O218" s="1344"/>
      <c r="P218" s="1233" t="s">
        <v>330</v>
      </c>
      <c r="Q218" s="1344"/>
      <c r="R218" s="1233" t="s">
        <v>332</v>
      </c>
      <c r="S218" s="1344"/>
      <c r="T218" s="1233" t="s">
        <v>300</v>
      </c>
      <c r="U218" s="1344"/>
      <c r="V218" s="1233" t="s">
        <v>288</v>
      </c>
      <c r="W218" s="1344"/>
      <c r="X218" s="1344"/>
      <c r="Y218" s="1233"/>
      <c r="Z218" s="1344"/>
      <c r="AA218" s="1344"/>
      <c r="AB218" s="1233"/>
      <c r="AC218" s="1344"/>
      <c r="AD218" s="1233"/>
      <c r="AE218" s="1344"/>
      <c r="AF218" s="1232" t="s">
        <v>342</v>
      </c>
      <c r="AG218" s="1344"/>
      <c r="AH218" s="1344"/>
      <c r="AI218" s="1344"/>
      <c r="AJ218" s="1344"/>
      <c r="AK218" s="1344"/>
      <c r="AL218" s="1344"/>
      <c r="AM218" s="1344"/>
      <c r="AN218" s="1233" t="s">
        <v>281</v>
      </c>
      <c r="AO218" s="1344"/>
      <c r="AP218" s="1344"/>
      <c r="AQ218" s="1344"/>
      <c r="AR218" s="1344"/>
      <c r="AS218" s="1233" t="s">
        <v>282</v>
      </c>
      <c r="AT218" s="1344"/>
      <c r="AU218" s="1344"/>
      <c r="AV218" s="169" t="s">
        <v>68</v>
      </c>
      <c r="AW218" s="1234" t="s">
        <v>283</v>
      </c>
      <c r="AX218" s="1344"/>
      <c r="AY218" s="1344"/>
      <c r="AZ218" s="1344"/>
      <c r="BA218" s="1344"/>
      <c r="BB218" s="1344"/>
      <c r="BC218" s="170">
        <v>2900000000</v>
      </c>
      <c r="BD218" s="170">
        <v>2800000000</v>
      </c>
      <c r="BE218" s="170">
        <v>100000000</v>
      </c>
      <c r="BF218" s="171">
        <v>0</v>
      </c>
      <c r="BG218" s="170">
        <v>2310942536</v>
      </c>
      <c r="BH218" s="170">
        <v>489057464</v>
      </c>
      <c r="BI218" s="170">
        <v>1034888759</v>
      </c>
      <c r="BJ218" s="170">
        <v>1276053777</v>
      </c>
      <c r="BK218" s="170">
        <v>981629607</v>
      </c>
      <c r="BL218" s="170">
        <v>53259152</v>
      </c>
      <c r="BM218" s="170" t="s">
        <v>635</v>
      </c>
      <c r="BN218" s="170" t="s">
        <v>604</v>
      </c>
      <c r="BO218" s="170" t="s">
        <v>636</v>
      </c>
    </row>
    <row r="219" spans="1:67" s="176" customFormat="1" ht="14.45" customHeight="1" x14ac:dyDescent="0.25">
      <c r="B219" s="179" t="str">
        <f t="shared" si="33"/>
        <v>C</v>
      </c>
      <c r="C219" s="179" t="str">
        <f t="shared" si="34"/>
        <v>2502</v>
      </c>
      <c r="D219" s="179" t="str">
        <f t="shared" ref="D219:D233" si="35">+R219</f>
        <v>1000</v>
      </c>
      <c r="E219" s="179" t="str">
        <f t="shared" si="24"/>
        <v>6</v>
      </c>
      <c r="F219" s="179" t="str">
        <f t="shared" si="25"/>
        <v>0</v>
      </c>
      <c r="G219" s="179" t="str">
        <f t="shared" si="32"/>
        <v>1</v>
      </c>
      <c r="H219" s="179">
        <f t="shared" si="26"/>
        <v>0</v>
      </c>
      <c r="I219" s="179"/>
      <c r="J219" s="179"/>
      <c r="K219" s="179"/>
      <c r="M219" s="198"/>
      <c r="N219" s="1233" t="s">
        <v>102</v>
      </c>
      <c r="O219" s="1344"/>
      <c r="P219" s="1233" t="s">
        <v>330</v>
      </c>
      <c r="Q219" s="1344"/>
      <c r="R219" s="1233" t="s">
        <v>332</v>
      </c>
      <c r="S219" s="1344"/>
      <c r="T219" s="1233" t="s">
        <v>300</v>
      </c>
      <c r="U219" s="1344"/>
      <c r="V219" s="1233" t="s">
        <v>288</v>
      </c>
      <c r="W219" s="1344"/>
      <c r="X219" s="1344"/>
      <c r="Y219" s="1233" t="s">
        <v>287</v>
      </c>
      <c r="Z219" s="1344"/>
      <c r="AA219" s="1344"/>
      <c r="AB219" s="1233"/>
      <c r="AC219" s="1344"/>
      <c r="AD219" s="1233"/>
      <c r="AE219" s="1344"/>
      <c r="AF219" s="1232" t="s">
        <v>339</v>
      </c>
      <c r="AG219" s="1344"/>
      <c r="AH219" s="1344"/>
      <c r="AI219" s="1344"/>
      <c r="AJ219" s="1344"/>
      <c r="AK219" s="1344"/>
      <c r="AL219" s="1344"/>
      <c r="AM219" s="1344"/>
      <c r="AN219" s="1233" t="s">
        <v>281</v>
      </c>
      <c r="AO219" s="1344"/>
      <c r="AP219" s="1344"/>
      <c r="AQ219" s="1344"/>
      <c r="AR219" s="1344"/>
      <c r="AS219" s="1233" t="s">
        <v>282</v>
      </c>
      <c r="AT219" s="1344"/>
      <c r="AU219" s="1344"/>
      <c r="AV219" s="169" t="s">
        <v>68</v>
      </c>
      <c r="AW219" s="1234" t="s">
        <v>283</v>
      </c>
      <c r="AX219" s="1344"/>
      <c r="AY219" s="1344"/>
      <c r="AZ219" s="1344"/>
      <c r="BA219" s="1344"/>
      <c r="BB219" s="1344"/>
      <c r="BC219" s="170">
        <v>2900000000</v>
      </c>
      <c r="BD219" s="170">
        <v>2800000000</v>
      </c>
      <c r="BE219" s="170">
        <v>100000000</v>
      </c>
      <c r="BF219" s="171">
        <v>0</v>
      </c>
      <c r="BG219" s="170">
        <v>2310942536</v>
      </c>
      <c r="BH219" s="170">
        <v>489057464</v>
      </c>
      <c r="BI219" s="170">
        <v>1034888759</v>
      </c>
      <c r="BJ219" s="170">
        <v>1276053777</v>
      </c>
      <c r="BK219" s="170">
        <v>981629607</v>
      </c>
      <c r="BL219" s="170">
        <v>53259152</v>
      </c>
      <c r="BM219" s="170" t="s">
        <v>635</v>
      </c>
      <c r="BN219" s="170" t="s">
        <v>604</v>
      </c>
      <c r="BO219" s="170" t="s">
        <v>636</v>
      </c>
    </row>
    <row r="220" spans="1:67" s="185" customFormat="1" ht="14.45" customHeight="1" x14ac:dyDescent="0.25">
      <c r="A220" s="185" t="str">
        <f>+B220&amp;"-"&amp;C220&amp;"-"&amp;D220&amp;"-"&amp;E220&amp;"-"&amp;F220&amp;"-"&amp;G220&amp;"-"&amp;H220&amp;"-"&amp;AV220</f>
        <v>C-2502-1000-6-0-1-1-10</v>
      </c>
      <c r="B220" s="186" t="str">
        <f t="shared" si="33"/>
        <v>C</v>
      </c>
      <c r="C220" s="186" t="str">
        <f t="shared" si="34"/>
        <v>2502</v>
      </c>
      <c r="D220" s="186" t="str">
        <f t="shared" si="35"/>
        <v>1000</v>
      </c>
      <c r="E220" s="186" t="str">
        <f t="shared" si="24"/>
        <v>6</v>
      </c>
      <c r="F220" s="186" t="str">
        <f t="shared" si="25"/>
        <v>0</v>
      </c>
      <c r="G220" s="186" t="str">
        <f t="shared" si="32"/>
        <v>1</v>
      </c>
      <c r="H220" s="186" t="str">
        <f t="shared" si="26"/>
        <v>1</v>
      </c>
      <c r="I220" s="186"/>
      <c r="J220" s="186"/>
      <c r="K220" s="186"/>
      <c r="M220" s="199"/>
      <c r="N220" s="1445" t="s">
        <v>102</v>
      </c>
      <c r="O220" s="1444"/>
      <c r="P220" s="1445" t="s">
        <v>330</v>
      </c>
      <c r="Q220" s="1444"/>
      <c r="R220" s="1445" t="s">
        <v>332</v>
      </c>
      <c r="S220" s="1444"/>
      <c r="T220" s="1445" t="s">
        <v>300</v>
      </c>
      <c r="U220" s="1444"/>
      <c r="V220" s="1445" t="s">
        <v>288</v>
      </c>
      <c r="W220" s="1444"/>
      <c r="X220" s="1444"/>
      <c r="Y220" s="1445" t="s">
        <v>287</v>
      </c>
      <c r="Z220" s="1444"/>
      <c r="AA220" s="1444"/>
      <c r="AB220" s="1445" t="s">
        <v>287</v>
      </c>
      <c r="AC220" s="1444"/>
      <c r="AD220" s="1445"/>
      <c r="AE220" s="1444"/>
      <c r="AF220" s="1446" t="s">
        <v>340</v>
      </c>
      <c r="AG220" s="1444"/>
      <c r="AH220" s="1444"/>
      <c r="AI220" s="1444"/>
      <c r="AJ220" s="1444"/>
      <c r="AK220" s="1444"/>
      <c r="AL220" s="1444"/>
      <c r="AM220" s="1444"/>
      <c r="AN220" s="1445" t="s">
        <v>281</v>
      </c>
      <c r="AO220" s="1444"/>
      <c r="AP220" s="1444"/>
      <c r="AQ220" s="1444"/>
      <c r="AR220" s="1444"/>
      <c r="AS220" s="1445" t="s">
        <v>282</v>
      </c>
      <c r="AT220" s="1444"/>
      <c r="AU220" s="1444"/>
      <c r="AV220" s="187" t="s">
        <v>68</v>
      </c>
      <c r="AW220" s="1443" t="s">
        <v>283</v>
      </c>
      <c r="AX220" s="1444"/>
      <c r="AY220" s="1444"/>
      <c r="AZ220" s="1444"/>
      <c r="BA220" s="1444"/>
      <c r="BB220" s="1444"/>
      <c r="BC220" s="188">
        <v>868452358</v>
      </c>
      <c r="BD220" s="188">
        <v>868452358</v>
      </c>
      <c r="BE220" s="189">
        <v>0</v>
      </c>
      <c r="BF220" s="189">
        <v>0</v>
      </c>
      <c r="BG220" s="188">
        <v>698897733</v>
      </c>
      <c r="BH220" s="188">
        <v>169554625</v>
      </c>
      <c r="BI220" s="188">
        <v>198594233</v>
      </c>
      <c r="BJ220" s="188">
        <v>500303500</v>
      </c>
      <c r="BK220" s="188">
        <v>198594233</v>
      </c>
      <c r="BL220" s="189">
        <v>0</v>
      </c>
      <c r="BM220" s="188" t="s">
        <v>637</v>
      </c>
      <c r="BN220" s="188" t="s">
        <v>604</v>
      </c>
      <c r="BO220" s="189" t="s">
        <v>437</v>
      </c>
    </row>
    <row r="221" spans="1:67" s="185" customFormat="1" x14ac:dyDescent="0.25">
      <c r="A221" s="185" t="str">
        <f>+B221&amp;"-"&amp;C221&amp;"-"&amp;D221&amp;"-"&amp;E221&amp;"-"&amp;F221&amp;"-"&amp;G221&amp;"-"&amp;H221&amp;"-"&amp;AV221</f>
        <v>C-2502-1000-6-0-1-2-10</v>
      </c>
      <c r="B221" s="186" t="str">
        <f t="shared" si="33"/>
        <v>C</v>
      </c>
      <c r="C221" s="186" t="str">
        <f t="shared" si="34"/>
        <v>2502</v>
      </c>
      <c r="D221" s="186" t="str">
        <f t="shared" si="35"/>
        <v>1000</v>
      </c>
      <c r="E221" s="186" t="str">
        <f t="shared" ref="E221:E233" si="36">+T221</f>
        <v>6</v>
      </c>
      <c r="F221" s="186" t="str">
        <f t="shared" ref="F221:F233" si="37">+V221</f>
        <v>0</v>
      </c>
      <c r="G221" s="186" t="str">
        <f t="shared" si="32"/>
        <v>1</v>
      </c>
      <c r="H221" s="186" t="str">
        <f t="shared" ref="H221:H232" si="38">+AB221</f>
        <v>2</v>
      </c>
      <c r="I221" s="186"/>
      <c r="J221" s="186"/>
      <c r="K221" s="186"/>
      <c r="M221" s="199"/>
      <c r="N221" s="1445" t="s">
        <v>102</v>
      </c>
      <c r="O221" s="1444"/>
      <c r="P221" s="1445" t="s">
        <v>330</v>
      </c>
      <c r="Q221" s="1444"/>
      <c r="R221" s="1445" t="s">
        <v>332</v>
      </c>
      <c r="S221" s="1444"/>
      <c r="T221" s="1445" t="s">
        <v>300</v>
      </c>
      <c r="U221" s="1444"/>
      <c r="V221" s="1445" t="s">
        <v>288</v>
      </c>
      <c r="W221" s="1444"/>
      <c r="X221" s="1444"/>
      <c r="Y221" s="1445" t="s">
        <v>287</v>
      </c>
      <c r="Z221" s="1444"/>
      <c r="AA221" s="1444"/>
      <c r="AB221" s="1445" t="s">
        <v>290</v>
      </c>
      <c r="AC221" s="1444"/>
      <c r="AD221" s="1445"/>
      <c r="AE221" s="1444"/>
      <c r="AF221" s="1446" t="s">
        <v>335</v>
      </c>
      <c r="AG221" s="1444"/>
      <c r="AH221" s="1444"/>
      <c r="AI221" s="1444"/>
      <c r="AJ221" s="1444"/>
      <c r="AK221" s="1444"/>
      <c r="AL221" s="1444"/>
      <c r="AM221" s="1444"/>
      <c r="AN221" s="1445" t="s">
        <v>281</v>
      </c>
      <c r="AO221" s="1444"/>
      <c r="AP221" s="1444"/>
      <c r="AQ221" s="1444"/>
      <c r="AR221" s="1444"/>
      <c r="AS221" s="1445" t="s">
        <v>282</v>
      </c>
      <c r="AT221" s="1444"/>
      <c r="AU221" s="1444"/>
      <c r="AV221" s="187" t="s">
        <v>68</v>
      </c>
      <c r="AW221" s="1443" t="s">
        <v>283</v>
      </c>
      <c r="AX221" s="1444"/>
      <c r="AY221" s="1444"/>
      <c r="AZ221" s="1444"/>
      <c r="BA221" s="1444"/>
      <c r="BB221" s="1444"/>
      <c r="BC221" s="188">
        <v>370000000</v>
      </c>
      <c r="BD221" s="188">
        <v>370000000</v>
      </c>
      <c r="BE221" s="189">
        <v>0</v>
      </c>
      <c r="BF221" s="189">
        <v>0</v>
      </c>
      <c r="BG221" s="188">
        <v>370000000</v>
      </c>
      <c r="BH221" s="189">
        <v>0</v>
      </c>
      <c r="BI221" s="188">
        <v>74000000</v>
      </c>
      <c r="BJ221" s="188">
        <v>296000000</v>
      </c>
      <c r="BK221" s="188">
        <v>74000000</v>
      </c>
      <c r="BL221" s="189">
        <v>0</v>
      </c>
      <c r="BM221" s="188" t="s">
        <v>638</v>
      </c>
      <c r="BN221" s="189" t="s">
        <v>437</v>
      </c>
      <c r="BO221" s="189" t="s">
        <v>437</v>
      </c>
    </row>
    <row r="222" spans="1:67" s="185" customFormat="1" x14ac:dyDescent="0.25">
      <c r="A222" s="185" t="str">
        <f>+B222&amp;"-"&amp;C222&amp;"-"&amp;D222&amp;"-"&amp;E222&amp;"-"&amp;F222&amp;"-"&amp;G222&amp;"-"&amp;H222&amp;"-"&amp;AV222</f>
        <v>C-2502-1000-6-0-1-3-10</v>
      </c>
      <c r="B222" s="186" t="str">
        <f t="shared" si="33"/>
        <v>C</v>
      </c>
      <c r="C222" s="186" t="str">
        <f t="shared" si="34"/>
        <v>2502</v>
      </c>
      <c r="D222" s="186" t="str">
        <f t="shared" si="35"/>
        <v>1000</v>
      </c>
      <c r="E222" s="186" t="str">
        <f t="shared" si="36"/>
        <v>6</v>
      </c>
      <c r="F222" s="186" t="str">
        <f t="shared" si="37"/>
        <v>0</v>
      </c>
      <c r="G222" s="186" t="str">
        <f t="shared" si="32"/>
        <v>1</v>
      </c>
      <c r="H222" s="186" t="str">
        <f t="shared" si="38"/>
        <v>3</v>
      </c>
      <c r="I222" s="186"/>
      <c r="J222" s="186"/>
      <c r="K222" s="186"/>
      <c r="M222" s="199"/>
      <c r="N222" s="1445" t="s">
        <v>102</v>
      </c>
      <c r="O222" s="1444"/>
      <c r="P222" s="1445" t="s">
        <v>330</v>
      </c>
      <c r="Q222" s="1444"/>
      <c r="R222" s="1445" t="s">
        <v>332</v>
      </c>
      <c r="S222" s="1444"/>
      <c r="T222" s="1445" t="s">
        <v>300</v>
      </c>
      <c r="U222" s="1444"/>
      <c r="V222" s="1445" t="s">
        <v>288</v>
      </c>
      <c r="W222" s="1444"/>
      <c r="X222" s="1444"/>
      <c r="Y222" s="1445" t="s">
        <v>287</v>
      </c>
      <c r="Z222" s="1444"/>
      <c r="AA222" s="1444"/>
      <c r="AB222" s="1445" t="s">
        <v>297</v>
      </c>
      <c r="AC222" s="1444"/>
      <c r="AD222" s="1445"/>
      <c r="AE222" s="1444"/>
      <c r="AF222" s="1446" t="s">
        <v>336</v>
      </c>
      <c r="AG222" s="1444"/>
      <c r="AH222" s="1444"/>
      <c r="AI222" s="1444"/>
      <c r="AJ222" s="1444"/>
      <c r="AK222" s="1444"/>
      <c r="AL222" s="1444"/>
      <c r="AM222" s="1444"/>
      <c r="AN222" s="1445" t="s">
        <v>281</v>
      </c>
      <c r="AO222" s="1444"/>
      <c r="AP222" s="1444"/>
      <c r="AQ222" s="1444"/>
      <c r="AR222" s="1444"/>
      <c r="AS222" s="1445" t="s">
        <v>282</v>
      </c>
      <c r="AT222" s="1444"/>
      <c r="AU222" s="1444"/>
      <c r="AV222" s="187" t="s">
        <v>68</v>
      </c>
      <c r="AW222" s="1443" t="s">
        <v>283</v>
      </c>
      <c r="AX222" s="1444"/>
      <c r="AY222" s="1444"/>
      <c r="AZ222" s="1444"/>
      <c r="BA222" s="1444"/>
      <c r="BB222" s="1444"/>
      <c r="BC222" s="188">
        <v>390000000</v>
      </c>
      <c r="BD222" s="188">
        <v>390000000</v>
      </c>
      <c r="BE222" s="189">
        <v>0</v>
      </c>
      <c r="BF222" s="189">
        <v>0</v>
      </c>
      <c r="BG222" s="188">
        <v>390000000</v>
      </c>
      <c r="BH222" s="189">
        <v>0</v>
      </c>
      <c r="BI222" s="188">
        <v>35331031</v>
      </c>
      <c r="BJ222" s="188">
        <v>354668969</v>
      </c>
      <c r="BK222" s="188">
        <v>35331031</v>
      </c>
      <c r="BL222" s="189">
        <v>0</v>
      </c>
      <c r="BM222" s="188" t="s">
        <v>639</v>
      </c>
      <c r="BN222" s="189" t="s">
        <v>437</v>
      </c>
      <c r="BO222" s="189" t="s">
        <v>437</v>
      </c>
    </row>
    <row r="223" spans="1:67" s="185" customFormat="1" x14ac:dyDescent="0.25">
      <c r="A223" s="185" t="str">
        <f>+B223&amp;"-"&amp;C223&amp;"-"&amp;D223&amp;"-"&amp;E223&amp;"-"&amp;F223&amp;"-"&amp;G223&amp;"-"&amp;H223&amp;"-"&amp;AV223</f>
        <v>C-2502-1000-6-0-1-4-10</v>
      </c>
      <c r="B223" s="186" t="str">
        <f t="shared" si="33"/>
        <v>C</v>
      </c>
      <c r="C223" s="186" t="str">
        <f t="shared" si="34"/>
        <v>2502</v>
      </c>
      <c r="D223" s="186" t="str">
        <f t="shared" si="35"/>
        <v>1000</v>
      </c>
      <c r="E223" s="186" t="str">
        <f t="shared" si="36"/>
        <v>6</v>
      </c>
      <c r="F223" s="186" t="str">
        <f t="shared" si="37"/>
        <v>0</v>
      </c>
      <c r="G223" s="186" t="str">
        <f t="shared" si="32"/>
        <v>1</v>
      </c>
      <c r="H223" s="186" t="str">
        <f t="shared" si="38"/>
        <v>4</v>
      </c>
      <c r="I223" s="186"/>
      <c r="J223" s="186"/>
      <c r="K223" s="186"/>
      <c r="M223" s="199"/>
      <c r="N223" s="1445" t="s">
        <v>102</v>
      </c>
      <c r="O223" s="1444"/>
      <c r="P223" s="1445" t="s">
        <v>330</v>
      </c>
      <c r="Q223" s="1444"/>
      <c r="R223" s="1445" t="s">
        <v>332</v>
      </c>
      <c r="S223" s="1444"/>
      <c r="T223" s="1445" t="s">
        <v>300</v>
      </c>
      <c r="U223" s="1444"/>
      <c r="V223" s="1445" t="s">
        <v>288</v>
      </c>
      <c r="W223" s="1444"/>
      <c r="X223" s="1444"/>
      <c r="Y223" s="1445" t="s">
        <v>287</v>
      </c>
      <c r="Z223" s="1444"/>
      <c r="AA223" s="1444"/>
      <c r="AB223" s="1445" t="s">
        <v>291</v>
      </c>
      <c r="AC223" s="1444"/>
      <c r="AD223" s="1445"/>
      <c r="AE223" s="1444"/>
      <c r="AF223" s="1446" t="s">
        <v>87</v>
      </c>
      <c r="AG223" s="1444"/>
      <c r="AH223" s="1444"/>
      <c r="AI223" s="1444"/>
      <c r="AJ223" s="1444"/>
      <c r="AK223" s="1444"/>
      <c r="AL223" s="1444"/>
      <c r="AM223" s="1444"/>
      <c r="AN223" s="1445" t="s">
        <v>281</v>
      </c>
      <c r="AO223" s="1444"/>
      <c r="AP223" s="1444"/>
      <c r="AQ223" s="1444"/>
      <c r="AR223" s="1444"/>
      <c r="AS223" s="1445" t="s">
        <v>282</v>
      </c>
      <c r="AT223" s="1444"/>
      <c r="AU223" s="1444"/>
      <c r="AV223" s="187" t="s">
        <v>68</v>
      </c>
      <c r="AW223" s="1443" t="s">
        <v>283</v>
      </c>
      <c r="AX223" s="1444"/>
      <c r="AY223" s="1444"/>
      <c r="AZ223" s="1444"/>
      <c r="BA223" s="1444"/>
      <c r="BB223" s="1444"/>
      <c r="BC223" s="188">
        <v>1171547642</v>
      </c>
      <c r="BD223" s="188">
        <v>1171547642</v>
      </c>
      <c r="BE223" s="189">
        <v>0</v>
      </c>
      <c r="BF223" s="189">
        <v>0</v>
      </c>
      <c r="BG223" s="188">
        <v>852044803</v>
      </c>
      <c r="BH223" s="188">
        <v>319502839</v>
      </c>
      <c r="BI223" s="188">
        <v>726963495</v>
      </c>
      <c r="BJ223" s="188">
        <v>125081308</v>
      </c>
      <c r="BK223" s="188">
        <v>673704343</v>
      </c>
      <c r="BL223" s="188">
        <v>53259152</v>
      </c>
      <c r="BM223" s="188" t="s">
        <v>640</v>
      </c>
      <c r="BN223" s="189" t="s">
        <v>437</v>
      </c>
      <c r="BO223" s="188" t="s">
        <v>636</v>
      </c>
    </row>
    <row r="224" spans="1:67" s="185" customFormat="1" x14ac:dyDescent="0.25">
      <c r="A224" s="185" t="str">
        <f>+B224&amp;"-"&amp;C224&amp;"-"&amp;D224&amp;"-"&amp;E224&amp;"-"&amp;F224&amp;"-"&amp;G224&amp;"-"&amp;H224&amp;"-"&amp;AV224</f>
        <v>C-2502-1000-6-0-1-7-10</v>
      </c>
      <c r="B224" s="186" t="str">
        <f t="shared" si="33"/>
        <v>C</v>
      </c>
      <c r="C224" s="186" t="str">
        <f t="shared" si="34"/>
        <v>2502</v>
      </c>
      <c r="D224" s="186" t="str">
        <f t="shared" si="35"/>
        <v>1000</v>
      </c>
      <c r="E224" s="186" t="str">
        <f t="shared" si="36"/>
        <v>6</v>
      </c>
      <c r="F224" s="186" t="str">
        <f t="shared" si="37"/>
        <v>0</v>
      </c>
      <c r="G224" s="186" t="str">
        <f t="shared" si="32"/>
        <v>1</v>
      </c>
      <c r="H224" s="186" t="str">
        <f t="shared" si="38"/>
        <v>7</v>
      </c>
      <c r="I224" s="186"/>
      <c r="J224" s="186"/>
      <c r="K224" s="186"/>
      <c r="M224" s="199"/>
      <c r="N224" s="1445" t="s">
        <v>102</v>
      </c>
      <c r="O224" s="1444"/>
      <c r="P224" s="1445" t="s">
        <v>330</v>
      </c>
      <c r="Q224" s="1444"/>
      <c r="R224" s="1445" t="s">
        <v>332</v>
      </c>
      <c r="S224" s="1444"/>
      <c r="T224" s="1445" t="s">
        <v>300</v>
      </c>
      <c r="U224" s="1444"/>
      <c r="V224" s="1445" t="s">
        <v>288</v>
      </c>
      <c r="W224" s="1444"/>
      <c r="X224" s="1444"/>
      <c r="Y224" s="1445" t="s">
        <v>287</v>
      </c>
      <c r="Z224" s="1444"/>
      <c r="AA224" s="1444"/>
      <c r="AB224" s="1445" t="s">
        <v>301</v>
      </c>
      <c r="AC224" s="1444"/>
      <c r="AD224" s="1445"/>
      <c r="AE224" s="1444"/>
      <c r="AF224" s="1446" t="s">
        <v>343</v>
      </c>
      <c r="AG224" s="1444"/>
      <c r="AH224" s="1444"/>
      <c r="AI224" s="1444"/>
      <c r="AJ224" s="1444"/>
      <c r="AK224" s="1444"/>
      <c r="AL224" s="1444"/>
      <c r="AM224" s="1444"/>
      <c r="AN224" s="1445" t="s">
        <v>281</v>
      </c>
      <c r="AO224" s="1444"/>
      <c r="AP224" s="1444"/>
      <c r="AQ224" s="1444"/>
      <c r="AR224" s="1444"/>
      <c r="AS224" s="1445" t="s">
        <v>282</v>
      </c>
      <c r="AT224" s="1444"/>
      <c r="AU224" s="1444"/>
      <c r="AV224" s="187" t="s">
        <v>68</v>
      </c>
      <c r="AW224" s="1443" t="s">
        <v>283</v>
      </c>
      <c r="AX224" s="1444"/>
      <c r="AY224" s="1444"/>
      <c r="AZ224" s="1444"/>
      <c r="BA224" s="1444"/>
      <c r="BB224" s="1444"/>
      <c r="BC224" s="188">
        <v>100000000</v>
      </c>
      <c r="BD224" s="189">
        <v>0</v>
      </c>
      <c r="BE224" s="188">
        <v>100000000</v>
      </c>
      <c r="BF224" s="189">
        <v>0</v>
      </c>
      <c r="BG224" s="189">
        <v>0</v>
      </c>
      <c r="BH224" s="189">
        <v>0</v>
      </c>
      <c r="BI224" s="189">
        <v>0</v>
      </c>
      <c r="BJ224" s="189">
        <v>0</v>
      </c>
      <c r="BK224" s="189">
        <v>0</v>
      </c>
      <c r="BL224" s="189">
        <v>0</v>
      </c>
      <c r="BM224" s="189" t="s">
        <v>437</v>
      </c>
      <c r="BN224" s="189" t="s">
        <v>437</v>
      </c>
      <c r="BO224" s="189" t="s">
        <v>437</v>
      </c>
    </row>
    <row r="225" spans="1:67" s="176" customFormat="1" x14ac:dyDescent="0.25">
      <c r="B225" s="179" t="str">
        <f t="shared" si="33"/>
        <v>C</v>
      </c>
      <c r="C225" s="179" t="str">
        <f t="shared" si="34"/>
        <v>2502</v>
      </c>
      <c r="D225" s="179" t="str">
        <f t="shared" si="35"/>
        <v>1000</v>
      </c>
      <c r="E225" s="179" t="str">
        <f t="shared" si="36"/>
        <v>7</v>
      </c>
      <c r="F225" s="179">
        <f t="shared" si="37"/>
        <v>0</v>
      </c>
      <c r="G225" s="179">
        <f t="shared" si="32"/>
        <v>0</v>
      </c>
      <c r="H225" s="179">
        <f t="shared" si="38"/>
        <v>0</v>
      </c>
      <c r="I225" s="179"/>
      <c r="J225" s="179"/>
      <c r="K225" s="179"/>
      <c r="M225" s="198"/>
      <c r="N225" s="1240" t="s">
        <v>102</v>
      </c>
      <c r="O225" s="1344"/>
      <c r="P225" s="1240" t="s">
        <v>330</v>
      </c>
      <c r="Q225" s="1344"/>
      <c r="R225" s="1240" t="s">
        <v>332</v>
      </c>
      <c r="S225" s="1344"/>
      <c r="T225" s="1240" t="s">
        <v>301</v>
      </c>
      <c r="U225" s="1344"/>
      <c r="V225" s="1240"/>
      <c r="W225" s="1344"/>
      <c r="X225" s="1344"/>
      <c r="Y225" s="1240"/>
      <c r="Z225" s="1344"/>
      <c r="AA225" s="1344"/>
      <c r="AB225" s="1240"/>
      <c r="AC225" s="1344"/>
      <c r="AD225" s="1240"/>
      <c r="AE225" s="1344"/>
      <c r="AF225" s="1239" t="s">
        <v>344</v>
      </c>
      <c r="AG225" s="1344"/>
      <c r="AH225" s="1344"/>
      <c r="AI225" s="1344"/>
      <c r="AJ225" s="1344"/>
      <c r="AK225" s="1344"/>
      <c r="AL225" s="1344"/>
      <c r="AM225" s="1344"/>
      <c r="AN225" s="1240" t="s">
        <v>281</v>
      </c>
      <c r="AO225" s="1344"/>
      <c r="AP225" s="1344"/>
      <c r="AQ225" s="1344"/>
      <c r="AR225" s="1344"/>
      <c r="AS225" s="1240" t="s">
        <v>282</v>
      </c>
      <c r="AT225" s="1344"/>
      <c r="AU225" s="1344"/>
      <c r="AV225" s="172" t="s">
        <v>68</v>
      </c>
      <c r="AW225" s="1241" t="s">
        <v>283</v>
      </c>
      <c r="AX225" s="1344"/>
      <c r="AY225" s="1344"/>
      <c r="AZ225" s="1344"/>
      <c r="BA225" s="1344"/>
      <c r="BB225" s="1344"/>
      <c r="BC225" s="173">
        <v>3500000000</v>
      </c>
      <c r="BD225" s="173">
        <v>3367220000</v>
      </c>
      <c r="BE225" s="173">
        <v>132780000</v>
      </c>
      <c r="BF225" s="173">
        <v>1500000000</v>
      </c>
      <c r="BG225" s="173">
        <v>2520045224</v>
      </c>
      <c r="BH225" s="173">
        <v>847174776</v>
      </c>
      <c r="BI225" s="173">
        <v>613084132</v>
      </c>
      <c r="BJ225" s="173">
        <v>1906961092</v>
      </c>
      <c r="BK225" s="173">
        <v>596769668</v>
      </c>
      <c r="BL225" s="173">
        <v>16314464</v>
      </c>
      <c r="BM225" s="173" t="s">
        <v>641</v>
      </c>
      <c r="BN225" s="174" t="s">
        <v>437</v>
      </c>
      <c r="BO225" s="174" t="s">
        <v>437</v>
      </c>
    </row>
    <row r="226" spans="1:67" s="176" customFormat="1" ht="14.45" customHeight="1" x14ac:dyDescent="0.25">
      <c r="B226" s="179" t="str">
        <f t="shared" si="33"/>
        <v>C</v>
      </c>
      <c r="C226" s="179" t="str">
        <f t="shared" si="34"/>
        <v>2502</v>
      </c>
      <c r="D226" s="179" t="str">
        <f t="shared" si="35"/>
        <v>1000</v>
      </c>
      <c r="E226" s="179" t="str">
        <f t="shared" si="36"/>
        <v>7</v>
      </c>
      <c r="F226" s="179" t="str">
        <f t="shared" si="37"/>
        <v>0</v>
      </c>
      <c r="G226" s="179">
        <f t="shared" si="32"/>
        <v>0</v>
      </c>
      <c r="H226" s="179">
        <f t="shared" si="38"/>
        <v>0</v>
      </c>
      <c r="I226" s="179"/>
      <c r="J226" s="179"/>
      <c r="K226" s="179"/>
      <c r="M226" s="198"/>
      <c r="N226" s="1233" t="s">
        <v>102</v>
      </c>
      <c r="O226" s="1344"/>
      <c r="P226" s="1233" t="s">
        <v>330</v>
      </c>
      <c r="Q226" s="1344"/>
      <c r="R226" s="1233" t="s">
        <v>332</v>
      </c>
      <c r="S226" s="1344"/>
      <c r="T226" s="1233" t="s">
        <v>301</v>
      </c>
      <c r="U226" s="1344"/>
      <c r="V226" s="1233" t="s">
        <v>288</v>
      </c>
      <c r="W226" s="1344"/>
      <c r="X226" s="1344"/>
      <c r="Y226" s="1233"/>
      <c r="Z226" s="1344"/>
      <c r="AA226" s="1344"/>
      <c r="AB226" s="1233"/>
      <c r="AC226" s="1344"/>
      <c r="AD226" s="1233"/>
      <c r="AE226" s="1344"/>
      <c r="AF226" s="1232" t="s">
        <v>344</v>
      </c>
      <c r="AG226" s="1344"/>
      <c r="AH226" s="1344"/>
      <c r="AI226" s="1344"/>
      <c r="AJ226" s="1344"/>
      <c r="AK226" s="1344"/>
      <c r="AL226" s="1344"/>
      <c r="AM226" s="1344"/>
      <c r="AN226" s="1233" t="s">
        <v>281</v>
      </c>
      <c r="AO226" s="1344"/>
      <c r="AP226" s="1344"/>
      <c r="AQ226" s="1344"/>
      <c r="AR226" s="1344"/>
      <c r="AS226" s="1233" t="s">
        <v>282</v>
      </c>
      <c r="AT226" s="1344"/>
      <c r="AU226" s="1344"/>
      <c r="AV226" s="169" t="s">
        <v>68</v>
      </c>
      <c r="AW226" s="1234" t="s">
        <v>283</v>
      </c>
      <c r="AX226" s="1344"/>
      <c r="AY226" s="1344"/>
      <c r="AZ226" s="1344"/>
      <c r="BA226" s="1344"/>
      <c r="BB226" s="1344"/>
      <c r="BC226" s="170">
        <v>3500000000</v>
      </c>
      <c r="BD226" s="170">
        <v>3367220000</v>
      </c>
      <c r="BE226" s="170">
        <v>132780000</v>
      </c>
      <c r="BF226" s="171">
        <v>0</v>
      </c>
      <c r="BG226" s="170">
        <v>2520045224</v>
      </c>
      <c r="BH226" s="170">
        <v>847174776</v>
      </c>
      <c r="BI226" s="170">
        <v>613084132</v>
      </c>
      <c r="BJ226" s="170">
        <v>1906961092</v>
      </c>
      <c r="BK226" s="170">
        <v>596769668</v>
      </c>
      <c r="BL226" s="170">
        <v>16314464</v>
      </c>
      <c r="BM226" s="170" t="s">
        <v>641</v>
      </c>
      <c r="BN226" s="171" t="s">
        <v>437</v>
      </c>
      <c r="BO226" s="171" t="s">
        <v>437</v>
      </c>
    </row>
    <row r="227" spans="1:67" s="176" customFormat="1" ht="14.45" customHeight="1" x14ac:dyDescent="0.25">
      <c r="B227" s="179" t="str">
        <f t="shared" si="33"/>
        <v>C</v>
      </c>
      <c r="C227" s="179" t="str">
        <f t="shared" si="34"/>
        <v>2502</v>
      </c>
      <c r="D227" s="179" t="str">
        <f t="shared" si="35"/>
        <v>1000</v>
      </c>
      <c r="E227" s="179" t="str">
        <f t="shared" si="36"/>
        <v>7</v>
      </c>
      <c r="F227" s="179" t="str">
        <f t="shared" si="37"/>
        <v>0</v>
      </c>
      <c r="G227" s="179" t="str">
        <f t="shared" si="32"/>
        <v>2</v>
      </c>
      <c r="H227" s="179">
        <f t="shared" si="38"/>
        <v>0</v>
      </c>
      <c r="I227" s="179"/>
      <c r="J227" s="179"/>
      <c r="K227" s="179"/>
      <c r="M227" s="198"/>
      <c r="N227" s="1233" t="s">
        <v>102</v>
      </c>
      <c r="O227" s="1344"/>
      <c r="P227" s="1233" t="s">
        <v>330</v>
      </c>
      <c r="Q227" s="1344"/>
      <c r="R227" s="1233" t="s">
        <v>332</v>
      </c>
      <c r="S227" s="1344"/>
      <c r="T227" s="1233" t="s">
        <v>301</v>
      </c>
      <c r="U227" s="1344"/>
      <c r="V227" s="1233" t="s">
        <v>288</v>
      </c>
      <c r="W227" s="1344"/>
      <c r="X227" s="1344"/>
      <c r="Y227" s="1233" t="s">
        <v>290</v>
      </c>
      <c r="Z227" s="1344"/>
      <c r="AA227" s="1344"/>
      <c r="AB227" s="1233"/>
      <c r="AC227" s="1344"/>
      <c r="AD227" s="1233"/>
      <c r="AE227" s="1344"/>
      <c r="AF227" s="1232" t="s">
        <v>334</v>
      </c>
      <c r="AG227" s="1344"/>
      <c r="AH227" s="1344"/>
      <c r="AI227" s="1344"/>
      <c r="AJ227" s="1344"/>
      <c r="AK227" s="1344"/>
      <c r="AL227" s="1344"/>
      <c r="AM227" s="1344"/>
      <c r="AN227" s="1233" t="s">
        <v>281</v>
      </c>
      <c r="AO227" s="1344"/>
      <c r="AP227" s="1344"/>
      <c r="AQ227" s="1344"/>
      <c r="AR227" s="1344"/>
      <c r="AS227" s="1233" t="s">
        <v>282</v>
      </c>
      <c r="AT227" s="1344"/>
      <c r="AU227" s="1344"/>
      <c r="AV227" s="169" t="s">
        <v>68</v>
      </c>
      <c r="AW227" s="1234" t="s">
        <v>283</v>
      </c>
      <c r="AX227" s="1344"/>
      <c r="AY227" s="1344"/>
      <c r="AZ227" s="1344"/>
      <c r="BA227" s="1344"/>
      <c r="BB227" s="1344"/>
      <c r="BC227" s="170">
        <v>3500000000</v>
      </c>
      <c r="BD227" s="170">
        <v>3367220000</v>
      </c>
      <c r="BE227" s="170">
        <v>132780000</v>
      </c>
      <c r="BF227" s="171">
        <v>0</v>
      </c>
      <c r="BG227" s="170">
        <v>2520045224</v>
      </c>
      <c r="BH227" s="170">
        <v>847174776</v>
      </c>
      <c r="BI227" s="170">
        <v>613084132</v>
      </c>
      <c r="BJ227" s="170">
        <v>1906961092</v>
      </c>
      <c r="BK227" s="170">
        <v>596769668</v>
      </c>
      <c r="BL227" s="170">
        <v>16314464</v>
      </c>
      <c r="BM227" s="170" t="s">
        <v>641</v>
      </c>
      <c r="BN227" s="171" t="s">
        <v>437</v>
      </c>
      <c r="BO227" s="171" t="s">
        <v>437</v>
      </c>
    </row>
    <row r="228" spans="1:67" s="185" customFormat="1" x14ac:dyDescent="0.25">
      <c r="A228" s="185" t="str">
        <f t="shared" ref="A228:A233" si="39">+B228&amp;"-"&amp;C228&amp;"-"&amp;D228&amp;"-"&amp;E228&amp;"-"&amp;F228&amp;"-"&amp;G228&amp;"-"&amp;H228&amp;"-"&amp;AV228</f>
        <v>C-2502-1000-7-0-2-1-10</v>
      </c>
      <c r="B228" s="186" t="str">
        <f t="shared" si="33"/>
        <v>C</v>
      </c>
      <c r="C228" s="186" t="str">
        <f t="shared" si="34"/>
        <v>2502</v>
      </c>
      <c r="D228" s="186" t="str">
        <f t="shared" si="35"/>
        <v>1000</v>
      </c>
      <c r="E228" s="186" t="str">
        <f t="shared" si="36"/>
        <v>7</v>
      </c>
      <c r="F228" s="186" t="str">
        <f t="shared" si="37"/>
        <v>0</v>
      </c>
      <c r="G228" s="186" t="str">
        <f t="shared" si="32"/>
        <v>2</v>
      </c>
      <c r="H228" s="186" t="str">
        <f t="shared" si="38"/>
        <v>1</v>
      </c>
      <c r="I228" s="186"/>
      <c r="J228" s="186"/>
      <c r="K228" s="186"/>
      <c r="M228" s="199"/>
      <c r="N228" s="1445" t="s">
        <v>102</v>
      </c>
      <c r="O228" s="1444"/>
      <c r="P228" s="1445" t="s">
        <v>330</v>
      </c>
      <c r="Q228" s="1444"/>
      <c r="R228" s="1445" t="s">
        <v>332</v>
      </c>
      <c r="S228" s="1444"/>
      <c r="T228" s="1445" t="s">
        <v>301</v>
      </c>
      <c r="U228" s="1444"/>
      <c r="V228" s="1445" t="s">
        <v>288</v>
      </c>
      <c r="W228" s="1444"/>
      <c r="X228" s="1444"/>
      <c r="Y228" s="1445" t="s">
        <v>290</v>
      </c>
      <c r="Z228" s="1444"/>
      <c r="AA228" s="1444"/>
      <c r="AB228" s="1445" t="s">
        <v>287</v>
      </c>
      <c r="AC228" s="1444"/>
      <c r="AD228" s="1445"/>
      <c r="AE228" s="1444"/>
      <c r="AF228" s="1446" t="s">
        <v>340</v>
      </c>
      <c r="AG228" s="1444"/>
      <c r="AH228" s="1444"/>
      <c r="AI228" s="1444"/>
      <c r="AJ228" s="1444"/>
      <c r="AK228" s="1444"/>
      <c r="AL228" s="1444"/>
      <c r="AM228" s="1444"/>
      <c r="AN228" s="1445" t="s">
        <v>281</v>
      </c>
      <c r="AO228" s="1444"/>
      <c r="AP228" s="1444"/>
      <c r="AQ228" s="1444"/>
      <c r="AR228" s="1444"/>
      <c r="AS228" s="1445" t="s">
        <v>282</v>
      </c>
      <c r="AT228" s="1444"/>
      <c r="AU228" s="1444"/>
      <c r="AV228" s="187" t="s">
        <v>68</v>
      </c>
      <c r="AW228" s="1443" t="s">
        <v>283</v>
      </c>
      <c r="AX228" s="1444"/>
      <c r="AY228" s="1444"/>
      <c r="AZ228" s="1444"/>
      <c r="BA228" s="1444"/>
      <c r="BB228" s="1444"/>
      <c r="BC228" s="188">
        <v>2400000000</v>
      </c>
      <c r="BD228" s="188">
        <v>2342220000</v>
      </c>
      <c r="BE228" s="188">
        <v>57780000</v>
      </c>
      <c r="BF228" s="189">
        <v>0</v>
      </c>
      <c r="BG228" s="188">
        <v>1784397999</v>
      </c>
      <c r="BH228" s="188">
        <v>557822001</v>
      </c>
      <c r="BI228" s="188">
        <v>381941653</v>
      </c>
      <c r="BJ228" s="188">
        <v>1402456346</v>
      </c>
      <c r="BK228" s="188">
        <v>381941653</v>
      </c>
      <c r="BL228" s="189">
        <v>0</v>
      </c>
      <c r="BM228" s="188" t="s">
        <v>642</v>
      </c>
      <c r="BN228" s="189" t="s">
        <v>437</v>
      </c>
      <c r="BO228" s="189" t="s">
        <v>437</v>
      </c>
    </row>
    <row r="229" spans="1:67" s="185" customFormat="1" x14ac:dyDescent="0.25">
      <c r="A229" s="185" t="str">
        <f t="shared" si="39"/>
        <v>C-2502-1000-7-0-2-2-10</v>
      </c>
      <c r="B229" s="186" t="str">
        <f t="shared" si="33"/>
        <v>C</v>
      </c>
      <c r="C229" s="186" t="str">
        <f t="shared" si="34"/>
        <v>2502</v>
      </c>
      <c r="D229" s="186" t="str">
        <f t="shared" si="35"/>
        <v>1000</v>
      </c>
      <c r="E229" s="186" t="str">
        <f t="shared" si="36"/>
        <v>7</v>
      </c>
      <c r="F229" s="186" t="str">
        <f t="shared" si="37"/>
        <v>0</v>
      </c>
      <c r="G229" s="186" t="str">
        <f t="shared" si="32"/>
        <v>2</v>
      </c>
      <c r="H229" s="186" t="str">
        <f t="shared" si="38"/>
        <v>2</v>
      </c>
      <c r="I229" s="186"/>
      <c r="J229" s="186"/>
      <c r="K229" s="186"/>
      <c r="M229" s="199"/>
      <c r="N229" s="1445" t="s">
        <v>102</v>
      </c>
      <c r="O229" s="1444"/>
      <c r="P229" s="1445" t="s">
        <v>330</v>
      </c>
      <c r="Q229" s="1444"/>
      <c r="R229" s="1445" t="s">
        <v>332</v>
      </c>
      <c r="S229" s="1444"/>
      <c r="T229" s="1445" t="s">
        <v>301</v>
      </c>
      <c r="U229" s="1444"/>
      <c r="V229" s="1445" t="s">
        <v>288</v>
      </c>
      <c r="W229" s="1444"/>
      <c r="X229" s="1444"/>
      <c r="Y229" s="1445" t="s">
        <v>290</v>
      </c>
      <c r="Z229" s="1444"/>
      <c r="AA229" s="1444"/>
      <c r="AB229" s="1445" t="s">
        <v>290</v>
      </c>
      <c r="AC229" s="1444"/>
      <c r="AD229" s="1445"/>
      <c r="AE229" s="1444"/>
      <c r="AF229" s="1446" t="s">
        <v>335</v>
      </c>
      <c r="AG229" s="1444"/>
      <c r="AH229" s="1444"/>
      <c r="AI229" s="1444"/>
      <c r="AJ229" s="1444"/>
      <c r="AK229" s="1444"/>
      <c r="AL229" s="1444"/>
      <c r="AM229" s="1444"/>
      <c r="AN229" s="1445" t="s">
        <v>281</v>
      </c>
      <c r="AO229" s="1444"/>
      <c r="AP229" s="1444"/>
      <c r="AQ229" s="1444"/>
      <c r="AR229" s="1444"/>
      <c r="AS229" s="1445" t="s">
        <v>282</v>
      </c>
      <c r="AT229" s="1444"/>
      <c r="AU229" s="1444"/>
      <c r="AV229" s="187" t="s">
        <v>68</v>
      </c>
      <c r="AW229" s="1443" t="s">
        <v>283</v>
      </c>
      <c r="AX229" s="1444"/>
      <c r="AY229" s="1444"/>
      <c r="AZ229" s="1444"/>
      <c r="BA229" s="1444"/>
      <c r="BB229" s="1444"/>
      <c r="BC229" s="188">
        <v>375000000</v>
      </c>
      <c r="BD229" s="188">
        <v>375000000</v>
      </c>
      <c r="BE229" s="189">
        <v>0</v>
      </c>
      <c r="BF229" s="189">
        <v>0</v>
      </c>
      <c r="BG229" s="188">
        <v>375000000</v>
      </c>
      <c r="BH229" s="189">
        <v>0</v>
      </c>
      <c r="BI229" s="188">
        <v>75000000</v>
      </c>
      <c r="BJ229" s="188">
        <v>300000000</v>
      </c>
      <c r="BK229" s="188">
        <v>75000000</v>
      </c>
      <c r="BL229" s="189">
        <v>0</v>
      </c>
      <c r="BM229" s="188" t="s">
        <v>544</v>
      </c>
      <c r="BN229" s="189" t="s">
        <v>437</v>
      </c>
      <c r="BO229" s="189" t="s">
        <v>437</v>
      </c>
    </row>
    <row r="230" spans="1:67" s="185" customFormat="1" x14ac:dyDescent="0.25">
      <c r="A230" s="185" t="str">
        <f t="shared" si="39"/>
        <v>C-2502-1000-7-0-2-3-10</v>
      </c>
      <c r="B230" s="186" t="str">
        <f t="shared" si="33"/>
        <v>C</v>
      </c>
      <c r="C230" s="186" t="str">
        <f t="shared" si="34"/>
        <v>2502</v>
      </c>
      <c r="D230" s="186" t="str">
        <f t="shared" si="35"/>
        <v>1000</v>
      </c>
      <c r="E230" s="186" t="str">
        <f t="shared" si="36"/>
        <v>7</v>
      </c>
      <c r="F230" s="186" t="str">
        <f t="shared" si="37"/>
        <v>0</v>
      </c>
      <c r="G230" s="186" t="str">
        <f t="shared" si="32"/>
        <v>2</v>
      </c>
      <c r="H230" s="186" t="str">
        <f t="shared" si="38"/>
        <v>3</v>
      </c>
      <c r="I230" s="186"/>
      <c r="J230" s="186"/>
      <c r="K230" s="186"/>
      <c r="M230" s="199"/>
      <c r="N230" s="1445" t="s">
        <v>102</v>
      </c>
      <c r="O230" s="1444"/>
      <c r="P230" s="1445" t="s">
        <v>330</v>
      </c>
      <c r="Q230" s="1444"/>
      <c r="R230" s="1445" t="s">
        <v>332</v>
      </c>
      <c r="S230" s="1444"/>
      <c r="T230" s="1445" t="s">
        <v>301</v>
      </c>
      <c r="U230" s="1444"/>
      <c r="V230" s="1445" t="s">
        <v>288</v>
      </c>
      <c r="W230" s="1444"/>
      <c r="X230" s="1444"/>
      <c r="Y230" s="1445" t="s">
        <v>290</v>
      </c>
      <c r="Z230" s="1444"/>
      <c r="AA230" s="1444"/>
      <c r="AB230" s="1445" t="s">
        <v>297</v>
      </c>
      <c r="AC230" s="1444"/>
      <c r="AD230" s="1445"/>
      <c r="AE230" s="1444"/>
      <c r="AF230" s="1446" t="s">
        <v>336</v>
      </c>
      <c r="AG230" s="1444"/>
      <c r="AH230" s="1444"/>
      <c r="AI230" s="1444"/>
      <c r="AJ230" s="1444"/>
      <c r="AK230" s="1444"/>
      <c r="AL230" s="1444"/>
      <c r="AM230" s="1444"/>
      <c r="AN230" s="1445" t="s">
        <v>281</v>
      </c>
      <c r="AO230" s="1444"/>
      <c r="AP230" s="1444"/>
      <c r="AQ230" s="1444"/>
      <c r="AR230" s="1444"/>
      <c r="AS230" s="1445" t="s">
        <v>282</v>
      </c>
      <c r="AT230" s="1444"/>
      <c r="AU230" s="1444"/>
      <c r="AV230" s="187" t="s">
        <v>68</v>
      </c>
      <c r="AW230" s="1443" t="s">
        <v>283</v>
      </c>
      <c r="AX230" s="1444"/>
      <c r="AY230" s="1444"/>
      <c r="AZ230" s="1444"/>
      <c r="BA230" s="1444"/>
      <c r="BB230" s="1444"/>
      <c r="BC230" s="188">
        <v>150000000</v>
      </c>
      <c r="BD230" s="188">
        <v>150000000</v>
      </c>
      <c r="BE230" s="189">
        <v>0</v>
      </c>
      <c r="BF230" s="189">
        <v>0</v>
      </c>
      <c r="BG230" s="188">
        <v>150000000</v>
      </c>
      <c r="BH230" s="189">
        <v>0</v>
      </c>
      <c r="BI230" s="188">
        <v>14010313</v>
      </c>
      <c r="BJ230" s="188">
        <v>135989687</v>
      </c>
      <c r="BK230" s="188">
        <v>14010313</v>
      </c>
      <c r="BL230" s="189">
        <v>0</v>
      </c>
      <c r="BM230" s="188" t="s">
        <v>643</v>
      </c>
      <c r="BN230" s="189" t="s">
        <v>437</v>
      </c>
      <c r="BO230" s="189" t="s">
        <v>437</v>
      </c>
    </row>
    <row r="231" spans="1:67" s="185" customFormat="1" ht="14.45" customHeight="1" x14ac:dyDescent="0.25">
      <c r="A231" s="185" t="str">
        <f t="shared" si="39"/>
        <v>C-2502-1000-7-0-2-4-10</v>
      </c>
      <c r="B231" s="186" t="str">
        <f t="shared" si="33"/>
        <v>C</v>
      </c>
      <c r="C231" s="186" t="str">
        <f t="shared" si="34"/>
        <v>2502</v>
      </c>
      <c r="D231" s="186" t="str">
        <f t="shared" si="35"/>
        <v>1000</v>
      </c>
      <c r="E231" s="186" t="str">
        <f t="shared" si="36"/>
        <v>7</v>
      </c>
      <c r="F231" s="186" t="str">
        <f t="shared" si="37"/>
        <v>0</v>
      </c>
      <c r="G231" s="186" t="str">
        <f t="shared" si="32"/>
        <v>2</v>
      </c>
      <c r="H231" s="186" t="str">
        <f t="shared" si="38"/>
        <v>4</v>
      </c>
      <c r="I231" s="186"/>
      <c r="J231" s="186"/>
      <c r="K231" s="186"/>
      <c r="M231" s="199"/>
      <c r="N231" s="1445" t="s">
        <v>102</v>
      </c>
      <c r="O231" s="1444"/>
      <c r="P231" s="1445" t="s">
        <v>330</v>
      </c>
      <c r="Q231" s="1444"/>
      <c r="R231" s="1445" t="s">
        <v>332</v>
      </c>
      <c r="S231" s="1444"/>
      <c r="T231" s="1445" t="s">
        <v>301</v>
      </c>
      <c r="U231" s="1444"/>
      <c r="V231" s="1445" t="s">
        <v>288</v>
      </c>
      <c r="W231" s="1444"/>
      <c r="X231" s="1444"/>
      <c r="Y231" s="1445" t="s">
        <v>290</v>
      </c>
      <c r="Z231" s="1444"/>
      <c r="AA231" s="1444"/>
      <c r="AB231" s="1445" t="s">
        <v>291</v>
      </c>
      <c r="AC231" s="1444"/>
      <c r="AD231" s="1445"/>
      <c r="AE231" s="1444"/>
      <c r="AF231" s="1446" t="s">
        <v>87</v>
      </c>
      <c r="AG231" s="1444"/>
      <c r="AH231" s="1444"/>
      <c r="AI231" s="1444"/>
      <c r="AJ231" s="1444"/>
      <c r="AK231" s="1444"/>
      <c r="AL231" s="1444"/>
      <c r="AM231" s="1444"/>
      <c r="AN231" s="1445" t="s">
        <v>281</v>
      </c>
      <c r="AO231" s="1444"/>
      <c r="AP231" s="1444"/>
      <c r="AQ231" s="1444"/>
      <c r="AR231" s="1444"/>
      <c r="AS231" s="1445" t="s">
        <v>282</v>
      </c>
      <c r="AT231" s="1444"/>
      <c r="AU231" s="1444"/>
      <c r="AV231" s="187" t="s">
        <v>68</v>
      </c>
      <c r="AW231" s="1443" t="s">
        <v>283</v>
      </c>
      <c r="AX231" s="1444"/>
      <c r="AY231" s="1444"/>
      <c r="AZ231" s="1444"/>
      <c r="BA231" s="1444"/>
      <c r="BB231" s="1444"/>
      <c r="BC231" s="188">
        <v>500000000</v>
      </c>
      <c r="BD231" s="188">
        <v>500000000</v>
      </c>
      <c r="BE231" s="189">
        <v>0</v>
      </c>
      <c r="BF231" s="189">
        <v>0</v>
      </c>
      <c r="BG231" s="188">
        <v>210647225</v>
      </c>
      <c r="BH231" s="188">
        <v>289352775</v>
      </c>
      <c r="BI231" s="188">
        <v>142132166</v>
      </c>
      <c r="BJ231" s="188">
        <v>68515059</v>
      </c>
      <c r="BK231" s="188">
        <v>125817702</v>
      </c>
      <c r="BL231" s="188">
        <v>16314464</v>
      </c>
      <c r="BM231" s="188" t="s">
        <v>644</v>
      </c>
      <c r="BN231" s="189" t="s">
        <v>437</v>
      </c>
      <c r="BO231" s="189" t="s">
        <v>437</v>
      </c>
    </row>
    <row r="232" spans="1:67" s="185" customFormat="1" x14ac:dyDescent="0.25">
      <c r="A232" s="185" t="str">
        <f t="shared" si="39"/>
        <v>C-2502-1000-7-0-2-6-10</v>
      </c>
      <c r="B232" s="186" t="str">
        <f t="shared" si="33"/>
        <v>C</v>
      </c>
      <c r="C232" s="186" t="str">
        <f t="shared" si="34"/>
        <v>2502</v>
      </c>
      <c r="D232" s="186" t="str">
        <f t="shared" si="35"/>
        <v>1000</v>
      </c>
      <c r="E232" s="186" t="str">
        <f t="shared" si="36"/>
        <v>7</v>
      </c>
      <c r="F232" s="186" t="str">
        <f t="shared" si="37"/>
        <v>0</v>
      </c>
      <c r="G232" s="186" t="str">
        <f t="shared" si="32"/>
        <v>2</v>
      </c>
      <c r="H232" s="186" t="str">
        <f t="shared" si="38"/>
        <v>6</v>
      </c>
      <c r="I232" s="186"/>
      <c r="J232" s="186"/>
      <c r="K232" s="186"/>
      <c r="M232" s="199"/>
      <c r="N232" s="1445" t="s">
        <v>102</v>
      </c>
      <c r="O232" s="1444"/>
      <c r="P232" s="1445" t="s">
        <v>330</v>
      </c>
      <c r="Q232" s="1444"/>
      <c r="R232" s="1445" t="s">
        <v>332</v>
      </c>
      <c r="S232" s="1444"/>
      <c r="T232" s="1445" t="s">
        <v>301</v>
      </c>
      <c r="U232" s="1444"/>
      <c r="V232" s="1445" t="s">
        <v>288</v>
      </c>
      <c r="W232" s="1444"/>
      <c r="X232" s="1444"/>
      <c r="Y232" s="1445" t="s">
        <v>290</v>
      </c>
      <c r="Z232" s="1444"/>
      <c r="AA232" s="1444"/>
      <c r="AB232" s="1445" t="s">
        <v>300</v>
      </c>
      <c r="AC232" s="1444"/>
      <c r="AD232" s="1445"/>
      <c r="AE232" s="1444"/>
      <c r="AF232" s="1446" t="s">
        <v>337</v>
      </c>
      <c r="AG232" s="1444"/>
      <c r="AH232" s="1444"/>
      <c r="AI232" s="1444"/>
      <c r="AJ232" s="1444"/>
      <c r="AK232" s="1444"/>
      <c r="AL232" s="1444"/>
      <c r="AM232" s="1444"/>
      <c r="AN232" s="1445" t="s">
        <v>281</v>
      </c>
      <c r="AO232" s="1444"/>
      <c r="AP232" s="1444"/>
      <c r="AQ232" s="1444"/>
      <c r="AR232" s="1444"/>
      <c r="AS232" s="1445" t="s">
        <v>282</v>
      </c>
      <c r="AT232" s="1444"/>
      <c r="AU232" s="1444"/>
      <c r="AV232" s="187" t="s">
        <v>68</v>
      </c>
      <c r="AW232" s="1443" t="s">
        <v>283</v>
      </c>
      <c r="AX232" s="1444"/>
      <c r="AY232" s="1444"/>
      <c r="AZ232" s="1444"/>
      <c r="BA232" s="1444"/>
      <c r="BB232" s="1444"/>
      <c r="BC232" s="188">
        <v>75000000</v>
      </c>
      <c r="BD232" s="189">
        <v>0</v>
      </c>
      <c r="BE232" s="188">
        <v>75000000</v>
      </c>
      <c r="BF232" s="189">
        <v>0</v>
      </c>
      <c r="BG232" s="189">
        <v>0</v>
      </c>
      <c r="BH232" s="189">
        <v>0</v>
      </c>
      <c r="BI232" s="189">
        <v>0</v>
      </c>
      <c r="BJ232" s="189">
        <v>0</v>
      </c>
      <c r="BK232" s="189">
        <v>0</v>
      </c>
      <c r="BL232" s="189">
        <v>0</v>
      </c>
      <c r="BM232" s="189" t="s">
        <v>437</v>
      </c>
      <c r="BN232" s="189" t="s">
        <v>437</v>
      </c>
      <c r="BO232" s="189" t="s">
        <v>437</v>
      </c>
    </row>
    <row r="233" spans="1:67" s="185" customFormat="1" x14ac:dyDescent="0.25">
      <c r="A233" s="185" t="str">
        <f t="shared" si="39"/>
        <v>C-2502-1000-7-0-2-11-10</v>
      </c>
      <c r="B233" s="186" t="str">
        <f t="shared" si="33"/>
        <v>C</v>
      </c>
      <c r="C233" s="186" t="str">
        <f t="shared" si="34"/>
        <v>2502</v>
      </c>
      <c r="D233" s="186" t="str">
        <f t="shared" si="35"/>
        <v>1000</v>
      </c>
      <c r="E233" s="186" t="str">
        <f t="shared" si="36"/>
        <v>7</v>
      </c>
      <c r="F233" s="186" t="str">
        <f t="shared" si="37"/>
        <v>0</v>
      </c>
      <c r="G233" s="186" t="str">
        <f t="shared" si="32"/>
        <v>2</v>
      </c>
      <c r="H233" s="186" t="str">
        <f>+AB233</f>
        <v>11</v>
      </c>
      <c r="I233" s="186"/>
      <c r="J233" s="186"/>
      <c r="K233" s="186"/>
      <c r="M233" s="199"/>
      <c r="N233" s="1445" t="s">
        <v>102</v>
      </c>
      <c r="O233" s="1444"/>
      <c r="P233" s="1445" t="s">
        <v>330</v>
      </c>
      <c r="Q233" s="1444"/>
      <c r="R233" s="1445" t="s">
        <v>332</v>
      </c>
      <c r="S233" s="1444"/>
      <c r="T233" s="1445" t="s">
        <v>301</v>
      </c>
      <c r="U233" s="1444"/>
      <c r="V233" s="1445" t="s">
        <v>288</v>
      </c>
      <c r="W233" s="1444"/>
      <c r="X233" s="1444"/>
      <c r="Y233" s="1445" t="s">
        <v>290</v>
      </c>
      <c r="Z233" s="1444"/>
      <c r="AA233" s="1444"/>
      <c r="AB233" s="1445" t="s">
        <v>83</v>
      </c>
      <c r="AC233" s="1444"/>
      <c r="AD233" s="1445"/>
      <c r="AE233" s="1444"/>
      <c r="AF233" s="1446" t="s">
        <v>338</v>
      </c>
      <c r="AG233" s="1444"/>
      <c r="AH233" s="1444"/>
      <c r="AI233" s="1444"/>
      <c r="AJ233" s="1444"/>
      <c r="AK233" s="1444"/>
      <c r="AL233" s="1444"/>
      <c r="AM233" s="1444"/>
      <c r="AN233" s="1445" t="s">
        <v>281</v>
      </c>
      <c r="AO233" s="1444"/>
      <c r="AP233" s="1444"/>
      <c r="AQ233" s="1444"/>
      <c r="AR233" s="1444"/>
      <c r="AS233" s="1445" t="s">
        <v>282</v>
      </c>
      <c r="AT233" s="1444"/>
      <c r="AU233" s="1444"/>
      <c r="AV233" s="187" t="s">
        <v>68</v>
      </c>
      <c r="AW233" s="1443" t="s">
        <v>283</v>
      </c>
      <c r="AX233" s="1444"/>
      <c r="AY233" s="1444"/>
      <c r="AZ233" s="1444"/>
      <c r="BA233" s="1444"/>
      <c r="BB233" s="1444"/>
      <c r="BC233" s="189">
        <v>0</v>
      </c>
      <c r="BD233" s="189">
        <v>0</v>
      </c>
      <c r="BE233" s="189">
        <v>0</v>
      </c>
      <c r="BF233" s="189">
        <v>0</v>
      </c>
      <c r="BG233" s="189">
        <v>0</v>
      </c>
      <c r="BH233" s="189">
        <v>0</v>
      </c>
      <c r="BI233" s="189">
        <v>0</v>
      </c>
      <c r="BJ233" s="189">
        <v>0</v>
      </c>
      <c r="BK233" s="189">
        <v>0</v>
      </c>
      <c r="BL233" s="189">
        <v>0</v>
      </c>
      <c r="BM233" s="189" t="s">
        <v>437</v>
      </c>
      <c r="BN233" s="189" t="s">
        <v>437</v>
      </c>
      <c r="BO233" s="189" t="s">
        <v>437</v>
      </c>
    </row>
    <row r="234" spans="1:67" s="176" customFormat="1" x14ac:dyDescent="0.25">
      <c r="B234" s="179" t="str">
        <f t="shared" si="33"/>
        <v>C</v>
      </c>
      <c r="C234" s="179" t="str">
        <f t="shared" si="34"/>
        <v>2599</v>
      </c>
      <c r="D234" s="179"/>
      <c r="E234" s="179"/>
      <c r="F234" s="179"/>
      <c r="G234" s="179"/>
      <c r="H234" s="179"/>
      <c r="I234" s="179"/>
      <c r="J234" s="179"/>
      <c r="K234" s="179"/>
      <c r="M234" s="198"/>
      <c r="N234" s="1233" t="s">
        <v>102</v>
      </c>
      <c r="O234" s="1344"/>
      <c r="P234" s="1233" t="s">
        <v>345</v>
      </c>
      <c r="Q234" s="1344"/>
      <c r="R234" s="1233"/>
      <c r="S234" s="1344"/>
      <c r="T234" s="1233"/>
      <c r="U234" s="1344"/>
      <c r="V234" s="1233"/>
      <c r="W234" s="1344"/>
      <c r="X234" s="1344"/>
      <c r="Y234" s="1233"/>
      <c r="Z234" s="1344"/>
      <c r="AA234" s="1344"/>
      <c r="AB234" s="1233"/>
      <c r="AC234" s="1344"/>
      <c r="AD234" s="1233"/>
      <c r="AE234" s="1344"/>
      <c r="AF234" s="1232" t="s">
        <v>346</v>
      </c>
      <c r="AG234" s="1344"/>
      <c r="AH234" s="1344"/>
      <c r="AI234" s="1344"/>
      <c r="AJ234" s="1344"/>
      <c r="AK234" s="1344"/>
      <c r="AL234" s="1344"/>
      <c r="AM234" s="1344"/>
      <c r="AN234" s="1233" t="s">
        <v>281</v>
      </c>
      <c r="AO234" s="1344"/>
      <c r="AP234" s="1344"/>
      <c r="AQ234" s="1344"/>
      <c r="AR234" s="1344"/>
      <c r="AS234" s="1233" t="s">
        <v>282</v>
      </c>
      <c r="AT234" s="1344"/>
      <c r="AU234" s="1344"/>
      <c r="AV234" s="169" t="s">
        <v>68</v>
      </c>
      <c r="AW234" s="1234" t="s">
        <v>283</v>
      </c>
      <c r="AX234" s="1344"/>
      <c r="AY234" s="1344"/>
      <c r="AZ234" s="1344"/>
      <c r="BA234" s="1344"/>
      <c r="BB234" s="1344"/>
      <c r="BC234" s="171">
        <v>0</v>
      </c>
      <c r="BD234" s="171">
        <v>0</v>
      </c>
      <c r="BE234" s="171">
        <v>0</v>
      </c>
      <c r="BF234" s="170">
        <v>10875414179</v>
      </c>
      <c r="BG234" s="171">
        <v>0</v>
      </c>
      <c r="BH234" s="171">
        <v>0</v>
      </c>
      <c r="BI234" s="171">
        <v>0</v>
      </c>
      <c r="BJ234" s="171">
        <v>0</v>
      </c>
      <c r="BK234" s="171">
        <v>0</v>
      </c>
      <c r="BL234" s="171">
        <v>0</v>
      </c>
      <c r="BM234" s="171" t="s">
        <v>437</v>
      </c>
      <c r="BN234" s="171" t="s">
        <v>437</v>
      </c>
      <c r="BO234" s="171" t="s">
        <v>437</v>
      </c>
    </row>
    <row r="235" spans="1:67" s="176" customFormat="1" x14ac:dyDescent="0.25">
      <c r="B235" s="179" t="str">
        <f t="shared" si="33"/>
        <v>C</v>
      </c>
      <c r="C235" s="179" t="str">
        <f t="shared" si="34"/>
        <v>2599</v>
      </c>
      <c r="D235" s="179"/>
      <c r="E235" s="179"/>
      <c r="F235" s="179"/>
      <c r="G235" s="179"/>
      <c r="H235" s="179"/>
      <c r="I235" s="179"/>
      <c r="J235" s="179"/>
      <c r="K235" s="179"/>
      <c r="M235" s="198"/>
      <c r="N235" s="1233" t="s">
        <v>102</v>
      </c>
      <c r="O235" s="1344"/>
      <c r="P235" s="1233" t="s">
        <v>345</v>
      </c>
      <c r="Q235" s="1344"/>
      <c r="R235" s="1233"/>
      <c r="S235" s="1344"/>
      <c r="T235" s="1233"/>
      <c r="U235" s="1344"/>
      <c r="V235" s="1233"/>
      <c r="W235" s="1344"/>
      <c r="X235" s="1344"/>
      <c r="Y235" s="1233"/>
      <c r="Z235" s="1344"/>
      <c r="AA235" s="1344"/>
      <c r="AB235" s="1233"/>
      <c r="AC235" s="1344"/>
      <c r="AD235" s="1233"/>
      <c r="AE235" s="1344"/>
      <c r="AF235" s="1232" t="s">
        <v>346</v>
      </c>
      <c r="AG235" s="1344"/>
      <c r="AH235" s="1344"/>
      <c r="AI235" s="1344"/>
      <c r="AJ235" s="1344"/>
      <c r="AK235" s="1344"/>
      <c r="AL235" s="1344"/>
      <c r="AM235" s="1344"/>
      <c r="AN235" s="1233" t="s">
        <v>281</v>
      </c>
      <c r="AO235" s="1344"/>
      <c r="AP235" s="1344"/>
      <c r="AQ235" s="1344"/>
      <c r="AR235" s="1344"/>
      <c r="AS235" s="1233" t="s">
        <v>282</v>
      </c>
      <c r="AT235" s="1344"/>
      <c r="AU235" s="1344"/>
      <c r="AV235" s="169" t="s">
        <v>311</v>
      </c>
      <c r="AW235" s="1234" t="s">
        <v>329</v>
      </c>
      <c r="AX235" s="1344"/>
      <c r="AY235" s="1344"/>
      <c r="AZ235" s="1344"/>
      <c r="BA235" s="1344"/>
      <c r="BB235" s="1344"/>
      <c r="BC235" s="170">
        <v>5000000000</v>
      </c>
      <c r="BD235" s="170">
        <v>5000000000</v>
      </c>
      <c r="BE235" s="171">
        <v>0</v>
      </c>
      <c r="BF235" s="170">
        <v>4021085821</v>
      </c>
      <c r="BG235" s="170">
        <v>5000000000</v>
      </c>
      <c r="BH235" s="171">
        <v>0</v>
      </c>
      <c r="BI235" s="171">
        <v>0</v>
      </c>
      <c r="BJ235" s="170">
        <v>5000000000</v>
      </c>
      <c r="BK235" s="171">
        <v>0</v>
      </c>
      <c r="BL235" s="171">
        <v>0</v>
      </c>
      <c r="BM235" s="171" t="s">
        <v>437</v>
      </c>
      <c r="BN235" s="171" t="s">
        <v>437</v>
      </c>
      <c r="BO235" s="171" t="s">
        <v>437</v>
      </c>
    </row>
    <row r="236" spans="1:67" s="176" customFormat="1" x14ac:dyDescent="0.25">
      <c r="B236" s="179" t="str">
        <f t="shared" si="33"/>
        <v>C</v>
      </c>
      <c r="C236" s="179" t="str">
        <f t="shared" si="34"/>
        <v>2599</v>
      </c>
      <c r="D236" s="179" t="str">
        <f>+R236</f>
        <v>1000</v>
      </c>
      <c r="E236" s="179">
        <f>+T236</f>
        <v>0</v>
      </c>
      <c r="F236" s="179"/>
      <c r="G236" s="179"/>
      <c r="H236" s="179"/>
      <c r="I236" s="179"/>
      <c r="J236" s="179"/>
      <c r="K236" s="179"/>
      <c r="M236" s="198"/>
      <c r="N236" s="1233" t="s">
        <v>102</v>
      </c>
      <c r="O236" s="1344"/>
      <c r="P236" s="1233" t="s">
        <v>345</v>
      </c>
      <c r="Q236" s="1344"/>
      <c r="R236" s="1233" t="s">
        <v>332</v>
      </c>
      <c r="S236" s="1344"/>
      <c r="T236" s="1233"/>
      <c r="U236" s="1344"/>
      <c r="V236" s="1233"/>
      <c r="W236" s="1344"/>
      <c r="X236" s="1344"/>
      <c r="Y236" s="1233"/>
      <c r="Z236" s="1344"/>
      <c r="AA236" s="1344"/>
      <c r="AB236" s="1233"/>
      <c r="AC236" s="1344"/>
      <c r="AD236" s="1233"/>
      <c r="AE236" s="1344"/>
      <c r="AF236" s="1232" t="s">
        <v>333</v>
      </c>
      <c r="AG236" s="1344"/>
      <c r="AH236" s="1344"/>
      <c r="AI236" s="1344"/>
      <c r="AJ236" s="1344"/>
      <c r="AK236" s="1344"/>
      <c r="AL236" s="1344"/>
      <c r="AM236" s="1344"/>
      <c r="AN236" s="1233" t="s">
        <v>281</v>
      </c>
      <c r="AO236" s="1344"/>
      <c r="AP236" s="1344"/>
      <c r="AQ236" s="1344"/>
      <c r="AR236" s="1344"/>
      <c r="AS236" s="1233" t="s">
        <v>282</v>
      </c>
      <c r="AT236" s="1344"/>
      <c r="AU236" s="1344"/>
      <c r="AV236" s="169" t="s">
        <v>68</v>
      </c>
      <c r="AW236" s="1234" t="s">
        <v>283</v>
      </c>
      <c r="AX236" s="1344"/>
      <c r="AY236" s="1344"/>
      <c r="AZ236" s="1344"/>
      <c r="BA236" s="1344"/>
      <c r="BB236" s="1344"/>
      <c r="BC236" s="171">
        <v>0</v>
      </c>
      <c r="BD236" s="171">
        <v>0</v>
      </c>
      <c r="BE236" s="171">
        <v>0</v>
      </c>
      <c r="BF236" s="170">
        <v>10875414179</v>
      </c>
      <c r="BG236" s="171">
        <v>0</v>
      </c>
      <c r="BH236" s="171">
        <v>0</v>
      </c>
      <c r="BI236" s="171">
        <v>0</v>
      </c>
      <c r="BJ236" s="171">
        <v>0</v>
      </c>
      <c r="BK236" s="171">
        <v>0</v>
      </c>
      <c r="BL236" s="171">
        <v>0</v>
      </c>
      <c r="BM236" s="171" t="s">
        <v>437</v>
      </c>
      <c r="BN236" s="171" t="s">
        <v>437</v>
      </c>
      <c r="BO236" s="171" t="s">
        <v>437</v>
      </c>
    </row>
    <row r="237" spans="1:67" s="176" customFormat="1" x14ac:dyDescent="0.25">
      <c r="B237" s="179" t="str">
        <f t="shared" si="33"/>
        <v>C</v>
      </c>
      <c r="C237" s="179" t="str">
        <f t="shared" si="34"/>
        <v>2599</v>
      </c>
      <c r="D237" s="179" t="str">
        <f>+R237</f>
        <v>1000</v>
      </c>
      <c r="E237" s="179">
        <f>+T237</f>
        <v>0</v>
      </c>
      <c r="F237" s="179"/>
      <c r="G237" s="179"/>
      <c r="H237" s="179"/>
      <c r="I237" s="179"/>
      <c r="J237" s="179"/>
      <c r="K237" s="179"/>
      <c r="M237" s="198"/>
      <c r="N237" s="1233" t="s">
        <v>102</v>
      </c>
      <c r="O237" s="1344"/>
      <c r="P237" s="1233" t="s">
        <v>345</v>
      </c>
      <c r="Q237" s="1344"/>
      <c r="R237" s="1233" t="s">
        <v>332</v>
      </c>
      <c r="S237" s="1344"/>
      <c r="T237" s="1233"/>
      <c r="U237" s="1344"/>
      <c r="V237" s="1233"/>
      <c r="W237" s="1344"/>
      <c r="X237" s="1344"/>
      <c r="Y237" s="1233"/>
      <c r="Z237" s="1344"/>
      <c r="AA237" s="1344"/>
      <c r="AB237" s="1233"/>
      <c r="AC237" s="1344"/>
      <c r="AD237" s="1233"/>
      <c r="AE237" s="1344"/>
      <c r="AF237" s="1232" t="s">
        <v>333</v>
      </c>
      <c r="AG237" s="1344"/>
      <c r="AH237" s="1344"/>
      <c r="AI237" s="1344"/>
      <c r="AJ237" s="1344"/>
      <c r="AK237" s="1344"/>
      <c r="AL237" s="1344"/>
      <c r="AM237" s="1344"/>
      <c r="AN237" s="1233" t="s">
        <v>281</v>
      </c>
      <c r="AO237" s="1344"/>
      <c r="AP237" s="1344"/>
      <c r="AQ237" s="1344"/>
      <c r="AR237" s="1344"/>
      <c r="AS237" s="1233" t="s">
        <v>282</v>
      </c>
      <c r="AT237" s="1344"/>
      <c r="AU237" s="1344"/>
      <c r="AV237" s="169" t="s">
        <v>311</v>
      </c>
      <c r="AW237" s="1234" t="s">
        <v>329</v>
      </c>
      <c r="AX237" s="1344"/>
      <c r="AY237" s="1344"/>
      <c r="AZ237" s="1344"/>
      <c r="BA237" s="1344"/>
      <c r="BB237" s="1344"/>
      <c r="BC237" s="170">
        <v>5000000000</v>
      </c>
      <c r="BD237" s="170">
        <v>5000000000</v>
      </c>
      <c r="BE237" s="171">
        <v>0</v>
      </c>
      <c r="BF237" s="170">
        <v>4021085821</v>
      </c>
      <c r="BG237" s="170">
        <v>5000000000</v>
      </c>
      <c r="BH237" s="171">
        <v>0</v>
      </c>
      <c r="BI237" s="171">
        <v>0</v>
      </c>
      <c r="BJ237" s="170">
        <v>5000000000</v>
      </c>
      <c r="BK237" s="171">
        <v>0</v>
      </c>
      <c r="BL237" s="171">
        <v>0</v>
      </c>
      <c r="BM237" s="171" t="s">
        <v>437</v>
      </c>
      <c r="BN237" s="171" t="s">
        <v>437</v>
      </c>
      <c r="BO237" s="171" t="s">
        <v>437</v>
      </c>
    </row>
    <row r="238" spans="1:67" s="185" customFormat="1" x14ac:dyDescent="0.25">
      <c r="A238" s="185" t="str">
        <f>+B238&amp;"-"&amp;C238&amp;"-"&amp;D238&amp;"-"&amp;E238&amp;"-"&amp;F238&amp;"-"&amp;G238&amp;"-"&amp;H238&amp;"-"&amp;AV238</f>
        <v>C-2599-1000-1----10</v>
      </c>
      <c r="B238" s="186" t="str">
        <f t="shared" si="33"/>
        <v>C</v>
      </c>
      <c r="C238" s="186" t="str">
        <f t="shared" si="34"/>
        <v>2599</v>
      </c>
      <c r="D238" s="186" t="str">
        <f>+R238</f>
        <v>1000</v>
      </c>
      <c r="E238" s="186" t="str">
        <f>+T238</f>
        <v>1</v>
      </c>
      <c r="F238" s="186"/>
      <c r="G238" s="186"/>
      <c r="H238" s="186"/>
      <c r="I238" s="186"/>
      <c r="J238" s="186"/>
      <c r="K238" s="186"/>
      <c r="M238" s="199"/>
      <c r="N238" s="1445" t="s">
        <v>102</v>
      </c>
      <c r="O238" s="1444"/>
      <c r="P238" s="1445" t="s">
        <v>345</v>
      </c>
      <c r="Q238" s="1444"/>
      <c r="R238" s="1445" t="s">
        <v>332</v>
      </c>
      <c r="S238" s="1444"/>
      <c r="T238" s="1445" t="s">
        <v>287</v>
      </c>
      <c r="U238" s="1444"/>
      <c r="V238" s="1445"/>
      <c r="W238" s="1444"/>
      <c r="X238" s="1444"/>
      <c r="Y238" s="1445"/>
      <c r="Z238" s="1444"/>
      <c r="AA238" s="1444"/>
      <c r="AB238" s="1445"/>
      <c r="AC238" s="1444"/>
      <c r="AD238" s="1445"/>
      <c r="AE238" s="1444"/>
      <c r="AF238" s="1446" t="s">
        <v>188</v>
      </c>
      <c r="AG238" s="1444"/>
      <c r="AH238" s="1444"/>
      <c r="AI238" s="1444"/>
      <c r="AJ238" s="1444"/>
      <c r="AK238" s="1444"/>
      <c r="AL238" s="1444"/>
      <c r="AM238" s="1444"/>
      <c r="AN238" s="1445" t="s">
        <v>281</v>
      </c>
      <c r="AO238" s="1444"/>
      <c r="AP238" s="1444"/>
      <c r="AQ238" s="1444"/>
      <c r="AR238" s="1444"/>
      <c r="AS238" s="1445" t="s">
        <v>282</v>
      </c>
      <c r="AT238" s="1444"/>
      <c r="AU238" s="1444"/>
      <c r="AV238" s="187" t="s">
        <v>68</v>
      </c>
      <c r="AW238" s="1443" t="s">
        <v>283</v>
      </c>
      <c r="AX238" s="1444"/>
      <c r="AY238" s="1444"/>
      <c r="AZ238" s="1444"/>
      <c r="BA238" s="1444"/>
      <c r="BB238" s="1444"/>
      <c r="BC238" s="189">
        <v>0</v>
      </c>
      <c r="BD238" s="189">
        <v>0</v>
      </c>
      <c r="BE238" s="189">
        <v>0</v>
      </c>
      <c r="BF238" s="188">
        <v>10875414179</v>
      </c>
      <c r="BG238" s="189">
        <v>0</v>
      </c>
      <c r="BH238" s="189">
        <v>0</v>
      </c>
      <c r="BI238" s="189">
        <v>0</v>
      </c>
      <c r="BJ238" s="189">
        <v>0</v>
      </c>
      <c r="BK238" s="189">
        <v>0</v>
      </c>
      <c r="BL238" s="189">
        <v>0</v>
      </c>
      <c r="BM238" s="189" t="s">
        <v>437</v>
      </c>
      <c r="BN238" s="189" t="s">
        <v>437</v>
      </c>
      <c r="BO238" s="189" t="s">
        <v>437</v>
      </c>
    </row>
    <row r="239" spans="1:67" s="185" customFormat="1" x14ac:dyDescent="0.25">
      <c r="A239" s="185" t="str">
        <f>+B239&amp;"-"&amp;C239&amp;"-"&amp;D239&amp;"-"&amp;E239&amp;"-"&amp;F239&amp;"-"&amp;G239&amp;"-"&amp;H239&amp;"-"&amp;AV239</f>
        <v>C-2599-1000-1----13</v>
      </c>
      <c r="B239" s="186" t="str">
        <f t="shared" si="33"/>
        <v>C</v>
      </c>
      <c r="C239" s="186" t="str">
        <f t="shared" si="34"/>
        <v>2599</v>
      </c>
      <c r="D239" s="186" t="str">
        <f>+R239</f>
        <v>1000</v>
      </c>
      <c r="E239" s="186" t="str">
        <f>+T239</f>
        <v>1</v>
      </c>
      <c r="F239" s="186"/>
      <c r="G239" s="186"/>
      <c r="H239" s="186"/>
      <c r="I239" s="186"/>
      <c r="J239" s="186"/>
      <c r="K239" s="186"/>
      <c r="M239" s="199"/>
      <c r="N239" s="1445" t="s">
        <v>102</v>
      </c>
      <c r="O239" s="1444"/>
      <c r="P239" s="1445" t="s">
        <v>345</v>
      </c>
      <c r="Q239" s="1444"/>
      <c r="R239" s="1445" t="s">
        <v>332</v>
      </c>
      <c r="S239" s="1444"/>
      <c r="T239" s="1445" t="s">
        <v>287</v>
      </c>
      <c r="U239" s="1444"/>
      <c r="V239" s="1445"/>
      <c r="W239" s="1444"/>
      <c r="X239" s="1444"/>
      <c r="Y239" s="1445"/>
      <c r="Z239" s="1444"/>
      <c r="AA239" s="1444"/>
      <c r="AB239" s="1445"/>
      <c r="AC239" s="1444"/>
      <c r="AD239" s="1445"/>
      <c r="AE239" s="1444"/>
      <c r="AF239" s="1446" t="s">
        <v>188</v>
      </c>
      <c r="AG239" s="1444"/>
      <c r="AH239" s="1444"/>
      <c r="AI239" s="1444"/>
      <c r="AJ239" s="1444"/>
      <c r="AK239" s="1444"/>
      <c r="AL239" s="1444"/>
      <c r="AM239" s="1444"/>
      <c r="AN239" s="1445" t="s">
        <v>281</v>
      </c>
      <c r="AO239" s="1444"/>
      <c r="AP239" s="1444"/>
      <c r="AQ239" s="1444"/>
      <c r="AR239" s="1444"/>
      <c r="AS239" s="1445" t="s">
        <v>282</v>
      </c>
      <c r="AT239" s="1444"/>
      <c r="AU239" s="1444"/>
      <c r="AV239" s="187" t="s">
        <v>311</v>
      </c>
      <c r="AW239" s="1443" t="s">
        <v>329</v>
      </c>
      <c r="AX239" s="1444"/>
      <c r="AY239" s="1444"/>
      <c r="AZ239" s="1444"/>
      <c r="BA239" s="1444"/>
      <c r="BB239" s="1444"/>
      <c r="BC239" s="188">
        <v>5000000000</v>
      </c>
      <c r="BD239" s="188">
        <v>5000000000</v>
      </c>
      <c r="BE239" s="189">
        <v>0</v>
      </c>
      <c r="BF239" s="188">
        <v>4021085821</v>
      </c>
      <c r="BG239" s="188">
        <v>5000000000</v>
      </c>
      <c r="BH239" s="189">
        <v>0</v>
      </c>
      <c r="BI239" s="189">
        <v>0</v>
      </c>
      <c r="BJ239" s="188">
        <v>5000000000</v>
      </c>
      <c r="BK239" s="189">
        <v>0</v>
      </c>
      <c r="BL239" s="189">
        <v>0</v>
      </c>
      <c r="BM239" s="189" t="s">
        <v>437</v>
      </c>
      <c r="BN239" s="189" t="s">
        <v>437</v>
      </c>
      <c r="BO239" s="189" t="s">
        <v>437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176" customWidth="1"/>
    <col min="2" max="2" width="3.42578125" style="179" customWidth="1"/>
    <col min="3" max="4" width="5" style="179" bestFit="1" customWidth="1"/>
    <col min="5" max="5" width="2" style="179" bestFit="1" customWidth="1"/>
    <col min="6" max="11" width="3.42578125" style="179" customWidth="1"/>
    <col min="12" max="12" width="3.42578125" style="176" customWidth="1"/>
    <col min="13" max="13" width="2.7109375" style="198" customWidth="1"/>
    <col min="14" max="18" width="2.7109375" style="176" customWidth="1"/>
    <col min="19" max="19" width="2.85546875" style="176" customWidth="1"/>
    <col min="20" max="22" width="2.7109375" style="176" customWidth="1"/>
    <col min="23" max="23" width="2.42578125" style="176" customWidth="1"/>
    <col min="24" max="24" width="0.28515625" style="176" customWidth="1"/>
    <col min="25" max="25" width="1" style="176" customWidth="1"/>
    <col min="26" max="26" width="1.7109375" style="176" customWidth="1"/>
    <col min="27" max="39" width="2.7109375" style="176" customWidth="1"/>
    <col min="40" max="40" width="2.42578125" style="176" customWidth="1"/>
    <col min="41" max="41" width="0.28515625" style="176" customWidth="1"/>
    <col min="42" max="42" width="1.85546875" style="176" customWidth="1"/>
    <col min="43" max="43" width="0.7109375" style="176" customWidth="1"/>
    <col min="44" max="47" width="2.7109375" style="176" customWidth="1"/>
    <col min="48" max="48" width="3.28515625" style="176" customWidth="1"/>
    <col min="49" max="49" width="3.140625" style="176" customWidth="1"/>
    <col min="50" max="51" width="2.7109375" style="176" customWidth="1"/>
    <col min="52" max="52" width="0.85546875" style="176" customWidth="1"/>
    <col min="53" max="53" width="0.7109375" style="176" customWidth="1"/>
    <col min="54" max="54" width="1" style="176" customWidth="1"/>
    <col min="55" max="55" width="17.42578125" style="176" bestFit="1" customWidth="1"/>
    <col min="56" max="56" width="15.28515625" style="176" bestFit="1" customWidth="1"/>
    <col min="57" max="57" width="17" style="176" bestFit="1" customWidth="1"/>
    <col min="58" max="58" width="16.42578125" style="176" bestFit="1" customWidth="1"/>
    <col min="59" max="59" width="17.42578125" style="176" bestFit="1" customWidth="1"/>
    <col min="60" max="60" width="18.5703125" style="176" bestFit="1" customWidth="1"/>
    <col min="61" max="61" width="17.5703125" style="176" bestFit="1" customWidth="1"/>
    <col min="62" max="62" width="17.42578125" style="176" bestFit="1" customWidth="1"/>
    <col min="63" max="63" width="16.42578125" style="176" bestFit="1" customWidth="1"/>
    <col min="64" max="64" width="17.5703125" style="176" bestFit="1" customWidth="1"/>
    <col min="65" max="65" width="16.42578125" style="176" bestFit="1" customWidth="1"/>
    <col min="66" max="66" width="15.85546875" style="176" bestFit="1" customWidth="1"/>
    <col min="67" max="67" width="15" style="176" bestFit="1" customWidth="1"/>
    <col min="68" max="68" width="0.5703125" style="176" customWidth="1"/>
    <col min="69" max="16384" width="11.42578125" style="176"/>
  </cols>
  <sheetData>
    <row r="1" spans="1:67" ht="4.1500000000000004" customHeight="1" x14ac:dyDescent="0.25"/>
    <row r="2" spans="1:67" ht="4.1500000000000004" customHeight="1" x14ac:dyDescent="0.25">
      <c r="N2" s="1344"/>
      <c r="O2" s="1344"/>
      <c r="P2" s="1344"/>
      <c r="Q2" s="1344"/>
      <c r="R2" s="1344"/>
      <c r="S2" s="1344"/>
      <c r="T2" s="1344"/>
      <c r="U2" s="1344"/>
      <c r="V2" s="1344"/>
      <c r="W2" s="1344"/>
    </row>
    <row r="3" spans="1:67" ht="14.1" customHeight="1" x14ac:dyDescent="0.25">
      <c r="N3" s="1344"/>
      <c r="O3" s="1344"/>
      <c r="P3" s="1344"/>
      <c r="Q3" s="1344"/>
      <c r="R3" s="1344"/>
      <c r="S3" s="1344"/>
      <c r="T3" s="1344"/>
      <c r="U3" s="1344"/>
      <c r="V3" s="1344"/>
      <c r="W3" s="1344"/>
      <c r="Z3" s="1146" t="s">
        <v>422</v>
      </c>
      <c r="AA3" s="1344"/>
      <c r="AB3" s="1344"/>
      <c r="AC3" s="1344"/>
      <c r="AD3" s="1344"/>
      <c r="AE3" s="1344"/>
      <c r="AF3" s="1344"/>
      <c r="AG3" s="1344"/>
      <c r="AH3" s="1344"/>
      <c r="AI3" s="1344"/>
      <c r="AJ3" s="1344"/>
      <c r="AK3" s="1344"/>
      <c r="AL3" s="1344"/>
      <c r="AM3" s="1344"/>
      <c r="AN3" s="1344"/>
      <c r="AQ3" s="1345" t="s">
        <v>246</v>
      </c>
      <c r="AR3" s="1344"/>
      <c r="AS3" s="1344"/>
      <c r="AT3" s="1344"/>
      <c r="AU3" s="1344"/>
      <c r="AV3" s="1344"/>
      <c r="AW3" s="1344"/>
      <c r="AX3" s="1344"/>
      <c r="AY3" s="1344"/>
      <c r="AZ3" s="1344"/>
      <c r="BB3" s="1346" t="s">
        <v>424</v>
      </c>
      <c r="BC3" s="1344"/>
      <c r="BD3" s="1344"/>
      <c r="BE3" s="1344"/>
      <c r="BF3" s="1344"/>
    </row>
    <row r="4" spans="1:67" ht="7.15" customHeight="1" x14ac:dyDescent="0.25">
      <c r="N4" s="1344"/>
      <c r="O4" s="1344"/>
      <c r="P4" s="1344"/>
      <c r="Q4" s="1344"/>
      <c r="R4" s="1344"/>
      <c r="S4" s="1344"/>
      <c r="T4" s="1344"/>
      <c r="U4" s="1344"/>
      <c r="V4" s="1344"/>
      <c r="W4" s="1344"/>
      <c r="Z4" s="1344"/>
      <c r="AA4" s="1344"/>
      <c r="AB4" s="1344"/>
      <c r="AC4" s="1344"/>
      <c r="AD4" s="1344"/>
      <c r="AE4" s="1344"/>
      <c r="AF4" s="1344"/>
      <c r="AG4" s="1344"/>
      <c r="AH4" s="1344"/>
      <c r="AI4" s="1344"/>
      <c r="AJ4" s="1344"/>
      <c r="AK4" s="1344"/>
      <c r="AL4" s="1344"/>
      <c r="AM4" s="1344"/>
      <c r="AN4" s="1344"/>
    </row>
    <row r="5" spans="1:67" ht="28.35" customHeight="1" x14ac:dyDescent="0.25">
      <c r="N5" s="1344"/>
      <c r="O5" s="1344"/>
      <c r="P5" s="1344"/>
      <c r="Q5" s="1344"/>
      <c r="R5" s="1344"/>
      <c r="S5" s="1344"/>
      <c r="T5" s="1344"/>
      <c r="U5" s="1344"/>
      <c r="V5" s="1344"/>
      <c r="W5" s="1344"/>
      <c r="Z5" s="1344"/>
      <c r="AA5" s="1344"/>
      <c r="AB5" s="1344"/>
      <c r="AC5" s="1344"/>
      <c r="AD5" s="1344"/>
      <c r="AE5" s="1344"/>
      <c r="AF5" s="1344"/>
      <c r="AG5" s="1344"/>
      <c r="AH5" s="1344"/>
      <c r="AI5" s="1344"/>
      <c r="AJ5" s="1344"/>
      <c r="AK5" s="1344"/>
      <c r="AL5" s="1344"/>
      <c r="AM5" s="1344"/>
      <c r="AN5" s="1344"/>
      <c r="AQ5" s="1349" t="s">
        <v>247</v>
      </c>
      <c r="AR5" s="1344"/>
      <c r="AS5" s="1344"/>
      <c r="AT5" s="1344"/>
      <c r="AU5" s="1344"/>
      <c r="AV5" s="1344"/>
      <c r="AW5" s="1344"/>
      <c r="AX5" s="1344"/>
      <c r="AY5" s="1344"/>
      <c r="AZ5" s="1344"/>
      <c r="BB5" s="1350" t="s">
        <v>248</v>
      </c>
      <c r="BC5" s="1344"/>
      <c r="BD5" s="1344"/>
      <c r="BE5" s="1344"/>
      <c r="BF5" s="1344"/>
    </row>
    <row r="6" spans="1:67" ht="2.85" customHeight="1" x14ac:dyDescent="0.25">
      <c r="N6" s="1344"/>
      <c r="O6" s="1344"/>
      <c r="P6" s="1344"/>
      <c r="Q6" s="1344"/>
      <c r="R6" s="1344"/>
      <c r="S6" s="1344"/>
      <c r="T6" s="1344"/>
      <c r="U6" s="1344"/>
      <c r="V6" s="1344"/>
      <c r="W6" s="1344"/>
      <c r="AQ6" s="1344"/>
      <c r="AR6" s="1344"/>
      <c r="AS6" s="1344"/>
      <c r="AT6" s="1344"/>
      <c r="AU6" s="1344"/>
      <c r="AV6" s="1344"/>
      <c r="AW6" s="1344"/>
      <c r="AX6" s="1344"/>
      <c r="AY6" s="1344"/>
      <c r="AZ6" s="1344"/>
      <c r="BB6" s="1344"/>
      <c r="BC6" s="1344"/>
      <c r="BD6" s="1344"/>
      <c r="BE6" s="1344"/>
      <c r="BF6" s="1344"/>
    </row>
    <row r="7" spans="1:67" x14ac:dyDescent="0.25">
      <c r="AQ7" s="1344"/>
      <c r="AR7" s="1344"/>
      <c r="AS7" s="1344"/>
      <c r="AT7" s="1344"/>
      <c r="AU7" s="1344"/>
      <c r="AV7" s="1344"/>
      <c r="AW7" s="1344"/>
      <c r="AX7" s="1344"/>
      <c r="AY7" s="1344"/>
      <c r="AZ7" s="1344"/>
      <c r="BB7" s="1344"/>
      <c r="BC7" s="1344"/>
      <c r="BD7" s="1344"/>
      <c r="BE7" s="1344"/>
      <c r="BF7" s="1344"/>
    </row>
    <row r="8" spans="1:67" ht="7.15" customHeight="1" x14ac:dyDescent="0.25"/>
    <row r="9" spans="1:67" ht="14.1" customHeight="1" x14ac:dyDescent="0.25">
      <c r="AQ9" s="1349" t="s">
        <v>249</v>
      </c>
      <c r="AR9" s="1344"/>
      <c r="AS9" s="1344"/>
      <c r="AT9" s="1344"/>
      <c r="AU9" s="1344"/>
      <c r="AV9" s="1344"/>
      <c r="AW9" s="1344"/>
      <c r="AX9" s="1344"/>
      <c r="AY9" s="1344"/>
      <c r="AZ9" s="1344"/>
      <c r="BB9" s="1350" t="s">
        <v>425</v>
      </c>
      <c r="BC9" s="1344"/>
      <c r="BD9" s="1344"/>
      <c r="BE9" s="1344"/>
      <c r="BF9" s="1344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1358" t="s">
        <v>250</v>
      </c>
      <c r="O14" s="1352"/>
      <c r="P14" s="1352"/>
      <c r="Q14" s="1352"/>
      <c r="R14" s="1353"/>
      <c r="S14" s="1359" t="s">
        <v>423</v>
      </c>
      <c r="T14" s="1352"/>
      <c r="U14" s="1353"/>
      <c r="V14" s="1358" t="s">
        <v>251</v>
      </c>
      <c r="W14" s="1352"/>
      <c r="X14" s="1352"/>
      <c r="Y14" s="1352"/>
      <c r="Z14" s="1352"/>
      <c r="AA14" s="1352"/>
      <c r="AB14" s="1352"/>
      <c r="AC14" s="1353"/>
      <c r="AD14" s="1360" t="s">
        <v>252</v>
      </c>
      <c r="AE14" s="1352"/>
      <c r="AF14" s="1352"/>
      <c r="AG14" s="1352"/>
      <c r="AH14" s="1352"/>
      <c r="AI14" s="1352"/>
      <c r="AJ14" s="1353"/>
      <c r="AK14" s="1358" t="s">
        <v>253</v>
      </c>
      <c r="AL14" s="1352"/>
      <c r="AM14" s="1352"/>
      <c r="AN14" s="1352"/>
      <c r="AO14" s="1352"/>
      <c r="AP14" s="1352"/>
      <c r="AQ14" s="1353"/>
      <c r="AR14" s="1360" t="s">
        <v>426</v>
      </c>
      <c r="AS14" s="1352"/>
      <c r="AT14" s="1352"/>
      <c r="AU14" s="1352"/>
      <c r="AV14" s="1352"/>
      <c r="AW14" s="1353"/>
      <c r="AX14" s="175" t="s">
        <v>244</v>
      </c>
      <c r="AY14" s="175" t="s">
        <v>244</v>
      </c>
      <c r="AZ14" s="1361" t="s">
        <v>244</v>
      </c>
      <c r="BA14" s="1344"/>
      <c r="BB14" s="1344"/>
      <c r="BC14" s="212">
        <f>+BC21+BC58+BC128+BC129+BC130+BC150+BC151+BC152</f>
        <v>473404362489</v>
      </c>
      <c r="BD14" s="212">
        <f t="shared" ref="BD14:BO14" si="0">+BD21+BD58+BD128+BD129+BD130+BD150+BD151+BD152</f>
        <v>2579096862</v>
      </c>
      <c r="BE14" s="212">
        <f t="shared" si="0"/>
        <v>52830449686.440002</v>
      </c>
      <c r="BF14" s="212">
        <f t="shared" si="0"/>
        <v>-565000000</v>
      </c>
      <c r="BG14" s="212">
        <f t="shared" si="0"/>
        <v>22908306472.77</v>
      </c>
      <c r="BH14" s="212">
        <f t="shared" si="0"/>
        <v>-20329209610.77</v>
      </c>
      <c r="BI14" s="212">
        <f t="shared" si="0"/>
        <v>34067036410.43</v>
      </c>
      <c r="BJ14" s="212">
        <f t="shared" si="0"/>
        <v>-11158729937.66</v>
      </c>
      <c r="BK14" s="212">
        <f t="shared" si="0"/>
        <v>34116613033.43</v>
      </c>
      <c r="BL14" s="212">
        <f t="shared" si="0"/>
        <v>-49576623</v>
      </c>
      <c r="BM14" s="212">
        <f t="shared" si="0"/>
        <v>30780978987.43</v>
      </c>
      <c r="BN14" s="212">
        <f t="shared" si="0"/>
        <v>3335634046</v>
      </c>
      <c r="BO14" s="212">
        <f t="shared" si="0"/>
        <v>79139283</v>
      </c>
    </row>
    <row r="15" spans="1:67" x14ac:dyDescent="0.25">
      <c r="N15" s="1351" t="s">
        <v>254</v>
      </c>
      <c r="O15" s="1352"/>
      <c r="P15" s="1352"/>
      <c r="Q15" s="1352"/>
      <c r="R15" s="1352"/>
      <c r="S15" s="1353"/>
      <c r="T15" s="1354" t="s">
        <v>248</v>
      </c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2"/>
      <c r="AH15" s="1352"/>
      <c r="AI15" s="1352"/>
      <c r="AJ15" s="1352"/>
      <c r="AK15" s="1352"/>
      <c r="AL15" s="1352"/>
      <c r="AM15" s="1352"/>
      <c r="AN15" s="1352"/>
      <c r="AO15" s="1352"/>
      <c r="AP15" s="1352"/>
      <c r="AQ15" s="1352"/>
      <c r="AR15" s="1352"/>
      <c r="AS15" s="1352"/>
      <c r="AT15" s="1353"/>
      <c r="AU15" s="178" t="s">
        <v>244</v>
      </c>
      <c r="AV15" s="178" t="s">
        <v>244</v>
      </c>
      <c r="AW15" s="178" t="s">
        <v>244</v>
      </c>
      <c r="AX15" s="178" t="s">
        <v>244</v>
      </c>
      <c r="AY15" s="178" t="s">
        <v>244</v>
      </c>
      <c r="AZ15" s="1355" t="s">
        <v>244</v>
      </c>
      <c r="BA15" s="1454"/>
      <c r="BB15" s="1454"/>
      <c r="BC15" s="175" t="s">
        <v>244</v>
      </c>
      <c r="BD15" s="175" t="s">
        <v>244</v>
      </c>
      <c r="BE15" s="175" t="s">
        <v>244</v>
      </c>
      <c r="BF15" s="175" t="s">
        <v>244</v>
      </c>
      <c r="BG15" s="175" t="s">
        <v>244</v>
      </c>
      <c r="BH15" s="175" t="s">
        <v>244</v>
      </c>
      <c r="BI15" s="175" t="s">
        <v>244</v>
      </c>
      <c r="BJ15" s="175" t="s">
        <v>244</v>
      </c>
      <c r="BK15" s="175" t="s">
        <v>244</v>
      </c>
      <c r="BL15" s="175" t="s">
        <v>244</v>
      </c>
      <c r="BM15" s="175" t="s">
        <v>244</v>
      </c>
      <c r="BN15" s="175" t="s">
        <v>244</v>
      </c>
      <c r="BO15" s="175" t="s">
        <v>244</v>
      </c>
    </row>
    <row r="16" spans="1:67" s="183" customFormat="1" ht="15" customHeight="1" x14ac:dyDescent="0.25">
      <c r="A16" s="176">
        <v>1</v>
      </c>
      <c r="B16" s="179">
        <f>+A16+1</f>
        <v>2</v>
      </c>
      <c r="C16" s="179">
        <f t="shared" ref="C16:BN16" si="1">+B16+1</f>
        <v>3</v>
      </c>
      <c r="D16" s="179">
        <f t="shared" si="1"/>
        <v>4</v>
      </c>
      <c r="E16" s="179">
        <f t="shared" si="1"/>
        <v>5</v>
      </c>
      <c r="F16" s="179">
        <f t="shared" si="1"/>
        <v>6</v>
      </c>
      <c r="G16" s="179">
        <f t="shared" si="1"/>
        <v>7</v>
      </c>
      <c r="H16" s="179">
        <f t="shared" si="1"/>
        <v>8</v>
      </c>
      <c r="I16" s="179">
        <f t="shared" si="1"/>
        <v>9</v>
      </c>
      <c r="J16" s="179">
        <f t="shared" si="1"/>
        <v>10</v>
      </c>
      <c r="K16" s="179">
        <f t="shared" si="1"/>
        <v>11</v>
      </c>
      <c r="L16" s="179">
        <f t="shared" si="1"/>
        <v>12</v>
      </c>
      <c r="M16" s="179">
        <f t="shared" si="1"/>
        <v>13</v>
      </c>
      <c r="N16" s="179">
        <f t="shared" si="1"/>
        <v>14</v>
      </c>
      <c r="O16" s="179">
        <f t="shared" si="1"/>
        <v>15</v>
      </c>
      <c r="P16" s="179">
        <f t="shared" si="1"/>
        <v>16</v>
      </c>
      <c r="Q16" s="179">
        <f t="shared" si="1"/>
        <v>17</v>
      </c>
      <c r="R16" s="179">
        <f t="shared" si="1"/>
        <v>18</v>
      </c>
      <c r="S16" s="179">
        <f t="shared" si="1"/>
        <v>19</v>
      </c>
      <c r="T16" s="179">
        <f t="shared" si="1"/>
        <v>20</v>
      </c>
      <c r="U16" s="179">
        <f t="shared" si="1"/>
        <v>21</v>
      </c>
      <c r="V16" s="179">
        <f t="shared" si="1"/>
        <v>22</v>
      </c>
      <c r="W16" s="179">
        <f t="shared" si="1"/>
        <v>23</v>
      </c>
      <c r="X16" s="179">
        <f t="shared" si="1"/>
        <v>24</v>
      </c>
      <c r="Y16" s="179">
        <f t="shared" si="1"/>
        <v>25</v>
      </c>
      <c r="Z16" s="179">
        <f t="shared" si="1"/>
        <v>26</v>
      </c>
      <c r="AA16" s="179">
        <f t="shared" si="1"/>
        <v>27</v>
      </c>
      <c r="AB16" s="179">
        <f t="shared" si="1"/>
        <v>28</v>
      </c>
      <c r="AC16" s="179">
        <f t="shared" si="1"/>
        <v>29</v>
      </c>
      <c r="AD16" s="179">
        <f t="shared" si="1"/>
        <v>30</v>
      </c>
      <c r="AE16" s="179">
        <f t="shared" si="1"/>
        <v>31</v>
      </c>
      <c r="AF16" s="179">
        <f t="shared" si="1"/>
        <v>32</v>
      </c>
      <c r="AG16" s="179">
        <f t="shared" si="1"/>
        <v>33</v>
      </c>
      <c r="AH16" s="179">
        <f t="shared" si="1"/>
        <v>34</v>
      </c>
      <c r="AI16" s="179">
        <f t="shared" si="1"/>
        <v>35</v>
      </c>
      <c r="AJ16" s="179">
        <f t="shared" si="1"/>
        <v>36</v>
      </c>
      <c r="AK16" s="179">
        <f t="shared" si="1"/>
        <v>37</v>
      </c>
      <c r="AL16" s="179">
        <f t="shared" si="1"/>
        <v>38</v>
      </c>
      <c r="AM16" s="179">
        <f t="shared" si="1"/>
        <v>39</v>
      </c>
      <c r="AN16" s="179">
        <f t="shared" si="1"/>
        <v>40</v>
      </c>
      <c r="AO16" s="179">
        <f t="shared" si="1"/>
        <v>41</v>
      </c>
      <c r="AP16" s="179">
        <f t="shared" si="1"/>
        <v>42</v>
      </c>
      <c r="AQ16" s="179">
        <f t="shared" si="1"/>
        <v>43</v>
      </c>
      <c r="AR16" s="179">
        <f t="shared" si="1"/>
        <v>44</v>
      </c>
      <c r="AS16" s="179">
        <f t="shared" si="1"/>
        <v>45</v>
      </c>
      <c r="AT16" s="179">
        <f t="shared" si="1"/>
        <v>46</v>
      </c>
      <c r="AU16" s="179">
        <f t="shared" si="1"/>
        <v>47</v>
      </c>
      <c r="AV16" s="179">
        <f t="shared" si="1"/>
        <v>48</v>
      </c>
      <c r="AW16" s="179">
        <f t="shared" si="1"/>
        <v>49</v>
      </c>
      <c r="AX16" s="179">
        <f t="shared" si="1"/>
        <v>50</v>
      </c>
      <c r="AY16" s="179">
        <f t="shared" si="1"/>
        <v>51</v>
      </c>
      <c r="AZ16" s="179">
        <f t="shared" si="1"/>
        <v>52</v>
      </c>
      <c r="BA16" s="179">
        <f t="shared" si="1"/>
        <v>53</v>
      </c>
      <c r="BB16" s="179">
        <f t="shared" si="1"/>
        <v>54</v>
      </c>
      <c r="BC16" s="179">
        <f t="shared" si="1"/>
        <v>55</v>
      </c>
      <c r="BD16" s="179">
        <f t="shared" si="1"/>
        <v>56</v>
      </c>
      <c r="BE16" s="179">
        <f t="shared" si="1"/>
        <v>57</v>
      </c>
      <c r="BF16" s="179">
        <f t="shared" si="1"/>
        <v>58</v>
      </c>
      <c r="BG16" s="179">
        <f t="shared" si="1"/>
        <v>59</v>
      </c>
      <c r="BH16" s="179">
        <f t="shared" si="1"/>
        <v>60</v>
      </c>
      <c r="BI16" s="179">
        <f t="shared" si="1"/>
        <v>61</v>
      </c>
      <c r="BJ16" s="179">
        <f t="shared" si="1"/>
        <v>62</v>
      </c>
      <c r="BK16" s="179">
        <f t="shared" si="1"/>
        <v>63</v>
      </c>
      <c r="BL16" s="179">
        <f t="shared" si="1"/>
        <v>64</v>
      </c>
      <c r="BM16" s="179">
        <f t="shared" si="1"/>
        <v>65</v>
      </c>
      <c r="BN16" s="179">
        <f t="shared" si="1"/>
        <v>66</v>
      </c>
      <c r="BO16" s="179">
        <f>+BN16+1</f>
        <v>67</v>
      </c>
    </row>
    <row r="17" spans="1:67" ht="42" customHeight="1" x14ac:dyDescent="0.25">
      <c r="A17" s="205" t="s">
        <v>431</v>
      </c>
      <c r="B17" s="203"/>
      <c r="N17" s="1356" t="s">
        <v>255</v>
      </c>
      <c r="O17" s="1353"/>
      <c r="P17" s="1357" t="s">
        <v>256</v>
      </c>
      <c r="Q17" s="1353"/>
      <c r="R17" s="1356" t="s">
        <v>257</v>
      </c>
      <c r="S17" s="1353"/>
      <c r="T17" s="1356" t="s">
        <v>258</v>
      </c>
      <c r="U17" s="1353"/>
      <c r="V17" s="1356" t="s">
        <v>259</v>
      </c>
      <c r="W17" s="1352"/>
      <c r="X17" s="1353"/>
      <c r="Y17" s="1356" t="s">
        <v>260</v>
      </c>
      <c r="Z17" s="1352"/>
      <c r="AA17" s="1353"/>
      <c r="AB17" s="1356" t="s">
        <v>261</v>
      </c>
      <c r="AC17" s="1353"/>
      <c r="AD17" s="1356" t="s">
        <v>262</v>
      </c>
      <c r="AE17" s="1353"/>
      <c r="AF17" s="1356" t="s">
        <v>263</v>
      </c>
      <c r="AG17" s="1352"/>
      <c r="AH17" s="1352"/>
      <c r="AI17" s="1352"/>
      <c r="AJ17" s="1352"/>
      <c r="AK17" s="1352"/>
      <c r="AL17" s="1352"/>
      <c r="AM17" s="1353"/>
      <c r="AN17" s="1356" t="s">
        <v>264</v>
      </c>
      <c r="AO17" s="1352"/>
      <c r="AP17" s="1352"/>
      <c r="AQ17" s="1352"/>
      <c r="AR17" s="1353"/>
      <c r="AS17" s="1356" t="s">
        <v>265</v>
      </c>
      <c r="AT17" s="1352"/>
      <c r="AU17" s="1353"/>
      <c r="AV17" s="177" t="s">
        <v>266</v>
      </c>
      <c r="AW17" s="1356" t="s">
        <v>267</v>
      </c>
      <c r="AX17" s="1352"/>
      <c r="AY17" s="1352"/>
      <c r="AZ17" s="1352"/>
      <c r="BA17" s="1352"/>
      <c r="BB17" s="1353"/>
      <c r="BC17" s="177" t="s">
        <v>268</v>
      </c>
      <c r="BD17" s="177" t="s">
        <v>269</v>
      </c>
      <c r="BE17" s="177" t="s">
        <v>270</v>
      </c>
      <c r="BF17" s="177" t="s">
        <v>271</v>
      </c>
      <c r="BG17" s="177" t="s">
        <v>272</v>
      </c>
      <c r="BH17" s="177" t="s">
        <v>273</v>
      </c>
      <c r="BI17" s="177" t="s">
        <v>274</v>
      </c>
      <c r="BJ17" s="177" t="s">
        <v>275</v>
      </c>
      <c r="BK17" s="177" t="s">
        <v>276</v>
      </c>
      <c r="BL17" s="177" t="s">
        <v>277</v>
      </c>
      <c r="BM17" s="177" t="s">
        <v>278</v>
      </c>
      <c r="BN17" s="177" t="s">
        <v>279</v>
      </c>
      <c r="BO17" s="177" t="s">
        <v>280</v>
      </c>
    </row>
    <row r="18" spans="1:67" ht="15.6" customHeight="1" x14ac:dyDescent="0.25">
      <c r="N18" s="1233" t="s">
        <v>17</v>
      </c>
      <c r="O18" s="1344"/>
      <c r="P18" s="1233"/>
      <c r="Q18" s="1344"/>
      <c r="R18" s="1233"/>
      <c r="S18" s="1344"/>
      <c r="T18" s="1233"/>
      <c r="U18" s="1344"/>
      <c r="V18" s="1441"/>
      <c r="W18" s="1442"/>
      <c r="X18" s="1442"/>
      <c r="Y18" s="1441"/>
      <c r="Z18" s="1442"/>
      <c r="AA18" s="1442"/>
      <c r="AB18" s="1233"/>
      <c r="AC18" s="1344"/>
      <c r="AD18" s="1233"/>
      <c r="AE18" s="1344"/>
      <c r="AF18" s="1232" t="s">
        <v>10</v>
      </c>
      <c r="AG18" s="1344"/>
      <c r="AH18" s="1344"/>
      <c r="AI18" s="1344"/>
      <c r="AJ18" s="1344"/>
      <c r="AK18" s="1344"/>
      <c r="AL18" s="1344"/>
      <c r="AM18" s="1344"/>
      <c r="AN18" s="1233" t="s">
        <v>281</v>
      </c>
      <c r="AO18" s="1344"/>
      <c r="AP18" s="1344"/>
      <c r="AQ18" s="1344"/>
      <c r="AR18" s="1344"/>
      <c r="AS18" s="1233" t="s">
        <v>282</v>
      </c>
      <c r="AT18" s="1344"/>
      <c r="AU18" s="1344"/>
      <c r="AV18" s="169" t="s">
        <v>68</v>
      </c>
      <c r="AW18" s="1234" t="s">
        <v>283</v>
      </c>
      <c r="AX18" s="1344"/>
      <c r="AY18" s="1344"/>
      <c r="AZ18" s="1344"/>
      <c r="BA18" s="1344"/>
      <c r="BB18" s="1344"/>
      <c r="BC18" s="170">
        <v>365435716667</v>
      </c>
      <c r="BD18" s="170">
        <v>513851917</v>
      </c>
      <c r="BE18" s="170">
        <v>1209214714.4400001</v>
      </c>
      <c r="BF18" s="170">
        <v>-565000000</v>
      </c>
      <c r="BG18" s="170">
        <v>21679503276.77</v>
      </c>
      <c r="BH18" s="170">
        <v>-21165651359.77</v>
      </c>
      <c r="BI18" s="170">
        <v>32793083596.43</v>
      </c>
      <c r="BJ18" s="170">
        <v>-11113580319.66</v>
      </c>
      <c r="BK18" s="170">
        <v>32804087393.43</v>
      </c>
      <c r="BL18" s="170">
        <v>-11003797</v>
      </c>
      <c r="BM18" s="170">
        <v>29473424347.43</v>
      </c>
      <c r="BN18" s="170">
        <v>3330663046</v>
      </c>
      <c r="BO18" s="170">
        <v>78917023</v>
      </c>
    </row>
    <row r="19" spans="1:67" x14ac:dyDescent="0.25">
      <c r="N19" s="1233" t="s">
        <v>17</v>
      </c>
      <c r="O19" s="1344"/>
      <c r="P19" s="1233"/>
      <c r="Q19" s="1344"/>
      <c r="R19" s="1233"/>
      <c r="S19" s="1344"/>
      <c r="T19" s="1233"/>
      <c r="U19" s="1344"/>
      <c r="V19" s="1233"/>
      <c r="W19" s="1344"/>
      <c r="X19" s="1344"/>
      <c r="Y19" s="1233"/>
      <c r="Z19" s="1344"/>
      <c r="AA19" s="1344"/>
      <c r="AB19" s="1233"/>
      <c r="AC19" s="1344"/>
      <c r="AD19" s="1233"/>
      <c r="AE19" s="1344"/>
      <c r="AF19" s="1232" t="s">
        <v>10</v>
      </c>
      <c r="AG19" s="1344"/>
      <c r="AH19" s="1344"/>
      <c r="AI19" s="1344"/>
      <c r="AJ19" s="1344"/>
      <c r="AK19" s="1344"/>
      <c r="AL19" s="1344"/>
      <c r="AM19" s="1344"/>
      <c r="AN19" s="1233" t="s">
        <v>281</v>
      </c>
      <c r="AO19" s="1344"/>
      <c r="AP19" s="1344"/>
      <c r="AQ19" s="1344"/>
      <c r="AR19" s="1344"/>
      <c r="AS19" s="1233" t="s">
        <v>284</v>
      </c>
      <c r="AT19" s="1344"/>
      <c r="AU19" s="1344"/>
      <c r="AV19" s="169" t="s">
        <v>83</v>
      </c>
      <c r="AW19" s="1234" t="s">
        <v>285</v>
      </c>
      <c r="AX19" s="1344"/>
      <c r="AY19" s="1344"/>
      <c r="AZ19" s="1344"/>
      <c r="BA19" s="1344"/>
      <c r="BB19" s="1344"/>
      <c r="BC19" s="170">
        <v>519000000</v>
      </c>
      <c r="BD19" s="171">
        <v>0</v>
      </c>
      <c r="BE19" s="170">
        <v>519000000</v>
      </c>
      <c r="BF19" s="171">
        <v>0</v>
      </c>
      <c r="BG19" s="171">
        <v>0</v>
      </c>
      <c r="BH19" s="171">
        <v>0</v>
      </c>
      <c r="BI19" s="171">
        <v>0</v>
      </c>
      <c r="BJ19" s="171">
        <v>0</v>
      </c>
      <c r="BK19" s="171">
        <v>0</v>
      </c>
      <c r="BL19" s="171">
        <v>0</v>
      </c>
      <c r="BM19" s="171">
        <v>0</v>
      </c>
      <c r="BN19" s="171">
        <v>0</v>
      </c>
      <c r="BO19" s="171">
        <v>0</v>
      </c>
    </row>
    <row r="20" spans="1:67" ht="14.45" customHeight="1" x14ac:dyDescent="0.25">
      <c r="N20" s="1233" t="s">
        <v>17</v>
      </c>
      <c r="O20" s="1344"/>
      <c r="P20" s="1233"/>
      <c r="Q20" s="1344"/>
      <c r="R20" s="1233"/>
      <c r="S20" s="1344"/>
      <c r="T20" s="1233"/>
      <c r="U20" s="1344"/>
      <c r="V20" s="1233"/>
      <c r="W20" s="1344"/>
      <c r="X20" s="1344"/>
      <c r="Y20" s="1233"/>
      <c r="Z20" s="1344"/>
      <c r="AA20" s="1344"/>
      <c r="AB20" s="1233"/>
      <c r="AC20" s="1344"/>
      <c r="AD20" s="1233"/>
      <c r="AE20" s="1344"/>
      <c r="AF20" s="1232" t="s">
        <v>10</v>
      </c>
      <c r="AG20" s="1344"/>
      <c r="AH20" s="1344"/>
      <c r="AI20" s="1344"/>
      <c r="AJ20" s="1344"/>
      <c r="AK20" s="1344"/>
      <c r="AL20" s="1344"/>
      <c r="AM20" s="1344"/>
      <c r="AN20" s="1233" t="s">
        <v>281</v>
      </c>
      <c r="AO20" s="1344"/>
      <c r="AP20" s="1344"/>
      <c r="AQ20" s="1344"/>
      <c r="AR20" s="1344"/>
      <c r="AS20" s="1233" t="s">
        <v>284</v>
      </c>
      <c r="AT20" s="1344"/>
      <c r="AU20" s="1344"/>
      <c r="AV20" s="169" t="s">
        <v>26</v>
      </c>
      <c r="AW20" s="1234" t="s">
        <v>286</v>
      </c>
      <c r="AX20" s="1344"/>
      <c r="AY20" s="1344"/>
      <c r="AZ20" s="1344"/>
      <c r="BA20" s="1344"/>
      <c r="BB20" s="1344"/>
      <c r="BC20" s="170">
        <v>66513900000</v>
      </c>
      <c r="BD20" s="170">
        <v>1564844945</v>
      </c>
      <c r="BE20" s="170">
        <v>46452914074</v>
      </c>
      <c r="BF20" s="171">
        <v>0</v>
      </c>
      <c r="BG20" s="170">
        <v>573471557</v>
      </c>
      <c r="BH20" s="170">
        <v>991373388</v>
      </c>
      <c r="BI20" s="170">
        <v>154925237</v>
      </c>
      <c r="BJ20" s="170">
        <v>418546320</v>
      </c>
      <c r="BK20" s="170">
        <v>262094813</v>
      </c>
      <c r="BL20" s="170">
        <v>-107169576</v>
      </c>
      <c r="BM20" s="170">
        <v>262094813</v>
      </c>
      <c r="BN20" s="171">
        <v>0</v>
      </c>
      <c r="BO20" s="171">
        <v>0</v>
      </c>
    </row>
    <row r="21" spans="1:67" x14ac:dyDescent="0.25">
      <c r="N21" s="1233" t="s">
        <v>17</v>
      </c>
      <c r="O21" s="1344"/>
      <c r="P21" s="1233" t="s">
        <v>287</v>
      </c>
      <c r="Q21" s="1344"/>
      <c r="R21" s="1233"/>
      <c r="S21" s="1344"/>
      <c r="T21" s="1233"/>
      <c r="U21" s="1344"/>
      <c r="V21" s="1233"/>
      <c r="W21" s="1344"/>
      <c r="X21" s="1344"/>
      <c r="Y21" s="1233"/>
      <c r="Z21" s="1344"/>
      <c r="AA21" s="1344"/>
      <c r="AB21" s="1233"/>
      <c r="AC21" s="1344"/>
      <c r="AD21" s="1233"/>
      <c r="AE21" s="1344"/>
      <c r="AF21" s="1232" t="s">
        <v>9</v>
      </c>
      <c r="AG21" s="1344"/>
      <c r="AH21" s="1344"/>
      <c r="AI21" s="1344"/>
      <c r="AJ21" s="1344"/>
      <c r="AK21" s="1344"/>
      <c r="AL21" s="1344"/>
      <c r="AM21" s="1344"/>
      <c r="AN21" s="1233" t="s">
        <v>281</v>
      </c>
      <c r="AO21" s="1344"/>
      <c r="AP21" s="1344"/>
      <c r="AQ21" s="1344"/>
      <c r="AR21" s="1344"/>
      <c r="AS21" s="1233" t="s">
        <v>282</v>
      </c>
      <c r="AT21" s="1344"/>
      <c r="AU21" s="1344"/>
      <c r="AV21" s="169" t="s">
        <v>68</v>
      </c>
      <c r="AW21" s="1234" t="s">
        <v>283</v>
      </c>
      <c r="AX21" s="1344"/>
      <c r="AY21" s="1344"/>
      <c r="AZ21" s="1344"/>
      <c r="BA21" s="1344"/>
      <c r="BB21" s="1344"/>
      <c r="BC21" s="170">
        <v>151005016667</v>
      </c>
      <c r="BD21" s="171">
        <v>0</v>
      </c>
      <c r="BE21" s="170">
        <v>70997571</v>
      </c>
      <c r="BF21" s="171">
        <v>0</v>
      </c>
      <c r="BG21" s="170">
        <v>16309758997</v>
      </c>
      <c r="BH21" s="170">
        <v>-16309758997</v>
      </c>
      <c r="BI21" s="170">
        <v>16492712046</v>
      </c>
      <c r="BJ21" s="170">
        <v>-182953049</v>
      </c>
      <c r="BK21" s="170">
        <v>16512471340</v>
      </c>
      <c r="BL21" s="170">
        <v>-19759294</v>
      </c>
      <c r="BM21" s="170">
        <v>13198406249</v>
      </c>
      <c r="BN21" s="170">
        <v>3314065091</v>
      </c>
      <c r="BO21" s="170">
        <v>75976089</v>
      </c>
    </row>
    <row r="22" spans="1:67" x14ac:dyDescent="0.25">
      <c r="N22" s="1233" t="s">
        <v>17</v>
      </c>
      <c r="O22" s="1344"/>
      <c r="P22" s="1233" t="s">
        <v>287</v>
      </c>
      <c r="Q22" s="1344"/>
      <c r="R22" s="1233" t="s">
        <v>288</v>
      </c>
      <c r="S22" s="1344"/>
      <c r="T22" s="1233"/>
      <c r="U22" s="1344"/>
      <c r="V22" s="1233"/>
      <c r="W22" s="1344"/>
      <c r="X22" s="1344"/>
      <c r="Y22" s="1233"/>
      <c r="Z22" s="1344"/>
      <c r="AA22" s="1344"/>
      <c r="AB22" s="1233"/>
      <c r="AC22" s="1344"/>
      <c r="AD22" s="1233"/>
      <c r="AE22" s="1344"/>
      <c r="AF22" s="1232" t="s">
        <v>9</v>
      </c>
      <c r="AG22" s="1344"/>
      <c r="AH22" s="1344"/>
      <c r="AI22" s="1344"/>
      <c r="AJ22" s="1344"/>
      <c r="AK22" s="1344"/>
      <c r="AL22" s="1344"/>
      <c r="AM22" s="1344"/>
      <c r="AN22" s="1233" t="s">
        <v>281</v>
      </c>
      <c r="AO22" s="1344"/>
      <c r="AP22" s="1344"/>
      <c r="AQ22" s="1344"/>
      <c r="AR22" s="1344"/>
      <c r="AS22" s="1233" t="s">
        <v>282</v>
      </c>
      <c r="AT22" s="1344"/>
      <c r="AU22" s="1344"/>
      <c r="AV22" s="169" t="s">
        <v>68</v>
      </c>
      <c r="AW22" s="1234" t="s">
        <v>283</v>
      </c>
      <c r="AX22" s="1344"/>
      <c r="AY22" s="1344"/>
      <c r="AZ22" s="1344"/>
      <c r="BA22" s="1344"/>
      <c r="BB22" s="1344"/>
      <c r="BC22" s="170">
        <v>151005016667</v>
      </c>
      <c r="BD22" s="171">
        <v>0</v>
      </c>
      <c r="BE22" s="170">
        <v>70997571</v>
      </c>
      <c r="BF22" s="171">
        <v>0</v>
      </c>
      <c r="BG22" s="170">
        <v>16309758997</v>
      </c>
      <c r="BH22" s="170">
        <v>-16309758997</v>
      </c>
      <c r="BI22" s="170">
        <v>16492712046</v>
      </c>
      <c r="BJ22" s="170">
        <v>-182953049</v>
      </c>
      <c r="BK22" s="170">
        <v>16512471340</v>
      </c>
      <c r="BL22" s="170">
        <v>-19759294</v>
      </c>
      <c r="BM22" s="170">
        <v>13198406249</v>
      </c>
      <c r="BN22" s="170">
        <v>3314065091</v>
      </c>
      <c r="BO22" s="170">
        <v>75976089</v>
      </c>
    </row>
    <row r="23" spans="1:67" x14ac:dyDescent="0.25">
      <c r="N23" s="1233" t="s">
        <v>17</v>
      </c>
      <c r="O23" s="1344"/>
      <c r="P23" s="1233" t="s">
        <v>287</v>
      </c>
      <c r="Q23" s="1344"/>
      <c r="R23" s="1233" t="s">
        <v>288</v>
      </c>
      <c r="S23" s="1344"/>
      <c r="T23" s="1233" t="s">
        <v>287</v>
      </c>
      <c r="U23" s="1344"/>
      <c r="V23" s="1233"/>
      <c r="W23" s="1344"/>
      <c r="X23" s="1344"/>
      <c r="Y23" s="1233"/>
      <c r="Z23" s="1344"/>
      <c r="AA23" s="1344"/>
      <c r="AB23" s="1233"/>
      <c r="AC23" s="1344"/>
      <c r="AD23" s="1233"/>
      <c r="AE23" s="1344"/>
      <c r="AF23" s="1232" t="s">
        <v>289</v>
      </c>
      <c r="AG23" s="1344"/>
      <c r="AH23" s="1344"/>
      <c r="AI23" s="1344"/>
      <c r="AJ23" s="1344"/>
      <c r="AK23" s="1344"/>
      <c r="AL23" s="1344"/>
      <c r="AM23" s="1344"/>
      <c r="AN23" s="1233" t="s">
        <v>281</v>
      </c>
      <c r="AO23" s="1344"/>
      <c r="AP23" s="1344"/>
      <c r="AQ23" s="1344"/>
      <c r="AR23" s="1344"/>
      <c r="AS23" s="1233" t="s">
        <v>282</v>
      </c>
      <c r="AT23" s="1344"/>
      <c r="AU23" s="1344"/>
      <c r="AV23" s="169" t="s">
        <v>68</v>
      </c>
      <c r="AW23" s="1234" t="s">
        <v>283</v>
      </c>
      <c r="AX23" s="1344"/>
      <c r="AY23" s="1344"/>
      <c r="AZ23" s="1344"/>
      <c r="BA23" s="1344"/>
      <c r="BB23" s="1344"/>
      <c r="BC23" s="170">
        <v>113327000000</v>
      </c>
      <c r="BD23" s="171">
        <v>0</v>
      </c>
      <c r="BE23" s="171">
        <v>0</v>
      </c>
      <c r="BF23" s="171">
        <v>0</v>
      </c>
      <c r="BG23" s="170">
        <v>12992056181</v>
      </c>
      <c r="BH23" s="170">
        <v>-12992056181</v>
      </c>
      <c r="BI23" s="170">
        <v>12991980920</v>
      </c>
      <c r="BJ23" s="170">
        <v>75261</v>
      </c>
      <c r="BK23" s="170">
        <v>12991980920</v>
      </c>
      <c r="BL23" s="171">
        <v>0</v>
      </c>
      <c r="BM23" s="170">
        <v>12991980920</v>
      </c>
      <c r="BN23" s="171">
        <v>0</v>
      </c>
      <c r="BO23" s="170">
        <v>48806235</v>
      </c>
    </row>
    <row r="24" spans="1:67" x14ac:dyDescent="0.25">
      <c r="N24" s="1233" t="s">
        <v>17</v>
      </c>
      <c r="O24" s="1344"/>
      <c r="P24" s="1233" t="s">
        <v>287</v>
      </c>
      <c r="Q24" s="1344"/>
      <c r="R24" s="1233" t="s">
        <v>288</v>
      </c>
      <c r="S24" s="1344"/>
      <c r="T24" s="1233" t="s">
        <v>287</v>
      </c>
      <c r="U24" s="1344"/>
      <c r="V24" s="1233" t="s">
        <v>287</v>
      </c>
      <c r="W24" s="1344"/>
      <c r="X24" s="1344"/>
      <c r="Y24" s="1233"/>
      <c r="Z24" s="1344"/>
      <c r="AA24" s="1344"/>
      <c r="AB24" s="1233"/>
      <c r="AC24" s="1344"/>
      <c r="AD24" s="1233"/>
      <c r="AE24" s="1344"/>
      <c r="AF24" s="1232" t="s">
        <v>194</v>
      </c>
      <c r="AG24" s="1344"/>
      <c r="AH24" s="1344"/>
      <c r="AI24" s="1344"/>
      <c r="AJ24" s="1344"/>
      <c r="AK24" s="1344"/>
      <c r="AL24" s="1344"/>
      <c r="AM24" s="1344"/>
      <c r="AN24" s="1233" t="s">
        <v>281</v>
      </c>
      <c r="AO24" s="1344"/>
      <c r="AP24" s="1344"/>
      <c r="AQ24" s="1344"/>
      <c r="AR24" s="1344"/>
      <c r="AS24" s="1233" t="s">
        <v>282</v>
      </c>
      <c r="AT24" s="1344"/>
      <c r="AU24" s="1344"/>
      <c r="AV24" s="169" t="s">
        <v>68</v>
      </c>
      <c r="AW24" s="1234" t="s">
        <v>283</v>
      </c>
      <c r="AX24" s="1344"/>
      <c r="AY24" s="1344"/>
      <c r="AZ24" s="1344"/>
      <c r="BA24" s="1344"/>
      <c r="BB24" s="1344"/>
      <c r="BC24" s="170">
        <v>87215000000</v>
      </c>
      <c r="BD24" s="171">
        <v>0</v>
      </c>
      <c r="BE24" s="171">
        <v>0</v>
      </c>
      <c r="BF24" s="171">
        <v>0</v>
      </c>
      <c r="BG24" s="170">
        <v>11207667296</v>
      </c>
      <c r="BH24" s="170">
        <v>-11207667296</v>
      </c>
      <c r="BI24" s="170">
        <v>11207603840</v>
      </c>
      <c r="BJ24" s="170">
        <v>63456</v>
      </c>
      <c r="BK24" s="170">
        <v>11207603840</v>
      </c>
      <c r="BL24" s="171">
        <v>0</v>
      </c>
      <c r="BM24" s="170">
        <v>11207603840</v>
      </c>
      <c r="BN24" s="171">
        <v>0</v>
      </c>
      <c r="BO24" s="170">
        <v>48806235</v>
      </c>
    </row>
    <row r="25" spans="1:67" s="185" customFormat="1" x14ac:dyDescent="0.25">
      <c r="A25" s="185" t="str">
        <f>+B25&amp;"-"&amp;C25&amp;"-"&amp;D25&amp;"-"&amp;E25&amp;"-"&amp;F25&amp;"-"&amp;G25&amp;"-"&amp;AV25</f>
        <v>A-1-0-1-1-1-10</v>
      </c>
      <c r="B25" s="186" t="str">
        <f t="shared" ref="B25:B42" si="2">+N25</f>
        <v>A</v>
      </c>
      <c r="C25" s="186" t="str">
        <f t="shared" ref="C25:C42" si="3">+P25</f>
        <v>1</v>
      </c>
      <c r="D25" s="186" t="str">
        <f t="shared" ref="D25:D42" si="4">+R25</f>
        <v>0</v>
      </c>
      <c r="E25" s="186" t="str">
        <f t="shared" ref="E25:E42" si="5">+T25</f>
        <v>1</v>
      </c>
      <c r="F25" s="186" t="str">
        <f t="shared" ref="F25:F82" si="6">+V25</f>
        <v>1</v>
      </c>
      <c r="G25" s="186" t="str">
        <f t="shared" ref="G25:G82" si="7">+Y25</f>
        <v>1</v>
      </c>
      <c r="H25" s="186"/>
      <c r="I25" s="186"/>
      <c r="J25" s="186"/>
      <c r="K25" s="186"/>
      <c r="M25" s="199"/>
      <c r="N25" s="1445" t="s">
        <v>17</v>
      </c>
      <c r="O25" s="1444"/>
      <c r="P25" s="1445" t="s">
        <v>287</v>
      </c>
      <c r="Q25" s="1444"/>
      <c r="R25" s="1445" t="s">
        <v>288</v>
      </c>
      <c r="S25" s="1444"/>
      <c r="T25" s="1445" t="s">
        <v>287</v>
      </c>
      <c r="U25" s="1444"/>
      <c r="V25" s="1445" t="s">
        <v>287</v>
      </c>
      <c r="W25" s="1444"/>
      <c r="X25" s="1444"/>
      <c r="Y25" s="1445" t="s">
        <v>287</v>
      </c>
      <c r="Z25" s="1444"/>
      <c r="AA25" s="1444"/>
      <c r="AB25" s="1445"/>
      <c r="AC25" s="1444"/>
      <c r="AD25" s="1445"/>
      <c r="AE25" s="1444"/>
      <c r="AF25" s="1446" t="s">
        <v>18</v>
      </c>
      <c r="AG25" s="1444"/>
      <c r="AH25" s="1444"/>
      <c r="AI25" s="1444"/>
      <c r="AJ25" s="1444"/>
      <c r="AK25" s="1444"/>
      <c r="AL25" s="1444"/>
      <c r="AM25" s="1444"/>
      <c r="AN25" s="1445" t="s">
        <v>281</v>
      </c>
      <c r="AO25" s="1444"/>
      <c r="AP25" s="1444"/>
      <c r="AQ25" s="1444"/>
      <c r="AR25" s="1444"/>
      <c r="AS25" s="1445" t="s">
        <v>282</v>
      </c>
      <c r="AT25" s="1444"/>
      <c r="AU25" s="1444"/>
      <c r="AV25" s="187" t="s">
        <v>68</v>
      </c>
      <c r="AW25" s="1443" t="s">
        <v>283</v>
      </c>
      <c r="AX25" s="1444"/>
      <c r="AY25" s="1444"/>
      <c r="AZ25" s="1444"/>
      <c r="BA25" s="1444"/>
      <c r="BB25" s="1444"/>
      <c r="BC25" s="188">
        <v>81215000000</v>
      </c>
      <c r="BD25" s="189">
        <v>0</v>
      </c>
      <c r="BE25" s="189">
        <v>0</v>
      </c>
      <c r="BF25" s="189">
        <v>0</v>
      </c>
      <c r="BG25" s="188">
        <v>10122537822</v>
      </c>
      <c r="BH25" s="188">
        <v>-10122537822</v>
      </c>
      <c r="BI25" s="188">
        <v>10122525131</v>
      </c>
      <c r="BJ25" s="188">
        <v>12691</v>
      </c>
      <c r="BK25" s="188">
        <v>10122525131</v>
      </c>
      <c r="BL25" s="189">
        <v>0</v>
      </c>
      <c r="BM25" s="188">
        <v>10122525131</v>
      </c>
      <c r="BN25" s="189">
        <v>0</v>
      </c>
      <c r="BO25" s="189">
        <v>0</v>
      </c>
    </row>
    <row r="26" spans="1:67" s="185" customFormat="1" x14ac:dyDescent="0.25">
      <c r="A26" s="185" t="str">
        <f>+B26&amp;"-"&amp;C26&amp;"-"&amp;D26&amp;"-"&amp;E26&amp;"-"&amp;F26&amp;"-"&amp;G26&amp;"-"&amp;AV26</f>
        <v>A-1-0-1-1-2-10</v>
      </c>
      <c r="B26" s="186" t="str">
        <f t="shared" si="2"/>
        <v>A</v>
      </c>
      <c r="C26" s="186" t="str">
        <f t="shared" si="3"/>
        <v>1</v>
      </c>
      <c r="D26" s="186" t="str">
        <f t="shared" si="4"/>
        <v>0</v>
      </c>
      <c r="E26" s="186" t="str">
        <f t="shared" si="5"/>
        <v>1</v>
      </c>
      <c r="F26" s="186" t="str">
        <f t="shared" si="6"/>
        <v>1</v>
      </c>
      <c r="G26" s="186" t="str">
        <f t="shared" si="7"/>
        <v>2</v>
      </c>
      <c r="H26" s="186"/>
      <c r="I26" s="186"/>
      <c r="J26" s="186"/>
      <c r="K26" s="186"/>
      <c r="M26" s="199"/>
      <c r="N26" s="1445" t="s">
        <v>17</v>
      </c>
      <c r="O26" s="1444"/>
      <c r="P26" s="1445" t="s">
        <v>287</v>
      </c>
      <c r="Q26" s="1444"/>
      <c r="R26" s="1445" t="s">
        <v>288</v>
      </c>
      <c r="S26" s="1444"/>
      <c r="T26" s="1445" t="s">
        <v>287</v>
      </c>
      <c r="U26" s="1444"/>
      <c r="V26" s="1445" t="s">
        <v>287</v>
      </c>
      <c r="W26" s="1444"/>
      <c r="X26" s="1444"/>
      <c r="Y26" s="1445" t="s">
        <v>290</v>
      </c>
      <c r="Z26" s="1444"/>
      <c r="AA26" s="1444"/>
      <c r="AB26" s="1445"/>
      <c r="AC26" s="1444"/>
      <c r="AD26" s="1445"/>
      <c r="AE26" s="1444"/>
      <c r="AF26" s="1446" t="s">
        <v>19</v>
      </c>
      <c r="AG26" s="1444"/>
      <c r="AH26" s="1444"/>
      <c r="AI26" s="1444"/>
      <c r="AJ26" s="1444"/>
      <c r="AK26" s="1444"/>
      <c r="AL26" s="1444"/>
      <c r="AM26" s="1444"/>
      <c r="AN26" s="1445" t="s">
        <v>281</v>
      </c>
      <c r="AO26" s="1444"/>
      <c r="AP26" s="1444"/>
      <c r="AQ26" s="1444"/>
      <c r="AR26" s="1444"/>
      <c r="AS26" s="1445" t="s">
        <v>282</v>
      </c>
      <c r="AT26" s="1444"/>
      <c r="AU26" s="1444"/>
      <c r="AV26" s="187" t="s">
        <v>68</v>
      </c>
      <c r="AW26" s="1443" t="s">
        <v>283</v>
      </c>
      <c r="AX26" s="1444"/>
      <c r="AY26" s="1444"/>
      <c r="AZ26" s="1444"/>
      <c r="BA26" s="1444"/>
      <c r="BB26" s="1444"/>
      <c r="BC26" s="188">
        <v>5000000000</v>
      </c>
      <c r="BD26" s="189">
        <v>0</v>
      </c>
      <c r="BE26" s="189">
        <v>0</v>
      </c>
      <c r="BF26" s="189">
        <v>0</v>
      </c>
      <c r="BG26" s="188">
        <v>964310392</v>
      </c>
      <c r="BH26" s="188">
        <v>-964310392</v>
      </c>
      <c r="BI26" s="188">
        <v>964310392</v>
      </c>
      <c r="BJ26" s="189">
        <v>0</v>
      </c>
      <c r="BK26" s="188">
        <v>964310392</v>
      </c>
      <c r="BL26" s="189">
        <v>0</v>
      </c>
      <c r="BM26" s="188">
        <v>964310392</v>
      </c>
      <c r="BN26" s="189">
        <v>0</v>
      </c>
      <c r="BO26" s="189">
        <v>0</v>
      </c>
    </row>
    <row r="27" spans="1:67" s="185" customFormat="1" x14ac:dyDescent="0.25">
      <c r="A27" s="185" t="str">
        <f>+B27&amp;"-"&amp;C27&amp;"-"&amp;D27&amp;"-"&amp;E27&amp;"-"&amp;F27&amp;"-"&amp;G27&amp;"-"&amp;AV27</f>
        <v>A-1-0-1-1-4-10</v>
      </c>
      <c r="B27" s="186" t="str">
        <f t="shared" si="2"/>
        <v>A</v>
      </c>
      <c r="C27" s="186" t="str">
        <f t="shared" si="3"/>
        <v>1</v>
      </c>
      <c r="D27" s="186" t="str">
        <f t="shared" si="4"/>
        <v>0</v>
      </c>
      <c r="E27" s="186" t="str">
        <f t="shared" si="5"/>
        <v>1</v>
      </c>
      <c r="F27" s="186" t="str">
        <f t="shared" si="6"/>
        <v>1</v>
      </c>
      <c r="G27" s="186" t="str">
        <f t="shared" si="7"/>
        <v>4</v>
      </c>
      <c r="H27" s="186"/>
      <c r="I27" s="186"/>
      <c r="J27" s="186"/>
      <c r="K27" s="186"/>
      <c r="M27" s="199"/>
      <c r="N27" s="1445" t="s">
        <v>17</v>
      </c>
      <c r="O27" s="1444"/>
      <c r="P27" s="1445" t="s">
        <v>287</v>
      </c>
      <c r="Q27" s="1444"/>
      <c r="R27" s="1445" t="s">
        <v>288</v>
      </c>
      <c r="S27" s="1444"/>
      <c r="T27" s="1445" t="s">
        <v>287</v>
      </c>
      <c r="U27" s="1444"/>
      <c r="V27" s="1445" t="s">
        <v>287</v>
      </c>
      <c r="W27" s="1444"/>
      <c r="X27" s="1444"/>
      <c r="Y27" s="1445" t="s">
        <v>291</v>
      </c>
      <c r="Z27" s="1444"/>
      <c r="AA27" s="1444"/>
      <c r="AB27" s="1445"/>
      <c r="AC27" s="1444"/>
      <c r="AD27" s="1445"/>
      <c r="AE27" s="1444"/>
      <c r="AF27" s="1446" t="s">
        <v>20</v>
      </c>
      <c r="AG27" s="1444"/>
      <c r="AH27" s="1444"/>
      <c r="AI27" s="1444"/>
      <c r="AJ27" s="1444"/>
      <c r="AK27" s="1444"/>
      <c r="AL27" s="1444"/>
      <c r="AM27" s="1444"/>
      <c r="AN27" s="1445" t="s">
        <v>281</v>
      </c>
      <c r="AO27" s="1444"/>
      <c r="AP27" s="1444"/>
      <c r="AQ27" s="1444"/>
      <c r="AR27" s="1444"/>
      <c r="AS27" s="1445" t="s">
        <v>282</v>
      </c>
      <c r="AT27" s="1444"/>
      <c r="AU27" s="1444"/>
      <c r="AV27" s="187" t="s">
        <v>68</v>
      </c>
      <c r="AW27" s="1443" t="s">
        <v>283</v>
      </c>
      <c r="AX27" s="1444"/>
      <c r="AY27" s="1444"/>
      <c r="AZ27" s="1444"/>
      <c r="BA27" s="1444"/>
      <c r="BB27" s="1444"/>
      <c r="BC27" s="188">
        <v>1000000000</v>
      </c>
      <c r="BD27" s="189">
        <v>0</v>
      </c>
      <c r="BE27" s="189">
        <v>0</v>
      </c>
      <c r="BF27" s="189">
        <v>0</v>
      </c>
      <c r="BG27" s="188">
        <v>120819082</v>
      </c>
      <c r="BH27" s="188">
        <v>-120819082</v>
      </c>
      <c r="BI27" s="188">
        <v>120768317</v>
      </c>
      <c r="BJ27" s="188">
        <v>50765</v>
      </c>
      <c r="BK27" s="188">
        <v>120768317</v>
      </c>
      <c r="BL27" s="189">
        <v>0</v>
      </c>
      <c r="BM27" s="188">
        <v>120768317</v>
      </c>
      <c r="BN27" s="189">
        <v>0</v>
      </c>
      <c r="BO27" s="188">
        <v>48806235</v>
      </c>
    </row>
    <row r="28" spans="1:67" ht="14.45" customHeight="1" x14ac:dyDescent="0.25">
      <c r="B28" s="179" t="str">
        <f t="shared" si="2"/>
        <v>A</v>
      </c>
      <c r="C28" s="179" t="str">
        <f t="shared" si="3"/>
        <v>1</v>
      </c>
      <c r="D28" s="179" t="str">
        <f t="shared" si="4"/>
        <v>0</v>
      </c>
      <c r="E28" s="179" t="str">
        <f t="shared" si="5"/>
        <v>1</v>
      </c>
      <c r="F28" s="179" t="str">
        <f t="shared" si="6"/>
        <v>4</v>
      </c>
      <c r="G28" s="179">
        <f t="shared" si="7"/>
        <v>0</v>
      </c>
      <c r="N28" s="1233" t="s">
        <v>17</v>
      </c>
      <c r="O28" s="1344"/>
      <c r="P28" s="1233" t="s">
        <v>287</v>
      </c>
      <c r="Q28" s="1344"/>
      <c r="R28" s="1233" t="s">
        <v>288</v>
      </c>
      <c r="S28" s="1344"/>
      <c r="T28" s="1233" t="s">
        <v>287</v>
      </c>
      <c r="U28" s="1344"/>
      <c r="V28" s="1233" t="s">
        <v>291</v>
      </c>
      <c r="W28" s="1344"/>
      <c r="X28" s="1344"/>
      <c r="Y28" s="1233"/>
      <c r="Z28" s="1344"/>
      <c r="AA28" s="1344"/>
      <c r="AB28" s="1233"/>
      <c r="AC28" s="1344"/>
      <c r="AD28" s="1233"/>
      <c r="AE28" s="1344"/>
      <c r="AF28" s="1232" t="s">
        <v>195</v>
      </c>
      <c r="AG28" s="1344"/>
      <c r="AH28" s="1344"/>
      <c r="AI28" s="1344"/>
      <c r="AJ28" s="1344"/>
      <c r="AK28" s="1344"/>
      <c r="AL28" s="1344"/>
      <c r="AM28" s="1344"/>
      <c r="AN28" s="1233" t="s">
        <v>281</v>
      </c>
      <c r="AO28" s="1344"/>
      <c r="AP28" s="1344"/>
      <c r="AQ28" s="1344"/>
      <c r="AR28" s="1344"/>
      <c r="AS28" s="1233" t="s">
        <v>282</v>
      </c>
      <c r="AT28" s="1344"/>
      <c r="AU28" s="1344"/>
      <c r="AV28" s="169" t="s">
        <v>68</v>
      </c>
      <c r="AW28" s="1234" t="s">
        <v>283</v>
      </c>
      <c r="AX28" s="1344"/>
      <c r="AY28" s="1344"/>
      <c r="AZ28" s="1344"/>
      <c r="BA28" s="1344"/>
      <c r="BB28" s="1344"/>
      <c r="BC28" s="170">
        <v>1525000000</v>
      </c>
      <c r="BD28" s="171">
        <v>0</v>
      </c>
      <c r="BE28" s="171">
        <v>0</v>
      </c>
      <c r="BF28" s="171">
        <v>0</v>
      </c>
      <c r="BG28" s="170">
        <v>187674746</v>
      </c>
      <c r="BH28" s="170">
        <v>-187674746</v>
      </c>
      <c r="BI28" s="170">
        <v>187674746</v>
      </c>
      <c r="BJ28" s="171">
        <v>0</v>
      </c>
      <c r="BK28" s="170">
        <v>187674746</v>
      </c>
      <c r="BL28" s="171">
        <v>0</v>
      </c>
      <c r="BM28" s="170">
        <v>187674746</v>
      </c>
      <c r="BN28" s="171">
        <v>0</v>
      </c>
      <c r="BO28" s="171">
        <v>0</v>
      </c>
    </row>
    <row r="29" spans="1:67" s="185" customFormat="1" x14ac:dyDescent="0.25">
      <c r="A29" s="185" t="str">
        <f t="shared" ref="A29:A41" si="8">+B29&amp;"-"&amp;C29&amp;"-"&amp;D29&amp;"-"&amp;E29&amp;"-"&amp;F29&amp;"-"&amp;G29&amp;"-"&amp;AV29</f>
        <v>A-1-0-1-4-2-10</v>
      </c>
      <c r="B29" s="186" t="str">
        <f t="shared" si="2"/>
        <v>A</v>
      </c>
      <c r="C29" s="186" t="str">
        <f t="shared" si="3"/>
        <v>1</v>
      </c>
      <c r="D29" s="186" t="str">
        <f t="shared" si="4"/>
        <v>0</v>
      </c>
      <c r="E29" s="186" t="str">
        <f t="shared" si="5"/>
        <v>1</v>
      </c>
      <c r="F29" s="186" t="str">
        <f t="shared" si="6"/>
        <v>4</v>
      </c>
      <c r="G29" s="186" t="str">
        <f t="shared" si="7"/>
        <v>2</v>
      </c>
      <c r="H29" s="186"/>
      <c r="I29" s="186"/>
      <c r="J29" s="186"/>
      <c r="K29" s="186"/>
      <c r="M29" s="199"/>
      <c r="N29" s="1445" t="s">
        <v>17</v>
      </c>
      <c r="O29" s="1444"/>
      <c r="P29" s="1445" t="s">
        <v>287</v>
      </c>
      <c r="Q29" s="1444"/>
      <c r="R29" s="1445" t="s">
        <v>288</v>
      </c>
      <c r="S29" s="1444"/>
      <c r="T29" s="1445" t="s">
        <v>287</v>
      </c>
      <c r="U29" s="1444"/>
      <c r="V29" s="1445" t="s">
        <v>291</v>
      </c>
      <c r="W29" s="1444"/>
      <c r="X29" s="1444"/>
      <c r="Y29" s="1445" t="s">
        <v>290</v>
      </c>
      <c r="Z29" s="1444"/>
      <c r="AA29" s="1444"/>
      <c r="AB29" s="1445"/>
      <c r="AC29" s="1444"/>
      <c r="AD29" s="1445"/>
      <c r="AE29" s="1444"/>
      <c r="AF29" s="1446" t="s">
        <v>21</v>
      </c>
      <c r="AG29" s="1444"/>
      <c r="AH29" s="1444"/>
      <c r="AI29" s="1444"/>
      <c r="AJ29" s="1444"/>
      <c r="AK29" s="1444"/>
      <c r="AL29" s="1444"/>
      <c r="AM29" s="1444"/>
      <c r="AN29" s="1445" t="s">
        <v>281</v>
      </c>
      <c r="AO29" s="1444"/>
      <c r="AP29" s="1444"/>
      <c r="AQ29" s="1444"/>
      <c r="AR29" s="1444"/>
      <c r="AS29" s="1445" t="s">
        <v>282</v>
      </c>
      <c r="AT29" s="1444"/>
      <c r="AU29" s="1444"/>
      <c r="AV29" s="187" t="s">
        <v>68</v>
      </c>
      <c r="AW29" s="1443" t="s">
        <v>283</v>
      </c>
      <c r="AX29" s="1444"/>
      <c r="AY29" s="1444"/>
      <c r="AZ29" s="1444"/>
      <c r="BA29" s="1444"/>
      <c r="BB29" s="1444"/>
      <c r="BC29" s="188">
        <v>1525000000</v>
      </c>
      <c r="BD29" s="189">
        <v>0</v>
      </c>
      <c r="BE29" s="189">
        <v>0</v>
      </c>
      <c r="BF29" s="189">
        <v>0</v>
      </c>
      <c r="BG29" s="188">
        <v>187674746</v>
      </c>
      <c r="BH29" s="188">
        <v>-187674746</v>
      </c>
      <c r="BI29" s="188">
        <v>187674746</v>
      </c>
      <c r="BJ29" s="188">
        <v>0</v>
      </c>
      <c r="BK29" s="188">
        <v>187674746</v>
      </c>
      <c r="BL29" s="189">
        <v>0</v>
      </c>
      <c r="BM29" s="188">
        <v>187674746</v>
      </c>
      <c r="BN29" s="189">
        <v>0</v>
      </c>
      <c r="BO29" s="188">
        <v>0</v>
      </c>
    </row>
    <row r="30" spans="1:67" ht="14.45" customHeight="1" x14ac:dyDescent="0.25">
      <c r="B30" s="179" t="str">
        <f t="shared" si="2"/>
        <v>A</v>
      </c>
      <c r="C30" s="179" t="str">
        <f t="shared" si="3"/>
        <v>1</v>
      </c>
      <c r="D30" s="179" t="str">
        <f t="shared" si="4"/>
        <v>0</v>
      </c>
      <c r="E30" s="179" t="str">
        <f t="shared" si="5"/>
        <v>1</v>
      </c>
      <c r="F30" s="179" t="str">
        <f t="shared" si="6"/>
        <v>5</v>
      </c>
      <c r="G30" s="179">
        <f t="shared" si="7"/>
        <v>0</v>
      </c>
      <c r="N30" s="1233" t="s">
        <v>17</v>
      </c>
      <c r="O30" s="1344"/>
      <c r="P30" s="1233" t="s">
        <v>287</v>
      </c>
      <c r="Q30" s="1344"/>
      <c r="R30" s="1233" t="s">
        <v>288</v>
      </c>
      <c r="S30" s="1344"/>
      <c r="T30" s="1233" t="s">
        <v>287</v>
      </c>
      <c r="U30" s="1344"/>
      <c r="V30" s="1233" t="s">
        <v>292</v>
      </c>
      <c r="W30" s="1344"/>
      <c r="X30" s="1344"/>
      <c r="Y30" s="1233"/>
      <c r="Z30" s="1344"/>
      <c r="AA30" s="1344"/>
      <c r="AB30" s="1233"/>
      <c r="AC30" s="1344"/>
      <c r="AD30" s="1233"/>
      <c r="AE30" s="1344"/>
      <c r="AF30" s="1232" t="s">
        <v>197</v>
      </c>
      <c r="AG30" s="1344"/>
      <c r="AH30" s="1344"/>
      <c r="AI30" s="1344"/>
      <c r="AJ30" s="1344"/>
      <c r="AK30" s="1344"/>
      <c r="AL30" s="1344"/>
      <c r="AM30" s="1344"/>
      <c r="AN30" s="1233" t="s">
        <v>281</v>
      </c>
      <c r="AO30" s="1344"/>
      <c r="AP30" s="1344"/>
      <c r="AQ30" s="1344"/>
      <c r="AR30" s="1344"/>
      <c r="AS30" s="1233" t="s">
        <v>282</v>
      </c>
      <c r="AT30" s="1344"/>
      <c r="AU30" s="1344"/>
      <c r="AV30" s="169" t="s">
        <v>68</v>
      </c>
      <c r="AW30" s="1234" t="s">
        <v>283</v>
      </c>
      <c r="AX30" s="1344"/>
      <c r="AY30" s="1344"/>
      <c r="AZ30" s="1344"/>
      <c r="BA30" s="1344"/>
      <c r="BB30" s="1344"/>
      <c r="BC30" s="170">
        <v>24015000000</v>
      </c>
      <c r="BD30" s="171">
        <v>0</v>
      </c>
      <c r="BE30" s="171">
        <v>0</v>
      </c>
      <c r="BF30" s="171">
        <v>0</v>
      </c>
      <c r="BG30" s="170">
        <v>1551699270</v>
      </c>
      <c r="BH30" s="170">
        <v>-1551699270</v>
      </c>
      <c r="BI30" s="170">
        <v>1551694445</v>
      </c>
      <c r="BJ30" s="170">
        <v>4825</v>
      </c>
      <c r="BK30" s="170">
        <v>1551694445</v>
      </c>
      <c r="BL30" s="171">
        <v>0</v>
      </c>
      <c r="BM30" s="170">
        <v>1551694445</v>
      </c>
      <c r="BN30" s="171">
        <v>0</v>
      </c>
      <c r="BO30" s="171">
        <v>0</v>
      </c>
    </row>
    <row r="31" spans="1:67" s="185" customFormat="1" x14ac:dyDescent="0.25">
      <c r="A31" s="185" t="str">
        <f t="shared" si="8"/>
        <v>A-1-0-1-5-1-10</v>
      </c>
      <c r="B31" s="186" t="str">
        <f t="shared" si="2"/>
        <v>A</v>
      </c>
      <c r="C31" s="186" t="str">
        <f t="shared" si="3"/>
        <v>1</v>
      </c>
      <c r="D31" s="186" t="str">
        <f t="shared" si="4"/>
        <v>0</v>
      </c>
      <c r="E31" s="186" t="str">
        <f t="shared" si="5"/>
        <v>1</v>
      </c>
      <c r="F31" s="186" t="str">
        <f t="shared" si="6"/>
        <v>5</v>
      </c>
      <c r="G31" s="186" t="str">
        <f t="shared" si="7"/>
        <v>1</v>
      </c>
      <c r="H31" s="186"/>
      <c r="I31" s="186"/>
      <c r="J31" s="186"/>
      <c r="K31" s="186"/>
      <c r="M31" s="199"/>
      <c r="N31" s="1445" t="s">
        <v>17</v>
      </c>
      <c r="O31" s="1444"/>
      <c r="P31" s="1445" t="s">
        <v>287</v>
      </c>
      <c r="Q31" s="1444"/>
      <c r="R31" s="1445" t="s">
        <v>288</v>
      </c>
      <c r="S31" s="1444"/>
      <c r="T31" s="1445" t="s">
        <v>287</v>
      </c>
      <c r="U31" s="1444"/>
      <c r="V31" s="1445" t="s">
        <v>292</v>
      </c>
      <c r="W31" s="1444"/>
      <c r="X31" s="1444"/>
      <c r="Y31" s="1445" t="s">
        <v>287</v>
      </c>
      <c r="Z31" s="1444"/>
      <c r="AA31" s="1444"/>
      <c r="AB31" s="1445"/>
      <c r="AC31" s="1444"/>
      <c r="AD31" s="1445"/>
      <c r="AE31" s="1444"/>
      <c r="AF31" s="1446" t="s">
        <v>22</v>
      </c>
      <c r="AG31" s="1444"/>
      <c r="AH31" s="1444"/>
      <c r="AI31" s="1444"/>
      <c r="AJ31" s="1444"/>
      <c r="AK31" s="1444"/>
      <c r="AL31" s="1444"/>
      <c r="AM31" s="1444"/>
      <c r="AN31" s="1445" t="s">
        <v>281</v>
      </c>
      <c r="AO31" s="1444"/>
      <c r="AP31" s="1444"/>
      <c r="AQ31" s="1444"/>
      <c r="AR31" s="1444"/>
      <c r="AS31" s="1445" t="s">
        <v>282</v>
      </c>
      <c r="AT31" s="1444"/>
      <c r="AU31" s="1444"/>
      <c r="AV31" s="187" t="s">
        <v>68</v>
      </c>
      <c r="AW31" s="1443" t="s">
        <v>283</v>
      </c>
      <c r="AX31" s="1444"/>
      <c r="AY31" s="1444"/>
      <c r="AZ31" s="1444"/>
      <c r="BA31" s="1444"/>
      <c r="BB31" s="1444"/>
      <c r="BC31" s="188">
        <v>3150962889</v>
      </c>
      <c r="BD31" s="189">
        <v>0</v>
      </c>
      <c r="BE31" s="189">
        <v>0</v>
      </c>
      <c r="BF31" s="189">
        <v>0</v>
      </c>
      <c r="BG31" s="188">
        <v>374469666</v>
      </c>
      <c r="BH31" s="188">
        <v>-374469666</v>
      </c>
      <c r="BI31" s="188">
        <v>374469666</v>
      </c>
      <c r="BJ31" s="188">
        <v>0</v>
      </c>
      <c r="BK31" s="188">
        <v>374469666</v>
      </c>
      <c r="BL31" s="189">
        <v>0</v>
      </c>
      <c r="BM31" s="188">
        <v>374469666</v>
      </c>
      <c r="BN31" s="189">
        <v>0</v>
      </c>
      <c r="BO31" s="188">
        <v>0</v>
      </c>
    </row>
    <row r="32" spans="1:67" s="185" customFormat="1" x14ac:dyDescent="0.25">
      <c r="A32" s="185" t="str">
        <f t="shared" si="8"/>
        <v>A-1-0-1-5-2-10</v>
      </c>
      <c r="B32" s="186" t="str">
        <f t="shared" si="2"/>
        <v>A</v>
      </c>
      <c r="C32" s="186" t="str">
        <f t="shared" si="3"/>
        <v>1</v>
      </c>
      <c r="D32" s="186" t="str">
        <f t="shared" si="4"/>
        <v>0</v>
      </c>
      <c r="E32" s="186" t="str">
        <f t="shared" si="5"/>
        <v>1</v>
      </c>
      <c r="F32" s="186" t="str">
        <f t="shared" si="6"/>
        <v>5</v>
      </c>
      <c r="G32" s="186" t="str">
        <f t="shared" si="7"/>
        <v>2</v>
      </c>
      <c r="H32" s="186"/>
      <c r="I32" s="186"/>
      <c r="J32" s="186"/>
      <c r="K32" s="186"/>
      <c r="M32" s="199"/>
      <c r="N32" s="1445" t="s">
        <v>17</v>
      </c>
      <c r="O32" s="1444"/>
      <c r="P32" s="1445" t="s">
        <v>287</v>
      </c>
      <c r="Q32" s="1444"/>
      <c r="R32" s="1445" t="s">
        <v>288</v>
      </c>
      <c r="S32" s="1444"/>
      <c r="T32" s="1445" t="s">
        <v>287</v>
      </c>
      <c r="U32" s="1444"/>
      <c r="V32" s="1445" t="s">
        <v>292</v>
      </c>
      <c r="W32" s="1444"/>
      <c r="X32" s="1444"/>
      <c r="Y32" s="1445" t="s">
        <v>290</v>
      </c>
      <c r="Z32" s="1444"/>
      <c r="AA32" s="1444"/>
      <c r="AB32" s="1445"/>
      <c r="AC32" s="1444"/>
      <c r="AD32" s="1445"/>
      <c r="AE32" s="1444"/>
      <c r="AF32" s="1446" t="s">
        <v>23</v>
      </c>
      <c r="AG32" s="1444"/>
      <c r="AH32" s="1444"/>
      <c r="AI32" s="1444"/>
      <c r="AJ32" s="1444"/>
      <c r="AK32" s="1444"/>
      <c r="AL32" s="1444"/>
      <c r="AM32" s="1444"/>
      <c r="AN32" s="1445" t="s">
        <v>281</v>
      </c>
      <c r="AO32" s="1444"/>
      <c r="AP32" s="1444"/>
      <c r="AQ32" s="1444"/>
      <c r="AR32" s="1444"/>
      <c r="AS32" s="1445" t="s">
        <v>282</v>
      </c>
      <c r="AT32" s="1444"/>
      <c r="AU32" s="1444"/>
      <c r="AV32" s="187" t="s">
        <v>68</v>
      </c>
      <c r="AW32" s="1443" t="s">
        <v>283</v>
      </c>
      <c r="AX32" s="1444"/>
      <c r="AY32" s="1444"/>
      <c r="AZ32" s="1444"/>
      <c r="BA32" s="1444"/>
      <c r="BB32" s="1444"/>
      <c r="BC32" s="188">
        <v>2597340556</v>
      </c>
      <c r="BD32" s="189">
        <v>0</v>
      </c>
      <c r="BE32" s="189">
        <v>0</v>
      </c>
      <c r="BF32" s="189">
        <v>0</v>
      </c>
      <c r="BG32" s="188">
        <v>267904639</v>
      </c>
      <c r="BH32" s="188">
        <v>-267904639</v>
      </c>
      <c r="BI32" s="188">
        <v>267904639</v>
      </c>
      <c r="BJ32" s="188">
        <v>0</v>
      </c>
      <c r="BK32" s="188">
        <v>267904639</v>
      </c>
      <c r="BL32" s="189">
        <v>0</v>
      </c>
      <c r="BM32" s="188">
        <v>267904639</v>
      </c>
      <c r="BN32" s="189">
        <v>0</v>
      </c>
      <c r="BO32" s="188">
        <v>0</v>
      </c>
    </row>
    <row r="33" spans="1:67" s="185" customFormat="1" x14ac:dyDescent="0.25">
      <c r="A33" s="185" t="str">
        <f t="shared" si="8"/>
        <v>A-1-0-1-5-14-10</v>
      </c>
      <c r="B33" s="186" t="str">
        <f t="shared" si="2"/>
        <v>A</v>
      </c>
      <c r="C33" s="186" t="str">
        <f t="shared" si="3"/>
        <v>1</v>
      </c>
      <c r="D33" s="186" t="str">
        <f t="shared" si="4"/>
        <v>0</v>
      </c>
      <c r="E33" s="186" t="str">
        <f t="shared" si="5"/>
        <v>1</v>
      </c>
      <c r="F33" s="186" t="str">
        <f t="shared" si="6"/>
        <v>5</v>
      </c>
      <c r="G33" s="186" t="str">
        <f t="shared" si="7"/>
        <v>14</v>
      </c>
      <c r="H33" s="186"/>
      <c r="I33" s="186"/>
      <c r="J33" s="186"/>
      <c r="K33" s="186"/>
      <c r="M33" s="199"/>
      <c r="N33" s="1445" t="s">
        <v>17</v>
      </c>
      <c r="O33" s="1444"/>
      <c r="P33" s="1445" t="s">
        <v>287</v>
      </c>
      <c r="Q33" s="1444"/>
      <c r="R33" s="1445" t="s">
        <v>288</v>
      </c>
      <c r="S33" s="1444"/>
      <c r="T33" s="1445" t="s">
        <v>287</v>
      </c>
      <c r="U33" s="1444"/>
      <c r="V33" s="1445" t="s">
        <v>292</v>
      </c>
      <c r="W33" s="1444"/>
      <c r="X33" s="1444"/>
      <c r="Y33" s="1445" t="s">
        <v>293</v>
      </c>
      <c r="Z33" s="1444"/>
      <c r="AA33" s="1444"/>
      <c r="AB33" s="1445"/>
      <c r="AC33" s="1444"/>
      <c r="AD33" s="1445"/>
      <c r="AE33" s="1444"/>
      <c r="AF33" s="1446" t="s">
        <v>24</v>
      </c>
      <c r="AG33" s="1444"/>
      <c r="AH33" s="1444"/>
      <c r="AI33" s="1444"/>
      <c r="AJ33" s="1444"/>
      <c r="AK33" s="1444"/>
      <c r="AL33" s="1444"/>
      <c r="AM33" s="1444"/>
      <c r="AN33" s="1445" t="s">
        <v>281</v>
      </c>
      <c r="AO33" s="1444"/>
      <c r="AP33" s="1444"/>
      <c r="AQ33" s="1444"/>
      <c r="AR33" s="1444"/>
      <c r="AS33" s="1445" t="s">
        <v>282</v>
      </c>
      <c r="AT33" s="1444"/>
      <c r="AU33" s="1444"/>
      <c r="AV33" s="187" t="s">
        <v>68</v>
      </c>
      <c r="AW33" s="1443" t="s">
        <v>283</v>
      </c>
      <c r="AX33" s="1444"/>
      <c r="AY33" s="1444"/>
      <c r="AZ33" s="1444"/>
      <c r="BA33" s="1444"/>
      <c r="BB33" s="1444"/>
      <c r="BC33" s="188">
        <v>4253886505</v>
      </c>
      <c r="BD33" s="189">
        <v>0</v>
      </c>
      <c r="BE33" s="189">
        <v>0</v>
      </c>
      <c r="BF33" s="189">
        <v>0</v>
      </c>
      <c r="BG33" s="188">
        <v>5694910</v>
      </c>
      <c r="BH33" s="188">
        <v>-5694910</v>
      </c>
      <c r="BI33" s="188">
        <v>5694910</v>
      </c>
      <c r="BJ33" s="188">
        <v>0</v>
      </c>
      <c r="BK33" s="188">
        <v>5694910</v>
      </c>
      <c r="BL33" s="189">
        <v>0</v>
      </c>
      <c r="BM33" s="188">
        <v>5694910</v>
      </c>
      <c r="BN33" s="189">
        <v>0</v>
      </c>
      <c r="BO33" s="188">
        <v>0</v>
      </c>
    </row>
    <row r="34" spans="1:67" s="185" customFormat="1" x14ac:dyDescent="0.25">
      <c r="A34" s="185" t="str">
        <f t="shared" si="8"/>
        <v>A-1-0-1-5-15-10</v>
      </c>
      <c r="B34" s="186" t="str">
        <f t="shared" si="2"/>
        <v>A</v>
      </c>
      <c r="C34" s="186" t="str">
        <f t="shared" si="3"/>
        <v>1</v>
      </c>
      <c r="D34" s="186" t="str">
        <f t="shared" si="4"/>
        <v>0</v>
      </c>
      <c r="E34" s="186" t="str">
        <f t="shared" si="5"/>
        <v>1</v>
      </c>
      <c r="F34" s="186" t="str">
        <f t="shared" si="6"/>
        <v>5</v>
      </c>
      <c r="G34" s="186" t="str">
        <f t="shared" si="7"/>
        <v>15</v>
      </c>
      <c r="H34" s="186"/>
      <c r="I34" s="186"/>
      <c r="J34" s="186"/>
      <c r="K34" s="186"/>
      <c r="M34" s="199"/>
      <c r="N34" s="1445" t="s">
        <v>17</v>
      </c>
      <c r="O34" s="1444"/>
      <c r="P34" s="1445" t="s">
        <v>287</v>
      </c>
      <c r="Q34" s="1444"/>
      <c r="R34" s="1445" t="s">
        <v>288</v>
      </c>
      <c r="S34" s="1444"/>
      <c r="T34" s="1445" t="s">
        <v>287</v>
      </c>
      <c r="U34" s="1444"/>
      <c r="V34" s="1445" t="s">
        <v>292</v>
      </c>
      <c r="W34" s="1444"/>
      <c r="X34" s="1444"/>
      <c r="Y34" s="1445" t="s">
        <v>294</v>
      </c>
      <c r="Z34" s="1444"/>
      <c r="AA34" s="1444"/>
      <c r="AB34" s="1445"/>
      <c r="AC34" s="1444"/>
      <c r="AD34" s="1445"/>
      <c r="AE34" s="1444"/>
      <c r="AF34" s="1446" t="s">
        <v>25</v>
      </c>
      <c r="AG34" s="1444"/>
      <c r="AH34" s="1444"/>
      <c r="AI34" s="1444"/>
      <c r="AJ34" s="1444"/>
      <c r="AK34" s="1444"/>
      <c r="AL34" s="1444"/>
      <c r="AM34" s="1444"/>
      <c r="AN34" s="1445" t="s">
        <v>281</v>
      </c>
      <c r="AO34" s="1444"/>
      <c r="AP34" s="1444"/>
      <c r="AQ34" s="1444"/>
      <c r="AR34" s="1444"/>
      <c r="AS34" s="1445" t="s">
        <v>282</v>
      </c>
      <c r="AT34" s="1444"/>
      <c r="AU34" s="1444"/>
      <c r="AV34" s="187" t="s">
        <v>68</v>
      </c>
      <c r="AW34" s="1443" t="s">
        <v>283</v>
      </c>
      <c r="AX34" s="1444"/>
      <c r="AY34" s="1444"/>
      <c r="AZ34" s="1444"/>
      <c r="BA34" s="1444"/>
      <c r="BB34" s="1444"/>
      <c r="BC34" s="188">
        <v>4008125026</v>
      </c>
      <c r="BD34" s="189">
        <v>0</v>
      </c>
      <c r="BE34" s="189">
        <v>0</v>
      </c>
      <c r="BF34" s="189">
        <v>0</v>
      </c>
      <c r="BG34" s="188">
        <v>663858625</v>
      </c>
      <c r="BH34" s="188">
        <v>-663858625</v>
      </c>
      <c r="BI34" s="188">
        <v>663853866</v>
      </c>
      <c r="BJ34" s="188">
        <v>4759</v>
      </c>
      <c r="BK34" s="188">
        <v>663853866</v>
      </c>
      <c r="BL34" s="189">
        <v>0</v>
      </c>
      <c r="BM34" s="188">
        <v>663853866</v>
      </c>
      <c r="BN34" s="189">
        <v>0</v>
      </c>
      <c r="BO34" s="188">
        <v>0</v>
      </c>
    </row>
    <row r="35" spans="1:67" s="185" customFormat="1" x14ac:dyDescent="0.25">
      <c r="A35" s="185" t="str">
        <f t="shared" si="8"/>
        <v>A-1-0-1-5-16-10</v>
      </c>
      <c r="B35" s="186" t="str">
        <f t="shared" si="2"/>
        <v>A</v>
      </c>
      <c r="C35" s="186" t="str">
        <f t="shared" si="3"/>
        <v>1</v>
      </c>
      <c r="D35" s="186" t="str">
        <f t="shared" si="4"/>
        <v>0</v>
      </c>
      <c r="E35" s="186" t="str">
        <f t="shared" si="5"/>
        <v>1</v>
      </c>
      <c r="F35" s="186" t="str">
        <f t="shared" si="6"/>
        <v>5</v>
      </c>
      <c r="G35" s="186" t="str">
        <f t="shared" si="7"/>
        <v>16</v>
      </c>
      <c r="H35" s="186"/>
      <c r="I35" s="186"/>
      <c r="J35" s="186"/>
      <c r="K35" s="186"/>
      <c r="M35" s="199"/>
      <c r="N35" s="1445" t="s">
        <v>17</v>
      </c>
      <c r="O35" s="1444"/>
      <c r="P35" s="1445" t="s">
        <v>287</v>
      </c>
      <c r="Q35" s="1444"/>
      <c r="R35" s="1445" t="s">
        <v>288</v>
      </c>
      <c r="S35" s="1444"/>
      <c r="T35" s="1445" t="s">
        <v>287</v>
      </c>
      <c r="U35" s="1444"/>
      <c r="V35" s="1445" t="s">
        <v>292</v>
      </c>
      <c r="W35" s="1444"/>
      <c r="X35" s="1444"/>
      <c r="Y35" s="1445" t="s">
        <v>26</v>
      </c>
      <c r="Z35" s="1444"/>
      <c r="AA35" s="1444"/>
      <c r="AB35" s="1445"/>
      <c r="AC35" s="1444"/>
      <c r="AD35" s="1445"/>
      <c r="AE35" s="1444"/>
      <c r="AF35" s="1446" t="s">
        <v>27</v>
      </c>
      <c r="AG35" s="1444"/>
      <c r="AH35" s="1444"/>
      <c r="AI35" s="1444"/>
      <c r="AJ35" s="1444"/>
      <c r="AK35" s="1444"/>
      <c r="AL35" s="1444"/>
      <c r="AM35" s="1444"/>
      <c r="AN35" s="1445" t="s">
        <v>281</v>
      </c>
      <c r="AO35" s="1444"/>
      <c r="AP35" s="1444"/>
      <c r="AQ35" s="1444"/>
      <c r="AR35" s="1444"/>
      <c r="AS35" s="1445" t="s">
        <v>282</v>
      </c>
      <c r="AT35" s="1444"/>
      <c r="AU35" s="1444"/>
      <c r="AV35" s="187" t="s">
        <v>68</v>
      </c>
      <c r="AW35" s="1443" t="s">
        <v>283</v>
      </c>
      <c r="AX35" s="1444"/>
      <c r="AY35" s="1444"/>
      <c r="AZ35" s="1444"/>
      <c r="BA35" s="1444"/>
      <c r="BB35" s="1444"/>
      <c r="BC35" s="188">
        <v>7990939236</v>
      </c>
      <c r="BD35" s="189">
        <v>0</v>
      </c>
      <c r="BE35" s="189">
        <v>0</v>
      </c>
      <c r="BF35" s="189">
        <v>0</v>
      </c>
      <c r="BG35" s="188">
        <v>4141962</v>
      </c>
      <c r="BH35" s="188">
        <v>-4141962</v>
      </c>
      <c r="BI35" s="188">
        <v>4141896</v>
      </c>
      <c r="BJ35" s="188">
        <v>66</v>
      </c>
      <c r="BK35" s="188">
        <v>4141896</v>
      </c>
      <c r="BL35" s="189">
        <v>0</v>
      </c>
      <c r="BM35" s="188">
        <v>4141896</v>
      </c>
      <c r="BN35" s="189">
        <v>0</v>
      </c>
      <c r="BO35" s="188">
        <v>0</v>
      </c>
    </row>
    <row r="36" spans="1:67" s="185" customFormat="1" x14ac:dyDescent="0.25">
      <c r="A36" s="185" t="str">
        <f t="shared" si="8"/>
        <v>A-1-0-1-5-22-10</v>
      </c>
      <c r="B36" s="186" t="str">
        <f t="shared" si="2"/>
        <v>A</v>
      </c>
      <c r="C36" s="186" t="str">
        <f t="shared" si="3"/>
        <v>1</v>
      </c>
      <c r="D36" s="186" t="str">
        <f t="shared" si="4"/>
        <v>0</v>
      </c>
      <c r="E36" s="186" t="str">
        <f t="shared" si="5"/>
        <v>1</v>
      </c>
      <c r="F36" s="186" t="str">
        <f t="shared" si="6"/>
        <v>5</v>
      </c>
      <c r="G36" s="186" t="str">
        <f t="shared" si="7"/>
        <v>22</v>
      </c>
      <c r="H36" s="186"/>
      <c r="I36" s="186"/>
      <c r="J36" s="186"/>
      <c r="K36" s="186"/>
      <c r="M36" s="199"/>
      <c r="N36" s="1445" t="s">
        <v>17</v>
      </c>
      <c r="O36" s="1444"/>
      <c r="P36" s="1445" t="s">
        <v>287</v>
      </c>
      <c r="Q36" s="1444"/>
      <c r="R36" s="1445" t="s">
        <v>288</v>
      </c>
      <c r="S36" s="1444"/>
      <c r="T36" s="1445" t="s">
        <v>287</v>
      </c>
      <c r="U36" s="1444"/>
      <c r="V36" s="1445" t="s">
        <v>292</v>
      </c>
      <c r="W36" s="1444"/>
      <c r="X36" s="1444"/>
      <c r="Y36" s="1445" t="s">
        <v>295</v>
      </c>
      <c r="Z36" s="1444"/>
      <c r="AA36" s="1444"/>
      <c r="AB36" s="1445"/>
      <c r="AC36" s="1444"/>
      <c r="AD36" s="1445"/>
      <c r="AE36" s="1444"/>
      <c r="AF36" s="1446" t="s">
        <v>28</v>
      </c>
      <c r="AG36" s="1444"/>
      <c r="AH36" s="1444"/>
      <c r="AI36" s="1444"/>
      <c r="AJ36" s="1444"/>
      <c r="AK36" s="1444"/>
      <c r="AL36" s="1444"/>
      <c r="AM36" s="1444"/>
      <c r="AN36" s="1445" t="s">
        <v>281</v>
      </c>
      <c r="AO36" s="1444"/>
      <c r="AP36" s="1444"/>
      <c r="AQ36" s="1444"/>
      <c r="AR36" s="1444"/>
      <c r="AS36" s="1445" t="s">
        <v>282</v>
      </c>
      <c r="AT36" s="1444"/>
      <c r="AU36" s="1444"/>
      <c r="AV36" s="187" t="s">
        <v>68</v>
      </c>
      <c r="AW36" s="1443" t="s">
        <v>283</v>
      </c>
      <c r="AX36" s="1444"/>
      <c r="AY36" s="1444"/>
      <c r="AZ36" s="1444"/>
      <c r="BA36" s="1444"/>
      <c r="BB36" s="1444"/>
      <c r="BC36" s="188">
        <v>2013745788</v>
      </c>
      <c r="BD36" s="189">
        <v>0</v>
      </c>
      <c r="BE36" s="189">
        <v>0</v>
      </c>
      <c r="BF36" s="189">
        <v>0</v>
      </c>
      <c r="BG36" s="188">
        <v>235629468</v>
      </c>
      <c r="BH36" s="188">
        <v>-235629468</v>
      </c>
      <c r="BI36" s="188">
        <v>235629468</v>
      </c>
      <c r="BJ36" s="188">
        <v>0</v>
      </c>
      <c r="BK36" s="188">
        <v>235629468</v>
      </c>
      <c r="BL36" s="189">
        <v>0</v>
      </c>
      <c r="BM36" s="188">
        <v>235629468</v>
      </c>
      <c r="BN36" s="189">
        <v>0</v>
      </c>
      <c r="BO36" s="188">
        <v>0</v>
      </c>
    </row>
    <row r="37" spans="1:67" ht="14.45" customHeight="1" x14ac:dyDescent="0.25">
      <c r="B37" s="179" t="str">
        <f t="shared" si="2"/>
        <v>A</v>
      </c>
      <c r="C37" s="179" t="str">
        <f t="shared" si="3"/>
        <v>1</v>
      </c>
      <c r="D37" s="179" t="str">
        <f t="shared" si="4"/>
        <v>0</v>
      </c>
      <c r="E37" s="179" t="str">
        <f t="shared" si="5"/>
        <v>1</v>
      </c>
      <c r="F37" s="179" t="str">
        <f t="shared" si="6"/>
        <v>9</v>
      </c>
      <c r="G37" s="179">
        <f t="shared" si="7"/>
        <v>0</v>
      </c>
      <c r="N37" s="1233" t="s">
        <v>17</v>
      </c>
      <c r="O37" s="1344"/>
      <c r="P37" s="1233" t="s">
        <v>287</v>
      </c>
      <c r="Q37" s="1344"/>
      <c r="R37" s="1233" t="s">
        <v>288</v>
      </c>
      <c r="S37" s="1344"/>
      <c r="T37" s="1233" t="s">
        <v>287</v>
      </c>
      <c r="U37" s="1344"/>
      <c r="V37" s="1233" t="s">
        <v>296</v>
      </c>
      <c r="W37" s="1344"/>
      <c r="X37" s="1344"/>
      <c r="Y37" s="1233"/>
      <c r="Z37" s="1344"/>
      <c r="AA37" s="1344"/>
      <c r="AB37" s="1233"/>
      <c r="AC37" s="1344"/>
      <c r="AD37" s="1233"/>
      <c r="AE37" s="1344"/>
      <c r="AF37" s="1232" t="s">
        <v>198</v>
      </c>
      <c r="AG37" s="1344"/>
      <c r="AH37" s="1344"/>
      <c r="AI37" s="1344"/>
      <c r="AJ37" s="1344"/>
      <c r="AK37" s="1344"/>
      <c r="AL37" s="1344"/>
      <c r="AM37" s="1344"/>
      <c r="AN37" s="1233" t="s">
        <v>281</v>
      </c>
      <c r="AO37" s="1344"/>
      <c r="AP37" s="1344"/>
      <c r="AQ37" s="1344"/>
      <c r="AR37" s="1344"/>
      <c r="AS37" s="1233" t="s">
        <v>282</v>
      </c>
      <c r="AT37" s="1344"/>
      <c r="AU37" s="1344"/>
      <c r="AV37" s="169" t="s">
        <v>68</v>
      </c>
      <c r="AW37" s="1234" t="s">
        <v>283</v>
      </c>
      <c r="AX37" s="1344"/>
      <c r="AY37" s="1344"/>
      <c r="AZ37" s="1344"/>
      <c r="BA37" s="1344"/>
      <c r="BB37" s="1344"/>
      <c r="BC37" s="170">
        <v>572000000</v>
      </c>
      <c r="BD37" s="171">
        <v>0</v>
      </c>
      <c r="BE37" s="171">
        <v>0</v>
      </c>
      <c r="BF37" s="171">
        <v>0</v>
      </c>
      <c r="BG37" s="170">
        <v>45014869</v>
      </c>
      <c r="BH37" s="170">
        <v>-45014869</v>
      </c>
      <c r="BI37" s="170">
        <v>45007889</v>
      </c>
      <c r="BJ37" s="170">
        <v>6980</v>
      </c>
      <c r="BK37" s="170">
        <v>45007889</v>
      </c>
      <c r="BL37" s="171">
        <v>0</v>
      </c>
      <c r="BM37" s="170">
        <v>45007889</v>
      </c>
      <c r="BN37" s="171">
        <v>0</v>
      </c>
      <c r="BO37" s="171">
        <v>0</v>
      </c>
    </row>
    <row r="38" spans="1:67" s="185" customFormat="1" x14ac:dyDescent="0.25">
      <c r="A38" s="185" t="str">
        <f t="shared" si="8"/>
        <v>A-1-0-1-9-1-10</v>
      </c>
      <c r="B38" s="186" t="str">
        <f t="shared" si="2"/>
        <v>A</v>
      </c>
      <c r="C38" s="186" t="str">
        <f t="shared" si="3"/>
        <v>1</v>
      </c>
      <c r="D38" s="186" t="str">
        <f t="shared" si="4"/>
        <v>0</v>
      </c>
      <c r="E38" s="186" t="str">
        <f t="shared" si="5"/>
        <v>1</v>
      </c>
      <c r="F38" s="186" t="str">
        <f t="shared" si="6"/>
        <v>9</v>
      </c>
      <c r="G38" s="186" t="str">
        <f t="shared" si="7"/>
        <v>1</v>
      </c>
      <c r="H38" s="186"/>
      <c r="I38" s="186"/>
      <c r="J38" s="186"/>
      <c r="K38" s="186"/>
      <c r="M38" s="199"/>
      <c r="N38" s="1445" t="s">
        <v>17</v>
      </c>
      <c r="O38" s="1444"/>
      <c r="P38" s="1445" t="s">
        <v>287</v>
      </c>
      <c r="Q38" s="1444"/>
      <c r="R38" s="1445" t="s">
        <v>288</v>
      </c>
      <c r="S38" s="1444"/>
      <c r="T38" s="1445" t="s">
        <v>287</v>
      </c>
      <c r="U38" s="1444"/>
      <c r="V38" s="1445" t="s">
        <v>296</v>
      </c>
      <c r="W38" s="1444"/>
      <c r="X38" s="1444"/>
      <c r="Y38" s="1445" t="s">
        <v>287</v>
      </c>
      <c r="Z38" s="1444"/>
      <c r="AA38" s="1444"/>
      <c r="AB38" s="1445"/>
      <c r="AC38" s="1444"/>
      <c r="AD38" s="1445"/>
      <c r="AE38" s="1444"/>
      <c r="AF38" s="1446" t="s">
        <v>29</v>
      </c>
      <c r="AG38" s="1444"/>
      <c r="AH38" s="1444"/>
      <c r="AI38" s="1444"/>
      <c r="AJ38" s="1444"/>
      <c r="AK38" s="1444"/>
      <c r="AL38" s="1444"/>
      <c r="AM38" s="1444"/>
      <c r="AN38" s="1445" t="s">
        <v>281</v>
      </c>
      <c r="AO38" s="1444"/>
      <c r="AP38" s="1444"/>
      <c r="AQ38" s="1444"/>
      <c r="AR38" s="1444"/>
      <c r="AS38" s="1445" t="s">
        <v>282</v>
      </c>
      <c r="AT38" s="1444"/>
      <c r="AU38" s="1444"/>
      <c r="AV38" s="187" t="s">
        <v>68</v>
      </c>
      <c r="AW38" s="1443" t="s">
        <v>283</v>
      </c>
      <c r="AX38" s="1444"/>
      <c r="AY38" s="1444"/>
      <c r="AZ38" s="1444"/>
      <c r="BA38" s="1444"/>
      <c r="BB38" s="1444"/>
      <c r="BC38" s="188">
        <v>300000000</v>
      </c>
      <c r="BD38" s="189">
        <v>0</v>
      </c>
      <c r="BE38" s="189">
        <v>0</v>
      </c>
      <c r="BF38" s="189">
        <v>0</v>
      </c>
      <c r="BG38" s="188">
        <v>35758978</v>
      </c>
      <c r="BH38" s="188">
        <v>-35758978</v>
      </c>
      <c r="BI38" s="188">
        <v>35758978</v>
      </c>
      <c r="BJ38" s="188">
        <v>0</v>
      </c>
      <c r="BK38" s="188">
        <v>35758978</v>
      </c>
      <c r="BL38" s="189">
        <v>0</v>
      </c>
      <c r="BM38" s="188">
        <v>35758978</v>
      </c>
      <c r="BN38" s="189">
        <v>0</v>
      </c>
      <c r="BO38" s="188">
        <v>0</v>
      </c>
    </row>
    <row r="39" spans="1:67" s="185" customFormat="1" x14ac:dyDescent="0.25">
      <c r="A39" s="185" t="str">
        <f t="shared" si="8"/>
        <v>A-1-0-1-9-3-10</v>
      </c>
      <c r="B39" s="186" t="str">
        <f t="shared" si="2"/>
        <v>A</v>
      </c>
      <c r="C39" s="186" t="str">
        <f t="shared" si="3"/>
        <v>1</v>
      </c>
      <c r="D39" s="186" t="str">
        <f t="shared" si="4"/>
        <v>0</v>
      </c>
      <c r="E39" s="186" t="str">
        <f t="shared" si="5"/>
        <v>1</v>
      </c>
      <c r="F39" s="186" t="str">
        <f t="shared" si="6"/>
        <v>9</v>
      </c>
      <c r="G39" s="186" t="str">
        <f t="shared" si="7"/>
        <v>3</v>
      </c>
      <c r="H39" s="186"/>
      <c r="I39" s="186"/>
      <c r="J39" s="186"/>
      <c r="K39" s="186"/>
      <c r="M39" s="199"/>
      <c r="N39" s="1445" t="s">
        <v>17</v>
      </c>
      <c r="O39" s="1444"/>
      <c r="P39" s="1445" t="s">
        <v>287</v>
      </c>
      <c r="Q39" s="1444"/>
      <c r="R39" s="1445" t="s">
        <v>288</v>
      </c>
      <c r="S39" s="1444"/>
      <c r="T39" s="1445" t="s">
        <v>287</v>
      </c>
      <c r="U39" s="1444"/>
      <c r="V39" s="1445" t="s">
        <v>296</v>
      </c>
      <c r="W39" s="1444"/>
      <c r="X39" s="1444"/>
      <c r="Y39" s="1445" t="s">
        <v>297</v>
      </c>
      <c r="Z39" s="1444"/>
      <c r="AA39" s="1444"/>
      <c r="AB39" s="1445"/>
      <c r="AC39" s="1444"/>
      <c r="AD39" s="1445"/>
      <c r="AE39" s="1444"/>
      <c r="AF39" s="1446" t="s">
        <v>30</v>
      </c>
      <c r="AG39" s="1444"/>
      <c r="AH39" s="1444"/>
      <c r="AI39" s="1444"/>
      <c r="AJ39" s="1444"/>
      <c r="AK39" s="1444"/>
      <c r="AL39" s="1444"/>
      <c r="AM39" s="1444"/>
      <c r="AN39" s="1445" t="s">
        <v>281</v>
      </c>
      <c r="AO39" s="1444"/>
      <c r="AP39" s="1444"/>
      <c r="AQ39" s="1444"/>
      <c r="AR39" s="1444"/>
      <c r="AS39" s="1445" t="s">
        <v>282</v>
      </c>
      <c r="AT39" s="1444"/>
      <c r="AU39" s="1444"/>
      <c r="AV39" s="187" t="s">
        <v>68</v>
      </c>
      <c r="AW39" s="1443" t="s">
        <v>283</v>
      </c>
      <c r="AX39" s="1444"/>
      <c r="AY39" s="1444"/>
      <c r="AZ39" s="1444"/>
      <c r="BA39" s="1444"/>
      <c r="BB39" s="1444"/>
      <c r="BC39" s="188">
        <v>272000000</v>
      </c>
      <c r="BD39" s="189">
        <v>0</v>
      </c>
      <c r="BE39" s="189">
        <v>0</v>
      </c>
      <c r="BF39" s="189">
        <v>0</v>
      </c>
      <c r="BG39" s="188">
        <v>9255891</v>
      </c>
      <c r="BH39" s="188">
        <v>-9255891</v>
      </c>
      <c r="BI39" s="188">
        <v>9248911</v>
      </c>
      <c r="BJ39" s="188">
        <v>6980</v>
      </c>
      <c r="BK39" s="188">
        <v>9248911</v>
      </c>
      <c r="BL39" s="189">
        <v>0</v>
      </c>
      <c r="BM39" s="188">
        <v>9248911</v>
      </c>
      <c r="BN39" s="189">
        <v>0</v>
      </c>
      <c r="BO39" s="188">
        <v>0</v>
      </c>
    </row>
    <row r="40" spans="1:67" x14ac:dyDescent="0.25">
      <c r="B40" s="179" t="str">
        <f t="shared" si="2"/>
        <v>A</v>
      </c>
      <c r="C40" s="179" t="str">
        <f t="shared" si="3"/>
        <v>1</v>
      </c>
      <c r="D40" s="179" t="str">
        <f t="shared" si="4"/>
        <v>0</v>
      </c>
      <c r="E40" s="179" t="str">
        <f t="shared" si="5"/>
        <v>2</v>
      </c>
      <c r="F40" s="179">
        <f t="shared" si="6"/>
        <v>0</v>
      </c>
      <c r="G40" s="179">
        <f t="shared" si="7"/>
        <v>0</v>
      </c>
      <c r="N40" s="1233" t="s">
        <v>17</v>
      </c>
      <c r="O40" s="1344"/>
      <c r="P40" s="1233" t="s">
        <v>287</v>
      </c>
      <c r="Q40" s="1344"/>
      <c r="R40" s="1233" t="s">
        <v>288</v>
      </c>
      <c r="S40" s="1344"/>
      <c r="T40" s="1233" t="s">
        <v>290</v>
      </c>
      <c r="U40" s="1344"/>
      <c r="V40" s="1233"/>
      <c r="W40" s="1344"/>
      <c r="X40" s="1344"/>
      <c r="Y40" s="1233"/>
      <c r="Z40" s="1344"/>
      <c r="AA40" s="1344"/>
      <c r="AB40" s="1233"/>
      <c r="AC40" s="1344"/>
      <c r="AD40" s="1233"/>
      <c r="AE40" s="1344"/>
      <c r="AF40" s="1232" t="s">
        <v>201</v>
      </c>
      <c r="AG40" s="1344"/>
      <c r="AH40" s="1344"/>
      <c r="AI40" s="1344"/>
      <c r="AJ40" s="1344"/>
      <c r="AK40" s="1344"/>
      <c r="AL40" s="1344"/>
      <c r="AM40" s="1344"/>
      <c r="AN40" s="1233" t="s">
        <v>281</v>
      </c>
      <c r="AO40" s="1344"/>
      <c r="AP40" s="1344"/>
      <c r="AQ40" s="1344"/>
      <c r="AR40" s="1344"/>
      <c r="AS40" s="1233" t="s">
        <v>282</v>
      </c>
      <c r="AT40" s="1344"/>
      <c r="AU40" s="1344"/>
      <c r="AV40" s="169" t="s">
        <v>68</v>
      </c>
      <c r="AW40" s="1234" t="s">
        <v>283</v>
      </c>
      <c r="AX40" s="1344"/>
      <c r="AY40" s="1344"/>
      <c r="AZ40" s="1344"/>
      <c r="BA40" s="1344"/>
      <c r="BB40" s="1344"/>
      <c r="BC40" s="170">
        <v>2620100000</v>
      </c>
      <c r="BD40" s="171">
        <v>0</v>
      </c>
      <c r="BE40" s="170">
        <v>70997571</v>
      </c>
      <c r="BF40" s="171">
        <v>0</v>
      </c>
      <c r="BG40" s="171">
        <v>0</v>
      </c>
      <c r="BH40" s="171">
        <v>0</v>
      </c>
      <c r="BI40" s="170">
        <v>183028310</v>
      </c>
      <c r="BJ40" s="170">
        <v>-183028310</v>
      </c>
      <c r="BK40" s="170">
        <v>202787604</v>
      </c>
      <c r="BL40" s="170">
        <v>-19759294</v>
      </c>
      <c r="BM40" s="170">
        <v>202787604</v>
      </c>
      <c r="BN40" s="171">
        <v>0</v>
      </c>
      <c r="BO40" s="171">
        <v>0</v>
      </c>
    </row>
    <row r="41" spans="1:67" s="185" customFormat="1" x14ac:dyDescent="0.25">
      <c r="A41" s="185" t="str">
        <f t="shared" si="8"/>
        <v>A-1-0-2-12-0-10</v>
      </c>
      <c r="B41" s="186" t="str">
        <f t="shared" si="2"/>
        <v>A</v>
      </c>
      <c r="C41" s="186" t="str">
        <f t="shared" si="3"/>
        <v>1</v>
      </c>
      <c r="D41" s="186" t="str">
        <f t="shared" si="4"/>
        <v>0</v>
      </c>
      <c r="E41" s="186" t="str">
        <f t="shared" si="5"/>
        <v>2</v>
      </c>
      <c r="F41" s="186" t="str">
        <f t="shared" si="6"/>
        <v>12</v>
      </c>
      <c r="G41" s="186">
        <f t="shared" si="7"/>
        <v>0</v>
      </c>
      <c r="H41" s="186"/>
      <c r="I41" s="186"/>
      <c r="J41" s="186"/>
      <c r="K41" s="186"/>
      <c r="M41" s="199"/>
      <c r="N41" s="1445" t="s">
        <v>17</v>
      </c>
      <c r="O41" s="1444"/>
      <c r="P41" s="1445" t="s">
        <v>287</v>
      </c>
      <c r="Q41" s="1444"/>
      <c r="R41" s="1445" t="s">
        <v>288</v>
      </c>
      <c r="S41" s="1444"/>
      <c r="T41" s="1445" t="s">
        <v>290</v>
      </c>
      <c r="U41" s="1444"/>
      <c r="V41" s="1445" t="s">
        <v>298</v>
      </c>
      <c r="W41" s="1444"/>
      <c r="X41" s="1444"/>
      <c r="Y41" s="1445"/>
      <c r="Z41" s="1444"/>
      <c r="AA41" s="1444"/>
      <c r="AB41" s="1445"/>
      <c r="AC41" s="1444"/>
      <c r="AD41" s="1445"/>
      <c r="AE41" s="1444"/>
      <c r="AF41" s="1446" t="s">
        <v>31</v>
      </c>
      <c r="AG41" s="1444"/>
      <c r="AH41" s="1444"/>
      <c r="AI41" s="1444"/>
      <c r="AJ41" s="1444"/>
      <c r="AK41" s="1444"/>
      <c r="AL41" s="1444"/>
      <c r="AM41" s="1444"/>
      <c r="AN41" s="1445" t="s">
        <v>281</v>
      </c>
      <c r="AO41" s="1444"/>
      <c r="AP41" s="1444"/>
      <c r="AQ41" s="1444"/>
      <c r="AR41" s="1444"/>
      <c r="AS41" s="1445" t="s">
        <v>282</v>
      </c>
      <c r="AT41" s="1444"/>
      <c r="AU41" s="1444"/>
      <c r="AV41" s="187" t="s">
        <v>68</v>
      </c>
      <c r="AW41" s="1443" t="s">
        <v>283</v>
      </c>
      <c r="AX41" s="1444"/>
      <c r="AY41" s="1444"/>
      <c r="AZ41" s="1444"/>
      <c r="BA41" s="1444"/>
      <c r="BB41" s="1444"/>
      <c r="BC41" s="188">
        <v>2620100000</v>
      </c>
      <c r="BD41" s="189">
        <v>0</v>
      </c>
      <c r="BE41" s="189">
        <v>70997571</v>
      </c>
      <c r="BF41" s="189">
        <v>0</v>
      </c>
      <c r="BG41" s="188">
        <v>0</v>
      </c>
      <c r="BH41" s="188">
        <v>0</v>
      </c>
      <c r="BI41" s="188">
        <v>183028310</v>
      </c>
      <c r="BJ41" s="188">
        <v>-183028310</v>
      </c>
      <c r="BK41" s="188">
        <v>202787604</v>
      </c>
      <c r="BL41" s="189">
        <v>-19759294</v>
      </c>
      <c r="BM41" s="188">
        <v>202787604</v>
      </c>
      <c r="BN41" s="189">
        <v>0</v>
      </c>
      <c r="BO41" s="188">
        <v>0</v>
      </c>
    </row>
    <row r="42" spans="1:67" ht="14.45" customHeight="1" x14ac:dyDescent="0.25">
      <c r="B42" s="179" t="str">
        <f t="shared" si="2"/>
        <v>A</v>
      </c>
      <c r="C42" s="179" t="str">
        <f t="shared" si="3"/>
        <v>1</v>
      </c>
      <c r="D42" s="179" t="str">
        <f t="shared" si="4"/>
        <v>0</v>
      </c>
      <c r="E42" s="179" t="str">
        <f t="shared" si="5"/>
        <v>5</v>
      </c>
      <c r="F42" s="179">
        <f t="shared" si="6"/>
        <v>0</v>
      </c>
      <c r="G42" s="179">
        <f t="shared" si="7"/>
        <v>0</v>
      </c>
      <c r="N42" s="1233" t="s">
        <v>17</v>
      </c>
      <c r="O42" s="1344"/>
      <c r="P42" s="1233" t="s">
        <v>287</v>
      </c>
      <c r="Q42" s="1344"/>
      <c r="R42" s="1233" t="s">
        <v>288</v>
      </c>
      <c r="S42" s="1344"/>
      <c r="T42" s="1233" t="s">
        <v>292</v>
      </c>
      <c r="U42" s="1344"/>
      <c r="V42" s="1233"/>
      <c r="W42" s="1344"/>
      <c r="X42" s="1344"/>
      <c r="Y42" s="1233"/>
      <c r="Z42" s="1344"/>
      <c r="AA42" s="1344"/>
      <c r="AB42" s="1233"/>
      <c r="AC42" s="1344"/>
      <c r="AD42" s="1233"/>
      <c r="AE42" s="1344"/>
      <c r="AF42" s="1232" t="s">
        <v>203</v>
      </c>
      <c r="AG42" s="1344"/>
      <c r="AH42" s="1344"/>
      <c r="AI42" s="1344"/>
      <c r="AJ42" s="1344"/>
      <c r="AK42" s="1344"/>
      <c r="AL42" s="1344"/>
      <c r="AM42" s="1344"/>
      <c r="AN42" s="1233" t="s">
        <v>281</v>
      </c>
      <c r="AO42" s="1344"/>
      <c r="AP42" s="1344"/>
      <c r="AQ42" s="1344"/>
      <c r="AR42" s="1344"/>
      <c r="AS42" s="1233" t="s">
        <v>282</v>
      </c>
      <c r="AT42" s="1344"/>
      <c r="AU42" s="1344"/>
      <c r="AV42" s="169" t="s">
        <v>68</v>
      </c>
      <c r="AW42" s="1234" t="s">
        <v>283</v>
      </c>
      <c r="AX42" s="1344"/>
      <c r="AY42" s="1344"/>
      <c r="AZ42" s="1344"/>
      <c r="BA42" s="1344"/>
      <c r="BB42" s="1344"/>
      <c r="BC42" s="170">
        <v>35057916667</v>
      </c>
      <c r="BD42" s="171">
        <v>0</v>
      </c>
      <c r="BE42" s="171">
        <v>0</v>
      </c>
      <c r="BF42" s="171">
        <v>0</v>
      </c>
      <c r="BG42" s="170">
        <v>3317702816</v>
      </c>
      <c r="BH42" s="170">
        <v>-3317702816</v>
      </c>
      <c r="BI42" s="170">
        <v>3317702816</v>
      </c>
      <c r="BJ42" s="171">
        <v>0</v>
      </c>
      <c r="BK42" s="170">
        <v>3317702816</v>
      </c>
      <c r="BL42" s="171">
        <v>0</v>
      </c>
      <c r="BM42" s="170">
        <v>3637725</v>
      </c>
      <c r="BN42" s="170">
        <v>3314065091</v>
      </c>
      <c r="BO42" s="170">
        <v>27169854</v>
      </c>
    </row>
    <row r="43" spans="1:67" ht="14.45" customHeight="1" x14ac:dyDescent="0.25">
      <c r="B43" s="179" t="str">
        <f t="shared" ref="B43:B106" si="9">+N43</f>
        <v>A</v>
      </c>
      <c r="C43" s="179" t="str">
        <f t="shared" ref="C43:C106" si="10">+P43</f>
        <v>1</v>
      </c>
      <c r="D43" s="179" t="str">
        <f t="shared" ref="D43:D106" si="11">+R43</f>
        <v>0</v>
      </c>
      <c r="E43" s="179" t="str">
        <f t="shared" ref="E43:E106" si="12">+T43</f>
        <v>5</v>
      </c>
      <c r="F43" s="179" t="str">
        <f t="shared" si="6"/>
        <v>1</v>
      </c>
      <c r="G43" s="179">
        <f t="shared" si="7"/>
        <v>0</v>
      </c>
      <c r="N43" s="1233" t="s">
        <v>17</v>
      </c>
      <c r="O43" s="1344"/>
      <c r="P43" s="1233" t="s">
        <v>287</v>
      </c>
      <c r="Q43" s="1344"/>
      <c r="R43" s="1233" t="s">
        <v>288</v>
      </c>
      <c r="S43" s="1344"/>
      <c r="T43" s="1233" t="s">
        <v>292</v>
      </c>
      <c r="U43" s="1344"/>
      <c r="V43" s="1233" t="s">
        <v>287</v>
      </c>
      <c r="W43" s="1344"/>
      <c r="X43" s="1344"/>
      <c r="Y43" s="1233"/>
      <c r="Z43" s="1344"/>
      <c r="AA43" s="1344"/>
      <c r="AB43" s="1233"/>
      <c r="AC43" s="1344"/>
      <c r="AD43" s="1233"/>
      <c r="AE43" s="1344"/>
      <c r="AF43" s="1232" t="s">
        <v>205</v>
      </c>
      <c r="AG43" s="1344"/>
      <c r="AH43" s="1344"/>
      <c r="AI43" s="1344"/>
      <c r="AJ43" s="1344"/>
      <c r="AK43" s="1344"/>
      <c r="AL43" s="1344"/>
      <c r="AM43" s="1344"/>
      <c r="AN43" s="1233" t="s">
        <v>281</v>
      </c>
      <c r="AO43" s="1344"/>
      <c r="AP43" s="1344"/>
      <c r="AQ43" s="1344"/>
      <c r="AR43" s="1344"/>
      <c r="AS43" s="1233" t="s">
        <v>282</v>
      </c>
      <c r="AT43" s="1344"/>
      <c r="AU43" s="1344"/>
      <c r="AV43" s="169" t="s">
        <v>68</v>
      </c>
      <c r="AW43" s="1234" t="s">
        <v>283</v>
      </c>
      <c r="AX43" s="1344"/>
      <c r="AY43" s="1344"/>
      <c r="AZ43" s="1344"/>
      <c r="BA43" s="1344"/>
      <c r="BB43" s="1344"/>
      <c r="BC43" s="170">
        <v>17935538469</v>
      </c>
      <c r="BD43" s="171">
        <v>0</v>
      </c>
      <c r="BE43" s="171">
        <v>0</v>
      </c>
      <c r="BF43" s="171">
        <v>0</v>
      </c>
      <c r="BG43" s="170">
        <v>1653322425</v>
      </c>
      <c r="BH43" s="170">
        <v>-1653322425</v>
      </c>
      <c r="BI43" s="170">
        <v>1653322425</v>
      </c>
      <c r="BJ43" s="171">
        <v>0</v>
      </c>
      <c r="BK43" s="170">
        <v>1653322425</v>
      </c>
      <c r="BL43" s="171">
        <v>0</v>
      </c>
      <c r="BM43" s="170">
        <v>3589925</v>
      </c>
      <c r="BN43" s="170">
        <v>1649732500</v>
      </c>
      <c r="BO43" s="170">
        <v>27060411</v>
      </c>
    </row>
    <row r="44" spans="1:67" s="185" customFormat="1" x14ac:dyDescent="0.25">
      <c r="A44" s="185" t="str">
        <f>+B44&amp;"-"&amp;C44&amp;"-"&amp;D44&amp;"-"&amp;E44&amp;"-"&amp;F44&amp;"-"&amp;G44&amp;"-"&amp;AV44</f>
        <v>A-1-0-5-1-1-10</v>
      </c>
      <c r="B44" s="186" t="str">
        <f t="shared" si="9"/>
        <v>A</v>
      </c>
      <c r="C44" s="186" t="str">
        <f t="shared" si="10"/>
        <v>1</v>
      </c>
      <c r="D44" s="186" t="str">
        <f t="shared" si="11"/>
        <v>0</v>
      </c>
      <c r="E44" s="186" t="str">
        <f t="shared" si="12"/>
        <v>5</v>
      </c>
      <c r="F44" s="186" t="str">
        <f t="shared" si="6"/>
        <v>1</v>
      </c>
      <c r="G44" s="186" t="str">
        <f t="shared" si="7"/>
        <v>1</v>
      </c>
      <c r="H44" s="186"/>
      <c r="I44" s="186"/>
      <c r="J44" s="186"/>
      <c r="K44" s="186"/>
      <c r="M44" s="199"/>
      <c r="N44" s="1445" t="s">
        <v>17</v>
      </c>
      <c r="O44" s="1444"/>
      <c r="P44" s="1445" t="s">
        <v>287</v>
      </c>
      <c r="Q44" s="1444"/>
      <c r="R44" s="1445" t="s">
        <v>288</v>
      </c>
      <c r="S44" s="1444"/>
      <c r="T44" s="1445" t="s">
        <v>292</v>
      </c>
      <c r="U44" s="1444"/>
      <c r="V44" s="1445" t="s">
        <v>287</v>
      </c>
      <c r="W44" s="1444"/>
      <c r="X44" s="1444"/>
      <c r="Y44" s="1445" t="s">
        <v>287</v>
      </c>
      <c r="Z44" s="1444"/>
      <c r="AA44" s="1444"/>
      <c r="AB44" s="1445"/>
      <c r="AC44" s="1444"/>
      <c r="AD44" s="1445"/>
      <c r="AE44" s="1444"/>
      <c r="AF44" s="1446" t="s">
        <v>32</v>
      </c>
      <c r="AG44" s="1444"/>
      <c r="AH44" s="1444"/>
      <c r="AI44" s="1444"/>
      <c r="AJ44" s="1444"/>
      <c r="AK44" s="1444"/>
      <c r="AL44" s="1444"/>
      <c r="AM44" s="1444"/>
      <c r="AN44" s="1445" t="s">
        <v>281</v>
      </c>
      <c r="AO44" s="1444"/>
      <c r="AP44" s="1444"/>
      <c r="AQ44" s="1444"/>
      <c r="AR44" s="1444"/>
      <c r="AS44" s="1445" t="s">
        <v>282</v>
      </c>
      <c r="AT44" s="1444"/>
      <c r="AU44" s="1444"/>
      <c r="AV44" s="187" t="s">
        <v>68</v>
      </c>
      <c r="AW44" s="1443" t="s">
        <v>283</v>
      </c>
      <c r="AX44" s="1444"/>
      <c r="AY44" s="1444"/>
      <c r="AZ44" s="1444"/>
      <c r="BA44" s="1444"/>
      <c r="BB44" s="1444"/>
      <c r="BC44" s="188">
        <v>3486406531</v>
      </c>
      <c r="BD44" s="189">
        <v>0</v>
      </c>
      <c r="BE44" s="189">
        <v>0</v>
      </c>
      <c r="BF44" s="189">
        <v>0</v>
      </c>
      <c r="BG44" s="188">
        <v>373328600</v>
      </c>
      <c r="BH44" s="188">
        <v>-373328600</v>
      </c>
      <c r="BI44" s="188">
        <v>373328600</v>
      </c>
      <c r="BJ44" s="188">
        <v>0</v>
      </c>
      <c r="BK44" s="188">
        <v>373328600</v>
      </c>
      <c r="BL44" s="189">
        <v>0</v>
      </c>
      <c r="BM44" s="188">
        <v>22300</v>
      </c>
      <c r="BN44" s="189">
        <v>373306300</v>
      </c>
      <c r="BO44" s="188">
        <v>833255</v>
      </c>
    </row>
    <row r="45" spans="1:67" s="185" customFormat="1" x14ac:dyDescent="0.25">
      <c r="A45" s="185" t="str">
        <f>+B45&amp;"-"&amp;C45&amp;"-"&amp;D45&amp;"-"&amp;E45&amp;"-"&amp;F45&amp;"-"&amp;G45&amp;"-"&amp;AV45</f>
        <v>A-1-0-5-1-2-10</v>
      </c>
      <c r="B45" s="186" t="str">
        <f t="shared" si="9"/>
        <v>A</v>
      </c>
      <c r="C45" s="186" t="str">
        <f t="shared" si="10"/>
        <v>1</v>
      </c>
      <c r="D45" s="186" t="str">
        <f t="shared" si="11"/>
        <v>0</v>
      </c>
      <c r="E45" s="186" t="str">
        <f t="shared" si="12"/>
        <v>5</v>
      </c>
      <c r="F45" s="186" t="str">
        <f t="shared" si="6"/>
        <v>1</v>
      </c>
      <c r="G45" s="186" t="str">
        <f t="shared" si="7"/>
        <v>2</v>
      </c>
      <c r="H45" s="186"/>
      <c r="I45" s="186"/>
      <c r="J45" s="186"/>
      <c r="K45" s="186"/>
      <c r="M45" s="199"/>
      <c r="N45" s="1445" t="s">
        <v>17</v>
      </c>
      <c r="O45" s="1444"/>
      <c r="P45" s="1445" t="s">
        <v>287</v>
      </c>
      <c r="Q45" s="1444"/>
      <c r="R45" s="1445" t="s">
        <v>288</v>
      </c>
      <c r="S45" s="1444"/>
      <c r="T45" s="1445" t="s">
        <v>292</v>
      </c>
      <c r="U45" s="1444"/>
      <c r="V45" s="1445" t="s">
        <v>287</v>
      </c>
      <c r="W45" s="1444"/>
      <c r="X45" s="1444"/>
      <c r="Y45" s="1445" t="s">
        <v>290</v>
      </c>
      <c r="Z45" s="1444"/>
      <c r="AA45" s="1444"/>
      <c r="AB45" s="1445"/>
      <c r="AC45" s="1444"/>
      <c r="AD45" s="1445"/>
      <c r="AE45" s="1444"/>
      <c r="AF45" s="1446" t="s">
        <v>33</v>
      </c>
      <c r="AG45" s="1444"/>
      <c r="AH45" s="1444"/>
      <c r="AI45" s="1444"/>
      <c r="AJ45" s="1444"/>
      <c r="AK45" s="1444"/>
      <c r="AL45" s="1444"/>
      <c r="AM45" s="1444"/>
      <c r="AN45" s="1445" t="s">
        <v>281</v>
      </c>
      <c r="AO45" s="1444"/>
      <c r="AP45" s="1444"/>
      <c r="AQ45" s="1444"/>
      <c r="AR45" s="1444"/>
      <c r="AS45" s="1445" t="s">
        <v>282</v>
      </c>
      <c r="AT45" s="1444"/>
      <c r="AU45" s="1444"/>
      <c r="AV45" s="187" t="s">
        <v>68</v>
      </c>
      <c r="AW45" s="1443" t="s">
        <v>283</v>
      </c>
      <c r="AX45" s="1444"/>
      <c r="AY45" s="1444"/>
      <c r="AZ45" s="1444"/>
      <c r="BA45" s="1444"/>
      <c r="BB45" s="1444"/>
      <c r="BC45" s="188">
        <v>1530182979</v>
      </c>
      <c r="BD45" s="189">
        <v>0</v>
      </c>
      <c r="BE45" s="189">
        <v>0</v>
      </c>
      <c r="BF45" s="189">
        <v>0</v>
      </c>
      <c r="BG45" s="188">
        <v>3469825</v>
      </c>
      <c r="BH45" s="188">
        <v>-3469825</v>
      </c>
      <c r="BI45" s="188">
        <v>3469825</v>
      </c>
      <c r="BJ45" s="188">
        <v>0</v>
      </c>
      <c r="BK45" s="188">
        <v>3469825</v>
      </c>
      <c r="BL45" s="189">
        <v>0</v>
      </c>
      <c r="BM45" s="188">
        <v>3469825</v>
      </c>
      <c r="BN45" s="189">
        <v>0</v>
      </c>
      <c r="BO45" s="188">
        <v>0</v>
      </c>
    </row>
    <row r="46" spans="1:67" s="185" customFormat="1" x14ac:dyDescent="0.25">
      <c r="A46" s="185" t="str">
        <f>+B46&amp;"-"&amp;C46&amp;"-"&amp;D46&amp;"-"&amp;E46&amp;"-"&amp;F46&amp;"-"&amp;G46&amp;"-"&amp;AV46</f>
        <v>A-1-0-5-1-3-10</v>
      </c>
      <c r="B46" s="186" t="str">
        <f t="shared" si="9"/>
        <v>A</v>
      </c>
      <c r="C46" s="186" t="str">
        <f t="shared" si="10"/>
        <v>1</v>
      </c>
      <c r="D46" s="186" t="str">
        <f t="shared" si="11"/>
        <v>0</v>
      </c>
      <c r="E46" s="186" t="str">
        <f t="shared" si="12"/>
        <v>5</v>
      </c>
      <c r="F46" s="186" t="str">
        <f t="shared" si="6"/>
        <v>1</v>
      </c>
      <c r="G46" s="186" t="str">
        <f t="shared" si="7"/>
        <v>3</v>
      </c>
      <c r="H46" s="186"/>
      <c r="I46" s="186"/>
      <c r="J46" s="186"/>
      <c r="K46" s="186"/>
      <c r="M46" s="199"/>
      <c r="N46" s="1445" t="s">
        <v>17</v>
      </c>
      <c r="O46" s="1444"/>
      <c r="P46" s="1445" t="s">
        <v>287</v>
      </c>
      <c r="Q46" s="1444"/>
      <c r="R46" s="1445" t="s">
        <v>288</v>
      </c>
      <c r="S46" s="1444"/>
      <c r="T46" s="1445" t="s">
        <v>292</v>
      </c>
      <c r="U46" s="1444"/>
      <c r="V46" s="1445" t="s">
        <v>287</v>
      </c>
      <c r="W46" s="1444"/>
      <c r="X46" s="1444"/>
      <c r="Y46" s="1445" t="s">
        <v>297</v>
      </c>
      <c r="Z46" s="1444"/>
      <c r="AA46" s="1444"/>
      <c r="AB46" s="1445"/>
      <c r="AC46" s="1444"/>
      <c r="AD46" s="1445"/>
      <c r="AE46" s="1444"/>
      <c r="AF46" s="1446" t="s">
        <v>34</v>
      </c>
      <c r="AG46" s="1444"/>
      <c r="AH46" s="1444"/>
      <c r="AI46" s="1444"/>
      <c r="AJ46" s="1444"/>
      <c r="AK46" s="1444"/>
      <c r="AL46" s="1444"/>
      <c r="AM46" s="1444"/>
      <c r="AN46" s="1445" t="s">
        <v>281</v>
      </c>
      <c r="AO46" s="1444"/>
      <c r="AP46" s="1444"/>
      <c r="AQ46" s="1444"/>
      <c r="AR46" s="1444"/>
      <c r="AS46" s="1445" t="s">
        <v>282</v>
      </c>
      <c r="AT46" s="1444"/>
      <c r="AU46" s="1444"/>
      <c r="AV46" s="187" t="s">
        <v>68</v>
      </c>
      <c r="AW46" s="1443" t="s">
        <v>283</v>
      </c>
      <c r="AX46" s="1444"/>
      <c r="AY46" s="1444"/>
      <c r="AZ46" s="1444"/>
      <c r="BA46" s="1444"/>
      <c r="BB46" s="1444"/>
      <c r="BC46" s="188">
        <v>4451871042</v>
      </c>
      <c r="BD46" s="189">
        <v>0</v>
      </c>
      <c r="BE46" s="189">
        <v>0</v>
      </c>
      <c r="BF46" s="189">
        <v>0</v>
      </c>
      <c r="BG46" s="188">
        <v>439148300</v>
      </c>
      <c r="BH46" s="188">
        <v>-439148300</v>
      </c>
      <c r="BI46" s="188">
        <v>439148300</v>
      </c>
      <c r="BJ46" s="188">
        <v>0</v>
      </c>
      <c r="BK46" s="188">
        <v>439148300</v>
      </c>
      <c r="BL46" s="189">
        <v>0</v>
      </c>
      <c r="BM46" s="188">
        <v>47400</v>
      </c>
      <c r="BN46" s="189">
        <v>439100900</v>
      </c>
      <c r="BO46" s="188">
        <v>82500</v>
      </c>
    </row>
    <row r="47" spans="1:67" s="185" customFormat="1" x14ac:dyDescent="0.25">
      <c r="A47" s="185" t="str">
        <f>+B47&amp;"-"&amp;C47&amp;"-"&amp;D47&amp;"-"&amp;E47&amp;"-"&amp;F47&amp;"-"&amp;G47&amp;"-"&amp;AV47</f>
        <v>A-1-0-5-1-4-10</v>
      </c>
      <c r="B47" s="186" t="str">
        <f t="shared" si="9"/>
        <v>A</v>
      </c>
      <c r="C47" s="186" t="str">
        <f t="shared" si="10"/>
        <v>1</v>
      </c>
      <c r="D47" s="186" t="str">
        <f t="shared" si="11"/>
        <v>0</v>
      </c>
      <c r="E47" s="186" t="str">
        <f t="shared" si="12"/>
        <v>5</v>
      </c>
      <c r="F47" s="186" t="str">
        <f t="shared" si="6"/>
        <v>1</v>
      </c>
      <c r="G47" s="186" t="str">
        <f t="shared" si="7"/>
        <v>4</v>
      </c>
      <c r="H47" s="186"/>
      <c r="I47" s="186"/>
      <c r="J47" s="186"/>
      <c r="K47" s="186"/>
      <c r="M47" s="199"/>
      <c r="N47" s="1445" t="s">
        <v>17</v>
      </c>
      <c r="O47" s="1444"/>
      <c r="P47" s="1445" t="s">
        <v>287</v>
      </c>
      <c r="Q47" s="1444"/>
      <c r="R47" s="1445" t="s">
        <v>288</v>
      </c>
      <c r="S47" s="1444"/>
      <c r="T47" s="1445" t="s">
        <v>292</v>
      </c>
      <c r="U47" s="1444"/>
      <c r="V47" s="1445" t="s">
        <v>287</v>
      </c>
      <c r="W47" s="1444"/>
      <c r="X47" s="1444"/>
      <c r="Y47" s="1445" t="s">
        <v>291</v>
      </c>
      <c r="Z47" s="1444"/>
      <c r="AA47" s="1444"/>
      <c r="AB47" s="1445"/>
      <c r="AC47" s="1444"/>
      <c r="AD47" s="1445"/>
      <c r="AE47" s="1444"/>
      <c r="AF47" s="1446" t="s">
        <v>35</v>
      </c>
      <c r="AG47" s="1444"/>
      <c r="AH47" s="1444"/>
      <c r="AI47" s="1444"/>
      <c r="AJ47" s="1444"/>
      <c r="AK47" s="1444"/>
      <c r="AL47" s="1444"/>
      <c r="AM47" s="1444"/>
      <c r="AN47" s="1445" t="s">
        <v>281</v>
      </c>
      <c r="AO47" s="1444"/>
      <c r="AP47" s="1444"/>
      <c r="AQ47" s="1444"/>
      <c r="AR47" s="1444"/>
      <c r="AS47" s="1445" t="s">
        <v>282</v>
      </c>
      <c r="AT47" s="1444"/>
      <c r="AU47" s="1444"/>
      <c r="AV47" s="187" t="s">
        <v>68</v>
      </c>
      <c r="AW47" s="1443" t="s">
        <v>283</v>
      </c>
      <c r="AX47" s="1444"/>
      <c r="AY47" s="1444"/>
      <c r="AZ47" s="1444"/>
      <c r="BA47" s="1444"/>
      <c r="BB47" s="1444"/>
      <c r="BC47" s="188">
        <v>7532131228</v>
      </c>
      <c r="BD47" s="189">
        <v>0</v>
      </c>
      <c r="BE47" s="189">
        <v>0</v>
      </c>
      <c r="BF47" s="189">
        <v>0</v>
      </c>
      <c r="BG47" s="188">
        <v>741964800</v>
      </c>
      <c r="BH47" s="188">
        <v>-741964800</v>
      </c>
      <c r="BI47" s="188">
        <v>741964800</v>
      </c>
      <c r="BJ47" s="188">
        <v>0</v>
      </c>
      <c r="BK47" s="188">
        <v>741964800</v>
      </c>
      <c r="BL47" s="189">
        <v>0</v>
      </c>
      <c r="BM47" s="188">
        <v>47400</v>
      </c>
      <c r="BN47" s="189">
        <v>741917400</v>
      </c>
      <c r="BO47" s="188">
        <v>26144656</v>
      </c>
    </row>
    <row r="48" spans="1:67" s="185" customFormat="1" x14ac:dyDescent="0.25">
      <c r="A48" s="185" t="str">
        <f>+B48&amp;"-"&amp;C48&amp;"-"&amp;D48&amp;"-"&amp;E48&amp;"-"&amp;F48&amp;"-"&amp;G48&amp;"-"&amp;AV48</f>
        <v>A-1-0-5-1-5-10</v>
      </c>
      <c r="B48" s="186" t="str">
        <f t="shared" si="9"/>
        <v>A</v>
      </c>
      <c r="C48" s="186" t="str">
        <f t="shared" si="10"/>
        <v>1</v>
      </c>
      <c r="D48" s="186" t="str">
        <f t="shared" si="11"/>
        <v>0</v>
      </c>
      <c r="E48" s="186" t="str">
        <f t="shared" si="12"/>
        <v>5</v>
      </c>
      <c r="F48" s="186" t="str">
        <f t="shared" si="6"/>
        <v>1</v>
      </c>
      <c r="G48" s="186" t="str">
        <f t="shared" si="7"/>
        <v>5</v>
      </c>
      <c r="H48" s="186"/>
      <c r="I48" s="186"/>
      <c r="J48" s="186"/>
      <c r="K48" s="186"/>
      <c r="M48" s="199"/>
      <c r="N48" s="1445" t="s">
        <v>17</v>
      </c>
      <c r="O48" s="1444"/>
      <c r="P48" s="1445" t="s">
        <v>287</v>
      </c>
      <c r="Q48" s="1444"/>
      <c r="R48" s="1445" t="s">
        <v>288</v>
      </c>
      <c r="S48" s="1444"/>
      <c r="T48" s="1445" t="s">
        <v>292</v>
      </c>
      <c r="U48" s="1444"/>
      <c r="V48" s="1445" t="s">
        <v>287</v>
      </c>
      <c r="W48" s="1444"/>
      <c r="X48" s="1444"/>
      <c r="Y48" s="1445" t="s">
        <v>292</v>
      </c>
      <c r="Z48" s="1444"/>
      <c r="AA48" s="1444"/>
      <c r="AB48" s="1445"/>
      <c r="AC48" s="1444"/>
      <c r="AD48" s="1445"/>
      <c r="AE48" s="1444"/>
      <c r="AF48" s="1446" t="s">
        <v>36</v>
      </c>
      <c r="AG48" s="1444"/>
      <c r="AH48" s="1444"/>
      <c r="AI48" s="1444"/>
      <c r="AJ48" s="1444"/>
      <c r="AK48" s="1444"/>
      <c r="AL48" s="1444"/>
      <c r="AM48" s="1444"/>
      <c r="AN48" s="1445" t="s">
        <v>281</v>
      </c>
      <c r="AO48" s="1444"/>
      <c r="AP48" s="1444"/>
      <c r="AQ48" s="1444"/>
      <c r="AR48" s="1444"/>
      <c r="AS48" s="1445" t="s">
        <v>282</v>
      </c>
      <c r="AT48" s="1444"/>
      <c r="AU48" s="1444"/>
      <c r="AV48" s="187" t="s">
        <v>68</v>
      </c>
      <c r="AW48" s="1443" t="s">
        <v>283</v>
      </c>
      <c r="AX48" s="1444"/>
      <c r="AY48" s="1444"/>
      <c r="AZ48" s="1444"/>
      <c r="BA48" s="1444"/>
      <c r="BB48" s="1444"/>
      <c r="BC48" s="188">
        <v>934946689</v>
      </c>
      <c r="BD48" s="189">
        <v>0</v>
      </c>
      <c r="BE48" s="189">
        <v>0</v>
      </c>
      <c r="BF48" s="189">
        <v>0</v>
      </c>
      <c r="BG48" s="188">
        <v>95410900</v>
      </c>
      <c r="BH48" s="188">
        <v>-95410900</v>
      </c>
      <c r="BI48" s="188">
        <v>95410900</v>
      </c>
      <c r="BJ48" s="188">
        <v>0</v>
      </c>
      <c r="BK48" s="188">
        <v>95410900</v>
      </c>
      <c r="BL48" s="189">
        <v>0</v>
      </c>
      <c r="BM48" s="188">
        <v>3000</v>
      </c>
      <c r="BN48" s="189">
        <v>95407900</v>
      </c>
      <c r="BO48" s="188">
        <v>0</v>
      </c>
    </row>
    <row r="49" spans="1:67" ht="14.45" customHeight="1" x14ac:dyDescent="0.25">
      <c r="B49" s="179" t="str">
        <f t="shared" si="9"/>
        <v>A</v>
      </c>
      <c r="C49" s="179" t="str">
        <f t="shared" si="10"/>
        <v>1</v>
      </c>
      <c r="D49" s="179" t="str">
        <f t="shared" si="11"/>
        <v>0</v>
      </c>
      <c r="E49" s="179" t="str">
        <f t="shared" si="12"/>
        <v>5</v>
      </c>
      <c r="F49" s="179" t="str">
        <f t="shared" si="6"/>
        <v>2</v>
      </c>
      <c r="G49" s="179">
        <f t="shared" si="7"/>
        <v>0</v>
      </c>
      <c r="N49" s="1233" t="s">
        <v>17</v>
      </c>
      <c r="O49" s="1344"/>
      <c r="P49" s="1233" t="s">
        <v>287</v>
      </c>
      <c r="Q49" s="1344"/>
      <c r="R49" s="1233" t="s">
        <v>288</v>
      </c>
      <c r="S49" s="1344"/>
      <c r="T49" s="1233" t="s">
        <v>292</v>
      </c>
      <c r="U49" s="1344"/>
      <c r="V49" s="1233" t="s">
        <v>290</v>
      </c>
      <c r="W49" s="1344"/>
      <c r="X49" s="1344"/>
      <c r="Y49" s="1233"/>
      <c r="Z49" s="1344"/>
      <c r="AA49" s="1344"/>
      <c r="AB49" s="1233"/>
      <c r="AC49" s="1344"/>
      <c r="AD49" s="1233"/>
      <c r="AE49" s="1344"/>
      <c r="AF49" s="1232" t="s">
        <v>299</v>
      </c>
      <c r="AG49" s="1344"/>
      <c r="AH49" s="1344"/>
      <c r="AI49" s="1344"/>
      <c r="AJ49" s="1344"/>
      <c r="AK49" s="1344"/>
      <c r="AL49" s="1344"/>
      <c r="AM49" s="1344"/>
      <c r="AN49" s="1233" t="s">
        <v>281</v>
      </c>
      <c r="AO49" s="1344"/>
      <c r="AP49" s="1344"/>
      <c r="AQ49" s="1344"/>
      <c r="AR49" s="1344"/>
      <c r="AS49" s="1233" t="s">
        <v>282</v>
      </c>
      <c r="AT49" s="1344"/>
      <c r="AU49" s="1344"/>
      <c r="AV49" s="169" t="s">
        <v>68</v>
      </c>
      <c r="AW49" s="1234" t="s">
        <v>283</v>
      </c>
      <c r="AX49" s="1344"/>
      <c r="AY49" s="1344"/>
      <c r="AZ49" s="1344"/>
      <c r="BA49" s="1344"/>
      <c r="BB49" s="1344"/>
      <c r="BC49" s="170">
        <v>12419953098</v>
      </c>
      <c r="BD49" s="171">
        <v>0</v>
      </c>
      <c r="BE49" s="171">
        <v>0</v>
      </c>
      <c r="BF49" s="171">
        <v>0</v>
      </c>
      <c r="BG49" s="170">
        <v>1184237091</v>
      </c>
      <c r="BH49" s="170">
        <v>-1184237091</v>
      </c>
      <c r="BI49" s="170">
        <v>1184237091</v>
      </c>
      <c r="BJ49" s="171">
        <v>0</v>
      </c>
      <c r="BK49" s="170">
        <v>1184237091</v>
      </c>
      <c r="BL49" s="171">
        <v>0</v>
      </c>
      <c r="BM49" s="170">
        <v>19500</v>
      </c>
      <c r="BN49" s="170">
        <v>1184217591</v>
      </c>
      <c r="BO49" s="170">
        <v>109443</v>
      </c>
    </row>
    <row r="50" spans="1:67" s="185" customFormat="1" x14ac:dyDescent="0.25">
      <c r="A50" s="185" t="str">
        <f t="shared" ref="A50:A57" si="13">+B50&amp;"-"&amp;C50&amp;"-"&amp;D50&amp;"-"&amp;E50&amp;"-"&amp;F50&amp;"-"&amp;G50&amp;"-"&amp;AV50</f>
        <v>A-1-0-5-2-1-10</v>
      </c>
      <c r="B50" s="186" t="str">
        <f t="shared" si="9"/>
        <v>A</v>
      </c>
      <c r="C50" s="186" t="str">
        <f t="shared" si="10"/>
        <v>1</v>
      </c>
      <c r="D50" s="186" t="str">
        <f t="shared" si="11"/>
        <v>0</v>
      </c>
      <c r="E50" s="186" t="str">
        <f t="shared" si="12"/>
        <v>5</v>
      </c>
      <c r="F50" s="186" t="str">
        <f t="shared" si="6"/>
        <v>2</v>
      </c>
      <c r="G50" s="186" t="str">
        <f t="shared" si="7"/>
        <v>1</v>
      </c>
      <c r="H50" s="186"/>
      <c r="I50" s="186"/>
      <c r="J50" s="186"/>
      <c r="K50" s="186"/>
      <c r="M50" s="199"/>
      <c r="N50" s="1445" t="s">
        <v>17</v>
      </c>
      <c r="O50" s="1444"/>
      <c r="P50" s="1445" t="s">
        <v>287</v>
      </c>
      <c r="Q50" s="1444"/>
      <c r="R50" s="1445" t="s">
        <v>288</v>
      </c>
      <c r="S50" s="1444"/>
      <c r="T50" s="1445" t="s">
        <v>292</v>
      </c>
      <c r="U50" s="1444"/>
      <c r="V50" s="1445" t="s">
        <v>290</v>
      </c>
      <c r="W50" s="1444"/>
      <c r="X50" s="1444"/>
      <c r="Y50" s="1445" t="s">
        <v>287</v>
      </c>
      <c r="Z50" s="1444"/>
      <c r="AA50" s="1444"/>
      <c r="AB50" s="1445"/>
      <c r="AC50" s="1444"/>
      <c r="AD50" s="1445"/>
      <c r="AE50" s="1444"/>
      <c r="AF50" s="1446" t="s">
        <v>37</v>
      </c>
      <c r="AG50" s="1444"/>
      <c r="AH50" s="1444"/>
      <c r="AI50" s="1444"/>
      <c r="AJ50" s="1444"/>
      <c r="AK50" s="1444"/>
      <c r="AL50" s="1444"/>
      <c r="AM50" s="1444"/>
      <c r="AN50" s="1445" t="s">
        <v>281</v>
      </c>
      <c r="AO50" s="1444"/>
      <c r="AP50" s="1444"/>
      <c r="AQ50" s="1444"/>
      <c r="AR50" s="1444"/>
      <c r="AS50" s="1445" t="s">
        <v>282</v>
      </c>
      <c r="AT50" s="1444"/>
      <c r="AU50" s="1444"/>
      <c r="AV50" s="187" t="s">
        <v>68</v>
      </c>
      <c r="AW50" s="1443" t="s">
        <v>283</v>
      </c>
      <c r="AX50" s="1444"/>
      <c r="AY50" s="1444"/>
      <c r="AZ50" s="1444"/>
      <c r="BA50" s="1444"/>
      <c r="BB50" s="1444"/>
      <c r="BC50" s="188">
        <v>119144700</v>
      </c>
      <c r="BD50" s="189">
        <v>0</v>
      </c>
      <c r="BE50" s="189">
        <v>0</v>
      </c>
      <c r="BF50" s="189">
        <v>0</v>
      </c>
      <c r="BG50" s="188">
        <v>10593800</v>
      </c>
      <c r="BH50" s="188">
        <v>-10593800</v>
      </c>
      <c r="BI50" s="188">
        <v>10593800</v>
      </c>
      <c r="BJ50" s="188">
        <v>0</v>
      </c>
      <c r="BK50" s="188">
        <v>10593800</v>
      </c>
      <c r="BL50" s="189">
        <v>0</v>
      </c>
      <c r="BM50" s="188">
        <v>0</v>
      </c>
      <c r="BN50" s="189">
        <v>10593800</v>
      </c>
      <c r="BO50" s="188">
        <v>0</v>
      </c>
    </row>
    <row r="51" spans="1:67" s="185" customFormat="1" x14ac:dyDescent="0.25">
      <c r="A51" s="185" t="str">
        <f t="shared" si="13"/>
        <v>A-1-0-5-2-2-10</v>
      </c>
      <c r="B51" s="186" t="str">
        <f t="shared" si="9"/>
        <v>A</v>
      </c>
      <c r="C51" s="186" t="str">
        <f t="shared" si="10"/>
        <v>1</v>
      </c>
      <c r="D51" s="186" t="str">
        <f t="shared" si="11"/>
        <v>0</v>
      </c>
      <c r="E51" s="186" t="str">
        <f t="shared" si="12"/>
        <v>5</v>
      </c>
      <c r="F51" s="186" t="str">
        <f t="shared" si="6"/>
        <v>2</v>
      </c>
      <c r="G51" s="186" t="str">
        <f t="shared" si="7"/>
        <v>2</v>
      </c>
      <c r="H51" s="186"/>
      <c r="I51" s="186"/>
      <c r="J51" s="186"/>
      <c r="K51" s="186"/>
      <c r="M51" s="199"/>
      <c r="N51" s="1445" t="s">
        <v>17</v>
      </c>
      <c r="O51" s="1444"/>
      <c r="P51" s="1445" t="s">
        <v>287</v>
      </c>
      <c r="Q51" s="1444"/>
      <c r="R51" s="1445" t="s">
        <v>288</v>
      </c>
      <c r="S51" s="1444"/>
      <c r="T51" s="1445" t="s">
        <v>292</v>
      </c>
      <c r="U51" s="1444"/>
      <c r="V51" s="1445" t="s">
        <v>290</v>
      </c>
      <c r="W51" s="1444"/>
      <c r="X51" s="1444"/>
      <c r="Y51" s="1445" t="s">
        <v>290</v>
      </c>
      <c r="Z51" s="1444"/>
      <c r="AA51" s="1444"/>
      <c r="AB51" s="1445"/>
      <c r="AC51" s="1444"/>
      <c r="AD51" s="1445"/>
      <c r="AE51" s="1444"/>
      <c r="AF51" s="1446" t="s">
        <v>38</v>
      </c>
      <c r="AG51" s="1444"/>
      <c r="AH51" s="1444"/>
      <c r="AI51" s="1444"/>
      <c r="AJ51" s="1444"/>
      <c r="AK51" s="1444"/>
      <c r="AL51" s="1444"/>
      <c r="AM51" s="1444"/>
      <c r="AN51" s="1445" t="s">
        <v>281</v>
      </c>
      <c r="AO51" s="1444"/>
      <c r="AP51" s="1444"/>
      <c r="AQ51" s="1444"/>
      <c r="AR51" s="1444"/>
      <c r="AS51" s="1445" t="s">
        <v>282</v>
      </c>
      <c r="AT51" s="1444"/>
      <c r="AU51" s="1444"/>
      <c r="AV51" s="187" t="s">
        <v>68</v>
      </c>
      <c r="AW51" s="1443" t="s">
        <v>283</v>
      </c>
      <c r="AX51" s="1444"/>
      <c r="AY51" s="1444"/>
      <c r="AZ51" s="1444"/>
      <c r="BA51" s="1444"/>
      <c r="BB51" s="1444"/>
      <c r="BC51" s="188">
        <v>5697403045</v>
      </c>
      <c r="BD51" s="189">
        <v>0</v>
      </c>
      <c r="BE51" s="189">
        <v>0</v>
      </c>
      <c r="BF51" s="189">
        <v>0</v>
      </c>
      <c r="BG51" s="188">
        <v>544829691</v>
      </c>
      <c r="BH51" s="188">
        <v>-544829691</v>
      </c>
      <c r="BI51" s="188">
        <v>544829691</v>
      </c>
      <c r="BJ51" s="188">
        <v>0</v>
      </c>
      <c r="BK51" s="188">
        <v>544829691</v>
      </c>
      <c r="BL51" s="189">
        <v>0</v>
      </c>
      <c r="BM51" s="188">
        <v>0</v>
      </c>
      <c r="BN51" s="189">
        <v>544829691</v>
      </c>
      <c r="BO51" s="188">
        <v>0</v>
      </c>
    </row>
    <row r="52" spans="1:67" s="185" customFormat="1" x14ac:dyDescent="0.25">
      <c r="A52" s="185" t="str">
        <f t="shared" si="13"/>
        <v>A-1-0-5-2-3-10</v>
      </c>
      <c r="B52" s="186" t="str">
        <f t="shared" si="9"/>
        <v>A</v>
      </c>
      <c r="C52" s="186" t="str">
        <f t="shared" si="10"/>
        <v>1</v>
      </c>
      <c r="D52" s="186" t="str">
        <f t="shared" si="11"/>
        <v>0</v>
      </c>
      <c r="E52" s="186" t="str">
        <f t="shared" si="12"/>
        <v>5</v>
      </c>
      <c r="F52" s="186" t="str">
        <f t="shared" si="6"/>
        <v>2</v>
      </c>
      <c r="G52" s="186" t="str">
        <f t="shared" si="7"/>
        <v>3</v>
      </c>
      <c r="H52" s="186"/>
      <c r="I52" s="186"/>
      <c r="J52" s="186"/>
      <c r="K52" s="186"/>
      <c r="M52" s="199"/>
      <c r="N52" s="1445" t="s">
        <v>17</v>
      </c>
      <c r="O52" s="1444"/>
      <c r="P52" s="1445" t="s">
        <v>287</v>
      </c>
      <c r="Q52" s="1444"/>
      <c r="R52" s="1445" t="s">
        <v>288</v>
      </c>
      <c r="S52" s="1444"/>
      <c r="T52" s="1445" t="s">
        <v>292</v>
      </c>
      <c r="U52" s="1444"/>
      <c r="V52" s="1445" t="s">
        <v>290</v>
      </c>
      <c r="W52" s="1444"/>
      <c r="X52" s="1444"/>
      <c r="Y52" s="1445" t="s">
        <v>297</v>
      </c>
      <c r="Z52" s="1444"/>
      <c r="AA52" s="1444"/>
      <c r="AB52" s="1445"/>
      <c r="AC52" s="1444"/>
      <c r="AD52" s="1445"/>
      <c r="AE52" s="1444"/>
      <c r="AF52" s="1446" t="s">
        <v>39</v>
      </c>
      <c r="AG52" s="1444"/>
      <c r="AH52" s="1444"/>
      <c r="AI52" s="1444"/>
      <c r="AJ52" s="1444"/>
      <c r="AK52" s="1444"/>
      <c r="AL52" s="1444"/>
      <c r="AM52" s="1444"/>
      <c r="AN52" s="1445" t="s">
        <v>281</v>
      </c>
      <c r="AO52" s="1444"/>
      <c r="AP52" s="1444"/>
      <c r="AQ52" s="1444"/>
      <c r="AR52" s="1444"/>
      <c r="AS52" s="1445" t="s">
        <v>282</v>
      </c>
      <c r="AT52" s="1444"/>
      <c r="AU52" s="1444"/>
      <c r="AV52" s="187" t="s">
        <v>68</v>
      </c>
      <c r="AW52" s="1443" t="s">
        <v>283</v>
      </c>
      <c r="AX52" s="1444"/>
      <c r="AY52" s="1444"/>
      <c r="AZ52" s="1444"/>
      <c r="BA52" s="1444"/>
      <c r="BB52" s="1444"/>
      <c r="BC52" s="188">
        <v>6528258063</v>
      </c>
      <c r="BD52" s="189">
        <v>0</v>
      </c>
      <c r="BE52" s="189">
        <v>0</v>
      </c>
      <c r="BF52" s="189">
        <v>0</v>
      </c>
      <c r="BG52" s="188">
        <v>621372400</v>
      </c>
      <c r="BH52" s="188">
        <v>-621372400</v>
      </c>
      <c r="BI52" s="188">
        <v>621372400</v>
      </c>
      <c r="BJ52" s="188">
        <v>0</v>
      </c>
      <c r="BK52" s="188">
        <v>621372400</v>
      </c>
      <c r="BL52" s="189">
        <v>0</v>
      </c>
      <c r="BM52" s="188">
        <v>19500</v>
      </c>
      <c r="BN52" s="189">
        <v>621352900</v>
      </c>
      <c r="BO52" s="188">
        <v>109443</v>
      </c>
    </row>
    <row r="53" spans="1:67" s="185" customFormat="1" x14ac:dyDescent="0.25">
      <c r="A53" s="185" t="str">
        <f t="shared" si="13"/>
        <v>A-1-0-5-2-6-10</v>
      </c>
      <c r="B53" s="186" t="str">
        <f t="shared" si="9"/>
        <v>A</v>
      </c>
      <c r="C53" s="186" t="str">
        <f t="shared" si="10"/>
        <v>1</v>
      </c>
      <c r="D53" s="186" t="str">
        <f t="shared" si="11"/>
        <v>0</v>
      </c>
      <c r="E53" s="186" t="str">
        <f t="shared" si="12"/>
        <v>5</v>
      </c>
      <c r="F53" s="186" t="str">
        <f t="shared" si="6"/>
        <v>2</v>
      </c>
      <c r="G53" s="186" t="str">
        <f t="shared" si="7"/>
        <v>6</v>
      </c>
      <c r="H53" s="186"/>
      <c r="I53" s="186"/>
      <c r="J53" s="186"/>
      <c r="K53" s="186"/>
      <c r="M53" s="199"/>
      <c r="N53" s="1445" t="s">
        <v>17</v>
      </c>
      <c r="O53" s="1444"/>
      <c r="P53" s="1445" t="s">
        <v>287</v>
      </c>
      <c r="Q53" s="1444"/>
      <c r="R53" s="1445" t="s">
        <v>288</v>
      </c>
      <c r="S53" s="1444"/>
      <c r="T53" s="1445" t="s">
        <v>292</v>
      </c>
      <c r="U53" s="1444"/>
      <c r="V53" s="1445" t="s">
        <v>290</v>
      </c>
      <c r="W53" s="1444"/>
      <c r="X53" s="1444"/>
      <c r="Y53" s="1445" t="s">
        <v>300</v>
      </c>
      <c r="Z53" s="1444"/>
      <c r="AA53" s="1444"/>
      <c r="AB53" s="1445"/>
      <c r="AC53" s="1444"/>
      <c r="AD53" s="1445"/>
      <c r="AE53" s="1444"/>
      <c r="AF53" s="1446" t="s">
        <v>40</v>
      </c>
      <c r="AG53" s="1444"/>
      <c r="AH53" s="1444"/>
      <c r="AI53" s="1444"/>
      <c r="AJ53" s="1444"/>
      <c r="AK53" s="1444"/>
      <c r="AL53" s="1444"/>
      <c r="AM53" s="1444"/>
      <c r="AN53" s="1445" t="s">
        <v>281</v>
      </c>
      <c r="AO53" s="1444"/>
      <c r="AP53" s="1444"/>
      <c r="AQ53" s="1444"/>
      <c r="AR53" s="1444"/>
      <c r="AS53" s="1445" t="s">
        <v>282</v>
      </c>
      <c r="AT53" s="1444"/>
      <c r="AU53" s="1444"/>
      <c r="AV53" s="187" t="s">
        <v>68</v>
      </c>
      <c r="AW53" s="1443" t="s">
        <v>283</v>
      </c>
      <c r="AX53" s="1444"/>
      <c r="AY53" s="1444"/>
      <c r="AZ53" s="1444"/>
      <c r="BA53" s="1444"/>
      <c r="BB53" s="1444"/>
      <c r="BC53" s="188">
        <v>75147290</v>
      </c>
      <c r="BD53" s="189">
        <v>0</v>
      </c>
      <c r="BE53" s="189">
        <v>0</v>
      </c>
      <c r="BF53" s="189">
        <v>0</v>
      </c>
      <c r="BG53" s="188">
        <v>7441200</v>
      </c>
      <c r="BH53" s="188">
        <v>-7441200</v>
      </c>
      <c r="BI53" s="188">
        <v>7441200</v>
      </c>
      <c r="BJ53" s="188">
        <v>0</v>
      </c>
      <c r="BK53" s="188">
        <v>7441200</v>
      </c>
      <c r="BL53" s="189">
        <v>0</v>
      </c>
      <c r="BM53" s="188">
        <v>0</v>
      </c>
      <c r="BN53" s="189">
        <v>7441200</v>
      </c>
      <c r="BO53" s="188">
        <v>0</v>
      </c>
    </row>
    <row r="54" spans="1:67" s="185" customFormat="1" x14ac:dyDescent="0.25">
      <c r="A54" s="185" t="str">
        <f t="shared" si="13"/>
        <v>A-1-0-5-6-0-10</v>
      </c>
      <c r="B54" s="186" t="str">
        <f t="shared" si="9"/>
        <v>A</v>
      </c>
      <c r="C54" s="186" t="str">
        <f t="shared" si="10"/>
        <v>1</v>
      </c>
      <c r="D54" s="186" t="str">
        <f t="shared" si="11"/>
        <v>0</v>
      </c>
      <c r="E54" s="186" t="str">
        <f t="shared" si="12"/>
        <v>5</v>
      </c>
      <c r="F54" s="186" t="str">
        <f t="shared" si="6"/>
        <v>6</v>
      </c>
      <c r="G54" s="186">
        <f t="shared" si="7"/>
        <v>0</v>
      </c>
      <c r="H54" s="186"/>
      <c r="I54" s="186"/>
      <c r="J54" s="186"/>
      <c r="K54" s="186"/>
      <c r="M54" s="199"/>
      <c r="N54" s="1445" t="s">
        <v>17</v>
      </c>
      <c r="O54" s="1444"/>
      <c r="P54" s="1445" t="s">
        <v>287</v>
      </c>
      <c r="Q54" s="1444"/>
      <c r="R54" s="1445" t="s">
        <v>288</v>
      </c>
      <c r="S54" s="1444"/>
      <c r="T54" s="1445" t="s">
        <v>292</v>
      </c>
      <c r="U54" s="1444"/>
      <c r="V54" s="1445" t="s">
        <v>300</v>
      </c>
      <c r="W54" s="1444"/>
      <c r="X54" s="1444"/>
      <c r="Y54" s="1445"/>
      <c r="Z54" s="1444"/>
      <c r="AA54" s="1444"/>
      <c r="AB54" s="1445"/>
      <c r="AC54" s="1444"/>
      <c r="AD54" s="1445"/>
      <c r="AE54" s="1444"/>
      <c r="AF54" s="1446" t="s">
        <v>41</v>
      </c>
      <c r="AG54" s="1444"/>
      <c r="AH54" s="1444"/>
      <c r="AI54" s="1444"/>
      <c r="AJ54" s="1444"/>
      <c r="AK54" s="1444"/>
      <c r="AL54" s="1444"/>
      <c r="AM54" s="1444"/>
      <c r="AN54" s="1445" t="s">
        <v>281</v>
      </c>
      <c r="AO54" s="1444"/>
      <c r="AP54" s="1444"/>
      <c r="AQ54" s="1444"/>
      <c r="AR54" s="1444"/>
      <c r="AS54" s="1445" t="s">
        <v>282</v>
      </c>
      <c r="AT54" s="1444"/>
      <c r="AU54" s="1444"/>
      <c r="AV54" s="187" t="s">
        <v>68</v>
      </c>
      <c r="AW54" s="1443" t="s">
        <v>283</v>
      </c>
      <c r="AX54" s="1444"/>
      <c r="AY54" s="1444"/>
      <c r="AZ54" s="1444"/>
      <c r="BA54" s="1444"/>
      <c r="BB54" s="1444"/>
      <c r="BC54" s="188">
        <v>2721591300</v>
      </c>
      <c r="BD54" s="189">
        <v>0</v>
      </c>
      <c r="BE54" s="189">
        <v>0</v>
      </c>
      <c r="BF54" s="189">
        <v>0</v>
      </c>
      <c r="BG54" s="188">
        <v>287929000</v>
      </c>
      <c r="BH54" s="188">
        <v>-287929000</v>
      </c>
      <c r="BI54" s="188">
        <v>287929000</v>
      </c>
      <c r="BJ54" s="188">
        <v>0</v>
      </c>
      <c r="BK54" s="188">
        <v>287929000</v>
      </c>
      <c r="BL54" s="189">
        <v>0</v>
      </c>
      <c r="BM54" s="188">
        <v>16800</v>
      </c>
      <c r="BN54" s="189">
        <v>287912200</v>
      </c>
      <c r="BO54" s="188">
        <v>0</v>
      </c>
    </row>
    <row r="55" spans="1:67" s="185" customFormat="1" x14ac:dyDescent="0.25">
      <c r="A55" s="185" t="str">
        <f t="shared" si="13"/>
        <v>A-1-0-5-7-0-10</v>
      </c>
      <c r="B55" s="186" t="str">
        <f t="shared" si="9"/>
        <v>A</v>
      </c>
      <c r="C55" s="186" t="str">
        <f t="shared" si="10"/>
        <v>1</v>
      </c>
      <c r="D55" s="186" t="str">
        <f t="shared" si="11"/>
        <v>0</v>
      </c>
      <c r="E55" s="186" t="str">
        <f t="shared" si="12"/>
        <v>5</v>
      </c>
      <c r="F55" s="186" t="str">
        <f t="shared" si="6"/>
        <v>7</v>
      </c>
      <c r="G55" s="186">
        <f t="shared" si="7"/>
        <v>0</v>
      </c>
      <c r="H55" s="186"/>
      <c r="I55" s="186"/>
      <c r="J55" s="186"/>
      <c r="K55" s="186"/>
      <c r="M55" s="199"/>
      <c r="N55" s="1445" t="s">
        <v>17</v>
      </c>
      <c r="O55" s="1444"/>
      <c r="P55" s="1445" t="s">
        <v>287</v>
      </c>
      <c r="Q55" s="1444"/>
      <c r="R55" s="1445" t="s">
        <v>288</v>
      </c>
      <c r="S55" s="1444"/>
      <c r="T55" s="1445" t="s">
        <v>292</v>
      </c>
      <c r="U55" s="1444"/>
      <c r="V55" s="1445" t="s">
        <v>301</v>
      </c>
      <c r="W55" s="1444"/>
      <c r="X55" s="1444"/>
      <c r="Y55" s="1445"/>
      <c r="Z55" s="1444"/>
      <c r="AA55" s="1444"/>
      <c r="AB55" s="1445"/>
      <c r="AC55" s="1444"/>
      <c r="AD55" s="1445"/>
      <c r="AE55" s="1444"/>
      <c r="AF55" s="1446" t="s">
        <v>42</v>
      </c>
      <c r="AG55" s="1444"/>
      <c r="AH55" s="1444"/>
      <c r="AI55" s="1444"/>
      <c r="AJ55" s="1444"/>
      <c r="AK55" s="1444"/>
      <c r="AL55" s="1444"/>
      <c r="AM55" s="1444"/>
      <c r="AN55" s="1445" t="s">
        <v>281</v>
      </c>
      <c r="AO55" s="1444"/>
      <c r="AP55" s="1444"/>
      <c r="AQ55" s="1444"/>
      <c r="AR55" s="1444"/>
      <c r="AS55" s="1445" t="s">
        <v>282</v>
      </c>
      <c r="AT55" s="1444"/>
      <c r="AU55" s="1444"/>
      <c r="AV55" s="187" t="s">
        <v>68</v>
      </c>
      <c r="AW55" s="1443" t="s">
        <v>283</v>
      </c>
      <c r="AX55" s="1444"/>
      <c r="AY55" s="1444"/>
      <c r="AZ55" s="1444"/>
      <c r="BA55" s="1444"/>
      <c r="BB55" s="1444"/>
      <c r="BC55" s="188">
        <v>520219400</v>
      </c>
      <c r="BD55" s="189">
        <v>0</v>
      </c>
      <c r="BE55" s="189">
        <v>0</v>
      </c>
      <c r="BF55" s="189">
        <v>0</v>
      </c>
      <c r="BG55" s="188">
        <v>48082100</v>
      </c>
      <c r="BH55" s="188">
        <v>-48082100</v>
      </c>
      <c r="BI55" s="188">
        <v>48082100</v>
      </c>
      <c r="BJ55" s="188">
        <v>0</v>
      </c>
      <c r="BK55" s="188">
        <v>48082100</v>
      </c>
      <c r="BL55" s="189">
        <v>0</v>
      </c>
      <c r="BM55" s="188">
        <v>2900</v>
      </c>
      <c r="BN55" s="189">
        <v>48079200</v>
      </c>
      <c r="BO55" s="188">
        <v>0</v>
      </c>
    </row>
    <row r="56" spans="1:67" s="185" customFormat="1" x14ac:dyDescent="0.25">
      <c r="A56" s="185" t="str">
        <f t="shared" si="13"/>
        <v>A-1-0-5-8-0-10</v>
      </c>
      <c r="B56" s="186" t="str">
        <f t="shared" si="9"/>
        <v>A</v>
      </c>
      <c r="C56" s="186" t="str">
        <f t="shared" si="10"/>
        <v>1</v>
      </c>
      <c r="D56" s="186" t="str">
        <f t="shared" si="11"/>
        <v>0</v>
      </c>
      <c r="E56" s="186" t="str">
        <f t="shared" si="12"/>
        <v>5</v>
      </c>
      <c r="F56" s="186" t="str">
        <f t="shared" si="6"/>
        <v>8</v>
      </c>
      <c r="G56" s="186">
        <f t="shared" si="7"/>
        <v>0</v>
      </c>
      <c r="H56" s="186"/>
      <c r="I56" s="186"/>
      <c r="J56" s="186"/>
      <c r="K56" s="186"/>
      <c r="M56" s="199"/>
      <c r="N56" s="1445" t="s">
        <v>17</v>
      </c>
      <c r="O56" s="1444"/>
      <c r="P56" s="1445" t="s">
        <v>287</v>
      </c>
      <c r="Q56" s="1444"/>
      <c r="R56" s="1445" t="s">
        <v>288</v>
      </c>
      <c r="S56" s="1444"/>
      <c r="T56" s="1445" t="s">
        <v>292</v>
      </c>
      <c r="U56" s="1444"/>
      <c r="V56" s="1445" t="s">
        <v>302</v>
      </c>
      <c r="W56" s="1444"/>
      <c r="X56" s="1444"/>
      <c r="Y56" s="1445"/>
      <c r="Z56" s="1444"/>
      <c r="AA56" s="1444"/>
      <c r="AB56" s="1445"/>
      <c r="AC56" s="1444"/>
      <c r="AD56" s="1445"/>
      <c r="AE56" s="1444"/>
      <c r="AF56" s="1446" t="s">
        <v>43</v>
      </c>
      <c r="AG56" s="1444"/>
      <c r="AH56" s="1444"/>
      <c r="AI56" s="1444"/>
      <c r="AJ56" s="1444"/>
      <c r="AK56" s="1444"/>
      <c r="AL56" s="1444"/>
      <c r="AM56" s="1444"/>
      <c r="AN56" s="1445" t="s">
        <v>281</v>
      </c>
      <c r="AO56" s="1444"/>
      <c r="AP56" s="1444"/>
      <c r="AQ56" s="1444"/>
      <c r="AR56" s="1444"/>
      <c r="AS56" s="1445" t="s">
        <v>282</v>
      </c>
      <c r="AT56" s="1444"/>
      <c r="AU56" s="1444"/>
      <c r="AV56" s="187" t="s">
        <v>68</v>
      </c>
      <c r="AW56" s="1443" t="s">
        <v>283</v>
      </c>
      <c r="AX56" s="1444"/>
      <c r="AY56" s="1444"/>
      <c r="AZ56" s="1444"/>
      <c r="BA56" s="1444"/>
      <c r="BB56" s="1444"/>
      <c r="BC56" s="188">
        <v>520219400</v>
      </c>
      <c r="BD56" s="189">
        <v>0</v>
      </c>
      <c r="BE56" s="189">
        <v>0</v>
      </c>
      <c r="BF56" s="189">
        <v>0</v>
      </c>
      <c r="BG56" s="188">
        <v>48082100</v>
      </c>
      <c r="BH56" s="188">
        <v>-48082100</v>
      </c>
      <c r="BI56" s="188">
        <v>48082100</v>
      </c>
      <c r="BJ56" s="188">
        <v>0</v>
      </c>
      <c r="BK56" s="188">
        <v>48082100</v>
      </c>
      <c r="BL56" s="189">
        <v>0</v>
      </c>
      <c r="BM56" s="188">
        <v>2900</v>
      </c>
      <c r="BN56" s="189">
        <v>48079200</v>
      </c>
      <c r="BO56" s="188">
        <v>0</v>
      </c>
    </row>
    <row r="57" spans="1:67" s="185" customFormat="1" x14ac:dyDescent="0.25">
      <c r="A57" s="185" t="str">
        <f t="shared" si="13"/>
        <v>A-1-0-5-9-0-10</v>
      </c>
      <c r="B57" s="186" t="str">
        <f t="shared" si="9"/>
        <v>A</v>
      </c>
      <c r="C57" s="186" t="str">
        <f t="shared" si="10"/>
        <v>1</v>
      </c>
      <c r="D57" s="186" t="str">
        <f t="shared" si="11"/>
        <v>0</v>
      </c>
      <c r="E57" s="186" t="str">
        <f t="shared" si="12"/>
        <v>5</v>
      </c>
      <c r="F57" s="186" t="str">
        <f t="shared" si="6"/>
        <v>9</v>
      </c>
      <c r="G57" s="186">
        <f t="shared" si="7"/>
        <v>0</v>
      </c>
      <c r="H57" s="186"/>
      <c r="I57" s="186"/>
      <c r="J57" s="186"/>
      <c r="K57" s="186"/>
      <c r="M57" s="199"/>
      <c r="N57" s="1445" t="s">
        <v>17</v>
      </c>
      <c r="O57" s="1444"/>
      <c r="P57" s="1445" t="s">
        <v>287</v>
      </c>
      <c r="Q57" s="1444"/>
      <c r="R57" s="1445" t="s">
        <v>288</v>
      </c>
      <c r="S57" s="1444"/>
      <c r="T57" s="1445" t="s">
        <v>292</v>
      </c>
      <c r="U57" s="1444"/>
      <c r="V57" s="1445" t="s">
        <v>296</v>
      </c>
      <c r="W57" s="1444"/>
      <c r="X57" s="1444"/>
      <c r="Y57" s="1445"/>
      <c r="Z57" s="1444"/>
      <c r="AA57" s="1444"/>
      <c r="AB57" s="1445"/>
      <c r="AC57" s="1444"/>
      <c r="AD57" s="1445"/>
      <c r="AE57" s="1444"/>
      <c r="AF57" s="1446" t="s">
        <v>44</v>
      </c>
      <c r="AG57" s="1444"/>
      <c r="AH57" s="1444"/>
      <c r="AI57" s="1444"/>
      <c r="AJ57" s="1444"/>
      <c r="AK57" s="1444"/>
      <c r="AL57" s="1444"/>
      <c r="AM57" s="1444"/>
      <c r="AN57" s="1445" t="s">
        <v>281</v>
      </c>
      <c r="AO57" s="1444"/>
      <c r="AP57" s="1444"/>
      <c r="AQ57" s="1444"/>
      <c r="AR57" s="1444"/>
      <c r="AS57" s="1445" t="s">
        <v>282</v>
      </c>
      <c r="AT57" s="1444"/>
      <c r="AU57" s="1444"/>
      <c r="AV57" s="187" t="s">
        <v>68</v>
      </c>
      <c r="AW57" s="1443" t="s">
        <v>283</v>
      </c>
      <c r="AX57" s="1444"/>
      <c r="AY57" s="1444"/>
      <c r="AZ57" s="1444"/>
      <c r="BA57" s="1444"/>
      <c r="BB57" s="1444"/>
      <c r="BC57" s="188">
        <v>940395000</v>
      </c>
      <c r="BD57" s="189">
        <v>0</v>
      </c>
      <c r="BE57" s="189">
        <v>0</v>
      </c>
      <c r="BF57" s="189">
        <v>0</v>
      </c>
      <c r="BG57" s="188">
        <v>96050100</v>
      </c>
      <c r="BH57" s="188">
        <v>-96050100</v>
      </c>
      <c r="BI57" s="188">
        <v>96050100</v>
      </c>
      <c r="BJ57" s="188">
        <v>0</v>
      </c>
      <c r="BK57" s="188">
        <v>96050100</v>
      </c>
      <c r="BL57" s="189">
        <v>0</v>
      </c>
      <c r="BM57" s="188">
        <v>5700</v>
      </c>
      <c r="BN57" s="189">
        <v>96044400</v>
      </c>
      <c r="BO57" s="188">
        <v>0</v>
      </c>
    </row>
    <row r="58" spans="1:67" ht="14.45" customHeight="1" x14ac:dyDescent="0.25">
      <c r="B58" s="179" t="str">
        <f t="shared" si="9"/>
        <v>A</v>
      </c>
      <c r="C58" s="179" t="str">
        <f t="shared" si="10"/>
        <v>2</v>
      </c>
      <c r="D58" s="179">
        <f t="shared" si="11"/>
        <v>0</v>
      </c>
      <c r="E58" s="179">
        <f t="shared" si="12"/>
        <v>0</v>
      </c>
      <c r="F58" s="179">
        <f t="shared" si="6"/>
        <v>0</v>
      </c>
      <c r="G58" s="179">
        <f t="shared" si="7"/>
        <v>0</v>
      </c>
      <c r="N58" s="1233" t="s">
        <v>17</v>
      </c>
      <c r="O58" s="1344"/>
      <c r="P58" s="1233" t="s">
        <v>290</v>
      </c>
      <c r="Q58" s="1344"/>
      <c r="R58" s="1233"/>
      <c r="S58" s="1344"/>
      <c r="T58" s="1233"/>
      <c r="U58" s="1344"/>
      <c r="V58" s="1233"/>
      <c r="W58" s="1344"/>
      <c r="X58" s="1344"/>
      <c r="Y58" s="1233"/>
      <c r="Z58" s="1344"/>
      <c r="AA58" s="1344"/>
      <c r="AB58" s="1233"/>
      <c r="AC58" s="1344"/>
      <c r="AD58" s="1233"/>
      <c r="AE58" s="1344"/>
      <c r="AF58" s="1232" t="s">
        <v>11</v>
      </c>
      <c r="AG58" s="1344"/>
      <c r="AH58" s="1344"/>
      <c r="AI58" s="1344"/>
      <c r="AJ58" s="1344"/>
      <c r="AK58" s="1344"/>
      <c r="AL58" s="1344"/>
      <c r="AM58" s="1344"/>
      <c r="AN58" s="1233" t="s">
        <v>281</v>
      </c>
      <c r="AO58" s="1344"/>
      <c r="AP58" s="1344"/>
      <c r="AQ58" s="1344"/>
      <c r="AR58" s="1344"/>
      <c r="AS58" s="1233" t="s">
        <v>282</v>
      </c>
      <c r="AT58" s="1344"/>
      <c r="AU58" s="1344"/>
      <c r="AV58" s="169" t="s">
        <v>68</v>
      </c>
      <c r="AW58" s="1234" t="s">
        <v>283</v>
      </c>
      <c r="AX58" s="1344"/>
      <c r="AY58" s="1344"/>
      <c r="AZ58" s="1344"/>
      <c r="BA58" s="1344"/>
      <c r="BB58" s="1344"/>
      <c r="BC58" s="170">
        <v>11106500000</v>
      </c>
      <c r="BD58" s="170">
        <v>490351917</v>
      </c>
      <c r="BE58" s="170">
        <v>465517143.44</v>
      </c>
      <c r="BF58" s="170">
        <v>-145000000</v>
      </c>
      <c r="BG58" s="170">
        <v>670877067.76999998</v>
      </c>
      <c r="BH58" s="170">
        <v>-180525150.77000001</v>
      </c>
      <c r="BI58" s="170">
        <v>1023046374.4299999</v>
      </c>
      <c r="BJ58" s="170">
        <v>-352169306.66000003</v>
      </c>
      <c r="BK58" s="170">
        <v>1023046374.4299999</v>
      </c>
      <c r="BL58" s="171">
        <v>0</v>
      </c>
      <c r="BM58" s="170">
        <v>1006448419.4299999</v>
      </c>
      <c r="BN58" s="170">
        <v>16597955</v>
      </c>
      <c r="BO58" s="170">
        <v>428854</v>
      </c>
    </row>
    <row r="59" spans="1:67" ht="14.45" customHeight="1" x14ac:dyDescent="0.25">
      <c r="B59" s="179" t="str">
        <f t="shared" si="9"/>
        <v>A</v>
      </c>
      <c r="C59" s="179" t="str">
        <f t="shared" si="10"/>
        <v>2</v>
      </c>
      <c r="D59" s="179" t="str">
        <f t="shared" si="11"/>
        <v>0</v>
      </c>
      <c r="E59" s="179">
        <f t="shared" si="12"/>
        <v>0</v>
      </c>
      <c r="F59" s="179">
        <f t="shared" si="6"/>
        <v>0</v>
      </c>
      <c r="G59" s="179">
        <f t="shared" si="7"/>
        <v>0</v>
      </c>
      <c r="N59" s="1233" t="s">
        <v>17</v>
      </c>
      <c r="O59" s="1344"/>
      <c r="P59" s="1233" t="s">
        <v>290</v>
      </c>
      <c r="Q59" s="1344"/>
      <c r="R59" s="1233" t="s">
        <v>288</v>
      </c>
      <c r="S59" s="1344"/>
      <c r="T59" s="1233"/>
      <c r="U59" s="1344"/>
      <c r="V59" s="1233"/>
      <c r="W59" s="1344"/>
      <c r="X59" s="1344"/>
      <c r="Y59" s="1233"/>
      <c r="Z59" s="1344"/>
      <c r="AA59" s="1344"/>
      <c r="AB59" s="1233"/>
      <c r="AC59" s="1344"/>
      <c r="AD59" s="1233"/>
      <c r="AE59" s="1344"/>
      <c r="AF59" s="1232" t="s">
        <v>11</v>
      </c>
      <c r="AG59" s="1344"/>
      <c r="AH59" s="1344"/>
      <c r="AI59" s="1344"/>
      <c r="AJ59" s="1344"/>
      <c r="AK59" s="1344"/>
      <c r="AL59" s="1344"/>
      <c r="AM59" s="1344"/>
      <c r="AN59" s="1233" t="s">
        <v>281</v>
      </c>
      <c r="AO59" s="1344"/>
      <c r="AP59" s="1344"/>
      <c r="AQ59" s="1344"/>
      <c r="AR59" s="1344"/>
      <c r="AS59" s="1233" t="s">
        <v>282</v>
      </c>
      <c r="AT59" s="1344"/>
      <c r="AU59" s="1344"/>
      <c r="AV59" s="169" t="s">
        <v>68</v>
      </c>
      <c r="AW59" s="1234" t="s">
        <v>283</v>
      </c>
      <c r="AX59" s="1344"/>
      <c r="AY59" s="1344"/>
      <c r="AZ59" s="1344"/>
      <c r="BA59" s="1344"/>
      <c r="BB59" s="1344"/>
      <c r="BC59" s="170">
        <v>11106500000</v>
      </c>
      <c r="BD59" s="170">
        <v>490351917</v>
      </c>
      <c r="BE59" s="170">
        <v>465517143.44</v>
      </c>
      <c r="BF59" s="170">
        <v>-145000000</v>
      </c>
      <c r="BG59" s="170">
        <v>670877067.76999998</v>
      </c>
      <c r="BH59" s="170">
        <v>-180525150.77000001</v>
      </c>
      <c r="BI59" s="170">
        <v>1023046374.4299999</v>
      </c>
      <c r="BJ59" s="170">
        <v>-352169306.66000003</v>
      </c>
      <c r="BK59" s="170">
        <v>1023046374.4299999</v>
      </c>
      <c r="BL59" s="171">
        <v>0</v>
      </c>
      <c r="BM59" s="170">
        <v>1006448419.4299999</v>
      </c>
      <c r="BN59" s="170">
        <v>16597955</v>
      </c>
      <c r="BO59" s="170">
        <v>428854</v>
      </c>
    </row>
    <row r="60" spans="1:67" x14ac:dyDescent="0.25">
      <c r="B60" s="179" t="str">
        <f t="shared" si="9"/>
        <v>A</v>
      </c>
      <c r="C60" s="179" t="str">
        <f t="shared" si="10"/>
        <v>2</v>
      </c>
      <c r="D60" s="179" t="str">
        <f t="shared" si="11"/>
        <v>0</v>
      </c>
      <c r="E60" s="179" t="str">
        <f t="shared" si="12"/>
        <v>3</v>
      </c>
      <c r="F60" s="179">
        <f t="shared" si="6"/>
        <v>0</v>
      </c>
      <c r="G60" s="179">
        <f t="shared" si="7"/>
        <v>0</v>
      </c>
      <c r="N60" s="1233" t="s">
        <v>17</v>
      </c>
      <c r="O60" s="1344"/>
      <c r="P60" s="1233" t="s">
        <v>290</v>
      </c>
      <c r="Q60" s="1344"/>
      <c r="R60" s="1233" t="s">
        <v>288</v>
      </c>
      <c r="S60" s="1344"/>
      <c r="T60" s="1233" t="s">
        <v>297</v>
      </c>
      <c r="U60" s="1344"/>
      <c r="V60" s="1233"/>
      <c r="W60" s="1344"/>
      <c r="X60" s="1344"/>
      <c r="Y60" s="1233"/>
      <c r="Z60" s="1344"/>
      <c r="AA60" s="1344"/>
      <c r="AB60" s="1233"/>
      <c r="AC60" s="1344"/>
      <c r="AD60" s="1233"/>
      <c r="AE60" s="1344"/>
      <c r="AF60" s="1232" t="s">
        <v>209</v>
      </c>
      <c r="AG60" s="1344"/>
      <c r="AH60" s="1344"/>
      <c r="AI60" s="1344"/>
      <c r="AJ60" s="1344"/>
      <c r="AK60" s="1344"/>
      <c r="AL60" s="1344"/>
      <c r="AM60" s="1344"/>
      <c r="AN60" s="1233" t="s">
        <v>281</v>
      </c>
      <c r="AO60" s="1344"/>
      <c r="AP60" s="1344"/>
      <c r="AQ60" s="1344"/>
      <c r="AR60" s="1344"/>
      <c r="AS60" s="1233" t="s">
        <v>282</v>
      </c>
      <c r="AT60" s="1344"/>
      <c r="AU60" s="1344"/>
      <c r="AV60" s="169" t="s">
        <v>68</v>
      </c>
      <c r="AW60" s="1234" t="s">
        <v>283</v>
      </c>
      <c r="AX60" s="1344"/>
      <c r="AY60" s="1344"/>
      <c r="AZ60" s="1344"/>
      <c r="BA60" s="1344"/>
      <c r="BB60" s="1344"/>
      <c r="BC60" s="170">
        <v>343000000</v>
      </c>
      <c r="BD60" s="171">
        <v>0</v>
      </c>
      <c r="BE60" s="170">
        <v>29338437</v>
      </c>
      <c r="BF60" s="171">
        <v>0</v>
      </c>
      <c r="BG60" s="171">
        <v>0</v>
      </c>
      <c r="BH60" s="171">
        <v>0</v>
      </c>
      <c r="BI60" s="171">
        <v>0</v>
      </c>
      <c r="BJ60" s="171">
        <v>0</v>
      </c>
      <c r="BK60" s="171">
        <v>0</v>
      </c>
      <c r="BL60" s="171">
        <v>0</v>
      </c>
      <c r="BM60" s="171">
        <v>0</v>
      </c>
      <c r="BN60" s="171">
        <v>0</v>
      </c>
      <c r="BO60" s="171">
        <v>0</v>
      </c>
    </row>
    <row r="61" spans="1:67" x14ac:dyDescent="0.25">
      <c r="B61" s="179" t="str">
        <f t="shared" si="9"/>
        <v>A</v>
      </c>
      <c r="C61" s="179" t="str">
        <f t="shared" si="10"/>
        <v>2</v>
      </c>
      <c r="D61" s="179" t="str">
        <f t="shared" si="11"/>
        <v>0</v>
      </c>
      <c r="E61" s="179" t="str">
        <f t="shared" si="12"/>
        <v>3</v>
      </c>
      <c r="F61" s="179" t="str">
        <f t="shared" si="6"/>
        <v>50</v>
      </c>
      <c r="G61" s="179">
        <f t="shared" si="7"/>
        <v>0</v>
      </c>
      <c r="N61" s="1233" t="s">
        <v>17</v>
      </c>
      <c r="O61" s="1344"/>
      <c r="P61" s="1233" t="s">
        <v>290</v>
      </c>
      <c r="Q61" s="1344"/>
      <c r="R61" s="1233" t="s">
        <v>288</v>
      </c>
      <c r="S61" s="1344"/>
      <c r="T61" s="1233" t="s">
        <v>297</v>
      </c>
      <c r="U61" s="1344"/>
      <c r="V61" s="1233" t="s">
        <v>303</v>
      </c>
      <c r="W61" s="1344"/>
      <c r="X61" s="1344"/>
      <c r="Y61" s="1233"/>
      <c r="Z61" s="1344"/>
      <c r="AA61" s="1344"/>
      <c r="AB61" s="1233"/>
      <c r="AC61" s="1344"/>
      <c r="AD61" s="1233"/>
      <c r="AE61" s="1344"/>
      <c r="AF61" s="1232" t="s">
        <v>216</v>
      </c>
      <c r="AG61" s="1344"/>
      <c r="AH61" s="1344"/>
      <c r="AI61" s="1344"/>
      <c r="AJ61" s="1344"/>
      <c r="AK61" s="1344"/>
      <c r="AL61" s="1344"/>
      <c r="AM61" s="1344"/>
      <c r="AN61" s="1233" t="s">
        <v>281</v>
      </c>
      <c r="AO61" s="1344"/>
      <c r="AP61" s="1344"/>
      <c r="AQ61" s="1344"/>
      <c r="AR61" s="1344"/>
      <c r="AS61" s="1233" t="s">
        <v>282</v>
      </c>
      <c r="AT61" s="1344"/>
      <c r="AU61" s="1344"/>
      <c r="AV61" s="169" t="s">
        <v>68</v>
      </c>
      <c r="AW61" s="1234" t="s">
        <v>283</v>
      </c>
      <c r="AX61" s="1344"/>
      <c r="AY61" s="1344"/>
      <c r="AZ61" s="1344"/>
      <c r="BA61" s="1344"/>
      <c r="BB61" s="1344"/>
      <c r="BC61" s="170">
        <v>341000000</v>
      </c>
      <c r="BD61" s="171">
        <v>0</v>
      </c>
      <c r="BE61" s="170">
        <v>27338437</v>
      </c>
      <c r="BF61" s="171">
        <v>0</v>
      </c>
      <c r="BG61" s="171">
        <v>0</v>
      </c>
      <c r="BH61" s="171">
        <v>0</v>
      </c>
      <c r="BI61" s="171">
        <v>0</v>
      </c>
      <c r="BJ61" s="171">
        <v>0</v>
      </c>
      <c r="BK61" s="171">
        <v>0</v>
      </c>
      <c r="BL61" s="171">
        <v>0</v>
      </c>
      <c r="BM61" s="171">
        <v>0</v>
      </c>
      <c r="BN61" s="171">
        <v>0</v>
      </c>
      <c r="BO61" s="171">
        <v>0</v>
      </c>
    </row>
    <row r="62" spans="1:67" s="185" customFormat="1" x14ac:dyDescent="0.25">
      <c r="A62" s="185" t="str">
        <f>+B62&amp;"-"&amp;C62&amp;"-"&amp;D62&amp;"-"&amp;E62&amp;"-"&amp;F62&amp;"-"&amp;G62&amp;"-"&amp;AV62</f>
        <v>A-2-0-3-50-2-10</v>
      </c>
      <c r="B62" s="186" t="str">
        <f t="shared" si="9"/>
        <v>A</v>
      </c>
      <c r="C62" s="186" t="str">
        <f t="shared" si="10"/>
        <v>2</v>
      </c>
      <c r="D62" s="186" t="str">
        <f t="shared" si="11"/>
        <v>0</v>
      </c>
      <c r="E62" s="186" t="str">
        <f t="shared" si="12"/>
        <v>3</v>
      </c>
      <c r="F62" s="186" t="str">
        <f t="shared" si="6"/>
        <v>50</v>
      </c>
      <c r="G62" s="186" t="str">
        <f t="shared" si="7"/>
        <v>2</v>
      </c>
      <c r="H62" s="186"/>
      <c r="I62" s="186"/>
      <c r="J62" s="186"/>
      <c r="K62" s="186"/>
      <c r="M62" s="199"/>
      <c r="N62" s="1445" t="s">
        <v>17</v>
      </c>
      <c r="O62" s="1444"/>
      <c r="P62" s="1445" t="s">
        <v>290</v>
      </c>
      <c r="Q62" s="1444"/>
      <c r="R62" s="1445" t="s">
        <v>288</v>
      </c>
      <c r="S62" s="1444"/>
      <c r="T62" s="1445" t="s">
        <v>297</v>
      </c>
      <c r="U62" s="1444"/>
      <c r="V62" s="1445" t="s">
        <v>303</v>
      </c>
      <c r="W62" s="1444"/>
      <c r="X62" s="1444"/>
      <c r="Y62" s="1445" t="s">
        <v>290</v>
      </c>
      <c r="Z62" s="1444"/>
      <c r="AA62" s="1444"/>
      <c r="AB62" s="1445"/>
      <c r="AC62" s="1444"/>
      <c r="AD62" s="1445"/>
      <c r="AE62" s="1444"/>
      <c r="AF62" s="1446" t="s">
        <v>45</v>
      </c>
      <c r="AG62" s="1444"/>
      <c r="AH62" s="1444"/>
      <c r="AI62" s="1444"/>
      <c r="AJ62" s="1444"/>
      <c r="AK62" s="1444"/>
      <c r="AL62" s="1444"/>
      <c r="AM62" s="1444"/>
      <c r="AN62" s="1445" t="s">
        <v>281</v>
      </c>
      <c r="AO62" s="1444"/>
      <c r="AP62" s="1444"/>
      <c r="AQ62" s="1444"/>
      <c r="AR62" s="1444"/>
      <c r="AS62" s="1445" t="s">
        <v>282</v>
      </c>
      <c r="AT62" s="1444"/>
      <c r="AU62" s="1444"/>
      <c r="AV62" s="187" t="s">
        <v>68</v>
      </c>
      <c r="AW62" s="1443" t="s">
        <v>283</v>
      </c>
      <c r="AX62" s="1444"/>
      <c r="AY62" s="1444"/>
      <c r="AZ62" s="1444"/>
      <c r="BA62" s="1444"/>
      <c r="BB62" s="1444"/>
      <c r="BC62" s="188">
        <v>6376304</v>
      </c>
      <c r="BD62" s="189">
        <v>0</v>
      </c>
      <c r="BE62" s="189">
        <v>158429</v>
      </c>
      <c r="BF62" s="189">
        <v>0</v>
      </c>
      <c r="BG62" s="188">
        <v>0</v>
      </c>
      <c r="BH62" s="188">
        <v>0</v>
      </c>
      <c r="BI62" s="188">
        <v>0</v>
      </c>
      <c r="BJ62" s="188">
        <v>0</v>
      </c>
      <c r="BK62" s="188">
        <v>0</v>
      </c>
      <c r="BL62" s="189">
        <v>0</v>
      </c>
      <c r="BM62" s="188">
        <v>0</v>
      </c>
      <c r="BN62" s="189">
        <v>0</v>
      </c>
      <c r="BO62" s="188">
        <v>0</v>
      </c>
    </row>
    <row r="63" spans="1:67" s="185" customFormat="1" x14ac:dyDescent="0.25">
      <c r="A63" s="185" t="str">
        <f>+B63&amp;"-"&amp;C63&amp;"-"&amp;D63&amp;"-"&amp;E63&amp;"-"&amp;F63&amp;"-"&amp;G63&amp;"-"&amp;AV63</f>
        <v>A-2-0-3-50-3-10</v>
      </c>
      <c r="B63" s="186" t="str">
        <f t="shared" si="9"/>
        <v>A</v>
      </c>
      <c r="C63" s="186" t="str">
        <f t="shared" si="10"/>
        <v>2</v>
      </c>
      <c r="D63" s="186" t="str">
        <f t="shared" si="11"/>
        <v>0</v>
      </c>
      <c r="E63" s="186" t="str">
        <f t="shared" si="12"/>
        <v>3</v>
      </c>
      <c r="F63" s="186" t="str">
        <f t="shared" si="6"/>
        <v>50</v>
      </c>
      <c r="G63" s="186" t="str">
        <f t="shared" si="7"/>
        <v>3</v>
      </c>
      <c r="H63" s="186"/>
      <c r="I63" s="186"/>
      <c r="J63" s="186"/>
      <c r="K63" s="186"/>
      <c r="M63" s="199"/>
      <c r="N63" s="1445" t="s">
        <v>17</v>
      </c>
      <c r="O63" s="1444"/>
      <c r="P63" s="1445" t="s">
        <v>290</v>
      </c>
      <c r="Q63" s="1444"/>
      <c r="R63" s="1445" t="s">
        <v>288</v>
      </c>
      <c r="S63" s="1444"/>
      <c r="T63" s="1445" t="s">
        <v>297</v>
      </c>
      <c r="U63" s="1444"/>
      <c r="V63" s="1445" t="s">
        <v>303</v>
      </c>
      <c r="W63" s="1444"/>
      <c r="X63" s="1444"/>
      <c r="Y63" s="1445" t="s">
        <v>297</v>
      </c>
      <c r="Z63" s="1444"/>
      <c r="AA63" s="1444"/>
      <c r="AB63" s="1445"/>
      <c r="AC63" s="1444"/>
      <c r="AD63" s="1445"/>
      <c r="AE63" s="1444"/>
      <c r="AF63" s="1446" t="s">
        <v>46</v>
      </c>
      <c r="AG63" s="1444"/>
      <c r="AH63" s="1444"/>
      <c r="AI63" s="1444"/>
      <c r="AJ63" s="1444"/>
      <c r="AK63" s="1444"/>
      <c r="AL63" s="1444"/>
      <c r="AM63" s="1444"/>
      <c r="AN63" s="1445" t="s">
        <v>281</v>
      </c>
      <c r="AO63" s="1444"/>
      <c r="AP63" s="1444"/>
      <c r="AQ63" s="1444"/>
      <c r="AR63" s="1444"/>
      <c r="AS63" s="1445" t="s">
        <v>282</v>
      </c>
      <c r="AT63" s="1444"/>
      <c r="AU63" s="1444"/>
      <c r="AV63" s="187" t="s">
        <v>68</v>
      </c>
      <c r="AW63" s="1443" t="s">
        <v>283</v>
      </c>
      <c r="AX63" s="1444"/>
      <c r="AY63" s="1444"/>
      <c r="AZ63" s="1444"/>
      <c r="BA63" s="1444"/>
      <c r="BB63" s="1444"/>
      <c r="BC63" s="188">
        <v>324023696</v>
      </c>
      <c r="BD63" s="189">
        <v>0</v>
      </c>
      <c r="BE63" s="189">
        <v>16580008</v>
      </c>
      <c r="BF63" s="189">
        <v>0</v>
      </c>
      <c r="BG63" s="188">
        <v>0</v>
      </c>
      <c r="BH63" s="188">
        <v>0</v>
      </c>
      <c r="BI63" s="188">
        <v>0</v>
      </c>
      <c r="BJ63" s="188">
        <v>0</v>
      </c>
      <c r="BK63" s="188">
        <v>0</v>
      </c>
      <c r="BL63" s="189">
        <v>0</v>
      </c>
      <c r="BM63" s="188">
        <v>0</v>
      </c>
      <c r="BN63" s="189">
        <v>0</v>
      </c>
      <c r="BO63" s="188">
        <v>0</v>
      </c>
    </row>
    <row r="64" spans="1:67" s="185" customFormat="1" x14ac:dyDescent="0.25">
      <c r="A64" s="185" t="str">
        <f>+B64&amp;"-"&amp;C64&amp;"-"&amp;D64&amp;"-"&amp;E64&amp;"-"&amp;F64&amp;"-"&amp;G64&amp;"-"&amp;AV64</f>
        <v>A-2-0-3-50-16-10</v>
      </c>
      <c r="B64" s="186" t="str">
        <f t="shared" si="9"/>
        <v>A</v>
      </c>
      <c r="C64" s="186" t="str">
        <f t="shared" si="10"/>
        <v>2</v>
      </c>
      <c r="D64" s="186" t="str">
        <f t="shared" si="11"/>
        <v>0</v>
      </c>
      <c r="E64" s="186" t="str">
        <f t="shared" si="12"/>
        <v>3</v>
      </c>
      <c r="F64" s="186" t="str">
        <f t="shared" si="6"/>
        <v>50</v>
      </c>
      <c r="G64" s="186" t="str">
        <f t="shared" si="7"/>
        <v>16</v>
      </c>
      <c r="H64" s="186"/>
      <c r="I64" s="186"/>
      <c r="J64" s="186"/>
      <c r="K64" s="186"/>
      <c r="M64" s="199"/>
      <c r="N64" s="1445" t="s">
        <v>17</v>
      </c>
      <c r="O64" s="1444"/>
      <c r="P64" s="1445" t="s">
        <v>290</v>
      </c>
      <c r="Q64" s="1444"/>
      <c r="R64" s="1445" t="s">
        <v>288</v>
      </c>
      <c r="S64" s="1444"/>
      <c r="T64" s="1445" t="s">
        <v>297</v>
      </c>
      <c r="U64" s="1444"/>
      <c r="V64" s="1445" t="s">
        <v>303</v>
      </c>
      <c r="W64" s="1444"/>
      <c r="X64" s="1444"/>
      <c r="Y64" s="1445" t="s">
        <v>26</v>
      </c>
      <c r="Z64" s="1444"/>
      <c r="AA64" s="1444"/>
      <c r="AB64" s="1445"/>
      <c r="AC64" s="1444"/>
      <c r="AD64" s="1445"/>
      <c r="AE64" s="1444"/>
      <c r="AF64" s="1446" t="s">
        <v>47</v>
      </c>
      <c r="AG64" s="1444"/>
      <c r="AH64" s="1444"/>
      <c r="AI64" s="1444"/>
      <c r="AJ64" s="1444"/>
      <c r="AK64" s="1444"/>
      <c r="AL64" s="1444"/>
      <c r="AM64" s="1444"/>
      <c r="AN64" s="1445" t="s">
        <v>281</v>
      </c>
      <c r="AO64" s="1444"/>
      <c r="AP64" s="1444"/>
      <c r="AQ64" s="1444"/>
      <c r="AR64" s="1444"/>
      <c r="AS64" s="1445" t="s">
        <v>282</v>
      </c>
      <c r="AT64" s="1444"/>
      <c r="AU64" s="1444"/>
      <c r="AV64" s="187" t="s">
        <v>68</v>
      </c>
      <c r="AW64" s="1443" t="s">
        <v>283</v>
      </c>
      <c r="AX64" s="1444"/>
      <c r="AY64" s="1444"/>
      <c r="AZ64" s="1444"/>
      <c r="BA64" s="1444"/>
      <c r="BB64" s="1444"/>
      <c r="BC64" s="188">
        <v>10000000</v>
      </c>
      <c r="BD64" s="189">
        <v>0</v>
      </c>
      <c r="BE64" s="189">
        <v>10000000</v>
      </c>
      <c r="BF64" s="189">
        <v>0</v>
      </c>
      <c r="BG64" s="188">
        <v>0</v>
      </c>
      <c r="BH64" s="188">
        <v>0</v>
      </c>
      <c r="BI64" s="188">
        <v>0</v>
      </c>
      <c r="BJ64" s="188">
        <v>0</v>
      </c>
      <c r="BK64" s="188">
        <v>0</v>
      </c>
      <c r="BL64" s="189">
        <v>0</v>
      </c>
      <c r="BM64" s="188">
        <v>0</v>
      </c>
      <c r="BN64" s="189">
        <v>0</v>
      </c>
      <c r="BO64" s="188">
        <v>0</v>
      </c>
    </row>
    <row r="65" spans="1:67" s="185" customFormat="1" x14ac:dyDescent="0.25">
      <c r="A65" s="185" t="str">
        <f>+B65&amp;"-"&amp;C65&amp;"-"&amp;D65&amp;"-"&amp;E65&amp;"-"&amp;F65&amp;"-"&amp;G65&amp;"-"&amp;AV65</f>
        <v>A-2-0-3-50-90-10</v>
      </c>
      <c r="B65" s="186" t="str">
        <f t="shared" si="9"/>
        <v>A</v>
      </c>
      <c r="C65" s="186" t="str">
        <f t="shared" si="10"/>
        <v>2</v>
      </c>
      <c r="D65" s="186" t="str">
        <f t="shared" si="11"/>
        <v>0</v>
      </c>
      <c r="E65" s="186" t="str">
        <f t="shared" si="12"/>
        <v>3</v>
      </c>
      <c r="F65" s="186" t="str">
        <f t="shared" si="6"/>
        <v>50</v>
      </c>
      <c r="G65" s="186" t="str">
        <f t="shared" si="7"/>
        <v>90</v>
      </c>
      <c r="H65" s="186"/>
      <c r="I65" s="186"/>
      <c r="J65" s="186"/>
      <c r="K65" s="186"/>
      <c r="M65" s="199"/>
      <c r="N65" s="1445" t="s">
        <v>17</v>
      </c>
      <c r="O65" s="1444"/>
      <c r="P65" s="1445" t="s">
        <v>290</v>
      </c>
      <c r="Q65" s="1444"/>
      <c r="R65" s="1445" t="s">
        <v>288</v>
      </c>
      <c r="S65" s="1444"/>
      <c r="T65" s="1445" t="s">
        <v>297</v>
      </c>
      <c r="U65" s="1444"/>
      <c r="V65" s="1445" t="s">
        <v>303</v>
      </c>
      <c r="W65" s="1444"/>
      <c r="X65" s="1444"/>
      <c r="Y65" s="1445" t="s">
        <v>304</v>
      </c>
      <c r="Z65" s="1444"/>
      <c r="AA65" s="1444"/>
      <c r="AB65" s="1445"/>
      <c r="AC65" s="1444"/>
      <c r="AD65" s="1445"/>
      <c r="AE65" s="1444"/>
      <c r="AF65" s="1446" t="s">
        <v>48</v>
      </c>
      <c r="AG65" s="1444"/>
      <c r="AH65" s="1444"/>
      <c r="AI65" s="1444"/>
      <c r="AJ65" s="1444"/>
      <c r="AK65" s="1444"/>
      <c r="AL65" s="1444"/>
      <c r="AM65" s="1444"/>
      <c r="AN65" s="1445" t="s">
        <v>281</v>
      </c>
      <c r="AO65" s="1444"/>
      <c r="AP65" s="1444"/>
      <c r="AQ65" s="1444"/>
      <c r="AR65" s="1444"/>
      <c r="AS65" s="1445" t="s">
        <v>282</v>
      </c>
      <c r="AT65" s="1444"/>
      <c r="AU65" s="1444"/>
      <c r="AV65" s="187" t="s">
        <v>68</v>
      </c>
      <c r="AW65" s="1443" t="s">
        <v>283</v>
      </c>
      <c r="AX65" s="1444"/>
      <c r="AY65" s="1444"/>
      <c r="AZ65" s="1444"/>
      <c r="BA65" s="1444"/>
      <c r="BB65" s="1444"/>
      <c r="BC65" s="188">
        <v>600000</v>
      </c>
      <c r="BD65" s="189">
        <v>0</v>
      </c>
      <c r="BE65" s="189">
        <v>600000</v>
      </c>
      <c r="BF65" s="189">
        <v>0</v>
      </c>
      <c r="BG65" s="188">
        <v>0</v>
      </c>
      <c r="BH65" s="188">
        <v>0</v>
      </c>
      <c r="BI65" s="188">
        <v>0</v>
      </c>
      <c r="BJ65" s="188">
        <v>0</v>
      </c>
      <c r="BK65" s="188">
        <v>0</v>
      </c>
      <c r="BL65" s="189">
        <v>0</v>
      </c>
      <c r="BM65" s="188">
        <v>0</v>
      </c>
      <c r="BN65" s="189">
        <v>0</v>
      </c>
      <c r="BO65" s="188">
        <v>0</v>
      </c>
    </row>
    <row r="66" spans="1:67" x14ac:dyDescent="0.25">
      <c r="B66" s="179" t="str">
        <f t="shared" si="9"/>
        <v>A</v>
      </c>
      <c r="C66" s="179" t="str">
        <f t="shared" si="10"/>
        <v>2</v>
      </c>
      <c r="D66" s="179" t="str">
        <f t="shared" si="11"/>
        <v>0</v>
      </c>
      <c r="E66" s="179" t="str">
        <f t="shared" si="12"/>
        <v>3</v>
      </c>
      <c r="F66" s="179" t="str">
        <f t="shared" si="6"/>
        <v>51</v>
      </c>
      <c r="G66" s="179">
        <f t="shared" si="7"/>
        <v>0</v>
      </c>
      <c r="N66" s="1233" t="s">
        <v>17</v>
      </c>
      <c r="O66" s="1344"/>
      <c r="P66" s="1233" t="s">
        <v>290</v>
      </c>
      <c r="Q66" s="1344"/>
      <c r="R66" s="1233" t="s">
        <v>288</v>
      </c>
      <c r="S66" s="1344"/>
      <c r="T66" s="1233" t="s">
        <v>297</v>
      </c>
      <c r="U66" s="1344"/>
      <c r="V66" s="1233" t="s">
        <v>305</v>
      </c>
      <c r="W66" s="1344"/>
      <c r="X66" s="1344"/>
      <c r="Y66" s="1233"/>
      <c r="Z66" s="1344"/>
      <c r="AA66" s="1344"/>
      <c r="AB66" s="1233"/>
      <c r="AC66" s="1344"/>
      <c r="AD66" s="1233"/>
      <c r="AE66" s="1344"/>
      <c r="AF66" s="1232" t="s">
        <v>212</v>
      </c>
      <c r="AG66" s="1344"/>
      <c r="AH66" s="1344"/>
      <c r="AI66" s="1344"/>
      <c r="AJ66" s="1344"/>
      <c r="AK66" s="1344"/>
      <c r="AL66" s="1344"/>
      <c r="AM66" s="1344"/>
      <c r="AN66" s="1233" t="s">
        <v>281</v>
      </c>
      <c r="AO66" s="1344"/>
      <c r="AP66" s="1344"/>
      <c r="AQ66" s="1344"/>
      <c r="AR66" s="1344"/>
      <c r="AS66" s="1233" t="s">
        <v>282</v>
      </c>
      <c r="AT66" s="1344"/>
      <c r="AU66" s="1344"/>
      <c r="AV66" s="169" t="s">
        <v>68</v>
      </c>
      <c r="AW66" s="1234" t="s">
        <v>283</v>
      </c>
      <c r="AX66" s="1344"/>
      <c r="AY66" s="1344"/>
      <c r="AZ66" s="1344"/>
      <c r="BA66" s="1344"/>
      <c r="BB66" s="1344"/>
      <c r="BC66" s="170">
        <v>2000000</v>
      </c>
      <c r="BD66" s="171">
        <v>0</v>
      </c>
      <c r="BE66" s="170">
        <v>2000000</v>
      </c>
      <c r="BF66" s="171">
        <v>0</v>
      </c>
      <c r="BG66" s="171">
        <v>0</v>
      </c>
      <c r="BH66" s="171">
        <v>0</v>
      </c>
      <c r="BI66" s="171">
        <v>0</v>
      </c>
      <c r="BJ66" s="171">
        <v>0</v>
      </c>
      <c r="BK66" s="171">
        <v>0</v>
      </c>
      <c r="BL66" s="171">
        <v>0</v>
      </c>
      <c r="BM66" s="171">
        <v>0</v>
      </c>
      <c r="BN66" s="171">
        <v>0</v>
      </c>
      <c r="BO66" s="171">
        <v>0</v>
      </c>
    </row>
    <row r="67" spans="1:67" s="185" customFormat="1" x14ac:dyDescent="0.25">
      <c r="A67" s="185" t="str">
        <f>+B67&amp;"-"&amp;C67&amp;"-"&amp;D67&amp;"-"&amp;E67&amp;"-"&amp;F67&amp;"-"&amp;G67&amp;"-"&amp;AV67</f>
        <v>A-2-0-3-51-1-10</v>
      </c>
      <c r="B67" s="186" t="str">
        <f t="shared" si="9"/>
        <v>A</v>
      </c>
      <c r="C67" s="186" t="str">
        <f t="shared" si="10"/>
        <v>2</v>
      </c>
      <c r="D67" s="186" t="str">
        <f t="shared" si="11"/>
        <v>0</v>
      </c>
      <c r="E67" s="186" t="str">
        <f t="shared" si="12"/>
        <v>3</v>
      </c>
      <c r="F67" s="186" t="str">
        <f t="shared" si="6"/>
        <v>51</v>
      </c>
      <c r="G67" s="186" t="str">
        <f t="shared" si="7"/>
        <v>1</v>
      </c>
      <c r="H67" s="186"/>
      <c r="I67" s="186"/>
      <c r="J67" s="186"/>
      <c r="K67" s="186"/>
      <c r="M67" s="199"/>
      <c r="N67" s="1445" t="s">
        <v>17</v>
      </c>
      <c r="O67" s="1444"/>
      <c r="P67" s="1445" t="s">
        <v>290</v>
      </c>
      <c r="Q67" s="1444"/>
      <c r="R67" s="1445" t="s">
        <v>288</v>
      </c>
      <c r="S67" s="1444"/>
      <c r="T67" s="1445" t="s">
        <v>297</v>
      </c>
      <c r="U67" s="1444"/>
      <c r="V67" s="1445" t="s">
        <v>305</v>
      </c>
      <c r="W67" s="1444"/>
      <c r="X67" s="1444"/>
      <c r="Y67" s="1445" t="s">
        <v>287</v>
      </c>
      <c r="Z67" s="1444"/>
      <c r="AA67" s="1444"/>
      <c r="AB67" s="1445"/>
      <c r="AC67" s="1444"/>
      <c r="AD67" s="1445"/>
      <c r="AE67" s="1444"/>
      <c r="AF67" s="1446" t="s">
        <v>49</v>
      </c>
      <c r="AG67" s="1444"/>
      <c r="AH67" s="1444"/>
      <c r="AI67" s="1444"/>
      <c r="AJ67" s="1444"/>
      <c r="AK67" s="1444"/>
      <c r="AL67" s="1444"/>
      <c r="AM67" s="1444"/>
      <c r="AN67" s="1445" t="s">
        <v>281</v>
      </c>
      <c r="AO67" s="1444"/>
      <c r="AP67" s="1444"/>
      <c r="AQ67" s="1444"/>
      <c r="AR67" s="1444"/>
      <c r="AS67" s="1445" t="s">
        <v>282</v>
      </c>
      <c r="AT67" s="1444"/>
      <c r="AU67" s="1444"/>
      <c r="AV67" s="187" t="s">
        <v>68</v>
      </c>
      <c r="AW67" s="1443" t="s">
        <v>283</v>
      </c>
      <c r="AX67" s="1444"/>
      <c r="AY67" s="1444"/>
      <c r="AZ67" s="1444"/>
      <c r="BA67" s="1444"/>
      <c r="BB67" s="1444"/>
      <c r="BC67" s="188">
        <v>1000000</v>
      </c>
      <c r="BD67" s="189">
        <v>0</v>
      </c>
      <c r="BE67" s="189">
        <v>1000000</v>
      </c>
      <c r="BF67" s="189">
        <v>0</v>
      </c>
      <c r="BG67" s="188">
        <v>0</v>
      </c>
      <c r="BH67" s="188">
        <v>0</v>
      </c>
      <c r="BI67" s="188">
        <v>0</v>
      </c>
      <c r="BJ67" s="188">
        <v>0</v>
      </c>
      <c r="BK67" s="188">
        <v>0</v>
      </c>
      <c r="BL67" s="189">
        <v>0</v>
      </c>
      <c r="BM67" s="188">
        <v>0</v>
      </c>
      <c r="BN67" s="189">
        <v>0</v>
      </c>
      <c r="BO67" s="188">
        <v>0</v>
      </c>
    </row>
    <row r="68" spans="1:67" s="185" customFormat="1" x14ac:dyDescent="0.25">
      <c r="A68" s="185" t="str">
        <f>+B68&amp;"-"&amp;C68&amp;"-"&amp;D68&amp;"-"&amp;E68&amp;"-"&amp;F68&amp;"-"&amp;G68&amp;"-"&amp;AV68</f>
        <v>A-2-0-3-51-2-10</v>
      </c>
      <c r="B68" s="186" t="str">
        <f t="shared" si="9"/>
        <v>A</v>
      </c>
      <c r="C68" s="186" t="str">
        <f t="shared" si="10"/>
        <v>2</v>
      </c>
      <c r="D68" s="186" t="str">
        <f t="shared" si="11"/>
        <v>0</v>
      </c>
      <c r="E68" s="186" t="str">
        <f t="shared" si="12"/>
        <v>3</v>
      </c>
      <c r="F68" s="186" t="str">
        <f t="shared" si="6"/>
        <v>51</v>
      </c>
      <c r="G68" s="186" t="str">
        <f t="shared" si="7"/>
        <v>2</v>
      </c>
      <c r="H68" s="186"/>
      <c r="I68" s="186"/>
      <c r="J68" s="186"/>
      <c r="K68" s="186"/>
      <c r="M68" s="199"/>
      <c r="N68" s="1445" t="s">
        <v>17</v>
      </c>
      <c r="O68" s="1444"/>
      <c r="P68" s="1445" t="s">
        <v>290</v>
      </c>
      <c r="Q68" s="1444"/>
      <c r="R68" s="1445" t="s">
        <v>288</v>
      </c>
      <c r="S68" s="1444"/>
      <c r="T68" s="1445" t="s">
        <v>297</v>
      </c>
      <c r="U68" s="1444"/>
      <c r="V68" s="1445" t="s">
        <v>305</v>
      </c>
      <c r="W68" s="1444"/>
      <c r="X68" s="1444"/>
      <c r="Y68" s="1445" t="s">
        <v>290</v>
      </c>
      <c r="Z68" s="1444"/>
      <c r="AA68" s="1444"/>
      <c r="AB68" s="1445"/>
      <c r="AC68" s="1444"/>
      <c r="AD68" s="1445"/>
      <c r="AE68" s="1444"/>
      <c r="AF68" s="1446" t="s">
        <v>50</v>
      </c>
      <c r="AG68" s="1444"/>
      <c r="AH68" s="1444"/>
      <c r="AI68" s="1444"/>
      <c r="AJ68" s="1444"/>
      <c r="AK68" s="1444"/>
      <c r="AL68" s="1444"/>
      <c r="AM68" s="1444"/>
      <c r="AN68" s="1445" t="s">
        <v>281</v>
      </c>
      <c r="AO68" s="1444"/>
      <c r="AP68" s="1444"/>
      <c r="AQ68" s="1444"/>
      <c r="AR68" s="1444"/>
      <c r="AS68" s="1445" t="s">
        <v>282</v>
      </c>
      <c r="AT68" s="1444"/>
      <c r="AU68" s="1444"/>
      <c r="AV68" s="187" t="s">
        <v>68</v>
      </c>
      <c r="AW68" s="1443" t="s">
        <v>283</v>
      </c>
      <c r="AX68" s="1444"/>
      <c r="AY68" s="1444"/>
      <c r="AZ68" s="1444"/>
      <c r="BA68" s="1444"/>
      <c r="BB68" s="1444"/>
      <c r="BC68" s="188">
        <v>1000000</v>
      </c>
      <c r="BD68" s="189">
        <v>0</v>
      </c>
      <c r="BE68" s="189">
        <v>1000000</v>
      </c>
      <c r="BF68" s="189">
        <v>0</v>
      </c>
      <c r="BG68" s="188">
        <v>0</v>
      </c>
      <c r="BH68" s="188">
        <v>0</v>
      </c>
      <c r="BI68" s="188">
        <v>0</v>
      </c>
      <c r="BJ68" s="188">
        <v>0</v>
      </c>
      <c r="BK68" s="188">
        <v>0</v>
      </c>
      <c r="BL68" s="189">
        <v>0</v>
      </c>
      <c r="BM68" s="188">
        <v>0</v>
      </c>
      <c r="BN68" s="189">
        <v>0</v>
      </c>
      <c r="BO68" s="188">
        <v>0</v>
      </c>
    </row>
    <row r="69" spans="1:67" s="185" customFormat="1" x14ac:dyDescent="0.25">
      <c r="A69" s="185" t="str">
        <f>+B69&amp;"-"&amp;C69&amp;"-"&amp;D69&amp;"-"&amp;E69&amp;"-"&amp;F69&amp;"-"&amp;G69&amp;"-"&amp;AV69</f>
        <v>A-2-0-4-0-0-10</v>
      </c>
      <c r="B69" s="186" t="str">
        <f t="shared" si="9"/>
        <v>A</v>
      </c>
      <c r="C69" s="186" t="str">
        <f t="shared" si="10"/>
        <v>2</v>
      </c>
      <c r="D69" s="186" t="str">
        <f t="shared" si="11"/>
        <v>0</v>
      </c>
      <c r="E69" s="186" t="str">
        <f t="shared" si="12"/>
        <v>4</v>
      </c>
      <c r="F69" s="186">
        <f t="shared" si="6"/>
        <v>0</v>
      </c>
      <c r="G69" s="186">
        <f t="shared" si="7"/>
        <v>0</v>
      </c>
      <c r="H69" s="186"/>
      <c r="I69" s="186"/>
      <c r="J69" s="186"/>
      <c r="K69" s="186"/>
      <c r="M69" s="199"/>
      <c r="N69" s="1445" t="s">
        <v>17</v>
      </c>
      <c r="O69" s="1444"/>
      <c r="P69" s="1445" t="s">
        <v>290</v>
      </c>
      <c r="Q69" s="1444"/>
      <c r="R69" s="1445" t="s">
        <v>288</v>
      </c>
      <c r="S69" s="1444"/>
      <c r="T69" s="1445" t="s">
        <v>291</v>
      </c>
      <c r="U69" s="1444"/>
      <c r="V69" s="1445"/>
      <c r="W69" s="1444"/>
      <c r="X69" s="1444"/>
      <c r="Y69" s="1445"/>
      <c r="Z69" s="1444"/>
      <c r="AA69" s="1444"/>
      <c r="AB69" s="1445"/>
      <c r="AC69" s="1444"/>
      <c r="AD69" s="1445"/>
      <c r="AE69" s="1444"/>
      <c r="AF69" s="1446" t="s">
        <v>214</v>
      </c>
      <c r="AG69" s="1444"/>
      <c r="AH69" s="1444"/>
      <c r="AI69" s="1444"/>
      <c r="AJ69" s="1444"/>
      <c r="AK69" s="1444"/>
      <c r="AL69" s="1444"/>
      <c r="AM69" s="1444"/>
      <c r="AN69" s="1445" t="s">
        <v>281</v>
      </c>
      <c r="AO69" s="1444"/>
      <c r="AP69" s="1444"/>
      <c r="AQ69" s="1444"/>
      <c r="AR69" s="1444"/>
      <c r="AS69" s="1445" t="s">
        <v>282</v>
      </c>
      <c r="AT69" s="1444"/>
      <c r="AU69" s="1444"/>
      <c r="AV69" s="187" t="s">
        <v>68</v>
      </c>
      <c r="AW69" s="1443" t="s">
        <v>283</v>
      </c>
      <c r="AX69" s="1444"/>
      <c r="AY69" s="1444"/>
      <c r="AZ69" s="1444"/>
      <c r="BA69" s="1444"/>
      <c r="BB69" s="1444"/>
      <c r="BC69" s="188">
        <v>10763500000</v>
      </c>
      <c r="BD69" s="189">
        <v>490351917</v>
      </c>
      <c r="BE69" s="189">
        <v>436178706.44</v>
      </c>
      <c r="BF69" s="189">
        <v>-145000000</v>
      </c>
      <c r="BG69" s="188">
        <v>670877067.76999998</v>
      </c>
      <c r="BH69" s="188">
        <v>-180525150.77000001</v>
      </c>
      <c r="BI69" s="188">
        <v>1023046374.4299999</v>
      </c>
      <c r="BJ69" s="188">
        <v>-352169306.66000003</v>
      </c>
      <c r="BK69" s="188">
        <v>1023046374.4299999</v>
      </c>
      <c r="BL69" s="189">
        <v>0</v>
      </c>
      <c r="BM69" s="188">
        <v>1006448419.4299999</v>
      </c>
      <c r="BN69" s="189">
        <v>16597955</v>
      </c>
      <c r="BO69" s="188">
        <v>428854</v>
      </c>
    </row>
    <row r="70" spans="1:67" x14ac:dyDescent="0.25">
      <c r="B70" s="179" t="str">
        <f t="shared" si="9"/>
        <v>A</v>
      </c>
      <c r="C70" s="179" t="str">
        <f t="shared" si="10"/>
        <v>2</v>
      </c>
      <c r="D70" s="179" t="str">
        <f t="shared" si="11"/>
        <v>0</v>
      </c>
      <c r="E70" s="179" t="str">
        <f t="shared" si="12"/>
        <v>4</v>
      </c>
      <c r="F70" s="179" t="str">
        <f t="shared" si="6"/>
        <v>1</v>
      </c>
      <c r="G70" s="179">
        <f t="shared" si="7"/>
        <v>0</v>
      </c>
      <c r="N70" s="1233" t="s">
        <v>17</v>
      </c>
      <c r="O70" s="1344"/>
      <c r="P70" s="1233" t="s">
        <v>290</v>
      </c>
      <c r="Q70" s="1344"/>
      <c r="R70" s="1233" t="s">
        <v>288</v>
      </c>
      <c r="S70" s="1344"/>
      <c r="T70" s="1233" t="s">
        <v>291</v>
      </c>
      <c r="U70" s="1344"/>
      <c r="V70" s="1233" t="s">
        <v>287</v>
      </c>
      <c r="W70" s="1344"/>
      <c r="X70" s="1344"/>
      <c r="Y70" s="1233"/>
      <c r="Z70" s="1344"/>
      <c r="AA70" s="1344"/>
      <c r="AB70" s="1233"/>
      <c r="AC70" s="1344"/>
      <c r="AD70" s="1233"/>
      <c r="AE70" s="1344"/>
      <c r="AF70" s="1232" t="s">
        <v>217</v>
      </c>
      <c r="AG70" s="1344"/>
      <c r="AH70" s="1344"/>
      <c r="AI70" s="1344"/>
      <c r="AJ70" s="1344"/>
      <c r="AK70" s="1344"/>
      <c r="AL70" s="1344"/>
      <c r="AM70" s="1344"/>
      <c r="AN70" s="1233" t="s">
        <v>281</v>
      </c>
      <c r="AO70" s="1344"/>
      <c r="AP70" s="1344"/>
      <c r="AQ70" s="1344"/>
      <c r="AR70" s="1344"/>
      <c r="AS70" s="1233" t="s">
        <v>282</v>
      </c>
      <c r="AT70" s="1344"/>
      <c r="AU70" s="1344"/>
      <c r="AV70" s="169" t="s">
        <v>68</v>
      </c>
      <c r="AW70" s="1234" t="s">
        <v>283</v>
      </c>
      <c r="AX70" s="1344"/>
      <c r="AY70" s="1344"/>
      <c r="AZ70" s="1344"/>
      <c r="BA70" s="1344"/>
      <c r="BB70" s="1344"/>
      <c r="BC70" s="170">
        <v>307000000</v>
      </c>
      <c r="BD70" s="171">
        <v>0</v>
      </c>
      <c r="BE70" s="170">
        <v>75357390.849999994</v>
      </c>
      <c r="BF70" s="171">
        <v>0</v>
      </c>
      <c r="BG70" s="171">
        <v>0</v>
      </c>
      <c r="BH70" s="171">
        <v>0</v>
      </c>
      <c r="BI70" s="171">
        <v>0</v>
      </c>
      <c r="BJ70" s="171">
        <v>0</v>
      </c>
      <c r="BK70" s="171">
        <v>0</v>
      </c>
      <c r="BL70" s="171">
        <v>0</v>
      </c>
      <c r="BM70" s="171">
        <v>0</v>
      </c>
      <c r="BN70" s="171">
        <v>0</v>
      </c>
      <c r="BO70" s="171">
        <v>0</v>
      </c>
    </row>
    <row r="71" spans="1:67" s="185" customFormat="1" x14ac:dyDescent="0.25">
      <c r="A71" s="185" t="str">
        <f>+B71&amp;"-"&amp;C71&amp;"-"&amp;D71&amp;"-"&amp;E71&amp;"-"&amp;F71&amp;"-"&amp;G71&amp;"-"&amp;AV71</f>
        <v>A-2-0-4-1-6-10</v>
      </c>
      <c r="B71" s="186" t="str">
        <f t="shared" si="9"/>
        <v>A</v>
      </c>
      <c r="C71" s="186" t="str">
        <f t="shared" si="10"/>
        <v>2</v>
      </c>
      <c r="D71" s="186" t="str">
        <f t="shared" si="11"/>
        <v>0</v>
      </c>
      <c r="E71" s="186" t="str">
        <f t="shared" si="12"/>
        <v>4</v>
      </c>
      <c r="F71" s="186" t="str">
        <f t="shared" si="6"/>
        <v>1</v>
      </c>
      <c r="G71" s="186" t="str">
        <f t="shared" si="7"/>
        <v>6</v>
      </c>
      <c r="H71" s="186"/>
      <c r="I71" s="186"/>
      <c r="J71" s="186"/>
      <c r="K71" s="186"/>
      <c r="M71" s="199"/>
      <c r="N71" s="1445" t="s">
        <v>17</v>
      </c>
      <c r="O71" s="1444"/>
      <c r="P71" s="1445" t="s">
        <v>290</v>
      </c>
      <c r="Q71" s="1444"/>
      <c r="R71" s="1445" t="s">
        <v>288</v>
      </c>
      <c r="S71" s="1444"/>
      <c r="T71" s="1445" t="s">
        <v>291</v>
      </c>
      <c r="U71" s="1444"/>
      <c r="V71" s="1445" t="s">
        <v>287</v>
      </c>
      <c r="W71" s="1444"/>
      <c r="X71" s="1444"/>
      <c r="Y71" s="1445" t="s">
        <v>300</v>
      </c>
      <c r="Z71" s="1444"/>
      <c r="AA71" s="1444"/>
      <c r="AB71" s="1445"/>
      <c r="AC71" s="1444"/>
      <c r="AD71" s="1445"/>
      <c r="AE71" s="1444"/>
      <c r="AF71" s="1446" t="s">
        <v>51</v>
      </c>
      <c r="AG71" s="1444"/>
      <c r="AH71" s="1444"/>
      <c r="AI71" s="1444"/>
      <c r="AJ71" s="1444"/>
      <c r="AK71" s="1444"/>
      <c r="AL71" s="1444"/>
      <c r="AM71" s="1444"/>
      <c r="AN71" s="1445" t="s">
        <v>281</v>
      </c>
      <c r="AO71" s="1444"/>
      <c r="AP71" s="1444"/>
      <c r="AQ71" s="1444"/>
      <c r="AR71" s="1444"/>
      <c r="AS71" s="1445" t="s">
        <v>282</v>
      </c>
      <c r="AT71" s="1444"/>
      <c r="AU71" s="1444"/>
      <c r="AV71" s="187" t="s">
        <v>68</v>
      </c>
      <c r="AW71" s="1443" t="s">
        <v>283</v>
      </c>
      <c r="AX71" s="1444"/>
      <c r="AY71" s="1444"/>
      <c r="AZ71" s="1444"/>
      <c r="BA71" s="1444"/>
      <c r="BB71" s="1444"/>
      <c r="BC71" s="188">
        <v>75000000</v>
      </c>
      <c r="BD71" s="189">
        <v>0</v>
      </c>
      <c r="BE71" s="189">
        <v>74600000</v>
      </c>
      <c r="BF71" s="189">
        <v>0</v>
      </c>
      <c r="BG71" s="188">
        <v>0</v>
      </c>
      <c r="BH71" s="188">
        <v>0</v>
      </c>
      <c r="BI71" s="188">
        <v>0</v>
      </c>
      <c r="BJ71" s="188">
        <v>0</v>
      </c>
      <c r="BK71" s="188">
        <v>0</v>
      </c>
      <c r="BL71" s="189">
        <v>0</v>
      </c>
      <c r="BM71" s="188">
        <v>0</v>
      </c>
      <c r="BN71" s="189">
        <v>0</v>
      </c>
      <c r="BO71" s="188">
        <v>0</v>
      </c>
    </row>
    <row r="72" spans="1:67" s="185" customFormat="1" x14ac:dyDescent="0.25">
      <c r="A72" s="185" t="str">
        <f>+B72&amp;"-"&amp;C72&amp;"-"&amp;D72&amp;"-"&amp;E72&amp;"-"&amp;F72&amp;"-"&amp;G72&amp;"-"&amp;AV72</f>
        <v>A-2-0-4-1-8-10</v>
      </c>
      <c r="B72" s="186" t="str">
        <f t="shared" si="9"/>
        <v>A</v>
      </c>
      <c r="C72" s="186" t="str">
        <f t="shared" si="10"/>
        <v>2</v>
      </c>
      <c r="D72" s="186" t="str">
        <f t="shared" si="11"/>
        <v>0</v>
      </c>
      <c r="E72" s="186" t="str">
        <f t="shared" si="12"/>
        <v>4</v>
      </c>
      <c r="F72" s="186" t="str">
        <f t="shared" si="6"/>
        <v>1</v>
      </c>
      <c r="G72" s="186" t="str">
        <f t="shared" si="7"/>
        <v>8</v>
      </c>
      <c r="H72" s="186"/>
      <c r="I72" s="186"/>
      <c r="J72" s="186"/>
      <c r="K72" s="186"/>
      <c r="M72" s="199"/>
      <c r="N72" s="1445" t="s">
        <v>17</v>
      </c>
      <c r="O72" s="1444"/>
      <c r="P72" s="1445" t="s">
        <v>290</v>
      </c>
      <c r="Q72" s="1444"/>
      <c r="R72" s="1445" t="s">
        <v>288</v>
      </c>
      <c r="S72" s="1444"/>
      <c r="T72" s="1445" t="s">
        <v>291</v>
      </c>
      <c r="U72" s="1444"/>
      <c r="V72" s="1445" t="s">
        <v>287</v>
      </c>
      <c r="W72" s="1444"/>
      <c r="X72" s="1444"/>
      <c r="Y72" s="1445" t="s">
        <v>302</v>
      </c>
      <c r="Z72" s="1444"/>
      <c r="AA72" s="1444"/>
      <c r="AB72" s="1445"/>
      <c r="AC72" s="1444"/>
      <c r="AD72" s="1445"/>
      <c r="AE72" s="1444"/>
      <c r="AF72" s="1446" t="s">
        <v>52</v>
      </c>
      <c r="AG72" s="1444"/>
      <c r="AH72" s="1444"/>
      <c r="AI72" s="1444"/>
      <c r="AJ72" s="1444"/>
      <c r="AK72" s="1444"/>
      <c r="AL72" s="1444"/>
      <c r="AM72" s="1444"/>
      <c r="AN72" s="1445" t="s">
        <v>281</v>
      </c>
      <c r="AO72" s="1444"/>
      <c r="AP72" s="1444"/>
      <c r="AQ72" s="1444"/>
      <c r="AR72" s="1444"/>
      <c r="AS72" s="1445" t="s">
        <v>282</v>
      </c>
      <c r="AT72" s="1444"/>
      <c r="AU72" s="1444"/>
      <c r="AV72" s="187" t="s">
        <v>68</v>
      </c>
      <c r="AW72" s="1443" t="s">
        <v>283</v>
      </c>
      <c r="AX72" s="1444"/>
      <c r="AY72" s="1444"/>
      <c r="AZ72" s="1444"/>
      <c r="BA72" s="1444"/>
      <c r="BB72" s="1444"/>
      <c r="BC72" s="188">
        <v>232000000</v>
      </c>
      <c r="BD72" s="189">
        <v>0</v>
      </c>
      <c r="BE72" s="189">
        <v>757390.85</v>
      </c>
      <c r="BF72" s="189">
        <v>0</v>
      </c>
      <c r="BG72" s="188">
        <v>0</v>
      </c>
      <c r="BH72" s="188">
        <v>0</v>
      </c>
      <c r="BI72" s="188">
        <v>0</v>
      </c>
      <c r="BJ72" s="188">
        <v>0</v>
      </c>
      <c r="BK72" s="188">
        <v>0</v>
      </c>
      <c r="BL72" s="189">
        <v>0</v>
      </c>
      <c r="BM72" s="188">
        <v>0</v>
      </c>
      <c r="BN72" s="189">
        <v>0</v>
      </c>
      <c r="BO72" s="188">
        <v>0</v>
      </c>
    </row>
    <row r="73" spans="1:67" x14ac:dyDescent="0.25">
      <c r="B73" s="179" t="str">
        <f t="shared" si="9"/>
        <v>A</v>
      </c>
      <c r="C73" s="179" t="str">
        <f t="shared" si="10"/>
        <v>2</v>
      </c>
      <c r="D73" s="179" t="str">
        <f t="shared" si="11"/>
        <v>0</v>
      </c>
      <c r="E73" s="179" t="str">
        <f t="shared" si="12"/>
        <v>4</v>
      </c>
      <c r="F73" s="179" t="str">
        <f t="shared" si="6"/>
        <v>2</v>
      </c>
      <c r="G73" s="179">
        <f t="shared" si="7"/>
        <v>0</v>
      </c>
      <c r="N73" s="1233" t="s">
        <v>17</v>
      </c>
      <c r="O73" s="1344"/>
      <c r="P73" s="1233" t="s">
        <v>290</v>
      </c>
      <c r="Q73" s="1344"/>
      <c r="R73" s="1233" t="s">
        <v>288</v>
      </c>
      <c r="S73" s="1344"/>
      <c r="T73" s="1233" t="s">
        <v>291</v>
      </c>
      <c r="U73" s="1344"/>
      <c r="V73" s="1233" t="s">
        <v>290</v>
      </c>
      <c r="W73" s="1344"/>
      <c r="X73" s="1344"/>
      <c r="Y73" s="1233"/>
      <c r="Z73" s="1344"/>
      <c r="AA73" s="1344"/>
      <c r="AB73" s="1233"/>
      <c r="AC73" s="1344"/>
      <c r="AD73" s="1233"/>
      <c r="AE73" s="1344"/>
      <c r="AF73" s="1232" t="s">
        <v>219</v>
      </c>
      <c r="AG73" s="1344"/>
      <c r="AH73" s="1344"/>
      <c r="AI73" s="1344"/>
      <c r="AJ73" s="1344"/>
      <c r="AK73" s="1344"/>
      <c r="AL73" s="1344"/>
      <c r="AM73" s="1344"/>
      <c r="AN73" s="1233" t="s">
        <v>281</v>
      </c>
      <c r="AO73" s="1344"/>
      <c r="AP73" s="1344"/>
      <c r="AQ73" s="1344"/>
      <c r="AR73" s="1344"/>
      <c r="AS73" s="1233" t="s">
        <v>282</v>
      </c>
      <c r="AT73" s="1344"/>
      <c r="AU73" s="1344"/>
      <c r="AV73" s="169" t="s">
        <v>68</v>
      </c>
      <c r="AW73" s="1234" t="s">
        <v>283</v>
      </c>
      <c r="AX73" s="1344"/>
      <c r="AY73" s="1344"/>
      <c r="AZ73" s="1344"/>
      <c r="BA73" s="1344"/>
      <c r="BB73" s="1344"/>
      <c r="BC73" s="170">
        <v>32000000</v>
      </c>
      <c r="BD73" s="171">
        <v>0</v>
      </c>
      <c r="BE73" s="170">
        <v>4628010</v>
      </c>
      <c r="BF73" s="171">
        <v>0</v>
      </c>
      <c r="BG73" s="171">
        <v>0</v>
      </c>
      <c r="BH73" s="171">
        <v>0</v>
      </c>
      <c r="BI73" s="171">
        <v>0</v>
      </c>
      <c r="BJ73" s="171">
        <v>0</v>
      </c>
      <c r="BK73" s="171">
        <v>0</v>
      </c>
      <c r="BL73" s="171">
        <v>0</v>
      </c>
      <c r="BM73" s="171">
        <v>0</v>
      </c>
      <c r="BN73" s="171">
        <v>0</v>
      </c>
      <c r="BO73" s="171">
        <v>0</v>
      </c>
    </row>
    <row r="74" spans="1:67" s="185" customFormat="1" x14ac:dyDescent="0.25">
      <c r="A74" s="185" t="str">
        <f>+B74&amp;"-"&amp;C74&amp;"-"&amp;D74&amp;"-"&amp;E74&amp;"-"&amp;F74&amp;"-"&amp;G74&amp;"-"&amp;AV74</f>
        <v>A-2-0-4-2-1-10</v>
      </c>
      <c r="B74" s="186" t="str">
        <f t="shared" si="9"/>
        <v>A</v>
      </c>
      <c r="C74" s="186" t="str">
        <f t="shared" si="10"/>
        <v>2</v>
      </c>
      <c r="D74" s="186" t="str">
        <f t="shared" si="11"/>
        <v>0</v>
      </c>
      <c r="E74" s="186" t="str">
        <f t="shared" si="12"/>
        <v>4</v>
      </c>
      <c r="F74" s="186" t="str">
        <f t="shared" si="6"/>
        <v>2</v>
      </c>
      <c r="G74" s="186" t="str">
        <f t="shared" si="7"/>
        <v>1</v>
      </c>
      <c r="H74" s="186"/>
      <c r="I74" s="186"/>
      <c r="J74" s="186"/>
      <c r="K74" s="186"/>
      <c r="M74" s="199"/>
      <c r="N74" s="1445" t="s">
        <v>17</v>
      </c>
      <c r="O74" s="1444"/>
      <c r="P74" s="1445" t="s">
        <v>290</v>
      </c>
      <c r="Q74" s="1444"/>
      <c r="R74" s="1445" t="s">
        <v>288</v>
      </c>
      <c r="S74" s="1444"/>
      <c r="T74" s="1445" t="s">
        <v>291</v>
      </c>
      <c r="U74" s="1444"/>
      <c r="V74" s="1445" t="s">
        <v>290</v>
      </c>
      <c r="W74" s="1444"/>
      <c r="X74" s="1444"/>
      <c r="Y74" s="1445" t="s">
        <v>287</v>
      </c>
      <c r="Z74" s="1444"/>
      <c r="AA74" s="1444"/>
      <c r="AB74" s="1445"/>
      <c r="AC74" s="1444"/>
      <c r="AD74" s="1445"/>
      <c r="AE74" s="1444"/>
      <c r="AF74" s="1446" t="s">
        <v>53</v>
      </c>
      <c r="AG74" s="1444"/>
      <c r="AH74" s="1444"/>
      <c r="AI74" s="1444"/>
      <c r="AJ74" s="1444"/>
      <c r="AK74" s="1444"/>
      <c r="AL74" s="1444"/>
      <c r="AM74" s="1444"/>
      <c r="AN74" s="1445" t="s">
        <v>281</v>
      </c>
      <c r="AO74" s="1444"/>
      <c r="AP74" s="1444"/>
      <c r="AQ74" s="1444"/>
      <c r="AR74" s="1444"/>
      <c r="AS74" s="1445" t="s">
        <v>282</v>
      </c>
      <c r="AT74" s="1444"/>
      <c r="AU74" s="1444"/>
      <c r="AV74" s="187" t="s">
        <v>68</v>
      </c>
      <c r="AW74" s="1443" t="s">
        <v>283</v>
      </c>
      <c r="AX74" s="1444"/>
      <c r="AY74" s="1444"/>
      <c r="AZ74" s="1444"/>
      <c r="BA74" s="1444"/>
      <c r="BB74" s="1444"/>
      <c r="BC74" s="188">
        <v>27000000</v>
      </c>
      <c r="BD74" s="189">
        <v>0</v>
      </c>
      <c r="BE74" s="189">
        <v>628010</v>
      </c>
      <c r="BF74" s="189">
        <v>0</v>
      </c>
      <c r="BG74" s="188">
        <v>0</v>
      </c>
      <c r="BH74" s="188">
        <v>0</v>
      </c>
      <c r="BI74" s="188">
        <v>0</v>
      </c>
      <c r="BJ74" s="188">
        <v>0</v>
      </c>
      <c r="BK74" s="188">
        <v>0</v>
      </c>
      <c r="BL74" s="189">
        <v>0</v>
      </c>
      <c r="BM74" s="188">
        <v>0</v>
      </c>
      <c r="BN74" s="189">
        <v>0</v>
      </c>
      <c r="BO74" s="188">
        <v>0</v>
      </c>
    </row>
    <row r="75" spans="1:67" s="185" customFormat="1" x14ac:dyDescent="0.25">
      <c r="A75" s="185" t="str">
        <f>+B75&amp;"-"&amp;C75&amp;"-"&amp;D75&amp;"-"&amp;E75&amp;"-"&amp;F75&amp;"-"&amp;G75&amp;"-"&amp;AV75</f>
        <v>A-2-0-4-2-2-10</v>
      </c>
      <c r="B75" s="186" t="str">
        <f t="shared" si="9"/>
        <v>A</v>
      </c>
      <c r="C75" s="186" t="str">
        <f t="shared" si="10"/>
        <v>2</v>
      </c>
      <c r="D75" s="186" t="str">
        <f t="shared" si="11"/>
        <v>0</v>
      </c>
      <c r="E75" s="186" t="str">
        <f t="shared" si="12"/>
        <v>4</v>
      </c>
      <c r="F75" s="186" t="str">
        <f t="shared" si="6"/>
        <v>2</v>
      </c>
      <c r="G75" s="186" t="str">
        <f t="shared" si="7"/>
        <v>2</v>
      </c>
      <c r="H75" s="186"/>
      <c r="I75" s="186"/>
      <c r="J75" s="186"/>
      <c r="K75" s="186"/>
      <c r="M75" s="199"/>
      <c r="N75" s="1445" t="s">
        <v>17</v>
      </c>
      <c r="O75" s="1444"/>
      <c r="P75" s="1445" t="s">
        <v>290</v>
      </c>
      <c r="Q75" s="1444"/>
      <c r="R75" s="1445" t="s">
        <v>288</v>
      </c>
      <c r="S75" s="1444"/>
      <c r="T75" s="1445" t="s">
        <v>291</v>
      </c>
      <c r="U75" s="1444"/>
      <c r="V75" s="1445" t="s">
        <v>290</v>
      </c>
      <c r="W75" s="1444"/>
      <c r="X75" s="1444"/>
      <c r="Y75" s="1445" t="s">
        <v>290</v>
      </c>
      <c r="Z75" s="1444"/>
      <c r="AA75" s="1444"/>
      <c r="AB75" s="1445"/>
      <c r="AC75" s="1444"/>
      <c r="AD75" s="1445"/>
      <c r="AE75" s="1444"/>
      <c r="AF75" s="1446" t="s">
        <v>54</v>
      </c>
      <c r="AG75" s="1444"/>
      <c r="AH75" s="1444"/>
      <c r="AI75" s="1444"/>
      <c r="AJ75" s="1444"/>
      <c r="AK75" s="1444"/>
      <c r="AL75" s="1444"/>
      <c r="AM75" s="1444"/>
      <c r="AN75" s="1445" t="s">
        <v>281</v>
      </c>
      <c r="AO75" s="1444"/>
      <c r="AP75" s="1444"/>
      <c r="AQ75" s="1444"/>
      <c r="AR75" s="1444"/>
      <c r="AS75" s="1445" t="s">
        <v>282</v>
      </c>
      <c r="AT75" s="1444"/>
      <c r="AU75" s="1444"/>
      <c r="AV75" s="187" t="s">
        <v>68</v>
      </c>
      <c r="AW75" s="1443" t="s">
        <v>283</v>
      </c>
      <c r="AX75" s="1444"/>
      <c r="AY75" s="1444"/>
      <c r="AZ75" s="1444"/>
      <c r="BA75" s="1444"/>
      <c r="BB75" s="1444"/>
      <c r="BC75" s="188">
        <v>5000000</v>
      </c>
      <c r="BD75" s="189">
        <v>0</v>
      </c>
      <c r="BE75" s="189">
        <v>4000000</v>
      </c>
      <c r="BF75" s="189">
        <v>0</v>
      </c>
      <c r="BG75" s="188">
        <v>0</v>
      </c>
      <c r="BH75" s="188">
        <v>0</v>
      </c>
      <c r="BI75" s="188">
        <v>0</v>
      </c>
      <c r="BJ75" s="188">
        <v>0</v>
      </c>
      <c r="BK75" s="188">
        <v>0</v>
      </c>
      <c r="BL75" s="189">
        <v>0</v>
      </c>
      <c r="BM75" s="188">
        <v>0</v>
      </c>
      <c r="BN75" s="189">
        <v>0</v>
      </c>
      <c r="BO75" s="188">
        <v>0</v>
      </c>
    </row>
    <row r="76" spans="1:67" ht="14.45" customHeight="1" x14ac:dyDescent="0.25">
      <c r="B76" s="179" t="str">
        <f t="shared" si="9"/>
        <v>A</v>
      </c>
      <c r="C76" s="179" t="str">
        <f t="shared" si="10"/>
        <v>2</v>
      </c>
      <c r="D76" s="179" t="str">
        <f t="shared" si="11"/>
        <v>0</v>
      </c>
      <c r="E76" s="179" t="str">
        <f t="shared" si="12"/>
        <v>4</v>
      </c>
      <c r="F76" s="179" t="str">
        <f t="shared" si="6"/>
        <v>4</v>
      </c>
      <c r="G76" s="179">
        <f t="shared" si="7"/>
        <v>0</v>
      </c>
      <c r="N76" s="1233" t="s">
        <v>17</v>
      </c>
      <c r="O76" s="1344"/>
      <c r="P76" s="1233" t="s">
        <v>290</v>
      </c>
      <c r="Q76" s="1344"/>
      <c r="R76" s="1233" t="s">
        <v>288</v>
      </c>
      <c r="S76" s="1344"/>
      <c r="T76" s="1233" t="s">
        <v>291</v>
      </c>
      <c r="U76" s="1344"/>
      <c r="V76" s="1233" t="s">
        <v>291</v>
      </c>
      <c r="W76" s="1344"/>
      <c r="X76" s="1344"/>
      <c r="Y76" s="1233"/>
      <c r="Z76" s="1344"/>
      <c r="AA76" s="1344"/>
      <c r="AB76" s="1233"/>
      <c r="AC76" s="1344"/>
      <c r="AD76" s="1233"/>
      <c r="AE76" s="1344"/>
      <c r="AF76" s="1232" t="s">
        <v>221</v>
      </c>
      <c r="AG76" s="1344"/>
      <c r="AH76" s="1344"/>
      <c r="AI76" s="1344"/>
      <c r="AJ76" s="1344"/>
      <c r="AK76" s="1344"/>
      <c r="AL76" s="1344"/>
      <c r="AM76" s="1344"/>
      <c r="AN76" s="1233" t="s">
        <v>281</v>
      </c>
      <c r="AO76" s="1344"/>
      <c r="AP76" s="1344"/>
      <c r="AQ76" s="1344"/>
      <c r="AR76" s="1344"/>
      <c r="AS76" s="1233" t="s">
        <v>282</v>
      </c>
      <c r="AT76" s="1344"/>
      <c r="AU76" s="1344"/>
      <c r="AV76" s="169" t="s">
        <v>68</v>
      </c>
      <c r="AW76" s="1234" t="s">
        <v>283</v>
      </c>
      <c r="AX76" s="1344"/>
      <c r="AY76" s="1344"/>
      <c r="AZ76" s="1344"/>
      <c r="BA76" s="1344"/>
      <c r="BB76" s="1344"/>
      <c r="BC76" s="170">
        <v>276103744</v>
      </c>
      <c r="BD76" s="170">
        <v>2444400</v>
      </c>
      <c r="BE76" s="170">
        <v>32038749</v>
      </c>
      <c r="BF76" s="171">
        <v>0</v>
      </c>
      <c r="BG76" s="170">
        <v>21580400</v>
      </c>
      <c r="BH76" s="170">
        <v>-19136000</v>
      </c>
      <c r="BI76" s="170">
        <v>18734263</v>
      </c>
      <c r="BJ76" s="170">
        <v>2846137</v>
      </c>
      <c r="BK76" s="170">
        <v>18734263</v>
      </c>
      <c r="BL76" s="171">
        <v>0</v>
      </c>
      <c r="BM76" s="170">
        <v>13274508</v>
      </c>
      <c r="BN76" s="170">
        <v>5459755</v>
      </c>
      <c r="BO76" s="171">
        <v>0</v>
      </c>
    </row>
    <row r="77" spans="1:67" s="185" customFormat="1" x14ac:dyDescent="0.25">
      <c r="A77" s="185" t="str">
        <f t="shared" ref="A77:A84" si="14">+B77&amp;"-"&amp;C77&amp;"-"&amp;D77&amp;"-"&amp;E77&amp;"-"&amp;F77&amp;"-"&amp;G77&amp;"-"&amp;AV77</f>
        <v>A-2-0-4-4-1-10</v>
      </c>
      <c r="B77" s="186" t="str">
        <f t="shared" si="9"/>
        <v>A</v>
      </c>
      <c r="C77" s="186" t="str">
        <f t="shared" si="10"/>
        <v>2</v>
      </c>
      <c r="D77" s="186" t="str">
        <f t="shared" si="11"/>
        <v>0</v>
      </c>
      <c r="E77" s="186" t="str">
        <f t="shared" si="12"/>
        <v>4</v>
      </c>
      <c r="F77" s="186" t="str">
        <f t="shared" si="6"/>
        <v>4</v>
      </c>
      <c r="G77" s="186" t="str">
        <f t="shared" si="7"/>
        <v>1</v>
      </c>
      <c r="H77" s="186"/>
      <c r="I77" s="186"/>
      <c r="J77" s="186"/>
      <c r="K77" s="186"/>
      <c r="M77" s="199"/>
      <c r="N77" s="1445" t="s">
        <v>17</v>
      </c>
      <c r="O77" s="1444"/>
      <c r="P77" s="1445" t="s">
        <v>290</v>
      </c>
      <c r="Q77" s="1444"/>
      <c r="R77" s="1445" t="s">
        <v>288</v>
      </c>
      <c r="S77" s="1444"/>
      <c r="T77" s="1445" t="s">
        <v>291</v>
      </c>
      <c r="U77" s="1444"/>
      <c r="V77" s="1445" t="s">
        <v>291</v>
      </c>
      <c r="W77" s="1444"/>
      <c r="X77" s="1444"/>
      <c r="Y77" s="1445" t="s">
        <v>287</v>
      </c>
      <c r="Z77" s="1444"/>
      <c r="AA77" s="1444"/>
      <c r="AB77" s="1445"/>
      <c r="AC77" s="1444"/>
      <c r="AD77" s="1445"/>
      <c r="AE77" s="1444"/>
      <c r="AF77" s="1446" t="s">
        <v>55</v>
      </c>
      <c r="AG77" s="1444"/>
      <c r="AH77" s="1444"/>
      <c r="AI77" s="1444"/>
      <c r="AJ77" s="1444"/>
      <c r="AK77" s="1444"/>
      <c r="AL77" s="1444"/>
      <c r="AM77" s="1444"/>
      <c r="AN77" s="1445" t="s">
        <v>281</v>
      </c>
      <c r="AO77" s="1444"/>
      <c r="AP77" s="1444"/>
      <c r="AQ77" s="1444"/>
      <c r="AR77" s="1444"/>
      <c r="AS77" s="1445" t="s">
        <v>282</v>
      </c>
      <c r="AT77" s="1444"/>
      <c r="AU77" s="1444"/>
      <c r="AV77" s="187" t="s">
        <v>68</v>
      </c>
      <c r="AW77" s="1443" t="s">
        <v>283</v>
      </c>
      <c r="AX77" s="1444"/>
      <c r="AY77" s="1444"/>
      <c r="AZ77" s="1444"/>
      <c r="BA77" s="1444"/>
      <c r="BB77" s="1444"/>
      <c r="BC77" s="188">
        <v>180000000</v>
      </c>
      <c r="BD77" s="189">
        <v>0</v>
      </c>
      <c r="BE77" s="189">
        <v>2000000</v>
      </c>
      <c r="BF77" s="189">
        <v>0</v>
      </c>
      <c r="BG77" s="188">
        <v>2000000</v>
      </c>
      <c r="BH77" s="188">
        <v>-2000000</v>
      </c>
      <c r="BI77" s="188">
        <v>13259755</v>
      </c>
      <c r="BJ77" s="188">
        <v>-11259755</v>
      </c>
      <c r="BK77" s="188">
        <v>13259755</v>
      </c>
      <c r="BL77" s="189">
        <v>0</v>
      </c>
      <c r="BM77" s="188">
        <v>7800000</v>
      </c>
      <c r="BN77" s="189">
        <v>5459755</v>
      </c>
      <c r="BO77" s="188">
        <v>0</v>
      </c>
    </row>
    <row r="78" spans="1:67" s="185" customFormat="1" x14ac:dyDescent="0.25">
      <c r="A78" s="185" t="str">
        <f t="shared" si="14"/>
        <v>A-2-0-4-4-6-10</v>
      </c>
      <c r="B78" s="186" t="str">
        <f t="shared" si="9"/>
        <v>A</v>
      </c>
      <c r="C78" s="186" t="str">
        <f t="shared" si="10"/>
        <v>2</v>
      </c>
      <c r="D78" s="186" t="str">
        <f t="shared" si="11"/>
        <v>0</v>
      </c>
      <c r="E78" s="186" t="str">
        <f t="shared" si="12"/>
        <v>4</v>
      </c>
      <c r="F78" s="186" t="str">
        <f t="shared" si="6"/>
        <v>4</v>
      </c>
      <c r="G78" s="186" t="str">
        <f t="shared" si="7"/>
        <v>6</v>
      </c>
      <c r="H78" s="186"/>
      <c r="I78" s="186"/>
      <c r="J78" s="186"/>
      <c r="K78" s="186"/>
      <c r="M78" s="199"/>
      <c r="N78" s="1445" t="s">
        <v>17</v>
      </c>
      <c r="O78" s="1444"/>
      <c r="P78" s="1445" t="s">
        <v>290</v>
      </c>
      <c r="Q78" s="1444"/>
      <c r="R78" s="1445" t="s">
        <v>288</v>
      </c>
      <c r="S78" s="1444"/>
      <c r="T78" s="1445" t="s">
        <v>291</v>
      </c>
      <c r="U78" s="1444"/>
      <c r="V78" s="1445" t="s">
        <v>291</v>
      </c>
      <c r="W78" s="1444"/>
      <c r="X78" s="1444"/>
      <c r="Y78" s="1445" t="s">
        <v>300</v>
      </c>
      <c r="Z78" s="1444"/>
      <c r="AA78" s="1444"/>
      <c r="AB78" s="1445"/>
      <c r="AC78" s="1444"/>
      <c r="AD78" s="1445"/>
      <c r="AE78" s="1444"/>
      <c r="AF78" s="1446" t="s">
        <v>56</v>
      </c>
      <c r="AG78" s="1444"/>
      <c r="AH78" s="1444"/>
      <c r="AI78" s="1444"/>
      <c r="AJ78" s="1444"/>
      <c r="AK78" s="1444"/>
      <c r="AL78" s="1444"/>
      <c r="AM78" s="1444"/>
      <c r="AN78" s="1445" t="s">
        <v>281</v>
      </c>
      <c r="AO78" s="1444"/>
      <c r="AP78" s="1444"/>
      <c r="AQ78" s="1444"/>
      <c r="AR78" s="1444"/>
      <c r="AS78" s="1445" t="s">
        <v>282</v>
      </c>
      <c r="AT78" s="1444"/>
      <c r="AU78" s="1444"/>
      <c r="AV78" s="187" t="s">
        <v>68</v>
      </c>
      <c r="AW78" s="1443" t="s">
        <v>283</v>
      </c>
      <c r="AX78" s="1444"/>
      <c r="AY78" s="1444"/>
      <c r="AZ78" s="1444"/>
      <c r="BA78" s="1444"/>
      <c r="BB78" s="1444"/>
      <c r="BC78" s="188">
        <v>20000000</v>
      </c>
      <c r="BD78" s="189">
        <v>0</v>
      </c>
      <c r="BE78" s="189">
        <v>20000000</v>
      </c>
      <c r="BF78" s="189">
        <v>0</v>
      </c>
      <c r="BG78" s="188">
        <v>0</v>
      </c>
      <c r="BH78" s="188">
        <v>0</v>
      </c>
      <c r="BI78" s="188">
        <v>0</v>
      </c>
      <c r="BJ78" s="188">
        <v>0</v>
      </c>
      <c r="BK78" s="188">
        <v>0</v>
      </c>
      <c r="BL78" s="189">
        <v>0</v>
      </c>
      <c r="BM78" s="188">
        <v>0</v>
      </c>
      <c r="BN78" s="189">
        <v>0</v>
      </c>
      <c r="BO78" s="188">
        <v>0</v>
      </c>
    </row>
    <row r="79" spans="1:67" s="185" customFormat="1" x14ac:dyDescent="0.25">
      <c r="A79" s="185" t="str">
        <f t="shared" si="14"/>
        <v>A-2-0-4-4-9-10</v>
      </c>
      <c r="B79" s="186" t="str">
        <f t="shared" si="9"/>
        <v>A</v>
      </c>
      <c r="C79" s="186" t="str">
        <f t="shared" si="10"/>
        <v>2</v>
      </c>
      <c r="D79" s="186" t="str">
        <f t="shared" si="11"/>
        <v>0</v>
      </c>
      <c r="E79" s="186" t="str">
        <f t="shared" si="12"/>
        <v>4</v>
      </c>
      <c r="F79" s="186" t="str">
        <f t="shared" si="6"/>
        <v>4</v>
      </c>
      <c r="G79" s="186" t="str">
        <f t="shared" si="7"/>
        <v>9</v>
      </c>
      <c r="H79" s="186"/>
      <c r="I79" s="186"/>
      <c r="J79" s="186"/>
      <c r="K79" s="186"/>
      <c r="M79" s="199"/>
      <c r="N79" s="1445" t="s">
        <v>17</v>
      </c>
      <c r="O79" s="1444"/>
      <c r="P79" s="1445" t="s">
        <v>290</v>
      </c>
      <c r="Q79" s="1444"/>
      <c r="R79" s="1445" t="s">
        <v>288</v>
      </c>
      <c r="S79" s="1444"/>
      <c r="T79" s="1445" t="s">
        <v>291</v>
      </c>
      <c r="U79" s="1444"/>
      <c r="V79" s="1445" t="s">
        <v>291</v>
      </c>
      <c r="W79" s="1444"/>
      <c r="X79" s="1444"/>
      <c r="Y79" s="1445" t="s">
        <v>296</v>
      </c>
      <c r="Z79" s="1444"/>
      <c r="AA79" s="1444"/>
      <c r="AB79" s="1445"/>
      <c r="AC79" s="1444"/>
      <c r="AD79" s="1445"/>
      <c r="AE79" s="1444"/>
      <c r="AF79" s="1446" t="s">
        <v>57</v>
      </c>
      <c r="AG79" s="1444"/>
      <c r="AH79" s="1444"/>
      <c r="AI79" s="1444"/>
      <c r="AJ79" s="1444"/>
      <c r="AK79" s="1444"/>
      <c r="AL79" s="1444"/>
      <c r="AM79" s="1444"/>
      <c r="AN79" s="1445" t="s">
        <v>281</v>
      </c>
      <c r="AO79" s="1444"/>
      <c r="AP79" s="1444"/>
      <c r="AQ79" s="1444"/>
      <c r="AR79" s="1444"/>
      <c r="AS79" s="1445" t="s">
        <v>282</v>
      </c>
      <c r="AT79" s="1444"/>
      <c r="AU79" s="1444"/>
      <c r="AV79" s="187" t="s">
        <v>68</v>
      </c>
      <c r="AW79" s="1443" t="s">
        <v>283</v>
      </c>
      <c r="AX79" s="1444"/>
      <c r="AY79" s="1444"/>
      <c r="AZ79" s="1444"/>
      <c r="BA79" s="1444"/>
      <c r="BB79" s="1444"/>
      <c r="BC79" s="188">
        <v>10000000</v>
      </c>
      <c r="BD79" s="189">
        <v>0</v>
      </c>
      <c r="BE79" s="189">
        <v>3400000</v>
      </c>
      <c r="BF79" s="189">
        <v>0</v>
      </c>
      <c r="BG79" s="188">
        <v>0</v>
      </c>
      <c r="BH79" s="188">
        <v>0</v>
      </c>
      <c r="BI79" s="188">
        <v>3030108</v>
      </c>
      <c r="BJ79" s="188">
        <v>-3030108</v>
      </c>
      <c r="BK79" s="188">
        <v>3030108</v>
      </c>
      <c r="BL79" s="189">
        <v>0</v>
      </c>
      <c r="BM79" s="188">
        <v>3030108</v>
      </c>
      <c r="BN79" s="189">
        <v>0</v>
      </c>
      <c r="BO79" s="188">
        <v>0</v>
      </c>
    </row>
    <row r="80" spans="1:67" s="185" customFormat="1" x14ac:dyDescent="0.25">
      <c r="A80" s="185" t="str">
        <f t="shared" si="14"/>
        <v>A-2-0-4-4-15-10</v>
      </c>
      <c r="B80" s="186" t="str">
        <f t="shared" si="9"/>
        <v>A</v>
      </c>
      <c r="C80" s="186" t="str">
        <f t="shared" si="10"/>
        <v>2</v>
      </c>
      <c r="D80" s="186" t="str">
        <f t="shared" si="11"/>
        <v>0</v>
      </c>
      <c r="E80" s="186" t="str">
        <f t="shared" si="12"/>
        <v>4</v>
      </c>
      <c r="F80" s="186" t="str">
        <f t="shared" si="6"/>
        <v>4</v>
      </c>
      <c r="G80" s="186" t="str">
        <f t="shared" si="7"/>
        <v>15</v>
      </c>
      <c r="H80" s="186"/>
      <c r="I80" s="186"/>
      <c r="J80" s="186"/>
      <c r="K80" s="186"/>
      <c r="M80" s="199"/>
      <c r="N80" s="1445" t="s">
        <v>17</v>
      </c>
      <c r="O80" s="1444"/>
      <c r="P80" s="1445" t="s">
        <v>290</v>
      </c>
      <c r="Q80" s="1444"/>
      <c r="R80" s="1445" t="s">
        <v>288</v>
      </c>
      <c r="S80" s="1444"/>
      <c r="T80" s="1445" t="s">
        <v>291</v>
      </c>
      <c r="U80" s="1444"/>
      <c r="V80" s="1445" t="s">
        <v>291</v>
      </c>
      <c r="W80" s="1444"/>
      <c r="X80" s="1444"/>
      <c r="Y80" s="1445" t="s">
        <v>294</v>
      </c>
      <c r="Z80" s="1444"/>
      <c r="AA80" s="1444"/>
      <c r="AB80" s="1445"/>
      <c r="AC80" s="1444"/>
      <c r="AD80" s="1445"/>
      <c r="AE80" s="1444"/>
      <c r="AF80" s="1446" t="s">
        <v>58</v>
      </c>
      <c r="AG80" s="1444"/>
      <c r="AH80" s="1444"/>
      <c r="AI80" s="1444"/>
      <c r="AJ80" s="1444"/>
      <c r="AK80" s="1444"/>
      <c r="AL80" s="1444"/>
      <c r="AM80" s="1444"/>
      <c r="AN80" s="1445" t="s">
        <v>281</v>
      </c>
      <c r="AO80" s="1444"/>
      <c r="AP80" s="1444"/>
      <c r="AQ80" s="1444"/>
      <c r="AR80" s="1444"/>
      <c r="AS80" s="1445" t="s">
        <v>282</v>
      </c>
      <c r="AT80" s="1444"/>
      <c r="AU80" s="1444"/>
      <c r="AV80" s="187" t="s">
        <v>68</v>
      </c>
      <c r="AW80" s="1443" t="s">
        <v>283</v>
      </c>
      <c r="AX80" s="1444"/>
      <c r="AY80" s="1444"/>
      <c r="AZ80" s="1444"/>
      <c r="BA80" s="1444"/>
      <c r="BB80" s="1444"/>
      <c r="BC80" s="188">
        <v>3600000</v>
      </c>
      <c r="BD80" s="189">
        <v>775000</v>
      </c>
      <c r="BE80" s="189">
        <v>360840</v>
      </c>
      <c r="BF80" s="189">
        <v>0</v>
      </c>
      <c r="BG80" s="188">
        <v>775000</v>
      </c>
      <c r="BH80" s="188">
        <v>0</v>
      </c>
      <c r="BI80" s="188">
        <v>775000</v>
      </c>
      <c r="BJ80" s="188">
        <v>0</v>
      </c>
      <c r="BK80" s="188">
        <v>775000</v>
      </c>
      <c r="BL80" s="189">
        <v>0</v>
      </c>
      <c r="BM80" s="188">
        <v>775000</v>
      </c>
      <c r="BN80" s="189">
        <v>0</v>
      </c>
      <c r="BO80" s="188">
        <v>0</v>
      </c>
    </row>
    <row r="81" spans="1:67" s="185" customFormat="1" x14ac:dyDescent="0.25">
      <c r="A81" s="185" t="str">
        <f t="shared" si="14"/>
        <v>A-2-0-4-4-17-10</v>
      </c>
      <c r="B81" s="186" t="str">
        <f t="shared" si="9"/>
        <v>A</v>
      </c>
      <c r="C81" s="186" t="str">
        <f t="shared" si="10"/>
        <v>2</v>
      </c>
      <c r="D81" s="186" t="str">
        <f t="shared" si="11"/>
        <v>0</v>
      </c>
      <c r="E81" s="186" t="str">
        <f t="shared" si="12"/>
        <v>4</v>
      </c>
      <c r="F81" s="186" t="str">
        <f t="shared" si="6"/>
        <v>4</v>
      </c>
      <c r="G81" s="186" t="str">
        <f t="shared" si="7"/>
        <v>17</v>
      </c>
      <c r="H81" s="186"/>
      <c r="I81" s="186"/>
      <c r="J81" s="186"/>
      <c r="K81" s="186"/>
      <c r="M81" s="199"/>
      <c r="N81" s="1445" t="s">
        <v>17</v>
      </c>
      <c r="O81" s="1444"/>
      <c r="P81" s="1445" t="s">
        <v>290</v>
      </c>
      <c r="Q81" s="1444"/>
      <c r="R81" s="1445" t="s">
        <v>288</v>
      </c>
      <c r="S81" s="1444"/>
      <c r="T81" s="1445" t="s">
        <v>291</v>
      </c>
      <c r="U81" s="1444"/>
      <c r="V81" s="1445" t="s">
        <v>291</v>
      </c>
      <c r="W81" s="1444"/>
      <c r="X81" s="1444"/>
      <c r="Y81" s="1445" t="s">
        <v>306</v>
      </c>
      <c r="Z81" s="1444"/>
      <c r="AA81" s="1444"/>
      <c r="AB81" s="1445"/>
      <c r="AC81" s="1444"/>
      <c r="AD81" s="1445"/>
      <c r="AE81" s="1444"/>
      <c r="AF81" s="1446" t="s">
        <v>59</v>
      </c>
      <c r="AG81" s="1444"/>
      <c r="AH81" s="1444"/>
      <c r="AI81" s="1444"/>
      <c r="AJ81" s="1444"/>
      <c r="AK81" s="1444"/>
      <c r="AL81" s="1444"/>
      <c r="AM81" s="1444"/>
      <c r="AN81" s="1445" t="s">
        <v>281</v>
      </c>
      <c r="AO81" s="1444"/>
      <c r="AP81" s="1444"/>
      <c r="AQ81" s="1444"/>
      <c r="AR81" s="1444"/>
      <c r="AS81" s="1445" t="s">
        <v>282</v>
      </c>
      <c r="AT81" s="1444"/>
      <c r="AU81" s="1444"/>
      <c r="AV81" s="187" t="s">
        <v>68</v>
      </c>
      <c r="AW81" s="1443" t="s">
        <v>283</v>
      </c>
      <c r="AX81" s="1444"/>
      <c r="AY81" s="1444"/>
      <c r="AZ81" s="1444"/>
      <c r="BA81" s="1444"/>
      <c r="BB81" s="1444"/>
      <c r="BC81" s="188">
        <v>7503744</v>
      </c>
      <c r="BD81" s="189">
        <v>0</v>
      </c>
      <c r="BE81" s="189">
        <v>1353744</v>
      </c>
      <c r="BF81" s="189">
        <v>0</v>
      </c>
      <c r="BG81" s="188">
        <v>0</v>
      </c>
      <c r="BH81" s="188">
        <v>0</v>
      </c>
      <c r="BI81" s="188">
        <v>0</v>
      </c>
      <c r="BJ81" s="188">
        <v>0</v>
      </c>
      <c r="BK81" s="188">
        <v>0</v>
      </c>
      <c r="BL81" s="189">
        <v>0</v>
      </c>
      <c r="BM81" s="188">
        <v>0</v>
      </c>
      <c r="BN81" s="189">
        <v>0</v>
      </c>
      <c r="BO81" s="188">
        <v>0</v>
      </c>
    </row>
    <row r="82" spans="1:67" s="185" customFormat="1" x14ac:dyDescent="0.25">
      <c r="A82" s="185" t="str">
        <f t="shared" si="14"/>
        <v>A-2-0-4-4-18-10</v>
      </c>
      <c r="B82" s="186" t="str">
        <f t="shared" si="9"/>
        <v>A</v>
      </c>
      <c r="C82" s="186" t="str">
        <f t="shared" si="10"/>
        <v>2</v>
      </c>
      <c r="D82" s="186" t="str">
        <f t="shared" si="11"/>
        <v>0</v>
      </c>
      <c r="E82" s="186" t="str">
        <f t="shared" si="12"/>
        <v>4</v>
      </c>
      <c r="F82" s="186" t="str">
        <f t="shared" si="6"/>
        <v>4</v>
      </c>
      <c r="G82" s="186" t="str">
        <f t="shared" si="7"/>
        <v>18</v>
      </c>
      <c r="H82" s="186"/>
      <c r="I82" s="186"/>
      <c r="J82" s="186"/>
      <c r="K82" s="186"/>
      <c r="M82" s="199"/>
      <c r="N82" s="1445" t="s">
        <v>17</v>
      </c>
      <c r="O82" s="1444"/>
      <c r="P82" s="1445" t="s">
        <v>290</v>
      </c>
      <c r="Q82" s="1444"/>
      <c r="R82" s="1445" t="s">
        <v>288</v>
      </c>
      <c r="S82" s="1444"/>
      <c r="T82" s="1445" t="s">
        <v>291</v>
      </c>
      <c r="U82" s="1444"/>
      <c r="V82" s="1445" t="s">
        <v>291</v>
      </c>
      <c r="W82" s="1444"/>
      <c r="X82" s="1444"/>
      <c r="Y82" s="1445" t="s">
        <v>307</v>
      </c>
      <c r="Z82" s="1444"/>
      <c r="AA82" s="1444"/>
      <c r="AB82" s="1445"/>
      <c r="AC82" s="1444"/>
      <c r="AD82" s="1445"/>
      <c r="AE82" s="1444"/>
      <c r="AF82" s="1446" t="s">
        <v>60</v>
      </c>
      <c r="AG82" s="1444"/>
      <c r="AH82" s="1444"/>
      <c r="AI82" s="1444"/>
      <c r="AJ82" s="1444"/>
      <c r="AK82" s="1444"/>
      <c r="AL82" s="1444"/>
      <c r="AM82" s="1444"/>
      <c r="AN82" s="1445" t="s">
        <v>281</v>
      </c>
      <c r="AO82" s="1444"/>
      <c r="AP82" s="1444"/>
      <c r="AQ82" s="1444"/>
      <c r="AR82" s="1444"/>
      <c r="AS82" s="1445" t="s">
        <v>282</v>
      </c>
      <c r="AT82" s="1444"/>
      <c r="AU82" s="1444"/>
      <c r="AV82" s="187" t="s">
        <v>68</v>
      </c>
      <c r="AW82" s="1443" t="s">
        <v>283</v>
      </c>
      <c r="AX82" s="1444"/>
      <c r="AY82" s="1444"/>
      <c r="AZ82" s="1444"/>
      <c r="BA82" s="1444"/>
      <c r="BB82" s="1444"/>
      <c r="BC82" s="188">
        <v>9000000</v>
      </c>
      <c r="BD82" s="189">
        <v>0</v>
      </c>
      <c r="BE82" s="189">
        <v>3800000</v>
      </c>
      <c r="BF82" s="189">
        <v>0</v>
      </c>
      <c r="BG82" s="188">
        <v>0</v>
      </c>
      <c r="BH82" s="188">
        <v>0</v>
      </c>
      <c r="BI82" s="188">
        <v>0</v>
      </c>
      <c r="BJ82" s="188">
        <v>0</v>
      </c>
      <c r="BK82" s="188">
        <v>0</v>
      </c>
      <c r="BL82" s="189">
        <v>0</v>
      </c>
      <c r="BM82" s="188">
        <v>0</v>
      </c>
      <c r="BN82" s="189">
        <v>0</v>
      </c>
      <c r="BO82" s="188">
        <v>0</v>
      </c>
    </row>
    <row r="83" spans="1:67" s="185" customFormat="1" x14ac:dyDescent="0.25">
      <c r="A83" s="185" t="str">
        <f t="shared" si="14"/>
        <v>A-2-0-4-4-20-10</v>
      </c>
      <c r="B83" s="186" t="str">
        <f t="shared" si="9"/>
        <v>A</v>
      </c>
      <c r="C83" s="186" t="str">
        <f t="shared" si="10"/>
        <v>2</v>
      </c>
      <c r="D83" s="186" t="str">
        <f t="shared" si="11"/>
        <v>0</v>
      </c>
      <c r="E83" s="186" t="str">
        <f t="shared" si="12"/>
        <v>4</v>
      </c>
      <c r="F83" s="186" t="str">
        <f t="shared" ref="F83:F146" si="15">+V83</f>
        <v>4</v>
      </c>
      <c r="G83" s="186" t="str">
        <f t="shared" ref="G83:G141" si="16">+Y83</f>
        <v>20</v>
      </c>
      <c r="H83" s="186"/>
      <c r="I83" s="186"/>
      <c r="J83" s="186"/>
      <c r="K83" s="186"/>
      <c r="M83" s="199"/>
      <c r="N83" s="1445" t="s">
        <v>17</v>
      </c>
      <c r="O83" s="1444"/>
      <c r="P83" s="1445" t="s">
        <v>290</v>
      </c>
      <c r="Q83" s="1444"/>
      <c r="R83" s="1445" t="s">
        <v>288</v>
      </c>
      <c r="S83" s="1444"/>
      <c r="T83" s="1445" t="s">
        <v>291</v>
      </c>
      <c r="U83" s="1444"/>
      <c r="V83" s="1445" t="s">
        <v>291</v>
      </c>
      <c r="W83" s="1444"/>
      <c r="X83" s="1444"/>
      <c r="Y83" s="1445" t="s">
        <v>308</v>
      </c>
      <c r="Z83" s="1444"/>
      <c r="AA83" s="1444"/>
      <c r="AB83" s="1445"/>
      <c r="AC83" s="1444"/>
      <c r="AD83" s="1445"/>
      <c r="AE83" s="1444"/>
      <c r="AF83" s="1446" t="s">
        <v>61</v>
      </c>
      <c r="AG83" s="1444"/>
      <c r="AH83" s="1444"/>
      <c r="AI83" s="1444"/>
      <c r="AJ83" s="1444"/>
      <c r="AK83" s="1444"/>
      <c r="AL83" s="1444"/>
      <c r="AM83" s="1444"/>
      <c r="AN83" s="1445" t="s">
        <v>281</v>
      </c>
      <c r="AO83" s="1444"/>
      <c r="AP83" s="1444"/>
      <c r="AQ83" s="1444"/>
      <c r="AR83" s="1444"/>
      <c r="AS83" s="1445" t="s">
        <v>282</v>
      </c>
      <c r="AT83" s="1444"/>
      <c r="AU83" s="1444"/>
      <c r="AV83" s="187" t="s">
        <v>68</v>
      </c>
      <c r="AW83" s="1443" t="s">
        <v>283</v>
      </c>
      <c r="AX83" s="1444"/>
      <c r="AY83" s="1444"/>
      <c r="AZ83" s="1444"/>
      <c r="BA83" s="1444"/>
      <c r="BB83" s="1444"/>
      <c r="BC83" s="188">
        <v>30000000</v>
      </c>
      <c r="BD83" s="189">
        <v>1102400</v>
      </c>
      <c r="BE83" s="189">
        <v>256650</v>
      </c>
      <c r="BF83" s="189">
        <v>0</v>
      </c>
      <c r="BG83" s="188">
        <v>18238400</v>
      </c>
      <c r="BH83" s="188">
        <v>-17136000</v>
      </c>
      <c r="BI83" s="188">
        <v>1102400</v>
      </c>
      <c r="BJ83" s="188">
        <v>17136000</v>
      </c>
      <c r="BK83" s="188">
        <v>1102400</v>
      </c>
      <c r="BL83" s="189">
        <v>0</v>
      </c>
      <c r="BM83" s="188">
        <v>1102400</v>
      </c>
      <c r="BN83" s="189">
        <v>0</v>
      </c>
      <c r="BO83" s="188">
        <v>0</v>
      </c>
    </row>
    <row r="84" spans="1:67" s="185" customFormat="1" x14ac:dyDescent="0.25">
      <c r="A84" s="185" t="str">
        <f t="shared" si="14"/>
        <v>A-2-0-4-4-23-10</v>
      </c>
      <c r="B84" s="186" t="str">
        <f t="shared" si="9"/>
        <v>A</v>
      </c>
      <c r="C84" s="186" t="str">
        <f t="shared" si="10"/>
        <v>2</v>
      </c>
      <c r="D84" s="186" t="str">
        <f t="shared" si="11"/>
        <v>0</v>
      </c>
      <c r="E84" s="186" t="str">
        <f t="shared" si="12"/>
        <v>4</v>
      </c>
      <c r="F84" s="186" t="str">
        <f t="shared" si="15"/>
        <v>4</v>
      </c>
      <c r="G84" s="186" t="str">
        <f t="shared" si="16"/>
        <v>23</v>
      </c>
      <c r="H84" s="186"/>
      <c r="I84" s="186"/>
      <c r="J84" s="186"/>
      <c r="K84" s="186"/>
      <c r="M84" s="199"/>
      <c r="N84" s="1445" t="s">
        <v>17</v>
      </c>
      <c r="O84" s="1444"/>
      <c r="P84" s="1445" t="s">
        <v>290</v>
      </c>
      <c r="Q84" s="1444"/>
      <c r="R84" s="1445" t="s">
        <v>288</v>
      </c>
      <c r="S84" s="1444"/>
      <c r="T84" s="1445" t="s">
        <v>291</v>
      </c>
      <c r="U84" s="1444"/>
      <c r="V84" s="1445" t="s">
        <v>291</v>
      </c>
      <c r="W84" s="1444"/>
      <c r="X84" s="1444"/>
      <c r="Y84" s="1445" t="s">
        <v>310</v>
      </c>
      <c r="Z84" s="1444"/>
      <c r="AA84" s="1444"/>
      <c r="AB84" s="1445"/>
      <c r="AC84" s="1444"/>
      <c r="AD84" s="1445"/>
      <c r="AE84" s="1444"/>
      <c r="AF84" s="1446" t="s">
        <v>62</v>
      </c>
      <c r="AG84" s="1444"/>
      <c r="AH84" s="1444"/>
      <c r="AI84" s="1444"/>
      <c r="AJ84" s="1444"/>
      <c r="AK84" s="1444"/>
      <c r="AL84" s="1444"/>
      <c r="AM84" s="1444"/>
      <c r="AN84" s="1445" t="s">
        <v>281</v>
      </c>
      <c r="AO84" s="1444"/>
      <c r="AP84" s="1444"/>
      <c r="AQ84" s="1444"/>
      <c r="AR84" s="1444"/>
      <c r="AS84" s="1445" t="s">
        <v>282</v>
      </c>
      <c r="AT84" s="1444"/>
      <c r="AU84" s="1444"/>
      <c r="AV84" s="187" t="s">
        <v>68</v>
      </c>
      <c r="AW84" s="1443" t="s">
        <v>283</v>
      </c>
      <c r="AX84" s="1444"/>
      <c r="AY84" s="1444"/>
      <c r="AZ84" s="1444"/>
      <c r="BA84" s="1444"/>
      <c r="BB84" s="1444"/>
      <c r="BC84" s="188">
        <v>16000000</v>
      </c>
      <c r="BD84" s="189">
        <v>567000</v>
      </c>
      <c r="BE84" s="189">
        <v>867515</v>
      </c>
      <c r="BF84" s="189">
        <v>0</v>
      </c>
      <c r="BG84" s="188">
        <v>567000</v>
      </c>
      <c r="BH84" s="188">
        <v>0</v>
      </c>
      <c r="BI84" s="188">
        <v>567000</v>
      </c>
      <c r="BJ84" s="188">
        <v>0</v>
      </c>
      <c r="BK84" s="188">
        <v>567000</v>
      </c>
      <c r="BL84" s="189">
        <v>0</v>
      </c>
      <c r="BM84" s="188">
        <v>567000</v>
      </c>
      <c r="BN84" s="189">
        <v>0</v>
      </c>
      <c r="BO84" s="188">
        <v>0</v>
      </c>
    </row>
    <row r="85" spans="1:67" ht="14.45" customHeight="1" x14ac:dyDescent="0.25">
      <c r="B85" s="179" t="str">
        <f t="shared" si="9"/>
        <v>A</v>
      </c>
      <c r="C85" s="179" t="str">
        <f t="shared" si="10"/>
        <v>2</v>
      </c>
      <c r="D85" s="179" t="str">
        <f t="shared" si="11"/>
        <v>0</v>
      </c>
      <c r="E85" s="179" t="str">
        <f t="shared" si="12"/>
        <v>4</v>
      </c>
      <c r="F85" s="179" t="str">
        <f t="shared" si="15"/>
        <v>5</v>
      </c>
      <c r="G85" s="179">
        <f t="shared" si="16"/>
        <v>0</v>
      </c>
      <c r="N85" s="1233" t="s">
        <v>17</v>
      </c>
      <c r="O85" s="1344"/>
      <c r="P85" s="1233" t="s">
        <v>290</v>
      </c>
      <c r="Q85" s="1344"/>
      <c r="R85" s="1233" t="s">
        <v>288</v>
      </c>
      <c r="S85" s="1344"/>
      <c r="T85" s="1233" t="s">
        <v>291</v>
      </c>
      <c r="U85" s="1344"/>
      <c r="V85" s="1233" t="s">
        <v>292</v>
      </c>
      <c r="W85" s="1344"/>
      <c r="X85" s="1344"/>
      <c r="Y85" s="1233"/>
      <c r="Z85" s="1344"/>
      <c r="AA85" s="1344"/>
      <c r="AB85" s="1233"/>
      <c r="AC85" s="1344"/>
      <c r="AD85" s="1233"/>
      <c r="AE85" s="1344"/>
      <c r="AF85" s="1232" t="s">
        <v>224</v>
      </c>
      <c r="AG85" s="1344"/>
      <c r="AH85" s="1344"/>
      <c r="AI85" s="1344"/>
      <c r="AJ85" s="1344"/>
      <c r="AK85" s="1344"/>
      <c r="AL85" s="1344"/>
      <c r="AM85" s="1344"/>
      <c r="AN85" s="1233" t="s">
        <v>281</v>
      </c>
      <c r="AO85" s="1344"/>
      <c r="AP85" s="1344"/>
      <c r="AQ85" s="1344"/>
      <c r="AR85" s="1344"/>
      <c r="AS85" s="1233" t="s">
        <v>282</v>
      </c>
      <c r="AT85" s="1344"/>
      <c r="AU85" s="1344"/>
      <c r="AV85" s="169" t="s">
        <v>68</v>
      </c>
      <c r="AW85" s="1234" t="s">
        <v>283</v>
      </c>
      <c r="AX85" s="1344"/>
      <c r="AY85" s="1344"/>
      <c r="AZ85" s="1344"/>
      <c r="BA85" s="1344"/>
      <c r="BB85" s="1344"/>
      <c r="BC85" s="170">
        <v>4127809424</v>
      </c>
      <c r="BD85" s="170">
        <v>257040</v>
      </c>
      <c r="BE85" s="170">
        <v>93909448.590000004</v>
      </c>
      <c r="BF85" s="171">
        <v>0</v>
      </c>
      <c r="BG85" s="170">
        <v>235902460.77000001</v>
      </c>
      <c r="BH85" s="170">
        <v>-235645420.77000001</v>
      </c>
      <c r="BI85" s="170">
        <v>138884920.43000001</v>
      </c>
      <c r="BJ85" s="170">
        <v>97017540.340000004</v>
      </c>
      <c r="BK85" s="170">
        <v>138884920.43000001</v>
      </c>
      <c r="BL85" s="171">
        <v>0</v>
      </c>
      <c r="BM85" s="170">
        <v>138884920.43000001</v>
      </c>
      <c r="BN85" s="171">
        <v>0</v>
      </c>
      <c r="BO85" s="171">
        <v>0</v>
      </c>
    </row>
    <row r="86" spans="1:67" s="185" customFormat="1" x14ac:dyDescent="0.25">
      <c r="A86" s="185" t="str">
        <f t="shared" ref="A86:A92" si="17">+B86&amp;"-"&amp;C86&amp;"-"&amp;D86&amp;"-"&amp;E86&amp;"-"&amp;F86&amp;"-"&amp;G86&amp;"-"&amp;AV86</f>
        <v>A-2-0-4-5-1-10</v>
      </c>
      <c r="B86" s="186" t="str">
        <f t="shared" si="9"/>
        <v>A</v>
      </c>
      <c r="C86" s="186" t="str">
        <f t="shared" si="10"/>
        <v>2</v>
      </c>
      <c r="D86" s="186" t="str">
        <f t="shared" si="11"/>
        <v>0</v>
      </c>
      <c r="E86" s="186" t="str">
        <f t="shared" si="12"/>
        <v>4</v>
      </c>
      <c r="F86" s="186" t="str">
        <f t="shared" si="15"/>
        <v>5</v>
      </c>
      <c r="G86" s="186" t="str">
        <f t="shared" si="16"/>
        <v>1</v>
      </c>
      <c r="H86" s="186"/>
      <c r="I86" s="186"/>
      <c r="J86" s="186"/>
      <c r="K86" s="186"/>
      <c r="M86" s="199"/>
      <c r="N86" s="1445" t="s">
        <v>17</v>
      </c>
      <c r="O86" s="1444"/>
      <c r="P86" s="1445" t="s">
        <v>290</v>
      </c>
      <c r="Q86" s="1444"/>
      <c r="R86" s="1445" t="s">
        <v>288</v>
      </c>
      <c r="S86" s="1444"/>
      <c r="T86" s="1445" t="s">
        <v>291</v>
      </c>
      <c r="U86" s="1444"/>
      <c r="V86" s="1445" t="s">
        <v>292</v>
      </c>
      <c r="W86" s="1444"/>
      <c r="X86" s="1444"/>
      <c r="Y86" s="1445" t="s">
        <v>287</v>
      </c>
      <c r="Z86" s="1444"/>
      <c r="AA86" s="1444"/>
      <c r="AB86" s="1445"/>
      <c r="AC86" s="1444"/>
      <c r="AD86" s="1445"/>
      <c r="AE86" s="1444"/>
      <c r="AF86" s="1446" t="s">
        <v>63</v>
      </c>
      <c r="AG86" s="1444"/>
      <c r="AH86" s="1444"/>
      <c r="AI86" s="1444"/>
      <c r="AJ86" s="1444"/>
      <c r="AK86" s="1444"/>
      <c r="AL86" s="1444"/>
      <c r="AM86" s="1444"/>
      <c r="AN86" s="1445" t="s">
        <v>281</v>
      </c>
      <c r="AO86" s="1444"/>
      <c r="AP86" s="1444"/>
      <c r="AQ86" s="1444"/>
      <c r="AR86" s="1444"/>
      <c r="AS86" s="1445" t="s">
        <v>282</v>
      </c>
      <c r="AT86" s="1444"/>
      <c r="AU86" s="1444"/>
      <c r="AV86" s="187" t="s">
        <v>68</v>
      </c>
      <c r="AW86" s="1443" t="s">
        <v>283</v>
      </c>
      <c r="AX86" s="1444"/>
      <c r="AY86" s="1444"/>
      <c r="AZ86" s="1444"/>
      <c r="BA86" s="1444"/>
      <c r="BB86" s="1444"/>
      <c r="BC86" s="188">
        <v>575496256</v>
      </c>
      <c r="BD86" s="189">
        <v>0</v>
      </c>
      <c r="BE86" s="189">
        <v>42496367</v>
      </c>
      <c r="BF86" s="189">
        <v>0</v>
      </c>
      <c r="BG86" s="188">
        <v>234455420.77000001</v>
      </c>
      <c r="BH86" s="188">
        <v>-234455420.77000001</v>
      </c>
      <c r="BI86" s="188">
        <v>28278795</v>
      </c>
      <c r="BJ86" s="188">
        <v>206176625.77000001</v>
      </c>
      <c r="BK86" s="188">
        <v>28278795</v>
      </c>
      <c r="BL86" s="189">
        <v>0</v>
      </c>
      <c r="BM86" s="188">
        <v>28278795</v>
      </c>
      <c r="BN86" s="189">
        <v>0</v>
      </c>
      <c r="BO86" s="188">
        <v>0</v>
      </c>
    </row>
    <row r="87" spans="1:67" s="185" customFormat="1" x14ac:dyDescent="0.25">
      <c r="A87" s="185" t="str">
        <f t="shared" si="17"/>
        <v>A-2-0-4-5-2-10</v>
      </c>
      <c r="B87" s="186" t="str">
        <f t="shared" si="9"/>
        <v>A</v>
      </c>
      <c r="C87" s="186" t="str">
        <f t="shared" si="10"/>
        <v>2</v>
      </c>
      <c r="D87" s="186" t="str">
        <f t="shared" si="11"/>
        <v>0</v>
      </c>
      <c r="E87" s="186" t="str">
        <f t="shared" si="12"/>
        <v>4</v>
      </c>
      <c r="F87" s="186" t="str">
        <f t="shared" si="15"/>
        <v>5</v>
      </c>
      <c r="G87" s="186" t="str">
        <f t="shared" si="16"/>
        <v>2</v>
      </c>
      <c r="H87" s="186"/>
      <c r="I87" s="186"/>
      <c r="J87" s="186"/>
      <c r="K87" s="186"/>
      <c r="M87" s="199"/>
      <c r="N87" s="1445" t="s">
        <v>17</v>
      </c>
      <c r="O87" s="1444"/>
      <c r="P87" s="1445" t="s">
        <v>290</v>
      </c>
      <c r="Q87" s="1444"/>
      <c r="R87" s="1445" t="s">
        <v>288</v>
      </c>
      <c r="S87" s="1444"/>
      <c r="T87" s="1445" t="s">
        <v>291</v>
      </c>
      <c r="U87" s="1444"/>
      <c r="V87" s="1445" t="s">
        <v>292</v>
      </c>
      <c r="W87" s="1444"/>
      <c r="X87" s="1444"/>
      <c r="Y87" s="1445" t="s">
        <v>290</v>
      </c>
      <c r="Z87" s="1444"/>
      <c r="AA87" s="1444"/>
      <c r="AB87" s="1445"/>
      <c r="AC87" s="1444"/>
      <c r="AD87" s="1445"/>
      <c r="AE87" s="1444"/>
      <c r="AF87" s="1446" t="s">
        <v>64</v>
      </c>
      <c r="AG87" s="1444"/>
      <c r="AH87" s="1444"/>
      <c r="AI87" s="1444"/>
      <c r="AJ87" s="1444"/>
      <c r="AK87" s="1444"/>
      <c r="AL87" s="1444"/>
      <c r="AM87" s="1444"/>
      <c r="AN87" s="1445" t="s">
        <v>281</v>
      </c>
      <c r="AO87" s="1444"/>
      <c r="AP87" s="1444"/>
      <c r="AQ87" s="1444"/>
      <c r="AR87" s="1444"/>
      <c r="AS87" s="1445" t="s">
        <v>282</v>
      </c>
      <c r="AT87" s="1444"/>
      <c r="AU87" s="1444"/>
      <c r="AV87" s="187" t="s">
        <v>68</v>
      </c>
      <c r="AW87" s="1443" t="s">
        <v>283</v>
      </c>
      <c r="AX87" s="1444"/>
      <c r="AY87" s="1444"/>
      <c r="AZ87" s="1444"/>
      <c r="BA87" s="1444"/>
      <c r="BB87" s="1444"/>
      <c r="BC87" s="188">
        <v>42000000</v>
      </c>
      <c r="BD87" s="189">
        <v>0</v>
      </c>
      <c r="BE87" s="189">
        <v>39505650</v>
      </c>
      <c r="BF87" s="189">
        <v>0</v>
      </c>
      <c r="BG87" s="188">
        <v>0</v>
      </c>
      <c r="BH87" s="188">
        <v>0</v>
      </c>
      <c r="BI87" s="188">
        <v>0</v>
      </c>
      <c r="BJ87" s="188">
        <v>0</v>
      </c>
      <c r="BK87" s="188">
        <v>0</v>
      </c>
      <c r="BL87" s="189">
        <v>0</v>
      </c>
      <c r="BM87" s="188">
        <v>0</v>
      </c>
      <c r="BN87" s="189">
        <v>0</v>
      </c>
      <c r="BO87" s="188">
        <v>0</v>
      </c>
    </row>
    <row r="88" spans="1:67" s="185" customFormat="1" x14ac:dyDescent="0.25">
      <c r="A88" s="185" t="str">
        <f t="shared" si="17"/>
        <v>A-2-0-4-5-5-10</v>
      </c>
      <c r="B88" s="186" t="str">
        <f t="shared" si="9"/>
        <v>A</v>
      </c>
      <c r="C88" s="186" t="str">
        <f t="shared" si="10"/>
        <v>2</v>
      </c>
      <c r="D88" s="186" t="str">
        <f t="shared" si="11"/>
        <v>0</v>
      </c>
      <c r="E88" s="186" t="str">
        <f t="shared" si="12"/>
        <v>4</v>
      </c>
      <c r="F88" s="186" t="str">
        <f t="shared" si="15"/>
        <v>5</v>
      </c>
      <c r="G88" s="186" t="str">
        <f t="shared" si="16"/>
        <v>5</v>
      </c>
      <c r="H88" s="186"/>
      <c r="I88" s="186"/>
      <c r="J88" s="186"/>
      <c r="K88" s="186"/>
      <c r="M88" s="199"/>
      <c r="N88" s="1445" t="s">
        <v>17</v>
      </c>
      <c r="O88" s="1444"/>
      <c r="P88" s="1445" t="s">
        <v>290</v>
      </c>
      <c r="Q88" s="1444"/>
      <c r="R88" s="1445" t="s">
        <v>288</v>
      </c>
      <c r="S88" s="1444"/>
      <c r="T88" s="1445" t="s">
        <v>291</v>
      </c>
      <c r="U88" s="1444"/>
      <c r="V88" s="1445" t="s">
        <v>292</v>
      </c>
      <c r="W88" s="1444"/>
      <c r="X88" s="1444"/>
      <c r="Y88" s="1445" t="s">
        <v>292</v>
      </c>
      <c r="Z88" s="1444"/>
      <c r="AA88" s="1444"/>
      <c r="AB88" s="1445"/>
      <c r="AC88" s="1444"/>
      <c r="AD88" s="1445"/>
      <c r="AE88" s="1444"/>
      <c r="AF88" s="1446" t="s">
        <v>65</v>
      </c>
      <c r="AG88" s="1444"/>
      <c r="AH88" s="1444"/>
      <c r="AI88" s="1444"/>
      <c r="AJ88" s="1444"/>
      <c r="AK88" s="1444"/>
      <c r="AL88" s="1444"/>
      <c r="AM88" s="1444"/>
      <c r="AN88" s="1445" t="s">
        <v>281</v>
      </c>
      <c r="AO88" s="1444"/>
      <c r="AP88" s="1444"/>
      <c r="AQ88" s="1444"/>
      <c r="AR88" s="1444"/>
      <c r="AS88" s="1445" t="s">
        <v>282</v>
      </c>
      <c r="AT88" s="1444"/>
      <c r="AU88" s="1444"/>
      <c r="AV88" s="187" t="s">
        <v>68</v>
      </c>
      <c r="AW88" s="1443" t="s">
        <v>283</v>
      </c>
      <c r="AX88" s="1444"/>
      <c r="AY88" s="1444"/>
      <c r="AZ88" s="1444"/>
      <c r="BA88" s="1444"/>
      <c r="BB88" s="1444"/>
      <c r="BC88" s="188">
        <v>10000000</v>
      </c>
      <c r="BD88" s="189">
        <v>0</v>
      </c>
      <c r="BE88" s="189">
        <v>5000000</v>
      </c>
      <c r="BF88" s="189">
        <v>0</v>
      </c>
      <c r="BG88" s="188">
        <v>1190000</v>
      </c>
      <c r="BH88" s="188">
        <v>-1190000</v>
      </c>
      <c r="BI88" s="188">
        <v>0</v>
      </c>
      <c r="BJ88" s="188">
        <v>1190000</v>
      </c>
      <c r="BK88" s="188">
        <v>0</v>
      </c>
      <c r="BL88" s="189">
        <v>0</v>
      </c>
      <c r="BM88" s="188">
        <v>0</v>
      </c>
      <c r="BN88" s="189">
        <v>0</v>
      </c>
      <c r="BO88" s="188">
        <v>0</v>
      </c>
    </row>
    <row r="89" spans="1:67" s="185" customFormat="1" x14ac:dyDescent="0.25">
      <c r="A89" s="185" t="str">
        <f t="shared" si="17"/>
        <v>A-2-0-4-5-6-10</v>
      </c>
      <c r="B89" s="186" t="str">
        <f t="shared" si="9"/>
        <v>A</v>
      </c>
      <c r="C89" s="186" t="str">
        <f t="shared" si="10"/>
        <v>2</v>
      </c>
      <c r="D89" s="186" t="str">
        <f t="shared" si="11"/>
        <v>0</v>
      </c>
      <c r="E89" s="186" t="str">
        <f t="shared" si="12"/>
        <v>4</v>
      </c>
      <c r="F89" s="186" t="str">
        <f t="shared" si="15"/>
        <v>5</v>
      </c>
      <c r="G89" s="186" t="str">
        <f t="shared" si="16"/>
        <v>6</v>
      </c>
      <c r="H89" s="186"/>
      <c r="I89" s="186"/>
      <c r="J89" s="186"/>
      <c r="K89" s="186"/>
      <c r="M89" s="199"/>
      <c r="N89" s="1445" t="s">
        <v>17</v>
      </c>
      <c r="O89" s="1444"/>
      <c r="P89" s="1445" t="s">
        <v>290</v>
      </c>
      <c r="Q89" s="1444"/>
      <c r="R89" s="1445" t="s">
        <v>288</v>
      </c>
      <c r="S89" s="1444"/>
      <c r="T89" s="1445" t="s">
        <v>291</v>
      </c>
      <c r="U89" s="1444"/>
      <c r="V89" s="1445" t="s">
        <v>292</v>
      </c>
      <c r="W89" s="1444"/>
      <c r="X89" s="1444"/>
      <c r="Y89" s="1445" t="s">
        <v>300</v>
      </c>
      <c r="Z89" s="1444"/>
      <c r="AA89" s="1444"/>
      <c r="AB89" s="1445"/>
      <c r="AC89" s="1444"/>
      <c r="AD89" s="1445"/>
      <c r="AE89" s="1444"/>
      <c r="AF89" s="1446" t="s">
        <v>66</v>
      </c>
      <c r="AG89" s="1444"/>
      <c r="AH89" s="1444"/>
      <c r="AI89" s="1444"/>
      <c r="AJ89" s="1444"/>
      <c r="AK89" s="1444"/>
      <c r="AL89" s="1444"/>
      <c r="AM89" s="1444"/>
      <c r="AN89" s="1445" t="s">
        <v>281</v>
      </c>
      <c r="AO89" s="1444"/>
      <c r="AP89" s="1444"/>
      <c r="AQ89" s="1444"/>
      <c r="AR89" s="1444"/>
      <c r="AS89" s="1445" t="s">
        <v>282</v>
      </c>
      <c r="AT89" s="1444"/>
      <c r="AU89" s="1444"/>
      <c r="AV89" s="187" t="s">
        <v>68</v>
      </c>
      <c r="AW89" s="1443" t="s">
        <v>283</v>
      </c>
      <c r="AX89" s="1444"/>
      <c r="AY89" s="1444"/>
      <c r="AZ89" s="1444"/>
      <c r="BA89" s="1444"/>
      <c r="BB89" s="1444"/>
      <c r="BC89" s="188">
        <v>80000000</v>
      </c>
      <c r="BD89" s="189">
        <v>257040</v>
      </c>
      <c r="BE89" s="189">
        <v>3727115</v>
      </c>
      <c r="BF89" s="189">
        <v>0</v>
      </c>
      <c r="BG89" s="188">
        <v>257040</v>
      </c>
      <c r="BH89" s="188">
        <v>0</v>
      </c>
      <c r="BI89" s="188">
        <v>13305658</v>
      </c>
      <c r="BJ89" s="188">
        <v>-13048618</v>
      </c>
      <c r="BK89" s="188">
        <v>13305658</v>
      </c>
      <c r="BL89" s="189">
        <v>0</v>
      </c>
      <c r="BM89" s="188">
        <v>13305658</v>
      </c>
      <c r="BN89" s="189">
        <v>0</v>
      </c>
      <c r="BO89" s="188">
        <v>0</v>
      </c>
    </row>
    <row r="90" spans="1:67" s="185" customFormat="1" x14ac:dyDescent="0.25">
      <c r="A90" s="185" t="str">
        <f t="shared" si="17"/>
        <v>A-2-0-4-5-8-10</v>
      </c>
      <c r="B90" s="186" t="str">
        <f t="shared" si="9"/>
        <v>A</v>
      </c>
      <c r="C90" s="186" t="str">
        <f t="shared" si="10"/>
        <v>2</v>
      </c>
      <c r="D90" s="186" t="str">
        <f t="shared" si="11"/>
        <v>0</v>
      </c>
      <c r="E90" s="186" t="str">
        <f t="shared" si="12"/>
        <v>4</v>
      </c>
      <c r="F90" s="186" t="str">
        <f t="shared" si="15"/>
        <v>5</v>
      </c>
      <c r="G90" s="186" t="str">
        <f t="shared" si="16"/>
        <v>8</v>
      </c>
      <c r="H90" s="186"/>
      <c r="I90" s="186"/>
      <c r="J90" s="186"/>
      <c r="K90" s="186"/>
      <c r="M90" s="199"/>
      <c r="N90" s="1445" t="s">
        <v>17</v>
      </c>
      <c r="O90" s="1444"/>
      <c r="P90" s="1445" t="s">
        <v>290</v>
      </c>
      <c r="Q90" s="1444"/>
      <c r="R90" s="1445" t="s">
        <v>288</v>
      </c>
      <c r="S90" s="1444"/>
      <c r="T90" s="1445" t="s">
        <v>291</v>
      </c>
      <c r="U90" s="1444"/>
      <c r="V90" s="1445" t="s">
        <v>292</v>
      </c>
      <c r="W90" s="1444"/>
      <c r="X90" s="1444"/>
      <c r="Y90" s="1445" t="s">
        <v>302</v>
      </c>
      <c r="Z90" s="1444"/>
      <c r="AA90" s="1444"/>
      <c r="AB90" s="1445"/>
      <c r="AC90" s="1444"/>
      <c r="AD90" s="1445"/>
      <c r="AE90" s="1444"/>
      <c r="AF90" s="1446" t="s">
        <v>67</v>
      </c>
      <c r="AG90" s="1444"/>
      <c r="AH90" s="1444"/>
      <c r="AI90" s="1444"/>
      <c r="AJ90" s="1444"/>
      <c r="AK90" s="1444"/>
      <c r="AL90" s="1444"/>
      <c r="AM90" s="1444"/>
      <c r="AN90" s="1445" t="s">
        <v>281</v>
      </c>
      <c r="AO90" s="1444"/>
      <c r="AP90" s="1444"/>
      <c r="AQ90" s="1444"/>
      <c r="AR90" s="1444"/>
      <c r="AS90" s="1445" t="s">
        <v>282</v>
      </c>
      <c r="AT90" s="1444"/>
      <c r="AU90" s="1444"/>
      <c r="AV90" s="187" t="s">
        <v>68</v>
      </c>
      <c r="AW90" s="1443" t="s">
        <v>283</v>
      </c>
      <c r="AX90" s="1444"/>
      <c r="AY90" s="1444"/>
      <c r="AZ90" s="1444"/>
      <c r="BA90" s="1444"/>
      <c r="BB90" s="1444"/>
      <c r="BC90" s="188">
        <v>1311022020</v>
      </c>
      <c r="BD90" s="189">
        <v>0</v>
      </c>
      <c r="BE90" s="189">
        <v>569926.88</v>
      </c>
      <c r="BF90" s="189">
        <v>0</v>
      </c>
      <c r="BG90" s="188">
        <v>0</v>
      </c>
      <c r="BH90" s="188">
        <v>0</v>
      </c>
      <c r="BI90" s="188">
        <v>97300467.430000007</v>
      </c>
      <c r="BJ90" s="188">
        <v>-97300467.430000007</v>
      </c>
      <c r="BK90" s="188">
        <v>97300467.430000007</v>
      </c>
      <c r="BL90" s="189">
        <v>0</v>
      </c>
      <c r="BM90" s="188">
        <v>97300467.430000007</v>
      </c>
      <c r="BN90" s="189">
        <v>0</v>
      </c>
      <c r="BO90" s="188">
        <v>0</v>
      </c>
    </row>
    <row r="91" spans="1:67" s="185" customFormat="1" x14ac:dyDescent="0.25">
      <c r="A91" s="185" t="str">
        <f t="shared" si="17"/>
        <v>A-2-0-4-5-10-10</v>
      </c>
      <c r="B91" s="186" t="str">
        <f t="shared" si="9"/>
        <v>A</v>
      </c>
      <c r="C91" s="186" t="str">
        <f t="shared" si="10"/>
        <v>2</v>
      </c>
      <c r="D91" s="186" t="str">
        <f t="shared" si="11"/>
        <v>0</v>
      </c>
      <c r="E91" s="186" t="str">
        <f t="shared" si="12"/>
        <v>4</v>
      </c>
      <c r="F91" s="186" t="str">
        <f t="shared" si="15"/>
        <v>5</v>
      </c>
      <c r="G91" s="186" t="str">
        <f t="shared" si="16"/>
        <v>10</v>
      </c>
      <c r="H91" s="186"/>
      <c r="I91" s="186"/>
      <c r="J91" s="186"/>
      <c r="K91" s="186"/>
      <c r="M91" s="199"/>
      <c r="N91" s="1445" t="s">
        <v>17</v>
      </c>
      <c r="O91" s="1444"/>
      <c r="P91" s="1445" t="s">
        <v>290</v>
      </c>
      <c r="Q91" s="1444"/>
      <c r="R91" s="1445" t="s">
        <v>288</v>
      </c>
      <c r="S91" s="1444"/>
      <c r="T91" s="1445" t="s">
        <v>291</v>
      </c>
      <c r="U91" s="1444"/>
      <c r="V91" s="1445" t="s">
        <v>292</v>
      </c>
      <c r="W91" s="1444"/>
      <c r="X91" s="1444"/>
      <c r="Y91" s="1445" t="s">
        <v>68</v>
      </c>
      <c r="Z91" s="1444"/>
      <c r="AA91" s="1444"/>
      <c r="AB91" s="1445"/>
      <c r="AC91" s="1444"/>
      <c r="AD91" s="1445"/>
      <c r="AE91" s="1444"/>
      <c r="AF91" s="1446" t="s">
        <v>69</v>
      </c>
      <c r="AG91" s="1444"/>
      <c r="AH91" s="1444"/>
      <c r="AI91" s="1444"/>
      <c r="AJ91" s="1444"/>
      <c r="AK91" s="1444"/>
      <c r="AL91" s="1444"/>
      <c r="AM91" s="1444"/>
      <c r="AN91" s="1445" t="s">
        <v>281</v>
      </c>
      <c r="AO91" s="1444"/>
      <c r="AP91" s="1444"/>
      <c r="AQ91" s="1444"/>
      <c r="AR91" s="1444"/>
      <c r="AS91" s="1445" t="s">
        <v>282</v>
      </c>
      <c r="AT91" s="1444"/>
      <c r="AU91" s="1444"/>
      <c r="AV91" s="187" t="s">
        <v>68</v>
      </c>
      <c r="AW91" s="1443" t="s">
        <v>283</v>
      </c>
      <c r="AX91" s="1444"/>
      <c r="AY91" s="1444"/>
      <c r="AZ91" s="1444"/>
      <c r="BA91" s="1444"/>
      <c r="BB91" s="1444"/>
      <c r="BC91" s="188">
        <v>2105791148</v>
      </c>
      <c r="BD91" s="189">
        <v>0</v>
      </c>
      <c r="BE91" s="189">
        <v>67349.710000000006</v>
      </c>
      <c r="BF91" s="189">
        <v>0</v>
      </c>
      <c r="BG91" s="188">
        <v>0</v>
      </c>
      <c r="BH91" s="188">
        <v>0</v>
      </c>
      <c r="BI91" s="188">
        <v>0</v>
      </c>
      <c r="BJ91" s="188">
        <v>0</v>
      </c>
      <c r="BK91" s="188">
        <v>0</v>
      </c>
      <c r="BL91" s="189">
        <v>0</v>
      </c>
      <c r="BM91" s="188">
        <v>0</v>
      </c>
      <c r="BN91" s="189">
        <v>0</v>
      </c>
      <c r="BO91" s="188">
        <v>0</v>
      </c>
    </row>
    <row r="92" spans="1:67" s="185" customFormat="1" x14ac:dyDescent="0.25">
      <c r="A92" s="185" t="str">
        <f t="shared" si="17"/>
        <v>A-2-0-4-5-12-10</v>
      </c>
      <c r="B92" s="186" t="str">
        <f t="shared" si="9"/>
        <v>A</v>
      </c>
      <c r="C92" s="186" t="str">
        <f t="shared" si="10"/>
        <v>2</v>
      </c>
      <c r="D92" s="186" t="str">
        <f t="shared" si="11"/>
        <v>0</v>
      </c>
      <c r="E92" s="186" t="str">
        <f t="shared" si="12"/>
        <v>4</v>
      </c>
      <c r="F92" s="186" t="str">
        <f t="shared" si="15"/>
        <v>5</v>
      </c>
      <c r="G92" s="186" t="str">
        <f t="shared" si="16"/>
        <v>12</v>
      </c>
      <c r="H92" s="186"/>
      <c r="I92" s="186"/>
      <c r="J92" s="186"/>
      <c r="K92" s="186"/>
      <c r="M92" s="199"/>
      <c r="N92" s="1445" t="s">
        <v>17</v>
      </c>
      <c r="O92" s="1444"/>
      <c r="P92" s="1445" t="s">
        <v>290</v>
      </c>
      <c r="Q92" s="1444"/>
      <c r="R92" s="1445" t="s">
        <v>288</v>
      </c>
      <c r="S92" s="1444"/>
      <c r="T92" s="1445" t="s">
        <v>291</v>
      </c>
      <c r="U92" s="1444"/>
      <c r="V92" s="1445" t="s">
        <v>292</v>
      </c>
      <c r="W92" s="1444"/>
      <c r="X92" s="1444"/>
      <c r="Y92" s="1445" t="s">
        <v>298</v>
      </c>
      <c r="Z92" s="1444"/>
      <c r="AA92" s="1444"/>
      <c r="AB92" s="1445"/>
      <c r="AC92" s="1444"/>
      <c r="AD92" s="1445"/>
      <c r="AE92" s="1444"/>
      <c r="AF92" s="1446" t="s">
        <v>70</v>
      </c>
      <c r="AG92" s="1444"/>
      <c r="AH92" s="1444"/>
      <c r="AI92" s="1444"/>
      <c r="AJ92" s="1444"/>
      <c r="AK92" s="1444"/>
      <c r="AL92" s="1444"/>
      <c r="AM92" s="1444"/>
      <c r="AN92" s="1445" t="s">
        <v>281</v>
      </c>
      <c r="AO92" s="1444"/>
      <c r="AP92" s="1444"/>
      <c r="AQ92" s="1444"/>
      <c r="AR92" s="1444"/>
      <c r="AS92" s="1445" t="s">
        <v>282</v>
      </c>
      <c r="AT92" s="1444"/>
      <c r="AU92" s="1444"/>
      <c r="AV92" s="187" t="s">
        <v>68</v>
      </c>
      <c r="AW92" s="1443" t="s">
        <v>283</v>
      </c>
      <c r="AX92" s="1444"/>
      <c r="AY92" s="1444"/>
      <c r="AZ92" s="1444"/>
      <c r="BA92" s="1444"/>
      <c r="BB92" s="1444"/>
      <c r="BC92" s="188">
        <v>3500000</v>
      </c>
      <c r="BD92" s="189">
        <v>0</v>
      </c>
      <c r="BE92" s="189">
        <v>2543040</v>
      </c>
      <c r="BF92" s="189">
        <v>0</v>
      </c>
      <c r="BG92" s="188">
        <v>0</v>
      </c>
      <c r="BH92" s="188">
        <v>0</v>
      </c>
      <c r="BI92" s="188">
        <v>0</v>
      </c>
      <c r="BJ92" s="188">
        <v>0</v>
      </c>
      <c r="BK92" s="188">
        <v>0</v>
      </c>
      <c r="BL92" s="189">
        <v>0</v>
      </c>
      <c r="BM92" s="188">
        <v>0</v>
      </c>
      <c r="BN92" s="189">
        <v>0</v>
      </c>
      <c r="BO92" s="188">
        <v>0</v>
      </c>
    </row>
    <row r="93" spans="1:67" ht="14.45" customHeight="1" x14ac:dyDescent="0.25">
      <c r="B93" s="179" t="str">
        <f t="shared" si="9"/>
        <v>A</v>
      </c>
      <c r="C93" s="179" t="str">
        <f t="shared" si="10"/>
        <v>2</v>
      </c>
      <c r="D93" s="179" t="str">
        <f t="shared" si="11"/>
        <v>0</v>
      </c>
      <c r="E93" s="179" t="str">
        <f t="shared" si="12"/>
        <v>4</v>
      </c>
      <c r="F93" s="179" t="str">
        <f t="shared" si="15"/>
        <v>6</v>
      </c>
      <c r="G93" s="179">
        <f t="shared" si="16"/>
        <v>0</v>
      </c>
      <c r="N93" s="1233" t="s">
        <v>17</v>
      </c>
      <c r="O93" s="1344"/>
      <c r="P93" s="1233" t="s">
        <v>290</v>
      </c>
      <c r="Q93" s="1344"/>
      <c r="R93" s="1233" t="s">
        <v>288</v>
      </c>
      <c r="S93" s="1344"/>
      <c r="T93" s="1233" t="s">
        <v>291</v>
      </c>
      <c r="U93" s="1344"/>
      <c r="V93" s="1233" t="s">
        <v>300</v>
      </c>
      <c r="W93" s="1344"/>
      <c r="X93" s="1344"/>
      <c r="Y93" s="1233"/>
      <c r="Z93" s="1344"/>
      <c r="AA93" s="1344"/>
      <c r="AB93" s="1233"/>
      <c r="AC93" s="1344"/>
      <c r="AD93" s="1233"/>
      <c r="AE93" s="1344"/>
      <c r="AF93" s="1232" t="s">
        <v>312</v>
      </c>
      <c r="AG93" s="1344"/>
      <c r="AH93" s="1344"/>
      <c r="AI93" s="1344"/>
      <c r="AJ93" s="1344"/>
      <c r="AK93" s="1344"/>
      <c r="AL93" s="1344"/>
      <c r="AM93" s="1344"/>
      <c r="AN93" s="1233" t="s">
        <v>281</v>
      </c>
      <c r="AO93" s="1344"/>
      <c r="AP93" s="1344"/>
      <c r="AQ93" s="1344"/>
      <c r="AR93" s="1344"/>
      <c r="AS93" s="1233" t="s">
        <v>282</v>
      </c>
      <c r="AT93" s="1344"/>
      <c r="AU93" s="1344"/>
      <c r="AV93" s="169" t="s">
        <v>68</v>
      </c>
      <c r="AW93" s="1234" t="s">
        <v>283</v>
      </c>
      <c r="AX93" s="1344"/>
      <c r="AY93" s="1344"/>
      <c r="AZ93" s="1344"/>
      <c r="BA93" s="1344"/>
      <c r="BB93" s="1344"/>
      <c r="BC93" s="170">
        <v>2195671112</v>
      </c>
      <c r="BD93" s="170">
        <v>469034647</v>
      </c>
      <c r="BE93" s="170">
        <v>106989436</v>
      </c>
      <c r="BF93" s="171">
        <v>0</v>
      </c>
      <c r="BG93" s="170">
        <v>228716338</v>
      </c>
      <c r="BH93" s="170">
        <v>240318309</v>
      </c>
      <c r="BI93" s="170">
        <v>80194758</v>
      </c>
      <c r="BJ93" s="170">
        <v>148521580</v>
      </c>
      <c r="BK93" s="170">
        <v>80194758</v>
      </c>
      <c r="BL93" s="171">
        <v>0</v>
      </c>
      <c r="BM93" s="170">
        <v>80194758</v>
      </c>
      <c r="BN93" s="171">
        <v>0</v>
      </c>
      <c r="BO93" s="171">
        <v>0</v>
      </c>
    </row>
    <row r="94" spans="1:67" s="185" customFormat="1" x14ac:dyDescent="0.25">
      <c r="A94" s="185" t="str">
        <f>+B94&amp;"-"&amp;C94&amp;"-"&amp;D94&amp;"-"&amp;E94&amp;"-"&amp;F94&amp;"-"&amp;G94&amp;"-"&amp;AV94</f>
        <v>A-2-0-4-6-2-10</v>
      </c>
      <c r="B94" s="186" t="str">
        <f t="shared" si="9"/>
        <v>A</v>
      </c>
      <c r="C94" s="186" t="str">
        <f t="shared" si="10"/>
        <v>2</v>
      </c>
      <c r="D94" s="186" t="str">
        <f t="shared" si="11"/>
        <v>0</v>
      </c>
      <c r="E94" s="186" t="str">
        <f t="shared" si="12"/>
        <v>4</v>
      </c>
      <c r="F94" s="186" t="str">
        <f t="shared" si="15"/>
        <v>6</v>
      </c>
      <c r="G94" s="186" t="str">
        <f t="shared" si="16"/>
        <v>2</v>
      </c>
      <c r="H94" s="186"/>
      <c r="I94" s="186"/>
      <c r="J94" s="186"/>
      <c r="K94" s="186"/>
      <c r="M94" s="199"/>
      <c r="N94" s="1445" t="s">
        <v>17</v>
      </c>
      <c r="O94" s="1444"/>
      <c r="P94" s="1445" t="s">
        <v>290</v>
      </c>
      <c r="Q94" s="1444"/>
      <c r="R94" s="1445" t="s">
        <v>288</v>
      </c>
      <c r="S94" s="1444"/>
      <c r="T94" s="1445" t="s">
        <v>291</v>
      </c>
      <c r="U94" s="1444"/>
      <c r="V94" s="1445" t="s">
        <v>300</v>
      </c>
      <c r="W94" s="1444"/>
      <c r="X94" s="1444"/>
      <c r="Y94" s="1445" t="s">
        <v>290</v>
      </c>
      <c r="Z94" s="1444"/>
      <c r="AA94" s="1444"/>
      <c r="AB94" s="1445"/>
      <c r="AC94" s="1444"/>
      <c r="AD94" s="1445"/>
      <c r="AE94" s="1444"/>
      <c r="AF94" s="1446" t="s">
        <v>71</v>
      </c>
      <c r="AG94" s="1444"/>
      <c r="AH94" s="1444"/>
      <c r="AI94" s="1444"/>
      <c r="AJ94" s="1444"/>
      <c r="AK94" s="1444"/>
      <c r="AL94" s="1444"/>
      <c r="AM94" s="1444"/>
      <c r="AN94" s="1445" t="s">
        <v>281</v>
      </c>
      <c r="AO94" s="1444"/>
      <c r="AP94" s="1444"/>
      <c r="AQ94" s="1444"/>
      <c r="AR94" s="1444"/>
      <c r="AS94" s="1445" t="s">
        <v>282</v>
      </c>
      <c r="AT94" s="1444"/>
      <c r="AU94" s="1444"/>
      <c r="AV94" s="187" t="s">
        <v>68</v>
      </c>
      <c r="AW94" s="1443" t="s">
        <v>283</v>
      </c>
      <c r="AX94" s="1444"/>
      <c r="AY94" s="1444"/>
      <c r="AZ94" s="1444"/>
      <c r="BA94" s="1444"/>
      <c r="BB94" s="1444"/>
      <c r="BC94" s="188">
        <v>811771112</v>
      </c>
      <c r="BD94" s="189">
        <v>0</v>
      </c>
      <c r="BE94" s="189">
        <v>106989436</v>
      </c>
      <c r="BF94" s="189">
        <v>0</v>
      </c>
      <c r="BG94" s="188">
        <v>0</v>
      </c>
      <c r="BH94" s="188">
        <v>0</v>
      </c>
      <c r="BI94" s="188">
        <v>80194758</v>
      </c>
      <c r="BJ94" s="188">
        <v>-80194758</v>
      </c>
      <c r="BK94" s="188">
        <v>80194758</v>
      </c>
      <c r="BL94" s="189">
        <v>0</v>
      </c>
      <c r="BM94" s="188">
        <v>80194758</v>
      </c>
      <c r="BN94" s="189">
        <v>0</v>
      </c>
      <c r="BO94" s="188">
        <v>0</v>
      </c>
    </row>
    <row r="95" spans="1:67" s="185" customFormat="1" x14ac:dyDescent="0.25">
      <c r="A95" s="185" t="str">
        <f>+B95&amp;"-"&amp;C95&amp;"-"&amp;D95&amp;"-"&amp;E95&amp;"-"&amp;F95&amp;"-"&amp;G95&amp;"-"&amp;AV95</f>
        <v>A-2-0-4-6-3-10</v>
      </c>
      <c r="B95" s="186" t="str">
        <f t="shared" si="9"/>
        <v>A</v>
      </c>
      <c r="C95" s="186" t="str">
        <f t="shared" si="10"/>
        <v>2</v>
      </c>
      <c r="D95" s="186" t="str">
        <f t="shared" si="11"/>
        <v>0</v>
      </c>
      <c r="E95" s="186" t="str">
        <f t="shared" si="12"/>
        <v>4</v>
      </c>
      <c r="F95" s="186" t="str">
        <f t="shared" si="15"/>
        <v>6</v>
      </c>
      <c r="G95" s="186" t="str">
        <f t="shared" si="16"/>
        <v>3</v>
      </c>
      <c r="H95" s="186"/>
      <c r="I95" s="186"/>
      <c r="J95" s="186"/>
      <c r="K95" s="186"/>
      <c r="M95" s="199"/>
      <c r="N95" s="1445" t="s">
        <v>17</v>
      </c>
      <c r="O95" s="1444"/>
      <c r="P95" s="1445" t="s">
        <v>290</v>
      </c>
      <c r="Q95" s="1444"/>
      <c r="R95" s="1445" t="s">
        <v>288</v>
      </c>
      <c r="S95" s="1444"/>
      <c r="T95" s="1445" t="s">
        <v>291</v>
      </c>
      <c r="U95" s="1444"/>
      <c r="V95" s="1445" t="s">
        <v>300</v>
      </c>
      <c r="W95" s="1444"/>
      <c r="X95" s="1444"/>
      <c r="Y95" s="1445" t="s">
        <v>297</v>
      </c>
      <c r="Z95" s="1444"/>
      <c r="AA95" s="1444"/>
      <c r="AB95" s="1445"/>
      <c r="AC95" s="1444"/>
      <c r="AD95" s="1445"/>
      <c r="AE95" s="1444"/>
      <c r="AF95" s="1446" t="s">
        <v>72</v>
      </c>
      <c r="AG95" s="1444"/>
      <c r="AH95" s="1444"/>
      <c r="AI95" s="1444"/>
      <c r="AJ95" s="1444"/>
      <c r="AK95" s="1444"/>
      <c r="AL95" s="1444"/>
      <c r="AM95" s="1444"/>
      <c r="AN95" s="1445" t="s">
        <v>281</v>
      </c>
      <c r="AO95" s="1444"/>
      <c r="AP95" s="1444"/>
      <c r="AQ95" s="1444"/>
      <c r="AR95" s="1444"/>
      <c r="AS95" s="1445" t="s">
        <v>282</v>
      </c>
      <c r="AT95" s="1444"/>
      <c r="AU95" s="1444"/>
      <c r="AV95" s="187" t="s">
        <v>68</v>
      </c>
      <c r="AW95" s="1443" t="s">
        <v>283</v>
      </c>
      <c r="AX95" s="1444"/>
      <c r="AY95" s="1444"/>
      <c r="AZ95" s="1444"/>
      <c r="BA95" s="1444"/>
      <c r="BB95" s="1444"/>
      <c r="BC95" s="188">
        <v>0</v>
      </c>
      <c r="BD95" s="189">
        <v>0</v>
      </c>
      <c r="BE95" s="189">
        <v>0</v>
      </c>
      <c r="BF95" s="189">
        <v>0</v>
      </c>
      <c r="BG95" s="188">
        <v>0</v>
      </c>
      <c r="BH95" s="188">
        <v>0</v>
      </c>
      <c r="BI95" s="188">
        <v>0</v>
      </c>
      <c r="BJ95" s="188">
        <v>0</v>
      </c>
      <c r="BK95" s="188">
        <v>0</v>
      </c>
      <c r="BL95" s="189">
        <v>0</v>
      </c>
      <c r="BM95" s="188">
        <v>0</v>
      </c>
      <c r="BN95" s="189">
        <v>0</v>
      </c>
      <c r="BO95" s="188">
        <v>0</v>
      </c>
    </row>
    <row r="96" spans="1:67" s="185" customFormat="1" x14ac:dyDescent="0.25">
      <c r="A96" s="185" t="str">
        <f>+B96&amp;"-"&amp;C96&amp;"-"&amp;D96&amp;"-"&amp;E96&amp;"-"&amp;F96&amp;"-"&amp;G96&amp;"-"&amp;AV96</f>
        <v>A-2-0-4-6-5-10</v>
      </c>
      <c r="B96" s="186" t="str">
        <f t="shared" si="9"/>
        <v>A</v>
      </c>
      <c r="C96" s="186" t="str">
        <f t="shared" si="10"/>
        <v>2</v>
      </c>
      <c r="D96" s="186" t="str">
        <f t="shared" si="11"/>
        <v>0</v>
      </c>
      <c r="E96" s="186" t="str">
        <f t="shared" si="12"/>
        <v>4</v>
      </c>
      <c r="F96" s="186" t="str">
        <f t="shared" si="15"/>
        <v>6</v>
      </c>
      <c r="G96" s="186" t="str">
        <f t="shared" si="16"/>
        <v>5</v>
      </c>
      <c r="H96" s="186"/>
      <c r="I96" s="186"/>
      <c r="J96" s="186"/>
      <c r="K96" s="186"/>
      <c r="M96" s="199"/>
      <c r="N96" s="1445" t="s">
        <v>17</v>
      </c>
      <c r="O96" s="1444"/>
      <c r="P96" s="1445" t="s">
        <v>290</v>
      </c>
      <c r="Q96" s="1444"/>
      <c r="R96" s="1445" t="s">
        <v>288</v>
      </c>
      <c r="S96" s="1444"/>
      <c r="T96" s="1445" t="s">
        <v>291</v>
      </c>
      <c r="U96" s="1444"/>
      <c r="V96" s="1445" t="s">
        <v>300</v>
      </c>
      <c r="W96" s="1444"/>
      <c r="X96" s="1444"/>
      <c r="Y96" s="1445" t="s">
        <v>292</v>
      </c>
      <c r="Z96" s="1444"/>
      <c r="AA96" s="1444"/>
      <c r="AB96" s="1445"/>
      <c r="AC96" s="1444"/>
      <c r="AD96" s="1445"/>
      <c r="AE96" s="1444"/>
      <c r="AF96" s="1446" t="s">
        <v>73</v>
      </c>
      <c r="AG96" s="1444"/>
      <c r="AH96" s="1444"/>
      <c r="AI96" s="1444"/>
      <c r="AJ96" s="1444"/>
      <c r="AK96" s="1444"/>
      <c r="AL96" s="1444"/>
      <c r="AM96" s="1444"/>
      <c r="AN96" s="1445" t="s">
        <v>281</v>
      </c>
      <c r="AO96" s="1444"/>
      <c r="AP96" s="1444"/>
      <c r="AQ96" s="1444"/>
      <c r="AR96" s="1444"/>
      <c r="AS96" s="1445" t="s">
        <v>282</v>
      </c>
      <c r="AT96" s="1444"/>
      <c r="AU96" s="1444"/>
      <c r="AV96" s="187" t="s">
        <v>68</v>
      </c>
      <c r="AW96" s="1443" t="s">
        <v>283</v>
      </c>
      <c r="AX96" s="1444"/>
      <c r="AY96" s="1444"/>
      <c r="AZ96" s="1444"/>
      <c r="BA96" s="1444"/>
      <c r="BB96" s="1444"/>
      <c r="BC96" s="188">
        <v>1383900000</v>
      </c>
      <c r="BD96" s="189">
        <v>469034647</v>
      </c>
      <c r="BE96" s="189">
        <v>0</v>
      </c>
      <c r="BF96" s="189">
        <v>0</v>
      </c>
      <c r="BG96" s="188">
        <v>228716338</v>
      </c>
      <c r="BH96" s="188">
        <v>240318309</v>
      </c>
      <c r="BI96" s="188">
        <v>0</v>
      </c>
      <c r="BJ96" s="188">
        <v>228716338</v>
      </c>
      <c r="BK96" s="188">
        <v>0</v>
      </c>
      <c r="BL96" s="189">
        <v>0</v>
      </c>
      <c r="BM96" s="188">
        <v>0</v>
      </c>
      <c r="BN96" s="189">
        <v>0</v>
      </c>
      <c r="BO96" s="188">
        <v>0</v>
      </c>
    </row>
    <row r="97" spans="1:67" x14ac:dyDescent="0.25">
      <c r="B97" s="179" t="str">
        <f t="shared" si="9"/>
        <v>A</v>
      </c>
      <c r="C97" s="179" t="str">
        <f t="shared" si="10"/>
        <v>2</v>
      </c>
      <c r="D97" s="179" t="str">
        <f t="shared" si="11"/>
        <v>0</v>
      </c>
      <c r="E97" s="179" t="str">
        <f t="shared" si="12"/>
        <v>4</v>
      </c>
      <c r="F97" s="179" t="str">
        <f t="shared" si="15"/>
        <v>7</v>
      </c>
      <c r="G97" s="179">
        <f t="shared" si="16"/>
        <v>0</v>
      </c>
      <c r="N97" s="1233" t="s">
        <v>17</v>
      </c>
      <c r="O97" s="1344"/>
      <c r="P97" s="1233" t="s">
        <v>290</v>
      </c>
      <c r="Q97" s="1344"/>
      <c r="R97" s="1233" t="s">
        <v>288</v>
      </c>
      <c r="S97" s="1344"/>
      <c r="T97" s="1233" t="s">
        <v>291</v>
      </c>
      <c r="U97" s="1344"/>
      <c r="V97" s="1233" t="s">
        <v>301</v>
      </c>
      <c r="W97" s="1344"/>
      <c r="X97" s="1344"/>
      <c r="Y97" s="1233"/>
      <c r="Z97" s="1344"/>
      <c r="AA97" s="1344"/>
      <c r="AB97" s="1233"/>
      <c r="AC97" s="1344"/>
      <c r="AD97" s="1233"/>
      <c r="AE97" s="1344"/>
      <c r="AF97" s="1232" t="s">
        <v>228</v>
      </c>
      <c r="AG97" s="1344"/>
      <c r="AH97" s="1344"/>
      <c r="AI97" s="1344"/>
      <c r="AJ97" s="1344"/>
      <c r="AK97" s="1344"/>
      <c r="AL97" s="1344"/>
      <c r="AM97" s="1344"/>
      <c r="AN97" s="1233" t="s">
        <v>281</v>
      </c>
      <c r="AO97" s="1344"/>
      <c r="AP97" s="1344"/>
      <c r="AQ97" s="1344"/>
      <c r="AR97" s="1344"/>
      <c r="AS97" s="1233" t="s">
        <v>282</v>
      </c>
      <c r="AT97" s="1344"/>
      <c r="AU97" s="1344"/>
      <c r="AV97" s="169" t="s">
        <v>68</v>
      </c>
      <c r="AW97" s="1234" t="s">
        <v>283</v>
      </c>
      <c r="AX97" s="1344"/>
      <c r="AY97" s="1344"/>
      <c r="AZ97" s="1344"/>
      <c r="BA97" s="1344"/>
      <c r="BB97" s="1344"/>
      <c r="BC97" s="170">
        <v>71400000</v>
      </c>
      <c r="BD97" s="170">
        <v>17500</v>
      </c>
      <c r="BE97" s="170">
        <v>30065500</v>
      </c>
      <c r="BF97" s="171">
        <v>0</v>
      </c>
      <c r="BG97" s="170">
        <v>17500</v>
      </c>
      <c r="BH97" s="171">
        <v>0</v>
      </c>
      <c r="BI97" s="170">
        <v>17500</v>
      </c>
      <c r="BJ97" s="171">
        <v>0</v>
      </c>
      <c r="BK97" s="170">
        <v>17500</v>
      </c>
      <c r="BL97" s="171">
        <v>0</v>
      </c>
      <c r="BM97" s="170">
        <v>17500</v>
      </c>
      <c r="BN97" s="171">
        <v>0</v>
      </c>
      <c r="BO97" s="171">
        <v>0</v>
      </c>
    </row>
    <row r="98" spans="1:67" s="185" customFormat="1" x14ac:dyDescent="0.25">
      <c r="A98" s="185" t="str">
        <f>+B98&amp;"-"&amp;C98&amp;"-"&amp;D98&amp;"-"&amp;E98&amp;"-"&amp;F98&amp;"-"&amp;G98&amp;"-"&amp;AV98</f>
        <v>A-2-0-4-7-5-10</v>
      </c>
      <c r="B98" s="186" t="str">
        <f t="shared" si="9"/>
        <v>A</v>
      </c>
      <c r="C98" s="186" t="str">
        <f t="shared" si="10"/>
        <v>2</v>
      </c>
      <c r="D98" s="186" t="str">
        <f t="shared" si="11"/>
        <v>0</v>
      </c>
      <c r="E98" s="186" t="str">
        <f t="shared" si="12"/>
        <v>4</v>
      </c>
      <c r="F98" s="186" t="str">
        <f t="shared" si="15"/>
        <v>7</v>
      </c>
      <c r="G98" s="186" t="str">
        <f t="shared" si="16"/>
        <v>5</v>
      </c>
      <c r="H98" s="186"/>
      <c r="I98" s="186"/>
      <c r="J98" s="186"/>
      <c r="K98" s="186"/>
      <c r="M98" s="199"/>
      <c r="N98" s="1445" t="s">
        <v>17</v>
      </c>
      <c r="O98" s="1444"/>
      <c r="P98" s="1445" t="s">
        <v>290</v>
      </c>
      <c r="Q98" s="1444"/>
      <c r="R98" s="1445" t="s">
        <v>288</v>
      </c>
      <c r="S98" s="1444"/>
      <c r="T98" s="1445" t="s">
        <v>291</v>
      </c>
      <c r="U98" s="1444"/>
      <c r="V98" s="1445" t="s">
        <v>301</v>
      </c>
      <c r="W98" s="1444"/>
      <c r="X98" s="1444"/>
      <c r="Y98" s="1445" t="s">
        <v>292</v>
      </c>
      <c r="Z98" s="1444"/>
      <c r="AA98" s="1444"/>
      <c r="AB98" s="1445"/>
      <c r="AC98" s="1444"/>
      <c r="AD98" s="1445"/>
      <c r="AE98" s="1444"/>
      <c r="AF98" s="1446" t="s">
        <v>74</v>
      </c>
      <c r="AG98" s="1444"/>
      <c r="AH98" s="1444"/>
      <c r="AI98" s="1444"/>
      <c r="AJ98" s="1444"/>
      <c r="AK98" s="1444"/>
      <c r="AL98" s="1444"/>
      <c r="AM98" s="1444"/>
      <c r="AN98" s="1445" t="s">
        <v>281</v>
      </c>
      <c r="AO98" s="1444"/>
      <c r="AP98" s="1444"/>
      <c r="AQ98" s="1444"/>
      <c r="AR98" s="1444"/>
      <c r="AS98" s="1445" t="s">
        <v>282</v>
      </c>
      <c r="AT98" s="1444"/>
      <c r="AU98" s="1444"/>
      <c r="AV98" s="187" t="s">
        <v>68</v>
      </c>
      <c r="AW98" s="1443" t="s">
        <v>283</v>
      </c>
      <c r="AX98" s="1444"/>
      <c r="AY98" s="1444"/>
      <c r="AZ98" s="1444"/>
      <c r="BA98" s="1444"/>
      <c r="BB98" s="1444"/>
      <c r="BC98" s="188">
        <v>6000000</v>
      </c>
      <c r="BD98" s="189">
        <v>0</v>
      </c>
      <c r="BE98" s="189">
        <v>5163000</v>
      </c>
      <c r="BF98" s="189">
        <v>0</v>
      </c>
      <c r="BG98" s="188">
        <v>0</v>
      </c>
      <c r="BH98" s="188">
        <v>0</v>
      </c>
      <c r="BI98" s="188">
        <v>0</v>
      </c>
      <c r="BJ98" s="188">
        <v>0</v>
      </c>
      <c r="BK98" s="188">
        <v>0</v>
      </c>
      <c r="BL98" s="189">
        <v>0</v>
      </c>
      <c r="BM98" s="188">
        <v>0</v>
      </c>
      <c r="BN98" s="189">
        <v>0</v>
      </c>
      <c r="BO98" s="188">
        <v>0</v>
      </c>
    </row>
    <row r="99" spans="1:67" s="185" customFormat="1" x14ac:dyDescent="0.25">
      <c r="A99" s="185" t="str">
        <f>+B99&amp;"-"&amp;C99&amp;"-"&amp;D99&amp;"-"&amp;E99&amp;"-"&amp;F99&amp;"-"&amp;G99&amp;"-"&amp;AV99</f>
        <v>A-2-0-4-7-6-10</v>
      </c>
      <c r="B99" s="186" t="str">
        <f t="shared" si="9"/>
        <v>A</v>
      </c>
      <c r="C99" s="186" t="str">
        <f t="shared" si="10"/>
        <v>2</v>
      </c>
      <c r="D99" s="186" t="str">
        <f t="shared" si="11"/>
        <v>0</v>
      </c>
      <c r="E99" s="186" t="str">
        <f t="shared" si="12"/>
        <v>4</v>
      </c>
      <c r="F99" s="186" t="str">
        <f t="shared" si="15"/>
        <v>7</v>
      </c>
      <c r="G99" s="186" t="str">
        <f t="shared" si="16"/>
        <v>6</v>
      </c>
      <c r="H99" s="186"/>
      <c r="I99" s="186"/>
      <c r="J99" s="186"/>
      <c r="K99" s="186"/>
      <c r="M99" s="199"/>
      <c r="N99" s="1445" t="s">
        <v>17</v>
      </c>
      <c r="O99" s="1444"/>
      <c r="P99" s="1445" t="s">
        <v>290</v>
      </c>
      <c r="Q99" s="1444"/>
      <c r="R99" s="1445" t="s">
        <v>288</v>
      </c>
      <c r="S99" s="1444"/>
      <c r="T99" s="1445" t="s">
        <v>291</v>
      </c>
      <c r="U99" s="1444"/>
      <c r="V99" s="1445" t="s">
        <v>301</v>
      </c>
      <c r="W99" s="1444"/>
      <c r="X99" s="1444"/>
      <c r="Y99" s="1445" t="s">
        <v>300</v>
      </c>
      <c r="Z99" s="1444"/>
      <c r="AA99" s="1444"/>
      <c r="AB99" s="1445"/>
      <c r="AC99" s="1444"/>
      <c r="AD99" s="1445"/>
      <c r="AE99" s="1444"/>
      <c r="AF99" s="1446" t="s">
        <v>75</v>
      </c>
      <c r="AG99" s="1444"/>
      <c r="AH99" s="1444"/>
      <c r="AI99" s="1444"/>
      <c r="AJ99" s="1444"/>
      <c r="AK99" s="1444"/>
      <c r="AL99" s="1444"/>
      <c r="AM99" s="1444"/>
      <c r="AN99" s="1445" t="s">
        <v>281</v>
      </c>
      <c r="AO99" s="1444"/>
      <c r="AP99" s="1444"/>
      <c r="AQ99" s="1444"/>
      <c r="AR99" s="1444"/>
      <c r="AS99" s="1445" t="s">
        <v>282</v>
      </c>
      <c r="AT99" s="1444"/>
      <c r="AU99" s="1444"/>
      <c r="AV99" s="187" t="s">
        <v>68</v>
      </c>
      <c r="AW99" s="1443" t="s">
        <v>283</v>
      </c>
      <c r="AX99" s="1444"/>
      <c r="AY99" s="1444"/>
      <c r="AZ99" s="1444"/>
      <c r="BA99" s="1444"/>
      <c r="BB99" s="1444"/>
      <c r="BC99" s="188">
        <v>65400000</v>
      </c>
      <c r="BD99" s="189">
        <v>17500</v>
      </c>
      <c r="BE99" s="189">
        <v>24902500</v>
      </c>
      <c r="BF99" s="189">
        <v>0</v>
      </c>
      <c r="BG99" s="188">
        <v>17500</v>
      </c>
      <c r="BH99" s="188">
        <v>0</v>
      </c>
      <c r="BI99" s="188">
        <v>17500</v>
      </c>
      <c r="BJ99" s="188">
        <v>0</v>
      </c>
      <c r="BK99" s="188">
        <v>17500</v>
      </c>
      <c r="BL99" s="189">
        <v>0</v>
      </c>
      <c r="BM99" s="188">
        <v>17500</v>
      </c>
      <c r="BN99" s="189">
        <v>0</v>
      </c>
      <c r="BO99" s="188">
        <v>0</v>
      </c>
    </row>
    <row r="100" spans="1:67" ht="14.45" customHeight="1" x14ac:dyDescent="0.25">
      <c r="B100" s="179" t="str">
        <f t="shared" si="9"/>
        <v>A</v>
      </c>
      <c r="C100" s="179" t="str">
        <f t="shared" si="10"/>
        <v>2</v>
      </c>
      <c r="D100" s="179" t="str">
        <f t="shared" si="11"/>
        <v>0</v>
      </c>
      <c r="E100" s="179" t="str">
        <f t="shared" si="12"/>
        <v>4</v>
      </c>
      <c r="F100" s="179" t="str">
        <f t="shared" si="15"/>
        <v>8</v>
      </c>
      <c r="G100" s="179">
        <f t="shared" si="16"/>
        <v>0</v>
      </c>
      <c r="N100" s="1233" t="s">
        <v>17</v>
      </c>
      <c r="O100" s="1344"/>
      <c r="P100" s="1233" t="s">
        <v>290</v>
      </c>
      <c r="Q100" s="1344"/>
      <c r="R100" s="1233" t="s">
        <v>288</v>
      </c>
      <c r="S100" s="1344"/>
      <c r="T100" s="1233" t="s">
        <v>291</v>
      </c>
      <c r="U100" s="1344"/>
      <c r="V100" s="1233" t="s">
        <v>302</v>
      </c>
      <c r="W100" s="1344"/>
      <c r="X100" s="1344"/>
      <c r="Y100" s="1233"/>
      <c r="Z100" s="1344"/>
      <c r="AA100" s="1344"/>
      <c r="AB100" s="1233"/>
      <c r="AC100" s="1344"/>
      <c r="AD100" s="1233"/>
      <c r="AE100" s="1344"/>
      <c r="AF100" s="1232" t="s">
        <v>313</v>
      </c>
      <c r="AG100" s="1344"/>
      <c r="AH100" s="1344"/>
      <c r="AI100" s="1344"/>
      <c r="AJ100" s="1344"/>
      <c r="AK100" s="1344"/>
      <c r="AL100" s="1344"/>
      <c r="AM100" s="1344"/>
      <c r="AN100" s="1233" t="s">
        <v>281</v>
      </c>
      <c r="AO100" s="1344"/>
      <c r="AP100" s="1344"/>
      <c r="AQ100" s="1344"/>
      <c r="AR100" s="1344"/>
      <c r="AS100" s="1233" t="s">
        <v>282</v>
      </c>
      <c r="AT100" s="1344"/>
      <c r="AU100" s="1344"/>
      <c r="AV100" s="169" t="s">
        <v>68</v>
      </c>
      <c r="AW100" s="1234" t="s">
        <v>283</v>
      </c>
      <c r="AX100" s="1344"/>
      <c r="AY100" s="1344"/>
      <c r="AZ100" s="1344"/>
      <c r="BA100" s="1344"/>
      <c r="BB100" s="1344"/>
      <c r="BC100" s="170">
        <v>1453176172</v>
      </c>
      <c r="BD100" s="171">
        <v>0</v>
      </c>
      <c r="BE100" s="171">
        <v>0</v>
      </c>
      <c r="BF100" s="171">
        <v>0</v>
      </c>
      <c r="BG100" s="170">
        <v>138765294</v>
      </c>
      <c r="BH100" s="170">
        <v>-138765294</v>
      </c>
      <c r="BI100" s="170">
        <v>138770294</v>
      </c>
      <c r="BJ100" s="170">
        <v>-5000</v>
      </c>
      <c r="BK100" s="170">
        <v>138770294</v>
      </c>
      <c r="BL100" s="171">
        <v>0</v>
      </c>
      <c r="BM100" s="170">
        <v>127632094</v>
      </c>
      <c r="BN100" s="170">
        <v>11138200</v>
      </c>
      <c r="BO100" s="170">
        <v>428854</v>
      </c>
    </row>
    <row r="101" spans="1:67" s="185" customFormat="1" x14ac:dyDescent="0.25">
      <c r="A101" s="185" t="str">
        <f>+B101&amp;"-"&amp;C101&amp;"-"&amp;D101&amp;"-"&amp;E101&amp;"-"&amp;F101&amp;"-"&amp;G101&amp;"-"&amp;AV101</f>
        <v>A-2-0-4-8-1-10</v>
      </c>
      <c r="B101" s="186" t="str">
        <f t="shared" si="9"/>
        <v>A</v>
      </c>
      <c r="C101" s="186" t="str">
        <f t="shared" si="10"/>
        <v>2</v>
      </c>
      <c r="D101" s="186" t="str">
        <f t="shared" si="11"/>
        <v>0</v>
      </c>
      <c r="E101" s="186" t="str">
        <f t="shared" si="12"/>
        <v>4</v>
      </c>
      <c r="F101" s="186" t="str">
        <f t="shared" si="15"/>
        <v>8</v>
      </c>
      <c r="G101" s="186" t="str">
        <f t="shared" si="16"/>
        <v>1</v>
      </c>
      <c r="H101" s="186"/>
      <c r="I101" s="186"/>
      <c r="J101" s="186"/>
      <c r="K101" s="186"/>
      <c r="M101" s="199"/>
      <c r="N101" s="1445" t="s">
        <v>17</v>
      </c>
      <c r="O101" s="1444"/>
      <c r="P101" s="1445" t="s">
        <v>290</v>
      </c>
      <c r="Q101" s="1444"/>
      <c r="R101" s="1445" t="s">
        <v>288</v>
      </c>
      <c r="S101" s="1444"/>
      <c r="T101" s="1445" t="s">
        <v>291</v>
      </c>
      <c r="U101" s="1444"/>
      <c r="V101" s="1445" t="s">
        <v>302</v>
      </c>
      <c r="W101" s="1444"/>
      <c r="X101" s="1444"/>
      <c r="Y101" s="1445" t="s">
        <v>287</v>
      </c>
      <c r="Z101" s="1444"/>
      <c r="AA101" s="1444"/>
      <c r="AB101" s="1445"/>
      <c r="AC101" s="1444"/>
      <c r="AD101" s="1445"/>
      <c r="AE101" s="1444"/>
      <c r="AF101" s="1446" t="s">
        <v>76</v>
      </c>
      <c r="AG101" s="1444"/>
      <c r="AH101" s="1444"/>
      <c r="AI101" s="1444"/>
      <c r="AJ101" s="1444"/>
      <c r="AK101" s="1444"/>
      <c r="AL101" s="1444"/>
      <c r="AM101" s="1444"/>
      <c r="AN101" s="1445" t="s">
        <v>281</v>
      </c>
      <c r="AO101" s="1444"/>
      <c r="AP101" s="1444"/>
      <c r="AQ101" s="1444"/>
      <c r="AR101" s="1444"/>
      <c r="AS101" s="1445" t="s">
        <v>282</v>
      </c>
      <c r="AT101" s="1444"/>
      <c r="AU101" s="1444"/>
      <c r="AV101" s="187" t="s">
        <v>68</v>
      </c>
      <c r="AW101" s="1443" t="s">
        <v>283</v>
      </c>
      <c r="AX101" s="1444"/>
      <c r="AY101" s="1444"/>
      <c r="AZ101" s="1444"/>
      <c r="BA101" s="1444"/>
      <c r="BB101" s="1444"/>
      <c r="BC101" s="188">
        <v>183815862</v>
      </c>
      <c r="BD101" s="189">
        <v>0</v>
      </c>
      <c r="BE101" s="189">
        <v>0</v>
      </c>
      <c r="BF101" s="189">
        <v>0</v>
      </c>
      <c r="BG101" s="188">
        <v>15419528</v>
      </c>
      <c r="BH101" s="188">
        <v>-15419528</v>
      </c>
      <c r="BI101" s="188">
        <v>15424528</v>
      </c>
      <c r="BJ101" s="188">
        <v>-5000</v>
      </c>
      <c r="BK101" s="188">
        <v>15424528</v>
      </c>
      <c r="BL101" s="189">
        <v>0</v>
      </c>
      <c r="BM101" s="188">
        <v>7909241</v>
      </c>
      <c r="BN101" s="189">
        <v>7515287</v>
      </c>
      <c r="BO101" s="188">
        <v>0</v>
      </c>
    </row>
    <row r="102" spans="1:67" s="185" customFormat="1" x14ac:dyDescent="0.25">
      <c r="A102" s="185" t="str">
        <f>+B102&amp;"-"&amp;C102&amp;"-"&amp;D102&amp;"-"&amp;E102&amp;"-"&amp;F102&amp;"-"&amp;G102&amp;"-"&amp;AV102</f>
        <v>A-2-0-4-8-2-10</v>
      </c>
      <c r="B102" s="186" t="str">
        <f t="shared" si="9"/>
        <v>A</v>
      </c>
      <c r="C102" s="186" t="str">
        <f t="shared" si="10"/>
        <v>2</v>
      </c>
      <c r="D102" s="186" t="str">
        <f t="shared" si="11"/>
        <v>0</v>
      </c>
      <c r="E102" s="186" t="str">
        <f t="shared" si="12"/>
        <v>4</v>
      </c>
      <c r="F102" s="186" t="str">
        <f t="shared" si="15"/>
        <v>8</v>
      </c>
      <c r="G102" s="186" t="str">
        <f t="shared" si="16"/>
        <v>2</v>
      </c>
      <c r="H102" s="186"/>
      <c r="I102" s="186"/>
      <c r="J102" s="186"/>
      <c r="K102" s="186"/>
      <c r="M102" s="199"/>
      <c r="N102" s="1445" t="s">
        <v>17</v>
      </c>
      <c r="O102" s="1444"/>
      <c r="P102" s="1445" t="s">
        <v>290</v>
      </c>
      <c r="Q102" s="1444"/>
      <c r="R102" s="1445" t="s">
        <v>288</v>
      </c>
      <c r="S102" s="1444"/>
      <c r="T102" s="1445" t="s">
        <v>291</v>
      </c>
      <c r="U102" s="1444"/>
      <c r="V102" s="1445" t="s">
        <v>302</v>
      </c>
      <c r="W102" s="1444"/>
      <c r="X102" s="1444"/>
      <c r="Y102" s="1445" t="s">
        <v>290</v>
      </c>
      <c r="Z102" s="1444"/>
      <c r="AA102" s="1444"/>
      <c r="AB102" s="1445"/>
      <c r="AC102" s="1444"/>
      <c r="AD102" s="1445"/>
      <c r="AE102" s="1444"/>
      <c r="AF102" s="1446" t="s">
        <v>77</v>
      </c>
      <c r="AG102" s="1444"/>
      <c r="AH102" s="1444"/>
      <c r="AI102" s="1444"/>
      <c r="AJ102" s="1444"/>
      <c r="AK102" s="1444"/>
      <c r="AL102" s="1444"/>
      <c r="AM102" s="1444"/>
      <c r="AN102" s="1445" t="s">
        <v>281</v>
      </c>
      <c r="AO102" s="1444"/>
      <c r="AP102" s="1444"/>
      <c r="AQ102" s="1444"/>
      <c r="AR102" s="1444"/>
      <c r="AS102" s="1445" t="s">
        <v>282</v>
      </c>
      <c r="AT102" s="1444"/>
      <c r="AU102" s="1444"/>
      <c r="AV102" s="187" t="s">
        <v>68</v>
      </c>
      <c r="AW102" s="1443" t="s">
        <v>283</v>
      </c>
      <c r="AX102" s="1444"/>
      <c r="AY102" s="1444"/>
      <c r="AZ102" s="1444"/>
      <c r="BA102" s="1444"/>
      <c r="BB102" s="1444"/>
      <c r="BC102" s="188">
        <v>794010310</v>
      </c>
      <c r="BD102" s="189">
        <v>0</v>
      </c>
      <c r="BE102" s="189">
        <v>0</v>
      </c>
      <c r="BF102" s="189">
        <v>0</v>
      </c>
      <c r="BG102" s="188">
        <v>92132896</v>
      </c>
      <c r="BH102" s="188">
        <v>-92132896</v>
      </c>
      <c r="BI102" s="188">
        <v>92132896</v>
      </c>
      <c r="BJ102" s="188">
        <v>0</v>
      </c>
      <c r="BK102" s="188">
        <v>92132896</v>
      </c>
      <c r="BL102" s="189">
        <v>0</v>
      </c>
      <c r="BM102" s="188">
        <v>88749716</v>
      </c>
      <c r="BN102" s="189">
        <v>3383180</v>
      </c>
      <c r="BO102" s="188">
        <v>395654</v>
      </c>
    </row>
    <row r="103" spans="1:67" s="185" customFormat="1" x14ac:dyDescent="0.25">
      <c r="A103" s="185" t="str">
        <f>+B103&amp;"-"&amp;C103&amp;"-"&amp;D103&amp;"-"&amp;E103&amp;"-"&amp;F103&amp;"-"&amp;G103&amp;"-"&amp;AV103</f>
        <v>A-2-0-4-8-3-10</v>
      </c>
      <c r="B103" s="186" t="str">
        <f t="shared" si="9"/>
        <v>A</v>
      </c>
      <c r="C103" s="186" t="str">
        <f t="shared" si="10"/>
        <v>2</v>
      </c>
      <c r="D103" s="186" t="str">
        <f t="shared" si="11"/>
        <v>0</v>
      </c>
      <c r="E103" s="186" t="str">
        <f t="shared" si="12"/>
        <v>4</v>
      </c>
      <c r="F103" s="186" t="str">
        <f t="shared" si="15"/>
        <v>8</v>
      </c>
      <c r="G103" s="186" t="str">
        <f t="shared" si="16"/>
        <v>3</v>
      </c>
      <c r="H103" s="186"/>
      <c r="I103" s="186"/>
      <c r="J103" s="186"/>
      <c r="K103" s="186"/>
      <c r="M103" s="199"/>
      <c r="N103" s="1445" t="s">
        <v>17</v>
      </c>
      <c r="O103" s="1444"/>
      <c r="P103" s="1445" t="s">
        <v>290</v>
      </c>
      <c r="Q103" s="1444"/>
      <c r="R103" s="1445" t="s">
        <v>288</v>
      </c>
      <c r="S103" s="1444"/>
      <c r="T103" s="1445" t="s">
        <v>291</v>
      </c>
      <c r="U103" s="1444"/>
      <c r="V103" s="1445" t="s">
        <v>302</v>
      </c>
      <c r="W103" s="1444"/>
      <c r="X103" s="1444"/>
      <c r="Y103" s="1445" t="s">
        <v>297</v>
      </c>
      <c r="Z103" s="1444"/>
      <c r="AA103" s="1444"/>
      <c r="AB103" s="1445"/>
      <c r="AC103" s="1444"/>
      <c r="AD103" s="1445"/>
      <c r="AE103" s="1444"/>
      <c r="AF103" s="1446" t="s">
        <v>78</v>
      </c>
      <c r="AG103" s="1444"/>
      <c r="AH103" s="1444"/>
      <c r="AI103" s="1444"/>
      <c r="AJ103" s="1444"/>
      <c r="AK103" s="1444"/>
      <c r="AL103" s="1444"/>
      <c r="AM103" s="1444"/>
      <c r="AN103" s="1445" t="s">
        <v>281</v>
      </c>
      <c r="AO103" s="1444"/>
      <c r="AP103" s="1444"/>
      <c r="AQ103" s="1444"/>
      <c r="AR103" s="1444"/>
      <c r="AS103" s="1445" t="s">
        <v>282</v>
      </c>
      <c r="AT103" s="1444"/>
      <c r="AU103" s="1444"/>
      <c r="AV103" s="187" t="s">
        <v>68</v>
      </c>
      <c r="AW103" s="1443" t="s">
        <v>283</v>
      </c>
      <c r="AX103" s="1444"/>
      <c r="AY103" s="1444"/>
      <c r="AZ103" s="1444"/>
      <c r="BA103" s="1444"/>
      <c r="BB103" s="1444"/>
      <c r="BC103" s="188">
        <v>350000</v>
      </c>
      <c r="BD103" s="189">
        <v>0</v>
      </c>
      <c r="BE103" s="189">
        <v>0</v>
      </c>
      <c r="BF103" s="189">
        <v>0</v>
      </c>
      <c r="BG103" s="188">
        <v>28811</v>
      </c>
      <c r="BH103" s="188">
        <v>-28811</v>
      </c>
      <c r="BI103" s="188">
        <v>28811</v>
      </c>
      <c r="BJ103" s="188">
        <v>0</v>
      </c>
      <c r="BK103" s="188">
        <v>28811</v>
      </c>
      <c r="BL103" s="189">
        <v>0</v>
      </c>
      <c r="BM103" s="188">
        <v>28811</v>
      </c>
      <c r="BN103" s="189">
        <v>0</v>
      </c>
      <c r="BO103" s="188">
        <v>0</v>
      </c>
    </row>
    <row r="104" spans="1:67" s="185" customFormat="1" x14ac:dyDescent="0.25">
      <c r="A104" s="185" t="str">
        <f>+B104&amp;"-"&amp;C104&amp;"-"&amp;D104&amp;"-"&amp;E104&amp;"-"&amp;F104&amp;"-"&amp;G104&amp;"-"&amp;AV104</f>
        <v>A-2-0-4-8-5-10</v>
      </c>
      <c r="B104" s="186" t="str">
        <f t="shared" si="9"/>
        <v>A</v>
      </c>
      <c r="C104" s="186" t="str">
        <f t="shared" si="10"/>
        <v>2</v>
      </c>
      <c r="D104" s="186" t="str">
        <f t="shared" si="11"/>
        <v>0</v>
      </c>
      <c r="E104" s="186" t="str">
        <f t="shared" si="12"/>
        <v>4</v>
      </c>
      <c r="F104" s="186" t="str">
        <f t="shared" si="15"/>
        <v>8</v>
      </c>
      <c r="G104" s="186" t="str">
        <f t="shared" si="16"/>
        <v>5</v>
      </c>
      <c r="H104" s="186"/>
      <c r="I104" s="186"/>
      <c r="J104" s="186"/>
      <c r="K104" s="186"/>
      <c r="M104" s="199"/>
      <c r="N104" s="1445" t="s">
        <v>17</v>
      </c>
      <c r="O104" s="1444"/>
      <c r="P104" s="1445" t="s">
        <v>290</v>
      </c>
      <c r="Q104" s="1444"/>
      <c r="R104" s="1445" t="s">
        <v>288</v>
      </c>
      <c r="S104" s="1444"/>
      <c r="T104" s="1445" t="s">
        <v>291</v>
      </c>
      <c r="U104" s="1444"/>
      <c r="V104" s="1445" t="s">
        <v>302</v>
      </c>
      <c r="W104" s="1444"/>
      <c r="X104" s="1444"/>
      <c r="Y104" s="1445" t="s">
        <v>292</v>
      </c>
      <c r="Z104" s="1444"/>
      <c r="AA104" s="1444"/>
      <c r="AB104" s="1445"/>
      <c r="AC104" s="1444"/>
      <c r="AD104" s="1445"/>
      <c r="AE104" s="1444"/>
      <c r="AF104" s="1446" t="s">
        <v>79</v>
      </c>
      <c r="AG104" s="1444"/>
      <c r="AH104" s="1444"/>
      <c r="AI104" s="1444"/>
      <c r="AJ104" s="1444"/>
      <c r="AK104" s="1444"/>
      <c r="AL104" s="1444"/>
      <c r="AM104" s="1444"/>
      <c r="AN104" s="1445" t="s">
        <v>281</v>
      </c>
      <c r="AO104" s="1444"/>
      <c r="AP104" s="1444"/>
      <c r="AQ104" s="1444"/>
      <c r="AR104" s="1444"/>
      <c r="AS104" s="1445" t="s">
        <v>282</v>
      </c>
      <c r="AT104" s="1444"/>
      <c r="AU104" s="1444"/>
      <c r="AV104" s="187" t="s">
        <v>68</v>
      </c>
      <c r="AW104" s="1443" t="s">
        <v>283</v>
      </c>
      <c r="AX104" s="1444"/>
      <c r="AY104" s="1444"/>
      <c r="AZ104" s="1444"/>
      <c r="BA104" s="1444"/>
      <c r="BB104" s="1444"/>
      <c r="BC104" s="188">
        <v>195000000</v>
      </c>
      <c r="BD104" s="189">
        <v>0</v>
      </c>
      <c r="BE104" s="189">
        <v>0</v>
      </c>
      <c r="BF104" s="189">
        <v>0</v>
      </c>
      <c r="BG104" s="188">
        <v>12820252</v>
      </c>
      <c r="BH104" s="188">
        <v>-12820252</v>
      </c>
      <c r="BI104" s="188">
        <v>12820252</v>
      </c>
      <c r="BJ104" s="188">
        <v>0</v>
      </c>
      <c r="BK104" s="188">
        <v>12820252</v>
      </c>
      <c r="BL104" s="189">
        <v>0</v>
      </c>
      <c r="BM104" s="188">
        <v>12820252</v>
      </c>
      <c r="BN104" s="189">
        <v>0</v>
      </c>
      <c r="BO104" s="188">
        <v>33200</v>
      </c>
    </row>
    <row r="105" spans="1:67" s="185" customFormat="1" x14ac:dyDescent="0.25">
      <c r="A105" s="185" t="str">
        <f>+B105&amp;"-"&amp;C105&amp;"-"&amp;D105&amp;"-"&amp;E105&amp;"-"&amp;F105&amp;"-"&amp;G105&amp;"-"&amp;AV105</f>
        <v>A-2-0-4-8-6-10</v>
      </c>
      <c r="B105" s="186" t="str">
        <f t="shared" si="9"/>
        <v>A</v>
      </c>
      <c r="C105" s="186" t="str">
        <f t="shared" si="10"/>
        <v>2</v>
      </c>
      <c r="D105" s="186" t="str">
        <f t="shared" si="11"/>
        <v>0</v>
      </c>
      <c r="E105" s="186" t="str">
        <f t="shared" si="12"/>
        <v>4</v>
      </c>
      <c r="F105" s="186" t="str">
        <f t="shared" si="15"/>
        <v>8</v>
      </c>
      <c r="G105" s="186" t="str">
        <f t="shared" si="16"/>
        <v>6</v>
      </c>
      <c r="H105" s="186"/>
      <c r="I105" s="186"/>
      <c r="J105" s="186"/>
      <c r="K105" s="186"/>
      <c r="M105" s="199"/>
      <c r="N105" s="1445" t="s">
        <v>17</v>
      </c>
      <c r="O105" s="1444"/>
      <c r="P105" s="1445" t="s">
        <v>290</v>
      </c>
      <c r="Q105" s="1444"/>
      <c r="R105" s="1445" t="s">
        <v>288</v>
      </c>
      <c r="S105" s="1444"/>
      <c r="T105" s="1445" t="s">
        <v>291</v>
      </c>
      <c r="U105" s="1444"/>
      <c r="V105" s="1445" t="s">
        <v>302</v>
      </c>
      <c r="W105" s="1444"/>
      <c r="X105" s="1444"/>
      <c r="Y105" s="1445" t="s">
        <v>300</v>
      </c>
      <c r="Z105" s="1444"/>
      <c r="AA105" s="1444"/>
      <c r="AB105" s="1445"/>
      <c r="AC105" s="1444"/>
      <c r="AD105" s="1445"/>
      <c r="AE105" s="1444"/>
      <c r="AF105" s="1446" t="s">
        <v>80</v>
      </c>
      <c r="AG105" s="1444"/>
      <c r="AH105" s="1444"/>
      <c r="AI105" s="1444"/>
      <c r="AJ105" s="1444"/>
      <c r="AK105" s="1444"/>
      <c r="AL105" s="1444"/>
      <c r="AM105" s="1444"/>
      <c r="AN105" s="1445" t="s">
        <v>281</v>
      </c>
      <c r="AO105" s="1444"/>
      <c r="AP105" s="1444"/>
      <c r="AQ105" s="1444"/>
      <c r="AR105" s="1444"/>
      <c r="AS105" s="1445" t="s">
        <v>282</v>
      </c>
      <c r="AT105" s="1444"/>
      <c r="AU105" s="1444"/>
      <c r="AV105" s="187" t="s">
        <v>68</v>
      </c>
      <c r="AW105" s="1443" t="s">
        <v>283</v>
      </c>
      <c r="AX105" s="1444"/>
      <c r="AY105" s="1444"/>
      <c r="AZ105" s="1444"/>
      <c r="BA105" s="1444"/>
      <c r="BB105" s="1444"/>
      <c r="BC105" s="188">
        <v>280000000</v>
      </c>
      <c r="BD105" s="189">
        <v>0</v>
      </c>
      <c r="BE105" s="189">
        <v>0</v>
      </c>
      <c r="BF105" s="189">
        <v>0</v>
      </c>
      <c r="BG105" s="188">
        <v>18363807</v>
      </c>
      <c r="BH105" s="188">
        <v>-18363807</v>
      </c>
      <c r="BI105" s="188">
        <v>18363807</v>
      </c>
      <c r="BJ105" s="188">
        <v>0</v>
      </c>
      <c r="BK105" s="188">
        <v>18363807</v>
      </c>
      <c r="BL105" s="189">
        <v>0</v>
      </c>
      <c r="BM105" s="188">
        <v>18124074</v>
      </c>
      <c r="BN105" s="189">
        <v>239733</v>
      </c>
      <c r="BO105" s="188">
        <v>0</v>
      </c>
    </row>
    <row r="106" spans="1:67" x14ac:dyDescent="0.25">
      <c r="B106" s="179" t="str">
        <f t="shared" si="9"/>
        <v>A</v>
      </c>
      <c r="C106" s="179" t="str">
        <f t="shared" si="10"/>
        <v>2</v>
      </c>
      <c r="D106" s="179" t="str">
        <f t="shared" si="11"/>
        <v>0</v>
      </c>
      <c r="E106" s="179" t="str">
        <f t="shared" si="12"/>
        <v>4</v>
      </c>
      <c r="F106" s="179" t="str">
        <f t="shared" si="15"/>
        <v>9</v>
      </c>
      <c r="G106" s="179">
        <f t="shared" si="16"/>
        <v>0</v>
      </c>
      <c r="N106" s="1233" t="s">
        <v>17</v>
      </c>
      <c r="O106" s="1344"/>
      <c r="P106" s="1233" t="s">
        <v>290</v>
      </c>
      <c r="Q106" s="1344"/>
      <c r="R106" s="1233" t="s">
        <v>288</v>
      </c>
      <c r="S106" s="1344"/>
      <c r="T106" s="1233" t="s">
        <v>291</v>
      </c>
      <c r="U106" s="1344"/>
      <c r="V106" s="1233" t="s">
        <v>296</v>
      </c>
      <c r="W106" s="1344"/>
      <c r="X106" s="1344"/>
      <c r="Y106" s="1233"/>
      <c r="Z106" s="1344"/>
      <c r="AA106" s="1344"/>
      <c r="AB106" s="1233"/>
      <c r="AC106" s="1344"/>
      <c r="AD106" s="1233"/>
      <c r="AE106" s="1344"/>
      <c r="AF106" s="1232" t="s">
        <v>232</v>
      </c>
      <c r="AG106" s="1344"/>
      <c r="AH106" s="1344"/>
      <c r="AI106" s="1344"/>
      <c r="AJ106" s="1344"/>
      <c r="AK106" s="1344"/>
      <c r="AL106" s="1344"/>
      <c r="AM106" s="1344"/>
      <c r="AN106" s="1233" t="s">
        <v>281</v>
      </c>
      <c r="AO106" s="1344"/>
      <c r="AP106" s="1344"/>
      <c r="AQ106" s="1344"/>
      <c r="AR106" s="1344"/>
      <c r="AS106" s="1233" t="s">
        <v>282</v>
      </c>
      <c r="AT106" s="1344"/>
      <c r="AU106" s="1344"/>
      <c r="AV106" s="169" t="s">
        <v>68</v>
      </c>
      <c r="AW106" s="1234" t="s">
        <v>283</v>
      </c>
      <c r="AX106" s="1344"/>
      <c r="AY106" s="1344"/>
      <c r="AZ106" s="1344"/>
      <c r="BA106" s="1344"/>
      <c r="BB106" s="1344"/>
      <c r="BC106" s="170">
        <v>597250000</v>
      </c>
      <c r="BD106" s="171">
        <v>0</v>
      </c>
      <c r="BE106" s="170">
        <v>21986260</v>
      </c>
      <c r="BF106" s="171">
        <v>0</v>
      </c>
      <c r="BG106" s="171">
        <v>0</v>
      </c>
      <c r="BH106" s="171">
        <v>0</v>
      </c>
      <c r="BI106" s="170">
        <v>524672758</v>
      </c>
      <c r="BJ106" s="170">
        <v>-524672758</v>
      </c>
      <c r="BK106" s="170">
        <v>524672758</v>
      </c>
      <c r="BL106" s="171">
        <v>0</v>
      </c>
      <c r="BM106" s="170">
        <v>524672758</v>
      </c>
      <c r="BN106" s="171">
        <v>0</v>
      </c>
      <c r="BO106" s="171">
        <v>0</v>
      </c>
    </row>
    <row r="107" spans="1:67" s="185" customFormat="1" x14ac:dyDescent="0.25">
      <c r="A107" s="185" t="str">
        <f>+B107&amp;"-"&amp;C107&amp;"-"&amp;D107&amp;"-"&amp;E107&amp;"-"&amp;F107&amp;"-"&amp;G107&amp;"-"&amp;AV107</f>
        <v>A-2-0-4-9-1-10</v>
      </c>
      <c r="B107" s="186" t="str">
        <f t="shared" ref="B107:B170" si="18">+N107</f>
        <v>A</v>
      </c>
      <c r="C107" s="186" t="str">
        <f t="shared" ref="C107:C170" si="19">+P107</f>
        <v>2</v>
      </c>
      <c r="D107" s="186" t="str">
        <f t="shared" ref="D107:D170" si="20">+R107</f>
        <v>0</v>
      </c>
      <c r="E107" s="186" t="str">
        <f t="shared" ref="E107:E170" si="21">+T107</f>
        <v>4</v>
      </c>
      <c r="F107" s="186" t="str">
        <f t="shared" si="15"/>
        <v>9</v>
      </c>
      <c r="G107" s="186" t="str">
        <f t="shared" si="16"/>
        <v>1</v>
      </c>
      <c r="H107" s="186"/>
      <c r="I107" s="186"/>
      <c r="J107" s="186"/>
      <c r="K107" s="186"/>
      <c r="M107" s="199"/>
      <c r="N107" s="1445" t="s">
        <v>17</v>
      </c>
      <c r="O107" s="1444"/>
      <c r="P107" s="1445" t="s">
        <v>290</v>
      </c>
      <c r="Q107" s="1444"/>
      <c r="R107" s="1445" t="s">
        <v>288</v>
      </c>
      <c r="S107" s="1444"/>
      <c r="T107" s="1445" t="s">
        <v>291</v>
      </c>
      <c r="U107" s="1444"/>
      <c r="V107" s="1445" t="s">
        <v>296</v>
      </c>
      <c r="W107" s="1444"/>
      <c r="X107" s="1444"/>
      <c r="Y107" s="1445" t="s">
        <v>287</v>
      </c>
      <c r="Z107" s="1444"/>
      <c r="AA107" s="1444"/>
      <c r="AB107" s="1445"/>
      <c r="AC107" s="1444"/>
      <c r="AD107" s="1445"/>
      <c r="AE107" s="1444"/>
      <c r="AF107" s="1446" t="s">
        <v>81</v>
      </c>
      <c r="AG107" s="1444"/>
      <c r="AH107" s="1444"/>
      <c r="AI107" s="1444"/>
      <c r="AJ107" s="1444"/>
      <c r="AK107" s="1444"/>
      <c r="AL107" s="1444"/>
      <c r="AM107" s="1444"/>
      <c r="AN107" s="1445" t="s">
        <v>281</v>
      </c>
      <c r="AO107" s="1444"/>
      <c r="AP107" s="1444"/>
      <c r="AQ107" s="1444"/>
      <c r="AR107" s="1444"/>
      <c r="AS107" s="1445" t="s">
        <v>282</v>
      </c>
      <c r="AT107" s="1444"/>
      <c r="AU107" s="1444"/>
      <c r="AV107" s="187" t="s">
        <v>68</v>
      </c>
      <c r="AW107" s="1443" t="s">
        <v>283</v>
      </c>
      <c r="AX107" s="1444"/>
      <c r="AY107" s="1444"/>
      <c r="AZ107" s="1444"/>
      <c r="BA107" s="1444"/>
      <c r="BB107" s="1444"/>
      <c r="BC107" s="188">
        <v>72100000</v>
      </c>
      <c r="BD107" s="189">
        <v>0</v>
      </c>
      <c r="BE107" s="189">
        <v>21986260</v>
      </c>
      <c r="BF107" s="189">
        <v>0</v>
      </c>
      <c r="BG107" s="188">
        <v>0</v>
      </c>
      <c r="BH107" s="188">
        <v>0</v>
      </c>
      <c r="BI107" s="188">
        <v>0</v>
      </c>
      <c r="BJ107" s="188">
        <v>0</v>
      </c>
      <c r="BK107" s="188">
        <v>0</v>
      </c>
      <c r="BL107" s="189">
        <v>0</v>
      </c>
      <c r="BM107" s="188">
        <v>0</v>
      </c>
      <c r="BN107" s="189">
        <v>0</v>
      </c>
      <c r="BO107" s="188">
        <v>0</v>
      </c>
    </row>
    <row r="108" spans="1:67" s="185" customFormat="1" x14ac:dyDescent="0.25">
      <c r="A108" s="185" t="str">
        <f>+B108&amp;"-"&amp;C108&amp;"-"&amp;D108&amp;"-"&amp;E108&amp;"-"&amp;F108&amp;"-"&amp;G108&amp;"-"&amp;AV108</f>
        <v>A-2-0-4-9-8-10</v>
      </c>
      <c r="B108" s="186" t="str">
        <f t="shared" si="18"/>
        <v>A</v>
      </c>
      <c r="C108" s="186" t="str">
        <f t="shared" si="19"/>
        <v>2</v>
      </c>
      <c r="D108" s="186" t="str">
        <f t="shared" si="20"/>
        <v>0</v>
      </c>
      <c r="E108" s="186" t="str">
        <f t="shared" si="21"/>
        <v>4</v>
      </c>
      <c r="F108" s="186" t="str">
        <f t="shared" si="15"/>
        <v>9</v>
      </c>
      <c r="G108" s="186" t="str">
        <f t="shared" si="16"/>
        <v>8</v>
      </c>
      <c r="H108" s="186"/>
      <c r="I108" s="186"/>
      <c r="J108" s="186"/>
      <c r="K108" s="186"/>
      <c r="M108" s="199"/>
      <c r="N108" s="1445" t="s">
        <v>17</v>
      </c>
      <c r="O108" s="1444"/>
      <c r="P108" s="1445" t="s">
        <v>290</v>
      </c>
      <c r="Q108" s="1444"/>
      <c r="R108" s="1445" t="s">
        <v>288</v>
      </c>
      <c r="S108" s="1444"/>
      <c r="T108" s="1445" t="s">
        <v>291</v>
      </c>
      <c r="U108" s="1444"/>
      <c r="V108" s="1445" t="s">
        <v>296</v>
      </c>
      <c r="W108" s="1444"/>
      <c r="X108" s="1444"/>
      <c r="Y108" s="1445" t="s">
        <v>302</v>
      </c>
      <c r="Z108" s="1444"/>
      <c r="AA108" s="1444"/>
      <c r="AB108" s="1445"/>
      <c r="AC108" s="1444"/>
      <c r="AD108" s="1445"/>
      <c r="AE108" s="1444"/>
      <c r="AF108" s="1446" t="s">
        <v>82</v>
      </c>
      <c r="AG108" s="1444"/>
      <c r="AH108" s="1444"/>
      <c r="AI108" s="1444"/>
      <c r="AJ108" s="1444"/>
      <c r="AK108" s="1444"/>
      <c r="AL108" s="1444"/>
      <c r="AM108" s="1444"/>
      <c r="AN108" s="1445" t="s">
        <v>281</v>
      </c>
      <c r="AO108" s="1444"/>
      <c r="AP108" s="1444"/>
      <c r="AQ108" s="1444"/>
      <c r="AR108" s="1444"/>
      <c r="AS108" s="1445" t="s">
        <v>282</v>
      </c>
      <c r="AT108" s="1444"/>
      <c r="AU108" s="1444"/>
      <c r="AV108" s="187" t="s">
        <v>68</v>
      </c>
      <c r="AW108" s="1443" t="s">
        <v>283</v>
      </c>
      <c r="AX108" s="1444"/>
      <c r="AY108" s="1444"/>
      <c r="AZ108" s="1444"/>
      <c r="BA108" s="1444"/>
      <c r="BB108" s="1444"/>
      <c r="BC108" s="188">
        <v>13373589</v>
      </c>
      <c r="BD108" s="189">
        <v>0</v>
      </c>
      <c r="BE108" s="189">
        <v>0</v>
      </c>
      <c r="BF108" s="189">
        <v>0</v>
      </c>
      <c r="BG108" s="188">
        <v>0</v>
      </c>
      <c r="BH108" s="188">
        <v>0</v>
      </c>
      <c r="BI108" s="188">
        <v>13228888</v>
      </c>
      <c r="BJ108" s="188">
        <v>-13228888</v>
      </c>
      <c r="BK108" s="188">
        <v>13228888</v>
      </c>
      <c r="BL108" s="189">
        <v>0</v>
      </c>
      <c r="BM108" s="188">
        <v>13228888</v>
      </c>
      <c r="BN108" s="189">
        <v>0</v>
      </c>
      <c r="BO108" s="188">
        <v>0</v>
      </c>
    </row>
    <row r="109" spans="1:67" s="185" customFormat="1" x14ac:dyDescent="0.25">
      <c r="A109" s="185" t="str">
        <f>+B109&amp;"-"&amp;C109&amp;"-"&amp;D109&amp;"-"&amp;E109&amp;"-"&amp;F109&amp;"-"&amp;G109&amp;"-"&amp;AV109</f>
        <v>A-2-0-4-9-11-10</v>
      </c>
      <c r="B109" s="186" t="str">
        <f t="shared" si="18"/>
        <v>A</v>
      </c>
      <c r="C109" s="186" t="str">
        <f t="shared" si="19"/>
        <v>2</v>
      </c>
      <c r="D109" s="186" t="str">
        <f t="shared" si="20"/>
        <v>0</v>
      </c>
      <c r="E109" s="186" t="str">
        <f t="shared" si="21"/>
        <v>4</v>
      </c>
      <c r="F109" s="186" t="str">
        <f t="shared" si="15"/>
        <v>9</v>
      </c>
      <c r="G109" s="186" t="str">
        <f t="shared" si="16"/>
        <v>11</v>
      </c>
      <c r="H109" s="186"/>
      <c r="I109" s="186"/>
      <c r="J109" s="186"/>
      <c r="K109" s="186"/>
      <c r="M109" s="199"/>
      <c r="N109" s="1445" t="s">
        <v>17</v>
      </c>
      <c r="O109" s="1444"/>
      <c r="P109" s="1445" t="s">
        <v>290</v>
      </c>
      <c r="Q109" s="1444"/>
      <c r="R109" s="1445" t="s">
        <v>288</v>
      </c>
      <c r="S109" s="1444"/>
      <c r="T109" s="1445" t="s">
        <v>291</v>
      </c>
      <c r="U109" s="1444"/>
      <c r="V109" s="1445" t="s">
        <v>296</v>
      </c>
      <c r="W109" s="1444"/>
      <c r="X109" s="1444"/>
      <c r="Y109" s="1445" t="s">
        <v>83</v>
      </c>
      <c r="Z109" s="1444"/>
      <c r="AA109" s="1444"/>
      <c r="AB109" s="1445"/>
      <c r="AC109" s="1444"/>
      <c r="AD109" s="1445"/>
      <c r="AE109" s="1444"/>
      <c r="AF109" s="1446" t="s">
        <v>84</v>
      </c>
      <c r="AG109" s="1444"/>
      <c r="AH109" s="1444"/>
      <c r="AI109" s="1444"/>
      <c r="AJ109" s="1444"/>
      <c r="AK109" s="1444"/>
      <c r="AL109" s="1444"/>
      <c r="AM109" s="1444"/>
      <c r="AN109" s="1445" t="s">
        <v>281</v>
      </c>
      <c r="AO109" s="1444"/>
      <c r="AP109" s="1444"/>
      <c r="AQ109" s="1444"/>
      <c r="AR109" s="1444"/>
      <c r="AS109" s="1445" t="s">
        <v>282</v>
      </c>
      <c r="AT109" s="1444"/>
      <c r="AU109" s="1444"/>
      <c r="AV109" s="187" t="s">
        <v>68</v>
      </c>
      <c r="AW109" s="1443" t="s">
        <v>283</v>
      </c>
      <c r="AX109" s="1444"/>
      <c r="AY109" s="1444"/>
      <c r="AZ109" s="1444"/>
      <c r="BA109" s="1444"/>
      <c r="BB109" s="1444"/>
      <c r="BC109" s="188">
        <v>511776411</v>
      </c>
      <c r="BD109" s="189">
        <v>0</v>
      </c>
      <c r="BE109" s="189">
        <v>0</v>
      </c>
      <c r="BF109" s="189">
        <v>0</v>
      </c>
      <c r="BG109" s="188">
        <v>0</v>
      </c>
      <c r="BH109" s="188">
        <v>0</v>
      </c>
      <c r="BI109" s="188">
        <v>511443870</v>
      </c>
      <c r="BJ109" s="188">
        <v>-511443870</v>
      </c>
      <c r="BK109" s="188">
        <v>511443870</v>
      </c>
      <c r="BL109" s="189">
        <v>0</v>
      </c>
      <c r="BM109" s="188">
        <v>511443870</v>
      </c>
      <c r="BN109" s="189">
        <v>0</v>
      </c>
      <c r="BO109" s="188">
        <v>0</v>
      </c>
    </row>
    <row r="110" spans="1:67" x14ac:dyDescent="0.25">
      <c r="B110" s="179" t="str">
        <f t="shared" si="18"/>
        <v>A</v>
      </c>
      <c r="C110" s="179" t="str">
        <f t="shared" si="19"/>
        <v>2</v>
      </c>
      <c r="D110" s="179" t="str">
        <f t="shared" si="20"/>
        <v>0</v>
      </c>
      <c r="E110" s="179" t="str">
        <f t="shared" si="21"/>
        <v>4</v>
      </c>
      <c r="F110" s="179" t="str">
        <f t="shared" si="15"/>
        <v>10</v>
      </c>
      <c r="G110" s="179">
        <f t="shared" si="16"/>
        <v>0</v>
      </c>
      <c r="N110" s="1233" t="s">
        <v>17</v>
      </c>
      <c r="O110" s="1344"/>
      <c r="P110" s="1233" t="s">
        <v>290</v>
      </c>
      <c r="Q110" s="1344"/>
      <c r="R110" s="1233" t="s">
        <v>288</v>
      </c>
      <c r="S110" s="1344"/>
      <c r="T110" s="1233" t="s">
        <v>291</v>
      </c>
      <c r="U110" s="1344"/>
      <c r="V110" s="1233" t="s">
        <v>68</v>
      </c>
      <c r="W110" s="1344"/>
      <c r="X110" s="1344"/>
      <c r="Y110" s="1233"/>
      <c r="Z110" s="1344"/>
      <c r="AA110" s="1344"/>
      <c r="AB110" s="1233"/>
      <c r="AC110" s="1344"/>
      <c r="AD110" s="1233"/>
      <c r="AE110" s="1344"/>
      <c r="AF110" s="1232" t="s">
        <v>234</v>
      </c>
      <c r="AG110" s="1344"/>
      <c r="AH110" s="1344"/>
      <c r="AI110" s="1344"/>
      <c r="AJ110" s="1344"/>
      <c r="AK110" s="1344"/>
      <c r="AL110" s="1344"/>
      <c r="AM110" s="1344"/>
      <c r="AN110" s="1233" t="s">
        <v>281</v>
      </c>
      <c r="AO110" s="1344"/>
      <c r="AP110" s="1344"/>
      <c r="AQ110" s="1344"/>
      <c r="AR110" s="1344"/>
      <c r="AS110" s="1233" t="s">
        <v>282</v>
      </c>
      <c r="AT110" s="1344"/>
      <c r="AU110" s="1344"/>
      <c r="AV110" s="169" t="s">
        <v>68</v>
      </c>
      <c r="AW110" s="1234" t="s">
        <v>283</v>
      </c>
      <c r="AX110" s="1344"/>
      <c r="AY110" s="1344"/>
      <c r="AZ110" s="1344"/>
      <c r="BA110" s="1344"/>
      <c r="BB110" s="1344"/>
      <c r="BC110" s="170">
        <v>1115139548</v>
      </c>
      <c r="BD110" s="171">
        <v>0</v>
      </c>
      <c r="BE110" s="170">
        <v>12413404</v>
      </c>
      <c r="BF110" s="171">
        <v>0</v>
      </c>
      <c r="BG110" s="171">
        <v>0</v>
      </c>
      <c r="BH110" s="171">
        <v>0</v>
      </c>
      <c r="BI110" s="170">
        <v>90876806</v>
      </c>
      <c r="BJ110" s="170">
        <v>-90876806</v>
      </c>
      <c r="BK110" s="170">
        <v>90876806</v>
      </c>
      <c r="BL110" s="171">
        <v>0</v>
      </c>
      <c r="BM110" s="170">
        <v>90876806</v>
      </c>
      <c r="BN110" s="171">
        <v>0</v>
      </c>
      <c r="BO110" s="171">
        <v>0</v>
      </c>
    </row>
    <row r="111" spans="1:67" s="185" customFormat="1" x14ac:dyDescent="0.25">
      <c r="A111" s="185" t="str">
        <f>+B111&amp;"-"&amp;C111&amp;"-"&amp;D111&amp;"-"&amp;E111&amp;"-"&amp;F111&amp;"-"&amp;G111&amp;"-"&amp;AV111</f>
        <v>A-2-0-4-10-1-10</v>
      </c>
      <c r="B111" s="186" t="str">
        <f t="shared" si="18"/>
        <v>A</v>
      </c>
      <c r="C111" s="186" t="str">
        <f t="shared" si="19"/>
        <v>2</v>
      </c>
      <c r="D111" s="186" t="str">
        <f t="shared" si="20"/>
        <v>0</v>
      </c>
      <c r="E111" s="186" t="str">
        <f t="shared" si="21"/>
        <v>4</v>
      </c>
      <c r="F111" s="186" t="str">
        <f t="shared" si="15"/>
        <v>10</v>
      </c>
      <c r="G111" s="186" t="str">
        <f t="shared" si="16"/>
        <v>1</v>
      </c>
      <c r="H111" s="186"/>
      <c r="I111" s="186"/>
      <c r="J111" s="186"/>
      <c r="K111" s="186"/>
      <c r="M111" s="199"/>
      <c r="N111" s="1445" t="s">
        <v>17</v>
      </c>
      <c r="O111" s="1444"/>
      <c r="P111" s="1445" t="s">
        <v>290</v>
      </c>
      <c r="Q111" s="1444"/>
      <c r="R111" s="1445" t="s">
        <v>288</v>
      </c>
      <c r="S111" s="1444"/>
      <c r="T111" s="1445" t="s">
        <v>291</v>
      </c>
      <c r="U111" s="1444"/>
      <c r="V111" s="1445" t="s">
        <v>68</v>
      </c>
      <c r="W111" s="1444"/>
      <c r="X111" s="1444"/>
      <c r="Y111" s="1445" t="s">
        <v>287</v>
      </c>
      <c r="Z111" s="1444"/>
      <c r="AA111" s="1444"/>
      <c r="AB111" s="1445"/>
      <c r="AC111" s="1444"/>
      <c r="AD111" s="1445"/>
      <c r="AE111" s="1444"/>
      <c r="AF111" s="1446" t="s">
        <v>415</v>
      </c>
      <c r="AG111" s="1444"/>
      <c r="AH111" s="1444"/>
      <c r="AI111" s="1444"/>
      <c r="AJ111" s="1444"/>
      <c r="AK111" s="1444"/>
      <c r="AL111" s="1444"/>
      <c r="AM111" s="1444"/>
      <c r="AN111" s="1445" t="s">
        <v>281</v>
      </c>
      <c r="AO111" s="1444"/>
      <c r="AP111" s="1444"/>
      <c r="AQ111" s="1444"/>
      <c r="AR111" s="1444"/>
      <c r="AS111" s="1445" t="s">
        <v>282</v>
      </c>
      <c r="AT111" s="1444"/>
      <c r="AU111" s="1444"/>
      <c r="AV111" s="187" t="s">
        <v>68</v>
      </c>
      <c r="AW111" s="1443" t="s">
        <v>283</v>
      </c>
      <c r="AX111" s="1444"/>
      <c r="AY111" s="1444"/>
      <c r="AZ111" s="1444"/>
      <c r="BA111" s="1444"/>
      <c r="BB111" s="1444"/>
      <c r="BC111" s="188">
        <v>100000000</v>
      </c>
      <c r="BD111" s="189">
        <v>0</v>
      </c>
      <c r="BE111" s="189">
        <v>4800000</v>
      </c>
      <c r="BF111" s="189">
        <v>0</v>
      </c>
      <c r="BG111" s="188">
        <v>0</v>
      </c>
      <c r="BH111" s="188">
        <v>0</v>
      </c>
      <c r="BI111" s="188">
        <v>0</v>
      </c>
      <c r="BJ111" s="188">
        <v>0</v>
      </c>
      <c r="BK111" s="188">
        <v>0</v>
      </c>
      <c r="BL111" s="189">
        <v>0</v>
      </c>
      <c r="BM111" s="188">
        <v>0</v>
      </c>
      <c r="BN111" s="189">
        <v>0</v>
      </c>
      <c r="BO111" s="188">
        <v>0</v>
      </c>
    </row>
    <row r="112" spans="1:67" s="185" customFormat="1" x14ac:dyDescent="0.25">
      <c r="A112" s="185" t="str">
        <f>+B112&amp;"-"&amp;C112&amp;"-"&amp;D112&amp;"-"&amp;E112&amp;"-"&amp;F112&amp;"-"&amp;G112&amp;"-"&amp;AV112</f>
        <v>A-2-0-4-10-2-10</v>
      </c>
      <c r="B112" s="186" t="str">
        <f t="shared" si="18"/>
        <v>A</v>
      </c>
      <c r="C112" s="186" t="str">
        <f t="shared" si="19"/>
        <v>2</v>
      </c>
      <c r="D112" s="186" t="str">
        <f t="shared" si="20"/>
        <v>0</v>
      </c>
      <c r="E112" s="186" t="str">
        <f t="shared" si="21"/>
        <v>4</v>
      </c>
      <c r="F112" s="186" t="str">
        <f t="shared" si="15"/>
        <v>10</v>
      </c>
      <c r="G112" s="186" t="str">
        <f t="shared" si="16"/>
        <v>2</v>
      </c>
      <c r="H112" s="186"/>
      <c r="I112" s="186"/>
      <c r="J112" s="186"/>
      <c r="K112" s="186"/>
      <c r="M112" s="199"/>
      <c r="N112" s="1445" t="s">
        <v>17</v>
      </c>
      <c r="O112" s="1444"/>
      <c r="P112" s="1445" t="s">
        <v>290</v>
      </c>
      <c r="Q112" s="1444"/>
      <c r="R112" s="1445" t="s">
        <v>288</v>
      </c>
      <c r="S112" s="1444"/>
      <c r="T112" s="1445" t="s">
        <v>291</v>
      </c>
      <c r="U112" s="1444"/>
      <c r="V112" s="1445" t="s">
        <v>68</v>
      </c>
      <c r="W112" s="1444"/>
      <c r="X112" s="1444"/>
      <c r="Y112" s="1445" t="s">
        <v>290</v>
      </c>
      <c r="Z112" s="1444"/>
      <c r="AA112" s="1444"/>
      <c r="AB112" s="1445"/>
      <c r="AC112" s="1444"/>
      <c r="AD112" s="1445"/>
      <c r="AE112" s="1444"/>
      <c r="AF112" s="1446" t="s">
        <v>85</v>
      </c>
      <c r="AG112" s="1444"/>
      <c r="AH112" s="1444"/>
      <c r="AI112" s="1444"/>
      <c r="AJ112" s="1444"/>
      <c r="AK112" s="1444"/>
      <c r="AL112" s="1444"/>
      <c r="AM112" s="1444"/>
      <c r="AN112" s="1445" t="s">
        <v>281</v>
      </c>
      <c r="AO112" s="1444"/>
      <c r="AP112" s="1444"/>
      <c r="AQ112" s="1444"/>
      <c r="AR112" s="1444"/>
      <c r="AS112" s="1445" t="s">
        <v>282</v>
      </c>
      <c r="AT112" s="1444"/>
      <c r="AU112" s="1444"/>
      <c r="AV112" s="187" t="s">
        <v>68</v>
      </c>
      <c r="AW112" s="1443" t="s">
        <v>283</v>
      </c>
      <c r="AX112" s="1444"/>
      <c r="AY112" s="1444"/>
      <c r="AZ112" s="1444"/>
      <c r="BA112" s="1444"/>
      <c r="BB112" s="1444"/>
      <c r="BC112" s="188">
        <v>1015139548</v>
      </c>
      <c r="BD112" s="189">
        <v>0</v>
      </c>
      <c r="BE112" s="189">
        <v>7613404</v>
      </c>
      <c r="BF112" s="189">
        <v>0</v>
      </c>
      <c r="BG112" s="188">
        <v>0</v>
      </c>
      <c r="BH112" s="188">
        <v>0</v>
      </c>
      <c r="BI112" s="188">
        <v>90876806</v>
      </c>
      <c r="BJ112" s="188">
        <v>-90876806</v>
      </c>
      <c r="BK112" s="188">
        <v>90876806</v>
      </c>
      <c r="BL112" s="189">
        <v>0</v>
      </c>
      <c r="BM112" s="188">
        <v>90876806</v>
      </c>
      <c r="BN112" s="189">
        <v>0</v>
      </c>
      <c r="BO112" s="188">
        <v>0</v>
      </c>
    </row>
    <row r="113" spans="1:67" ht="14.45" customHeight="1" x14ac:dyDescent="0.25">
      <c r="B113" s="179" t="str">
        <f t="shared" si="18"/>
        <v>A</v>
      </c>
      <c r="C113" s="179" t="str">
        <f t="shared" si="19"/>
        <v>2</v>
      </c>
      <c r="D113" s="179" t="str">
        <f t="shared" si="20"/>
        <v>0</v>
      </c>
      <c r="E113" s="179" t="str">
        <f t="shared" si="21"/>
        <v>4</v>
      </c>
      <c r="F113" s="179" t="str">
        <f t="shared" si="15"/>
        <v>11</v>
      </c>
      <c r="G113" s="179">
        <f t="shared" si="16"/>
        <v>0</v>
      </c>
      <c r="N113" s="1233" t="s">
        <v>17</v>
      </c>
      <c r="O113" s="1344"/>
      <c r="P113" s="1233" t="s">
        <v>290</v>
      </c>
      <c r="Q113" s="1344"/>
      <c r="R113" s="1233" t="s">
        <v>288</v>
      </c>
      <c r="S113" s="1344"/>
      <c r="T113" s="1233" t="s">
        <v>291</v>
      </c>
      <c r="U113" s="1344"/>
      <c r="V113" s="1233" t="s">
        <v>83</v>
      </c>
      <c r="W113" s="1344"/>
      <c r="X113" s="1344"/>
      <c r="Y113" s="1233"/>
      <c r="Z113" s="1344"/>
      <c r="AA113" s="1344"/>
      <c r="AB113" s="1233"/>
      <c r="AC113" s="1344"/>
      <c r="AD113" s="1233"/>
      <c r="AE113" s="1344"/>
      <c r="AF113" s="1232" t="s">
        <v>235</v>
      </c>
      <c r="AG113" s="1344"/>
      <c r="AH113" s="1344"/>
      <c r="AI113" s="1344"/>
      <c r="AJ113" s="1344"/>
      <c r="AK113" s="1344"/>
      <c r="AL113" s="1344"/>
      <c r="AM113" s="1344"/>
      <c r="AN113" s="1233" t="s">
        <v>281</v>
      </c>
      <c r="AO113" s="1344"/>
      <c r="AP113" s="1344"/>
      <c r="AQ113" s="1344"/>
      <c r="AR113" s="1344"/>
      <c r="AS113" s="1233" t="s">
        <v>282</v>
      </c>
      <c r="AT113" s="1344"/>
      <c r="AU113" s="1344"/>
      <c r="AV113" s="169" t="s">
        <v>68</v>
      </c>
      <c r="AW113" s="1234" t="s">
        <v>283</v>
      </c>
      <c r="AX113" s="1344"/>
      <c r="AY113" s="1344"/>
      <c r="AZ113" s="1344"/>
      <c r="BA113" s="1344"/>
      <c r="BB113" s="1344"/>
      <c r="BC113" s="170">
        <v>298000000</v>
      </c>
      <c r="BD113" s="170">
        <v>15000000</v>
      </c>
      <c r="BE113" s="171">
        <v>0</v>
      </c>
      <c r="BF113" s="171">
        <v>0</v>
      </c>
      <c r="BG113" s="170">
        <v>42296745</v>
      </c>
      <c r="BH113" s="170">
        <v>-27296745</v>
      </c>
      <c r="BI113" s="170">
        <v>27296745</v>
      </c>
      <c r="BJ113" s="170">
        <v>15000000</v>
      </c>
      <c r="BK113" s="170">
        <v>27296745</v>
      </c>
      <c r="BL113" s="171">
        <v>0</v>
      </c>
      <c r="BM113" s="170">
        <v>27296745</v>
      </c>
      <c r="BN113" s="171">
        <v>0</v>
      </c>
      <c r="BO113" s="171">
        <v>0</v>
      </c>
    </row>
    <row r="114" spans="1:67" s="185" customFormat="1" x14ac:dyDescent="0.25">
      <c r="A114" s="185" t="str">
        <f>+B114&amp;"-"&amp;C114&amp;"-"&amp;D114&amp;"-"&amp;E114&amp;"-"&amp;F114&amp;"-"&amp;G114&amp;"-"&amp;AV114</f>
        <v>A-2-0-4-11-1-10</v>
      </c>
      <c r="B114" s="186" t="str">
        <f t="shared" si="18"/>
        <v>A</v>
      </c>
      <c r="C114" s="186" t="str">
        <f t="shared" si="19"/>
        <v>2</v>
      </c>
      <c r="D114" s="186" t="str">
        <f t="shared" si="20"/>
        <v>0</v>
      </c>
      <c r="E114" s="186" t="str">
        <f t="shared" si="21"/>
        <v>4</v>
      </c>
      <c r="F114" s="186" t="str">
        <f t="shared" si="15"/>
        <v>11</v>
      </c>
      <c r="G114" s="186" t="str">
        <f t="shared" si="16"/>
        <v>1</v>
      </c>
      <c r="H114" s="186"/>
      <c r="I114" s="186"/>
      <c r="J114" s="186"/>
      <c r="K114" s="186"/>
      <c r="M114" s="199"/>
      <c r="N114" s="1445" t="s">
        <v>17</v>
      </c>
      <c r="O114" s="1444"/>
      <c r="P114" s="1445" t="s">
        <v>290</v>
      </c>
      <c r="Q114" s="1444"/>
      <c r="R114" s="1445" t="s">
        <v>288</v>
      </c>
      <c r="S114" s="1444"/>
      <c r="T114" s="1445" t="s">
        <v>291</v>
      </c>
      <c r="U114" s="1444"/>
      <c r="V114" s="1445" t="s">
        <v>83</v>
      </c>
      <c r="W114" s="1444"/>
      <c r="X114" s="1444"/>
      <c r="Y114" s="1445" t="s">
        <v>287</v>
      </c>
      <c r="Z114" s="1444"/>
      <c r="AA114" s="1444"/>
      <c r="AB114" s="1445"/>
      <c r="AC114" s="1444"/>
      <c r="AD114" s="1445"/>
      <c r="AE114" s="1444"/>
      <c r="AF114" s="1446" t="s">
        <v>86</v>
      </c>
      <c r="AG114" s="1444"/>
      <c r="AH114" s="1444"/>
      <c r="AI114" s="1444"/>
      <c r="AJ114" s="1444"/>
      <c r="AK114" s="1444"/>
      <c r="AL114" s="1444"/>
      <c r="AM114" s="1444"/>
      <c r="AN114" s="1445" t="s">
        <v>281</v>
      </c>
      <c r="AO114" s="1444"/>
      <c r="AP114" s="1444"/>
      <c r="AQ114" s="1444"/>
      <c r="AR114" s="1444"/>
      <c r="AS114" s="1445" t="s">
        <v>282</v>
      </c>
      <c r="AT114" s="1444"/>
      <c r="AU114" s="1444"/>
      <c r="AV114" s="187" t="s">
        <v>68</v>
      </c>
      <c r="AW114" s="1443" t="s">
        <v>283</v>
      </c>
      <c r="AX114" s="1444"/>
      <c r="AY114" s="1444"/>
      <c r="AZ114" s="1444"/>
      <c r="BA114" s="1444"/>
      <c r="BB114" s="1444"/>
      <c r="BC114" s="188">
        <v>110000000</v>
      </c>
      <c r="BD114" s="189">
        <v>15000000</v>
      </c>
      <c r="BE114" s="189">
        <v>0</v>
      </c>
      <c r="BF114" s="189">
        <v>0</v>
      </c>
      <c r="BG114" s="188">
        <v>42296745</v>
      </c>
      <c r="BH114" s="188">
        <v>-27296745</v>
      </c>
      <c r="BI114" s="188">
        <v>27296745</v>
      </c>
      <c r="BJ114" s="188">
        <v>15000000</v>
      </c>
      <c r="BK114" s="188">
        <v>27296745</v>
      </c>
      <c r="BL114" s="189">
        <v>0</v>
      </c>
      <c r="BM114" s="188">
        <v>27296745</v>
      </c>
      <c r="BN114" s="189">
        <v>0</v>
      </c>
      <c r="BO114" s="188">
        <v>0</v>
      </c>
    </row>
    <row r="115" spans="1:67" s="185" customFormat="1" x14ac:dyDescent="0.25">
      <c r="A115" s="185" t="str">
        <f>+B115&amp;"-"&amp;C115&amp;"-"&amp;D115&amp;"-"&amp;E115&amp;"-"&amp;F115&amp;"-"&amp;G115&amp;"-"&amp;AV115</f>
        <v>A-2-0-4-11-2-10</v>
      </c>
      <c r="B115" s="186" t="str">
        <f t="shared" si="18"/>
        <v>A</v>
      </c>
      <c r="C115" s="186" t="str">
        <f t="shared" si="19"/>
        <v>2</v>
      </c>
      <c r="D115" s="186" t="str">
        <f t="shared" si="20"/>
        <v>0</v>
      </c>
      <c r="E115" s="186" t="str">
        <f t="shared" si="21"/>
        <v>4</v>
      </c>
      <c r="F115" s="186" t="str">
        <f t="shared" si="15"/>
        <v>11</v>
      </c>
      <c r="G115" s="186" t="str">
        <f t="shared" si="16"/>
        <v>2</v>
      </c>
      <c r="H115" s="186"/>
      <c r="I115" s="186"/>
      <c r="J115" s="186"/>
      <c r="K115" s="186"/>
      <c r="M115" s="199"/>
      <c r="N115" s="1445" t="s">
        <v>17</v>
      </c>
      <c r="O115" s="1444"/>
      <c r="P115" s="1445" t="s">
        <v>290</v>
      </c>
      <c r="Q115" s="1444"/>
      <c r="R115" s="1445" t="s">
        <v>288</v>
      </c>
      <c r="S115" s="1444"/>
      <c r="T115" s="1445" t="s">
        <v>291</v>
      </c>
      <c r="U115" s="1444"/>
      <c r="V115" s="1445" t="s">
        <v>83</v>
      </c>
      <c r="W115" s="1444"/>
      <c r="X115" s="1444"/>
      <c r="Y115" s="1445" t="s">
        <v>290</v>
      </c>
      <c r="Z115" s="1444"/>
      <c r="AA115" s="1444"/>
      <c r="AB115" s="1445"/>
      <c r="AC115" s="1444"/>
      <c r="AD115" s="1445"/>
      <c r="AE115" s="1444"/>
      <c r="AF115" s="1446" t="s">
        <v>87</v>
      </c>
      <c r="AG115" s="1444"/>
      <c r="AH115" s="1444"/>
      <c r="AI115" s="1444"/>
      <c r="AJ115" s="1444"/>
      <c r="AK115" s="1444"/>
      <c r="AL115" s="1444"/>
      <c r="AM115" s="1444"/>
      <c r="AN115" s="1445" t="s">
        <v>281</v>
      </c>
      <c r="AO115" s="1444"/>
      <c r="AP115" s="1444"/>
      <c r="AQ115" s="1444"/>
      <c r="AR115" s="1444"/>
      <c r="AS115" s="1445" t="s">
        <v>282</v>
      </c>
      <c r="AT115" s="1444"/>
      <c r="AU115" s="1444"/>
      <c r="AV115" s="187" t="s">
        <v>68</v>
      </c>
      <c r="AW115" s="1443" t="s">
        <v>283</v>
      </c>
      <c r="AX115" s="1444"/>
      <c r="AY115" s="1444"/>
      <c r="AZ115" s="1444"/>
      <c r="BA115" s="1444"/>
      <c r="BB115" s="1444"/>
      <c r="BC115" s="188">
        <v>188000000</v>
      </c>
      <c r="BD115" s="189">
        <v>0</v>
      </c>
      <c r="BE115" s="189">
        <v>0</v>
      </c>
      <c r="BF115" s="189">
        <v>0</v>
      </c>
      <c r="BG115" s="188">
        <v>0</v>
      </c>
      <c r="BH115" s="188">
        <v>0</v>
      </c>
      <c r="BI115" s="188">
        <v>0</v>
      </c>
      <c r="BJ115" s="188">
        <v>0</v>
      </c>
      <c r="BK115" s="188">
        <v>0</v>
      </c>
      <c r="BL115" s="189">
        <v>0</v>
      </c>
      <c r="BM115" s="188">
        <v>0</v>
      </c>
      <c r="BN115" s="189">
        <v>0</v>
      </c>
      <c r="BO115" s="188">
        <v>0</v>
      </c>
    </row>
    <row r="116" spans="1:67" s="185" customFormat="1" x14ac:dyDescent="0.25">
      <c r="A116" s="185" t="str">
        <f>+B116&amp;"-"&amp;C116&amp;"-"&amp;D116&amp;"-"&amp;E116&amp;"-"&amp;F116&amp;"-"&amp;G116&amp;"-"&amp;AV116</f>
        <v>A-2-0-4-14-0-10</v>
      </c>
      <c r="B116" s="186" t="str">
        <f t="shared" si="18"/>
        <v>A</v>
      </c>
      <c r="C116" s="186" t="str">
        <f t="shared" si="19"/>
        <v>2</v>
      </c>
      <c r="D116" s="186" t="str">
        <f t="shared" si="20"/>
        <v>0</v>
      </c>
      <c r="E116" s="186" t="str">
        <f t="shared" si="21"/>
        <v>4</v>
      </c>
      <c r="F116" s="186" t="str">
        <f t="shared" si="15"/>
        <v>14</v>
      </c>
      <c r="G116" s="186">
        <f t="shared" si="16"/>
        <v>0</v>
      </c>
      <c r="H116" s="186"/>
      <c r="I116" s="186"/>
      <c r="J116" s="186"/>
      <c r="K116" s="186"/>
      <c r="M116" s="199"/>
      <c r="N116" s="1445" t="s">
        <v>17</v>
      </c>
      <c r="O116" s="1444"/>
      <c r="P116" s="1445" t="s">
        <v>290</v>
      </c>
      <c r="Q116" s="1444"/>
      <c r="R116" s="1445" t="s">
        <v>288</v>
      </c>
      <c r="S116" s="1444"/>
      <c r="T116" s="1445" t="s">
        <v>291</v>
      </c>
      <c r="U116" s="1444"/>
      <c r="V116" s="1445" t="s">
        <v>293</v>
      </c>
      <c r="W116" s="1444"/>
      <c r="X116" s="1444"/>
      <c r="Y116" s="1445"/>
      <c r="Z116" s="1444"/>
      <c r="AA116" s="1444"/>
      <c r="AB116" s="1445"/>
      <c r="AC116" s="1444"/>
      <c r="AD116" s="1445"/>
      <c r="AE116" s="1444"/>
      <c r="AF116" s="1446" t="s">
        <v>416</v>
      </c>
      <c r="AG116" s="1444"/>
      <c r="AH116" s="1444"/>
      <c r="AI116" s="1444"/>
      <c r="AJ116" s="1444"/>
      <c r="AK116" s="1444"/>
      <c r="AL116" s="1444"/>
      <c r="AM116" s="1444"/>
      <c r="AN116" s="1445" t="s">
        <v>281</v>
      </c>
      <c r="AO116" s="1444"/>
      <c r="AP116" s="1444"/>
      <c r="AQ116" s="1444"/>
      <c r="AR116" s="1444"/>
      <c r="AS116" s="1445" t="s">
        <v>282</v>
      </c>
      <c r="AT116" s="1444"/>
      <c r="AU116" s="1444"/>
      <c r="AV116" s="187" t="s">
        <v>68</v>
      </c>
      <c r="AW116" s="1443" t="s">
        <v>283</v>
      </c>
      <c r="AX116" s="1444"/>
      <c r="AY116" s="1444"/>
      <c r="AZ116" s="1444"/>
      <c r="BA116" s="1444"/>
      <c r="BB116" s="1444"/>
      <c r="BC116" s="188">
        <v>2500000</v>
      </c>
      <c r="BD116" s="189">
        <v>28330</v>
      </c>
      <c r="BE116" s="189">
        <v>1668770</v>
      </c>
      <c r="BF116" s="189">
        <v>0</v>
      </c>
      <c r="BG116" s="188">
        <v>28330</v>
      </c>
      <c r="BH116" s="188">
        <v>0</v>
      </c>
      <c r="BI116" s="188">
        <v>28330</v>
      </c>
      <c r="BJ116" s="188">
        <v>0</v>
      </c>
      <c r="BK116" s="188">
        <v>28330</v>
      </c>
      <c r="BL116" s="189">
        <v>0</v>
      </c>
      <c r="BM116" s="188">
        <v>28330</v>
      </c>
      <c r="BN116" s="189">
        <v>0</v>
      </c>
      <c r="BO116" s="188">
        <v>0</v>
      </c>
    </row>
    <row r="117" spans="1:67" ht="14.45" customHeight="1" x14ac:dyDescent="0.25">
      <c r="B117" s="179" t="str">
        <f t="shared" si="18"/>
        <v>A</v>
      </c>
      <c r="C117" s="179" t="str">
        <f t="shared" si="19"/>
        <v>2</v>
      </c>
      <c r="D117" s="179" t="str">
        <f t="shared" si="20"/>
        <v>0</v>
      </c>
      <c r="E117" s="179" t="str">
        <f t="shared" si="21"/>
        <v>4</v>
      </c>
      <c r="F117" s="179" t="str">
        <f t="shared" si="15"/>
        <v>21</v>
      </c>
      <c r="G117" s="179">
        <f t="shared" si="16"/>
        <v>0</v>
      </c>
      <c r="N117" s="1233" t="s">
        <v>17</v>
      </c>
      <c r="O117" s="1344"/>
      <c r="P117" s="1233" t="s">
        <v>290</v>
      </c>
      <c r="Q117" s="1344"/>
      <c r="R117" s="1233" t="s">
        <v>288</v>
      </c>
      <c r="S117" s="1344"/>
      <c r="T117" s="1233" t="s">
        <v>291</v>
      </c>
      <c r="U117" s="1344"/>
      <c r="V117" s="1233" t="s">
        <v>309</v>
      </c>
      <c r="W117" s="1344"/>
      <c r="X117" s="1344"/>
      <c r="Y117" s="1233"/>
      <c r="Z117" s="1344"/>
      <c r="AA117" s="1344"/>
      <c r="AB117" s="1233"/>
      <c r="AC117" s="1344"/>
      <c r="AD117" s="1233"/>
      <c r="AE117" s="1344"/>
      <c r="AF117" s="1232" t="s">
        <v>314</v>
      </c>
      <c r="AG117" s="1344"/>
      <c r="AH117" s="1344"/>
      <c r="AI117" s="1344"/>
      <c r="AJ117" s="1344"/>
      <c r="AK117" s="1344"/>
      <c r="AL117" s="1344"/>
      <c r="AM117" s="1344"/>
      <c r="AN117" s="1233" t="s">
        <v>281</v>
      </c>
      <c r="AO117" s="1344"/>
      <c r="AP117" s="1344"/>
      <c r="AQ117" s="1344"/>
      <c r="AR117" s="1344"/>
      <c r="AS117" s="1233" t="s">
        <v>282</v>
      </c>
      <c r="AT117" s="1344"/>
      <c r="AU117" s="1344"/>
      <c r="AV117" s="169" t="s">
        <v>68</v>
      </c>
      <c r="AW117" s="1234" t="s">
        <v>283</v>
      </c>
      <c r="AX117" s="1344"/>
      <c r="AY117" s="1344"/>
      <c r="AZ117" s="1344"/>
      <c r="BA117" s="1344"/>
      <c r="BB117" s="1344"/>
      <c r="BC117" s="170">
        <v>88570000</v>
      </c>
      <c r="BD117" s="170">
        <v>3570000</v>
      </c>
      <c r="BE117" s="170">
        <v>22250000</v>
      </c>
      <c r="BF117" s="171">
        <v>0</v>
      </c>
      <c r="BG117" s="170">
        <v>3570000</v>
      </c>
      <c r="BH117" s="171">
        <v>0</v>
      </c>
      <c r="BI117" s="170">
        <v>3570000</v>
      </c>
      <c r="BJ117" s="171">
        <v>0</v>
      </c>
      <c r="BK117" s="170">
        <v>3570000</v>
      </c>
      <c r="BL117" s="171">
        <v>0</v>
      </c>
      <c r="BM117" s="170">
        <v>3570000</v>
      </c>
      <c r="BN117" s="171">
        <v>0</v>
      </c>
      <c r="BO117" s="171">
        <v>0</v>
      </c>
    </row>
    <row r="118" spans="1:67" s="185" customFormat="1" x14ac:dyDescent="0.25">
      <c r="A118" s="185" t="str">
        <f>+B118&amp;"-"&amp;C118&amp;"-"&amp;D118&amp;"-"&amp;E118&amp;"-"&amp;F118&amp;"-"&amp;G118&amp;"-"&amp;AV118</f>
        <v>A-2-0-4-21-1-10</v>
      </c>
      <c r="B118" s="186" t="str">
        <f t="shared" si="18"/>
        <v>A</v>
      </c>
      <c r="C118" s="186" t="str">
        <f t="shared" si="19"/>
        <v>2</v>
      </c>
      <c r="D118" s="186" t="str">
        <f t="shared" si="20"/>
        <v>0</v>
      </c>
      <c r="E118" s="186" t="str">
        <f t="shared" si="21"/>
        <v>4</v>
      </c>
      <c r="F118" s="186" t="str">
        <f t="shared" si="15"/>
        <v>21</v>
      </c>
      <c r="G118" s="186" t="str">
        <f t="shared" si="16"/>
        <v>1</v>
      </c>
      <c r="H118" s="186"/>
      <c r="I118" s="186"/>
      <c r="J118" s="186"/>
      <c r="K118" s="186"/>
      <c r="M118" s="199"/>
      <c r="N118" s="1445" t="s">
        <v>17</v>
      </c>
      <c r="O118" s="1444"/>
      <c r="P118" s="1445" t="s">
        <v>290</v>
      </c>
      <c r="Q118" s="1444"/>
      <c r="R118" s="1445" t="s">
        <v>288</v>
      </c>
      <c r="S118" s="1444"/>
      <c r="T118" s="1445" t="s">
        <v>291</v>
      </c>
      <c r="U118" s="1444"/>
      <c r="V118" s="1445" t="s">
        <v>309</v>
      </c>
      <c r="W118" s="1444"/>
      <c r="X118" s="1444"/>
      <c r="Y118" s="1445" t="s">
        <v>287</v>
      </c>
      <c r="Z118" s="1444"/>
      <c r="AA118" s="1444"/>
      <c r="AB118" s="1445"/>
      <c r="AC118" s="1444"/>
      <c r="AD118" s="1445"/>
      <c r="AE118" s="1444"/>
      <c r="AF118" s="1446" t="s">
        <v>88</v>
      </c>
      <c r="AG118" s="1444"/>
      <c r="AH118" s="1444"/>
      <c r="AI118" s="1444"/>
      <c r="AJ118" s="1444"/>
      <c r="AK118" s="1444"/>
      <c r="AL118" s="1444"/>
      <c r="AM118" s="1444"/>
      <c r="AN118" s="1445" t="s">
        <v>281</v>
      </c>
      <c r="AO118" s="1444"/>
      <c r="AP118" s="1444"/>
      <c r="AQ118" s="1444"/>
      <c r="AR118" s="1444"/>
      <c r="AS118" s="1445" t="s">
        <v>282</v>
      </c>
      <c r="AT118" s="1444"/>
      <c r="AU118" s="1444"/>
      <c r="AV118" s="187" t="s">
        <v>68</v>
      </c>
      <c r="AW118" s="1443" t="s">
        <v>283</v>
      </c>
      <c r="AX118" s="1444"/>
      <c r="AY118" s="1444"/>
      <c r="AZ118" s="1444"/>
      <c r="BA118" s="1444"/>
      <c r="BB118" s="1444"/>
      <c r="BC118" s="188">
        <v>13500000</v>
      </c>
      <c r="BD118" s="189">
        <v>0</v>
      </c>
      <c r="BE118" s="189">
        <v>13250000</v>
      </c>
      <c r="BF118" s="189">
        <v>0</v>
      </c>
      <c r="BG118" s="188">
        <v>0</v>
      </c>
      <c r="BH118" s="188">
        <v>0</v>
      </c>
      <c r="BI118" s="188">
        <v>0</v>
      </c>
      <c r="BJ118" s="188">
        <v>0</v>
      </c>
      <c r="BK118" s="188">
        <v>0</v>
      </c>
      <c r="BL118" s="189">
        <v>0</v>
      </c>
      <c r="BM118" s="188">
        <v>0</v>
      </c>
      <c r="BN118" s="189">
        <v>0</v>
      </c>
      <c r="BO118" s="188">
        <v>0</v>
      </c>
    </row>
    <row r="119" spans="1:67" s="185" customFormat="1" x14ac:dyDescent="0.25">
      <c r="A119" s="185" t="str">
        <f>+B119&amp;"-"&amp;C119&amp;"-"&amp;D119&amp;"-"&amp;E119&amp;"-"&amp;F119&amp;"-"&amp;G119&amp;"-"&amp;AV119</f>
        <v>A-2-0-4-21-4-10</v>
      </c>
      <c r="B119" s="186" t="str">
        <f t="shared" si="18"/>
        <v>A</v>
      </c>
      <c r="C119" s="186" t="str">
        <f t="shared" si="19"/>
        <v>2</v>
      </c>
      <c r="D119" s="186" t="str">
        <f t="shared" si="20"/>
        <v>0</v>
      </c>
      <c r="E119" s="186" t="str">
        <f t="shared" si="21"/>
        <v>4</v>
      </c>
      <c r="F119" s="186" t="str">
        <f t="shared" si="15"/>
        <v>21</v>
      </c>
      <c r="G119" s="186" t="str">
        <f t="shared" si="16"/>
        <v>4</v>
      </c>
      <c r="H119" s="186"/>
      <c r="I119" s="186"/>
      <c r="J119" s="186"/>
      <c r="K119" s="186"/>
      <c r="M119" s="199"/>
      <c r="N119" s="1445" t="s">
        <v>17</v>
      </c>
      <c r="O119" s="1444"/>
      <c r="P119" s="1445" t="s">
        <v>290</v>
      </c>
      <c r="Q119" s="1444"/>
      <c r="R119" s="1445" t="s">
        <v>288</v>
      </c>
      <c r="S119" s="1444"/>
      <c r="T119" s="1445" t="s">
        <v>291</v>
      </c>
      <c r="U119" s="1444"/>
      <c r="V119" s="1445" t="s">
        <v>309</v>
      </c>
      <c r="W119" s="1444"/>
      <c r="X119" s="1444"/>
      <c r="Y119" s="1445" t="s">
        <v>291</v>
      </c>
      <c r="Z119" s="1444"/>
      <c r="AA119" s="1444"/>
      <c r="AB119" s="1445"/>
      <c r="AC119" s="1444"/>
      <c r="AD119" s="1445"/>
      <c r="AE119" s="1444"/>
      <c r="AF119" s="1446" t="s">
        <v>89</v>
      </c>
      <c r="AG119" s="1444"/>
      <c r="AH119" s="1444"/>
      <c r="AI119" s="1444"/>
      <c r="AJ119" s="1444"/>
      <c r="AK119" s="1444"/>
      <c r="AL119" s="1444"/>
      <c r="AM119" s="1444"/>
      <c r="AN119" s="1445" t="s">
        <v>281</v>
      </c>
      <c r="AO119" s="1444"/>
      <c r="AP119" s="1444"/>
      <c r="AQ119" s="1444"/>
      <c r="AR119" s="1444"/>
      <c r="AS119" s="1445" t="s">
        <v>282</v>
      </c>
      <c r="AT119" s="1444"/>
      <c r="AU119" s="1444"/>
      <c r="AV119" s="187" t="s">
        <v>68</v>
      </c>
      <c r="AW119" s="1443" t="s">
        <v>283</v>
      </c>
      <c r="AX119" s="1444"/>
      <c r="AY119" s="1444"/>
      <c r="AZ119" s="1444"/>
      <c r="BA119" s="1444"/>
      <c r="BB119" s="1444"/>
      <c r="BC119" s="188">
        <v>4000000</v>
      </c>
      <c r="BD119" s="189">
        <v>0</v>
      </c>
      <c r="BE119" s="189">
        <v>4000000</v>
      </c>
      <c r="BF119" s="189">
        <v>0</v>
      </c>
      <c r="BG119" s="188">
        <v>0</v>
      </c>
      <c r="BH119" s="188">
        <v>0</v>
      </c>
      <c r="BI119" s="188">
        <v>0</v>
      </c>
      <c r="BJ119" s="188">
        <v>0</v>
      </c>
      <c r="BK119" s="188">
        <v>0</v>
      </c>
      <c r="BL119" s="189">
        <v>0</v>
      </c>
      <c r="BM119" s="188">
        <v>0</v>
      </c>
      <c r="BN119" s="189">
        <v>0</v>
      </c>
      <c r="BO119" s="188">
        <v>0</v>
      </c>
    </row>
    <row r="120" spans="1:67" s="185" customFormat="1" x14ac:dyDescent="0.25">
      <c r="A120" s="185" t="str">
        <f>+B120&amp;"-"&amp;C120&amp;"-"&amp;D120&amp;"-"&amp;E120&amp;"-"&amp;F120&amp;"-"&amp;G120&amp;"-"&amp;AV120</f>
        <v>A-2-0-4-21-5-10</v>
      </c>
      <c r="B120" s="186" t="str">
        <f t="shared" si="18"/>
        <v>A</v>
      </c>
      <c r="C120" s="186" t="str">
        <f t="shared" si="19"/>
        <v>2</v>
      </c>
      <c r="D120" s="186" t="str">
        <f t="shared" si="20"/>
        <v>0</v>
      </c>
      <c r="E120" s="186" t="str">
        <f t="shared" si="21"/>
        <v>4</v>
      </c>
      <c r="F120" s="186" t="str">
        <f t="shared" si="15"/>
        <v>21</v>
      </c>
      <c r="G120" s="186" t="str">
        <f t="shared" si="16"/>
        <v>5</v>
      </c>
      <c r="H120" s="186"/>
      <c r="I120" s="186"/>
      <c r="J120" s="186"/>
      <c r="K120" s="186"/>
      <c r="M120" s="199"/>
      <c r="N120" s="1445" t="s">
        <v>17</v>
      </c>
      <c r="O120" s="1444"/>
      <c r="P120" s="1445" t="s">
        <v>290</v>
      </c>
      <c r="Q120" s="1444"/>
      <c r="R120" s="1445" t="s">
        <v>288</v>
      </c>
      <c r="S120" s="1444"/>
      <c r="T120" s="1445" t="s">
        <v>291</v>
      </c>
      <c r="U120" s="1444"/>
      <c r="V120" s="1445" t="s">
        <v>309</v>
      </c>
      <c r="W120" s="1444"/>
      <c r="X120" s="1444"/>
      <c r="Y120" s="1445" t="s">
        <v>292</v>
      </c>
      <c r="Z120" s="1444"/>
      <c r="AA120" s="1444"/>
      <c r="AB120" s="1445"/>
      <c r="AC120" s="1444"/>
      <c r="AD120" s="1445"/>
      <c r="AE120" s="1444"/>
      <c r="AF120" s="1446" t="s">
        <v>90</v>
      </c>
      <c r="AG120" s="1444"/>
      <c r="AH120" s="1444"/>
      <c r="AI120" s="1444"/>
      <c r="AJ120" s="1444"/>
      <c r="AK120" s="1444"/>
      <c r="AL120" s="1444"/>
      <c r="AM120" s="1444"/>
      <c r="AN120" s="1445" t="s">
        <v>281</v>
      </c>
      <c r="AO120" s="1444"/>
      <c r="AP120" s="1444"/>
      <c r="AQ120" s="1444"/>
      <c r="AR120" s="1444"/>
      <c r="AS120" s="1445" t="s">
        <v>282</v>
      </c>
      <c r="AT120" s="1444"/>
      <c r="AU120" s="1444"/>
      <c r="AV120" s="187" t="s">
        <v>68</v>
      </c>
      <c r="AW120" s="1443" t="s">
        <v>283</v>
      </c>
      <c r="AX120" s="1444"/>
      <c r="AY120" s="1444"/>
      <c r="AZ120" s="1444"/>
      <c r="BA120" s="1444"/>
      <c r="BB120" s="1444"/>
      <c r="BC120" s="188">
        <v>66070000</v>
      </c>
      <c r="BD120" s="189">
        <v>3570000</v>
      </c>
      <c r="BE120" s="189">
        <v>0</v>
      </c>
      <c r="BF120" s="189">
        <v>0</v>
      </c>
      <c r="BG120" s="188">
        <v>3570000</v>
      </c>
      <c r="BH120" s="188">
        <v>0</v>
      </c>
      <c r="BI120" s="188">
        <v>3570000</v>
      </c>
      <c r="BJ120" s="188">
        <v>0</v>
      </c>
      <c r="BK120" s="188">
        <v>3570000</v>
      </c>
      <c r="BL120" s="189">
        <v>0</v>
      </c>
      <c r="BM120" s="188">
        <v>3570000</v>
      </c>
      <c r="BN120" s="189">
        <v>0</v>
      </c>
      <c r="BO120" s="188">
        <v>0</v>
      </c>
    </row>
    <row r="121" spans="1:67" s="185" customFormat="1" x14ac:dyDescent="0.25">
      <c r="A121" s="185" t="str">
        <f>+B121&amp;"-"&amp;C121&amp;"-"&amp;D121&amp;"-"&amp;E121&amp;"-"&amp;F121&amp;"-"&amp;G121&amp;"-"&amp;AV121</f>
        <v>A-2-0-4-21-8-10</v>
      </c>
      <c r="B121" s="186" t="str">
        <f t="shared" si="18"/>
        <v>A</v>
      </c>
      <c r="C121" s="186" t="str">
        <f t="shared" si="19"/>
        <v>2</v>
      </c>
      <c r="D121" s="186" t="str">
        <f t="shared" si="20"/>
        <v>0</v>
      </c>
      <c r="E121" s="186" t="str">
        <f t="shared" si="21"/>
        <v>4</v>
      </c>
      <c r="F121" s="186" t="str">
        <f t="shared" si="15"/>
        <v>21</v>
      </c>
      <c r="G121" s="186" t="str">
        <f t="shared" si="16"/>
        <v>8</v>
      </c>
      <c r="H121" s="186"/>
      <c r="I121" s="186"/>
      <c r="J121" s="186"/>
      <c r="K121" s="186"/>
      <c r="M121" s="199"/>
      <c r="N121" s="1445" t="s">
        <v>17</v>
      </c>
      <c r="O121" s="1444"/>
      <c r="P121" s="1445" t="s">
        <v>290</v>
      </c>
      <c r="Q121" s="1444"/>
      <c r="R121" s="1445" t="s">
        <v>288</v>
      </c>
      <c r="S121" s="1444"/>
      <c r="T121" s="1445" t="s">
        <v>291</v>
      </c>
      <c r="U121" s="1444"/>
      <c r="V121" s="1445" t="s">
        <v>309</v>
      </c>
      <c r="W121" s="1444"/>
      <c r="X121" s="1444"/>
      <c r="Y121" s="1445" t="s">
        <v>302</v>
      </c>
      <c r="Z121" s="1444"/>
      <c r="AA121" s="1444"/>
      <c r="AB121" s="1445"/>
      <c r="AC121" s="1444"/>
      <c r="AD121" s="1445"/>
      <c r="AE121" s="1444"/>
      <c r="AF121" s="1446" t="s">
        <v>91</v>
      </c>
      <c r="AG121" s="1444"/>
      <c r="AH121" s="1444"/>
      <c r="AI121" s="1444"/>
      <c r="AJ121" s="1444"/>
      <c r="AK121" s="1444"/>
      <c r="AL121" s="1444"/>
      <c r="AM121" s="1444"/>
      <c r="AN121" s="1445" t="s">
        <v>281</v>
      </c>
      <c r="AO121" s="1444"/>
      <c r="AP121" s="1444"/>
      <c r="AQ121" s="1444"/>
      <c r="AR121" s="1444"/>
      <c r="AS121" s="1445" t="s">
        <v>282</v>
      </c>
      <c r="AT121" s="1444"/>
      <c r="AU121" s="1444"/>
      <c r="AV121" s="187" t="s">
        <v>68</v>
      </c>
      <c r="AW121" s="1443" t="s">
        <v>283</v>
      </c>
      <c r="AX121" s="1444"/>
      <c r="AY121" s="1444"/>
      <c r="AZ121" s="1444"/>
      <c r="BA121" s="1444"/>
      <c r="BB121" s="1444"/>
      <c r="BC121" s="188">
        <v>5000000</v>
      </c>
      <c r="BD121" s="189">
        <v>0</v>
      </c>
      <c r="BE121" s="189">
        <v>5000000</v>
      </c>
      <c r="BF121" s="189">
        <v>0</v>
      </c>
      <c r="BG121" s="188">
        <v>0</v>
      </c>
      <c r="BH121" s="188">
        <v>0</v>
      </c>
      <c r="BI121" s="188">
        <v>0</v>
      </c>
      <c r="BJ121" s="188">
        <v>0</v>
      </c>
      <c r="BK121" s="188">
        <v>0</v>
      </c>
      <c r="BL121" s="189">
        <v>0</v>
      </c>
      <c r="BM121" s="188">
        <v>0</v>
      </c>
      <c r="BN121" s="189">
        <v>0</v>
      </c>
      <c r="BO121" s="188">
        <v>0</v>
      </c>
    </row>
    <row r="122" spans="1:67" x14ac:dyDescent="0.25">
      <c r="B122" s="179" t="str">
        <f t="shared" si="18"/>
        <v>A</v>
      </c>
      <c r="C122" s="179" t="str">
        <f t="shared" si="19"/>
        <v>2</v>
      </c>
      <c r="D122" s="179" t="str">
        <f t="shared" si="20"/>
        <v>0</v>
      </c>
      <c r="E122" s="179" t="str">
        <f t="shared" si="21"/>
        <v>4</v>
      </c>
      <c r="F122" s="179" t="str">
        <f t="shared" si="15"/>
        <v>40</v>
      </c>
      <c r="G122" s="179">
        <f t="shared" si="16"/>
        <v>0</v>
      </c>
      <c r="N122" s="1233" t="s">
        <v>17</v>
      </c>
      <c r="O122" s="1344"/>
      <c r="P122" s="1233" t="s">
        <v>290</v>
      </c>
      <c r="Q122" s="1344"/>
      <c r="R122" s="1233" t="s">
        <v>288</v>
      </c>
      <c r="S122" s="1344"/>
      <c r="T122" s="1233" t="s">
        <v>291</v>
      </c>
      <c r="U122" s="1344"/>
      <c r="V122" s="1233" t="s">
        <v>315</v>
      </c>
      <c r="W122" s="1344"/>
      <c r="X122" s="1344"/>
      <c r="Y122" s="1233"/>
      <c r="Z122" s="1344"/>
      <c r="AA122" s="1344"/>
      <c r="AB122" s="1233"/>
      <c r="AC122" s="1344"/>
      <c r="AD122" s="1233"/>
      <c r="AE122" s="1344"/>
      <c r="AF122" s="1232" t="s">
        <v>316</v>
      </c>
      <c r="AG122" s="1344"/>
      <c r="AH122" s="1344"/>
      <c r="AI122" s="1344"/>
      <c r="AJ122" s="1344"/>
      <c r="AK122" s="1344"/>
      <c r="AL122" s="1344"/>
      <c r="AM122" s="1344"/>
      <c r="AN122" s="1233" t="s">
        <v>281</v>
      </c>
      <c r="AO122" s="1344"/>
      <c r="AP122" s="1344"/>
      <c r="AQ122" s="1344"/>
      <c r="AR122" s="1344"/>
      <c r="AS122" s="1233" t="s">
        <v>282</v>
      </c>
      <c r="AT122" s="1344"/>
      <c r="AU122" s="1344"/>
      <c r="AV122" s="169" t="s">
        <v>68</v>
      </c>
      <c r="AW122" s="1234" t="s">
        <v>283</v>
      </c>
      <c r="AX122" s="1344"/>
      <c r="AY122" s="1344"/>
      <c r="AZ122" s="1344"/>
      <c r="BA122" s="1344"/>
      <c r="BB122" s="1344"/>
      <c r="BC122" s="170">
        <v>21880000</v>
      </c>
      <c r="BD122" s="171">
        <v>0</v>
      </c>
      <c r="BE122" s="170">
        <v>21487200</v>
      </c>
      <c r="BF122" s="171">
        <v>0</v>
      </c>
      <c r="BG122" s="171">
        <v>0</v>
      </c>
      <c r="BH122" s="171">
        <v>0</v>
      </c>
      <c r="BI122" s="171">
        <v>0</v>
      </c>
      <c r="BJ122" s="171">
        <v>0</v>
      </c>
      <c r="BK122" s="171">
        <v>0</v>
      </c>
      <c r="BL122" s="171">
        <v>0</v>
      </c>
      <c r="BM122" s="171">
        <v>0</v>
      </c>
      <c r="BN122" s="171">
        <v>0</v>
      </c>
      <c r="BO122" s="171">
        <v>0</v>
      </c>
    </row>
    <row r="123" spans="1:67" s="185" customFormat="1" x14ac:dyDescent="0.25">
      <c r="A123" s="185" t="str">
        <f>+B123&amp;"-"&amp;C123&amp;"-"&amp;D123&amp;"-"&amp;E123&amp;"-"&amp;F123&amp;"-"&amp;G123&amp;"-"&amp;AV123</f>
        <v>A-2-0-4-40-15-10</v>
      </c>
      <c r="B123" s="186" t="str">
        <f t="shared" si="18"/>
        <v>A</v>
      </c>
      <c r="C123" s="186" t="str">
        <f t="shared" si="19"/>
        <v>2</v>
      </c>
      <c r="D123" s="186" t="str">
        <f t="shared" si="20"/>
        <v>0</v>
      </c>
      <c r="E123" s="186" t="str">
        <f t="shared" si="21"/>
        <v>4</v>
      </c>
      <c r="F123" s="186" t="str">
        <f t="shared" si="15"/>
        <v>40</v>
      </c>
      <c r="G123" s="186" t="str">
        <f t="shared" si="16"/>
        <v>15</v>
      </c>
      <c r="H123" s="186"/>
      <c r="I123" s="186"/>
      <c r="J123" s="186"/>
      <c r="K123" s="186"/>
      <c r="M123" s="199"/>
      <c r="N123" s="1445" t="s">
        <v>17</v>
      </c>
      <c r="O123" s="1444"/>
      <c r="P123" s="1445" t="s">
        <v>290</v>
      </c>
      <c r="Q123" s="1444"/>
      <c r="R123" s="1445" t="s">
        <v>288</v>
      </c>
      <c r="S123" s="1444"/>
      <c r="T123" s="1445" t="s">
        <v>291</v>
      </c>
      <c r="U123" s="1444"/>
      <c r="V123" s="1445" t="s">
        <v>315</v>
      </c>
      <c r="W123" s="1444"/>
      <c r="X123" s="1444"/>
      <c r="Y123" s="1445" t="s">
        <v>294</v>
      </c>
      <c r="Z123" s="1444"/>
      <c r="AA123" s="1444"/>
      <c r="AB123" s="1445"/>
      <c r="AC123" s="1444"/>
      <c r="AD123" s="1445"/>
      <c r="AE123" s="1444"/>
      <c r="AF123" s="1446" t="s">
        <v>186</v>
      </c>
      <c r="AG123" s="1444"/>
      <c r="AH123" s="1444"/>
      <c r="AI123" s="1444"/>
      <c r="AJ123" s="1444"/>
      <c r="AK123" s="1444"/>
      <c r="AL123" s="1444"/>
      <c r="AM123" s="1444"/>
      <c r="AN123" s="1445" t="s">
        <v>281</v>
      </c>
      <c r="AO123" s="1444"/>
      <c r="AP123" s="1444"/>
      <c r="AQ123" s="1444"/>
      <c r="AR123" s="1444"/>
      <c r="AS123" s="1445" t="s">
        <v>282</v>
      </c>
      <c r="AT123" s="1444"/>
      <c r="AU123" s="1444"/>
      <c r="AV123" s="187" t="s">
        <v>68</v>
      </c>
      <c r="AW123" s="1443" t="s">
        <v>283</v>
      </c>
      <c r="AX123" s="1444"/>
      <c r="AY123" s="1444"/>
      <c r="AZ123" s="1444"/>
      <c r="BA123" s="1444"/>
      <c r="BB123" s="1444"/>
      <c r="BC123" s="188">
        <v>21880000</v>
      </c>
      <c r="BD123" s="189">
        <v>0</v>
      </c>
      <c r="BE123" s="189">
        <v>21487200</v>
      </c>
      <c r="BF123" s="189">
        <v>0</v>
      </c>
      <c r="BG123" s="188">
        <v>0</v>
      </c>
      <c r="BH123" s="188">
        <v>0</v>
      </c>
      <c r="BI123" s="188">
        <v>0</v>
      </c>
      <c r="BJ123" s="188">
        <v>0</v>
      </c>
      <c r="BK123" s="188">
        <v>0</v>
      </c>
      <c r="BL123" s="189">
        <v>0</v>
      </c>
      <c r="BM123" s="188">
        <v>0</v>
      </c>
      <c r="BN123" s="189">
        <v>0</v>
      </c>
      <c r="BO123" s="188">
        <v>0</v>
      </c>
    </row>
    <row r="124" spans="1:67" x14ac:dyDescent="0.25">
      <c r="B124" s="179" t="str">
        <f t="shared" si="18"/>
        <v>A</v>
      </c>
      <c r="C124" s="179" t="str">
        <f t="shared" si="19"/>
        <v>2</v>
      </c>
      <c r="D124" s="179" t="str">
        <f t="shared" si="20"/>
        <v>0</v>
      </c>
      <c r="E124" s="179" t="str">
        <f t="shared" si="21"/>
        <v>4</v>
      </c>
      <c r="F124" s="179" t="str">
        <f t="shared" si="15"/>
        <v>41</v>
      </c>
      <c r="G124" s="179">
        <f t="shared" si="16"/>
        <v>0</v>
      </c>
      <c r="N124" s="1233" t="s">
        <v>17</v>
      </c>
      <c r="O124" s="1344"/>
      <c r="P124" s="1233" t="s">
        <v>290</v>
      </c>
      <c r="Q124" s="1344"/>
      <c r="R124" s="1233" t="s">
        <v>288</v>
      </c>
      <c r="S124" s="1344"/>
      <c r="T124" s="1233" t="s">
        <v>291</v>
      </c>
      <c r="U124" s="1344"/>
      <c r="V124" s="1233" t="s">
        <v>317</v>
      </c>
      <c r="W124" s="1344"/>
      <c r="X124" s="1344"/>
      <c r="Y124" s="1233"/>
      <c r="Z124" s="1344"/>
      <c r="AA124" s="1344"/>
      <c r="AB124" s="1233"/>
      <c r="AC124" s="1344"/>
      <c r="AD124" s="1233"/>
      <c r="AE124" s="1344"/>
      <c r="AF124" s="1232" t="s">
        <v>92</v>
      </c>
      <c r="AG124" s="1344"/>
      <c r="AH124" s="1344"/>
      <c r="AI124" s="1344"/>
      <c r="AJ124" s="1344"/>
      <c r="AK124" s="1344"/>
      <c r="AL124" s="1344"/>
      <c r="AM124" s="1344"/>
      <c r="AN124" s="1233" t="s">
        <v>281</v>
      </c>
      <c r="AO124" s="1344"/>
      <c r="AP124" s="1344"/>
      <c r="AQ124" s="1344"/>
      <c r="AR124" s="1344"/>
      <c r="AS124" s="1233" t="s">
        <v>282</v>
      </c>
      <c r="AT124" s="1344"/>
      <c r="AU124" s="1344"/>
      <c r="AV124" s="169" t="s">
        <v>68</v>
      </c>
      <c r="AW124" s="1234" t="s">
        <v>283</v>
      </c>
      <c r="AX124" s="1344"/>
      <c r="AY124" s="1344"/>
      <c r="AZ124" s="1344"/>
      <c r="BA124" s="1344"/>
      <c r="BB124" s="1344"/>
      <c r="BC124" s="170">
        <v>32000000</v>
      </c>
      <c r="BD124" s="171">
        <v>0</v>
      </c>
      <c r="BE124" s="170">
        <v>13384538</v>
      </c>
      <c r="BF124" s="171">
        <v>0</v>
      </c>
      <c r="BG124" s="171">
        <v>0</v>
      </c>
      <c r="BH124" s="171">
        <v>0</v>
      </c>
      <c r="BI124" s="171">
        <v>0</v>
      </c>
      <c r="BJ124" s="171">
        <v>0</v>
      </c>
      <c r="BK124" s="171">
        <v>0</v>
      </c>
      <c r="BL124" s="171">
        <v>0</v>
      </c>
      <c r="BM124" s="171">
        <v>0</v>
      </c>
      <c r="BN124" s="171">
        <v>0</v>
      </c>
      <c r="BO124" s="171">
        <v>0</v>
      </c>
    </row>
    <row r="125" spans="1:67" s="185" customFormat="1" x14ac:dyDescent="0.25">
      <c r="A125" s="185" t="str">
        <f>+B125&amp;"-"&amp;C125&amp;"-"&amp;D125&amp;"-"&amp;E125&amp;"-"&amp;F125&amp;"-"&amp;G125&amp;"-"&amp;AV125</f>
        <v>A-2-0-4-41-2-10</v>
      </c>
      <c r="B125" s="186" t="str">
        <f t="shared" si="18"/>
        <v>A</v>
      </c>
      <c r="C125" s="186" t="str">
        <f t="shared" si="19"/>
        <v>2</v>
      </c>
      <c r="D125" s="186" t="str">
        <f t="shared" si="20"/>
        <v>0</v>
      </c>
      <c r="E125" s="186" t="str">
        <f t="shared" si="21"/>
        <v>4</v>
      </c>
      <c r="F125" s="186" t="str">
        <f t="shared" si="15"/>
        <v>41</v>
      </c>
      <c r="G125" s="186" t="str">
        <f t="shared" si="16"/>
        <v>2</v>
      </c>
      <c r="H125" s="186"/>
      <c r="I125" s="186"/>
      <c r="J125" s="186"/>
      <c r="K125" s="186"/>
      <c r="M125" s="199"/>
      <c r="N125" s="1445" t="s">
        <v>17</v>
      </c>
      <c r="O125" s="1444"/>
      <c r="P125" s="1445" t="s">
        <v>290</v>
      </c>
      <c r="Q125" s="1444"/>
      <c r="R125" s="1445" t="s">
        <v>288</v>
      </c>
      <c r="S125" s="1444"/>
      <c r="T125" s="1445" t="s">
        <v>291</v>
      </c>
      <c r="U125" s="1444"/>
      <c r="V125" s="1445" t="s">
        <v>317</v>
      </c>
      <c r="W125" s="1444"/>
      <c r="X125" s="1444"/>
      <c r="Y125" s="1445" t="s">
        <v>290</v>
      </c>
      <c r="Z125" s="1444"/>
      <c r="AA125" s="1444"/>
      <c r="AB125" s="1445"/>
      <c r="AC125" s="1444"/>
      <c r="AD125" s="1445"/>
      <c r="AE125" s="1444"/>
      <c r="AF125" s="1446" t="s">
        <v>93</v>
      </c>
      <c r="AG125" s="1444"/>
      <c r="AH125" s="1444"/>
      <c r="AI125" s="1444"/>
      <c r="AJ125" s="1444"/>
      <c r="AK125" s="1444"/>
      <c r="AL125" s="1444"/>
      <c r="AM125" s="1444"/>
      <c r="AN125" s="1445" t="s">
        <v>281</v>
      </c>
      <c r="AO125" s="1444"/>
      <c r="AP125" s="1444"/>
      <c r="AQ125" s="1444"/>
      <c r="AR125" s="1444"/>
      <c r="AS125" s="1445" t="s">
        <v>282</v>
      </c>
      <c r="AT125" s="1444"/>
      <c r="AU125" s="1444"/>
      <c r="AV125" s="187" t="s">
        <v>68</v>
      </c>
      <c r="AW125" s="1443" t="s">
        <v>283</v>
      </c>
      <c r="AX125" s="1444"/>
      <c r="AY125" s="1444"/>
      <c r="AZ125" s="1444"/>
      <c r="BA125" s="1444"/>
      <c r="BB125" s="1444"/>
      <c r="BC125" s="188">
        <v>12000000</v>
      </c>
      <c r="BD125" s="189">
        <v>0</v>
      </c>
      <c r="BE125" s="189">
        <v>12000000</v>
      </c>
      <c r="BF125" s="189">
        <v>0</v>
      </c>
      <c r="BG125" s="188">
        <v>0</v>
      </c>
      <c r="BH125" s="188">
        <v>0</v>
      </c>
      <c r="BI125" s="188">
        <v>0</v>
      </c>
      <c r="BJ125" s="188">
        <v>0</v>
      </c>
      <c r="BK125" s="188">
        <v>0</v>
      </c>
      <c r="BL125" s="189">
        <v>0</v>
      </c>
      <c r="BM125" s="188">
        <v>0</v>
      </c>
      <c r="BN125" s="189">
        <v>0</v>
      </c>
      <c r="BO125" s="188">
        <v>0</v>
      </c>
    </row>
    <row r="126" spans="1:67" s="185" customFormat="1" x14ac:dyDescent="0.25">
      <c r="A126" s="185" t="str">
        <f>+B126&amp;"-"&amp;C126&amp;"-"&amp;D126&amp;"-"&amp;E126&amp;"-"&amp;F126&amp;"-"&amp;G126&amp;"-"&amp;AV126</f>
        <v>A-2-0-4-41-5-10</v>
      </c>
      <c r="B126" s="186" t="str">
        <f t="shared" si="18"/>
        <v>A</v>
      </c>
      <c r="C126" s="186" t="str">
        <f t="shared" si="19"/>
        <v>2</v>
      </c>
      <c r="D126" s="186" t="str">
        <f t="shared" si="20"/>
        <v>0</v>
      </c>
      <c r="E126" s="186" t="str">
        <f t="shared" si="21"/>
        <v>4</v>
      </c>
      <c r="F126" s="186" t="str">
        <f t="shared" si="15"/>
        <v>41</v>
      </c>
      <c r="G126" s="186" t="str">
        <f t="shared" si="16"/>
        <v>5</v>
      </c>
      <c r="H126" s="186"/>
      <c r="I126" s="186"/>
      <c r="J126" s="186"/>
      <c r="K126" s="186"/>
      <c r="M126" s="199"/>
      <c r="N126" s="1445" t="s">
        <v>17</v>
      </c>
      <c r="O126" s="1444"/>
      <c r="P126" s="1445" t="s">
        <v>290</v>
      </c>
      <c r="Q126" s="1444"/>
      <c r="R126" s="1445" t="s">
        <v>288</v>
      </c>
      <c r="S126" s="1444"/>
      <c r="T126" s="1445" t="s">
        <v>291</v>
      </c>
      <c r="U126" s="1444"/>
      <c r="V126" s="1445" t="s">
        <v>317</v>
      </c>
      <c r="W126" s="1444"/>
      <c r="X126" s="1444"/>
      <c r="Y126" s="1445" t="s">
        <v>292</v>
      </c>
      <c r="Z126" s="1444"/>
      <c r="AA126" s="1444"/>
      <c r="AB126" s="1445"/>
      <c r="AC126" s="1444"/>
      <c r="AD126" s="1445"/>
      <c r="AE126" s="1444"/>
      <c r="AF126" s="1446" t="s">
        <v>94</v>
      </c>
      <c r="AG126" s="1444"/>
      <c r="AH126" s="1444"/>
      <c r="AI126" s="1444"/>
      <c r="AJ126" s="1444"/>
      <c r="AK126" s="1444"/>
      <c r="AL126" s="1444"/>
      <c r="AM126" s="1444"/>
      <c r="AN126" s="1445" t="s">
        <v>281</v>
      </c>
      <c r="AO126" s="1444"/>
      <c r="AP126" s="1444"/>
      <c r="AQ126" s="1444"/>
      <c r="AR126" s="1444"/>
      <c r="AS126" s="1445" t="s">
        <v>282</v>
      </c>
      <c r="AT126" s="1444"/>
      <c r="AU126" s="1444"/>
      <c r="AV126" s="187" t="s">
        <v>68</v>
      </c>
      <c r="AW126" s="1443" t="s">
        <v>283</v>
      </c>
      <c r="AX126" s="1444"/>
      <c r="AY126" s="1444"/>
      <c r="AZ126" s="1444"/>
      <c r="BA126" s="1444"/>
      <c r="BB126" s="1444"/>
      <c r="BC126" s="188">
        <v>5000000</v>
      </c>
      <c r="BD126" s="189">
        <v>0</v>
      </c>
      <c r="BE126" s="189">
        <v>1384538</v>
      </c>
      <c r="BF126" s="189">
        <v>0</v>
      </c>
      <c r="BG126" s="188">
        <v>0</v>
      </c>
      <c r="BH126" s="188">
        <v>0</v>
      </c>
      <c r="BI126" s="188">
        <v>0</v>
      </c>
      <c r="BJ126" s="188">
        <v>0</v>
      </c>
      <c r="BK126" s="188">
        <v>0</v>
      </c>
      <c r="BL126" s="189">
        <v>0</v>
      </c>
      <c r="BM126" s="188">
        <v>0</v>
      </c>
      <c r="BN126" s="189">
        <v>0</v>
      </c>
      <c r="BO126" s="188">
        <v>0</v>
      </c>
    </row>
    <row r="127" spans="1:67" s="185" customFormat="1" x14ac:dyDescent="0.25">
      <c r="A127" s="185" t="str">
        <f>+B127&amp;"-"&amp;C127&amp;"-"&amp;D127&amp;"-"&amp;E127&amp;"-"&amp;F127&amp;"-"&amp;G127&amp;"-"&amp;AV127</f>
        <v>A-2-0-4-41-13-10</v>
      </c>
      <c r="B127" s="186" t="str">
        <f t="shared" si="18"/>
        <v>A</v>
      </c>
      <c r="C127" s="186" t="str">
        <f t="shared" si="19"/>
        <v>2</v>
      </c>
      <c r="D127" s="186" t="str">
        <f t="shared" si="20"/>
        <v>0</v>
      </c>
      <c r="E127" s="186" t="str">
        <f t="shared" si="21"/>
        <v>4</v>
      </c>
      <c r="F127" s="186" t="str">
        <f t="shared" si="15"/>
        <v>41</v>
      </c>
      <c r="G127" s="186" t="str">
        <f t="shared" si="16"/>
        <v>13</v>
      </c>
      <c r="H127" s="186"/>
      <c r="I127" s="186"/>
      <c r="J127" s="186"/>
      <c r="K127" s="186"/>
      <c r="M127" s="199"/>
      <c r="N127" s="1445" t="s">
        <v>17</v>
      </c>
      <c r="O127" s="1444"/>
      <c r="P127" s="1445" t="s">
        <v>290</v>
      </c>
      <c r="Q127" s="1444"/>
      <c r="R127" s="1445" t="s">
        <v>288</v>
      </c>
      <c r="S127" s="1444"/>
      <c r="T127" s="1445" t="s">
        <v>291</v>
      </c>
      <c r="U127" s="1444"/>
      <c r="V127" s="1445" t="s">
        <v>317</v>
      </c>
      <c r="W127" s="1444"/>
      <c r="X127" s="1444"/>
      <c r="Y127" s="1445" t="s">
        <v>311</v>
      </c>
      <c r="Z127" s="1444"/>
      <c r="AA127" s="1444"/>
      <c r="AB127" s="1445"/>
      <c r="AC127" s="1444"/>
      <c r="AD127" s="1445"/>
      <c r="AE127" s="1444"/>
      <c r="AF127" s="1446" t="s">
        <v>92</v>
      </c>
      <c r="AG127" s="1444"/>
      <c r="AH127" s="1444"/>
      <c r="AI127" s="1444"/>
      <c r="AJ127" s="1444"/>
      <c r="AK127" s="1444"/>
      <c r="AL127" s="1444"/>
      <c r="AM127" s="1444"/>
      <c r="AN127" s="1445" t="s">
        <v>281</v>
      </c>
      <c r="AO127" s="1444"/>
      <c r="AP127" s="1444"/>
      <c r="AQ127" s="1444"/>
      <c r="AR127" s="1444"/>
      <c r="AS127" s="1445" t="s">
        <v>282</v>
      </c>
      <c r="AT127" s="1444"/>
      <c r="AU127" s="1444"/>
      <c r="AV127" s="187" t="s">
        <v>68</v>
      </c>
      <c r="AW127" s="1443" t="s">
        <v>283</v>
      </c>
      <c r="AX127" s="1444"/>
      <c r="AY127" s="1444"/>
      <c r="AZ127" s="1444"/>
      <c r="BA127" s="1444"/>
      <c r="BB127" s="1444"/>
      <c r="BC127" s="188">
        <v>15000000</v>
      </c>
      <c r="BD127" s="189">
        <v>0</v>
      </c>
      <c r="BE127" s="189">
        <v>0</v>
      </c>
      <c r="BF127" s="189">
        <v>0</v>
      </c>
      <c r="BG127" s="188">
        <v>0</v>
      </c>
      <c r="BH127" s="188">
        <v>0</v>
      </c>
      <c r="BI127" s="188">
        <v>0</v>
      </c>
      <c r="BJ127" s="188">
        <v>0</v>
      </c>
      <c r="BK127" s="188">
        <v>0</v>
      </c>
      <c r="BL127" s="189">
        <v>0</v>
      </c>
      <c r="BM127" s="188">
        <v>0</v>
      </c>
      <c r="BN127" s="189">
        <v>0</v>
      </c>
      <c r="BO127" s="188">
        <v>0</v>
      </c>
    </row>
    <row r="128" spans="1:67" ht="15.6" customHeight="1" x14ac:dyDescent="0.25">
      <c r="N128" s="1233" t="s">
        <v>17</v>
      </c>
      <c r="O128" s="1344"/>
      <c r="P128" s="1233" t="s">
        <v>297</v>
      </c>
      <c r="Q128" s="1344"/>
      <c r="R128" s="1233"/>
      <c r="S128" s="1344"/>
      <c r="T128" s="1233"/>
      <c r="U128" s="1344"/>
      <c r="V128" s="1233"/>
      <c r="W128" s="1344"/>
      <c r="X128" s="1344"/>
      <c r="Y128" s="1233"/>
      <c r="Z128" s="1344"/>
      <c r="AA128" s="1344"/>
      <c r="AB128" s="1233"/>
      <c r="AC128" s="1344"/>
      <c r="AD128" s="1233"/>
      <c r="AE128" s="1344"/>
      <c r="AF128" s="1232" t="s">
        <v>12</v>
      </c>
      <c r="AG128" s="1344"/>
      <c r="AH128" s="1344"/>
      <c r="AI128" s="1344"/>
      <c r="AJ128" s="1344"/>
      <c r="AK128" s="1344"/>
      <c r="AL128" s="1344"/>
      <c r="AM128" s="1344"/>
      <c r="AN128" s="1233" t="s">
        <v>281</v>
      </c>
      <c r="AO128" s="1344"/>
      <c r="AP128" s="1344"/>
      <c r="AQ128" s="1344"/>
      <c r="AR128" s="1344"/>
      <c r="AS128" s="1233" t="s">
        <v>282</v>
      </c>
      <c r="AT128" s="1344"/>
      <c r="AU128" s="1344"/>
      <c r="AV128" s="169" t="s">
        <v>68</v>
      </c>
      <c r="AW128" s="1234" t="s">
        <v>283</v>
      </c>
      <c r="AX128" s="1344"/>
      <c r="AY128" s="1344"/>
      <c r="AZ128" s="1344"/>
      <c r="BA128" s="1344"/>
      <c r="BB128" s="1344"/>
      <c r="BC128" s="170">
        <v>203324200000</v>
      </c>
      <c r="BD128" s="170">
        <v>23500000</v>
      </c>
      <c r="BE128" s="170">
        <v>672700000</v>
      </c>
      <c r="BF128" s="170">
        <v>-420000000</v>
      </c>
      <c r="BG128" s="170">
        <v>4698867212</v>
      </c>
      <c r="BH128" s="170">
        <v>-4675367212</v>
      </c>
      <c r="BI128" s="170">
        <v>15277325176</v>
      </c>
      <c r="BJ128" s="170">
        <v>-10578457964</v>
      </c>
      <c r="BK128" s="170">
        <v>15268569679</v>
      </c>
      <c r="BL128" s="170">
        <v>8755497</v>
      </c>
      <c r="BM128" s="170">
        <v>15268569679</v>
      </c>
      <c r="BN128" s="171">
        <v>0</v>
      </c>
      <c r="BO128" s="170">
        <v>2512080</v>
      </c>
    </row>
    <row r="129" spans="1:67" x14ac:dyDescent="0.25">
      <c r="N129" s="1233" t="s">
        <v>17</v>
      </c>
      <c r="O129" s="1344"/>
      <c r="P129" s="1233" t="s">
        <v>297</v>
      </c>
      <c r="Q129" s="1344"/>
      <c r="R129" s="1233"/>
      <c r="S129" s="1344"/>
      <c r="T129" s="1233"/>
      <c r="U129" s="1344"/>
      <c r="V129" s="1233"/>
      <c r="W129" s="1344"/>
      <c r="X129" s="1344"/>
      <c r="Y129" s="1233"/>
      <c r="Z129" s="1344"/>
      <c r="AA129" s="1344"/>
      <c r="AB129" s="1233"/>
      <c r="AC129" s="1344"/>
      <c r="AD129" s="1233"/>
      <c r="AE129" s="1344"/>
      <c r="AF129" s="1232" t="s">
        <v>12</v>
      </c>
      <c r="AG129" s="1344"/>
      <c r="AH129" s="1344"/>
      <c r="AI129" s="1344"/>
      <c r="AJ129" s="1344"/>
      <c r="AK129" s="1344"/>
      <c r="AL129" s="1344"/>
      <c r="AM129" s="1344"/>
      <c r="AN129" s="1233" t="s">
        <v>281</v>
      </c>
      <c r="AO129" s="1344"/>
      <c r="AP129" s="1344"/>
      <c r="AQ129" s="1344"/>
      <c r="AR129" s="1344"/>
      <c r="AS129" s="1233" t="s">
        <v>284</v>
      </c>
      <c r="AT129" s="1344"/>
      <c r="AU129" s="1344"/>
      <c r="AV129" s="169" t="s">
        <v>83</v>
      </c>
      <c r="AW129" s="1234" t="s">
        <v>285</v>
      </c>
      <c r="AX129" s="1344"/>
      <c r="AY129" s="1344"/>
      <c r="AZ129" s="1344"/>
      <c r="BA129" s="1344"/>
      <c r="BB129" s="1344"/>
      <c r="BC129" s="170">
        <v>519000000</v>
      </c>
      <c r="BD129" s="171">
        <v>0</v>
      </c>
      <c r="BE129" s="170">
        <v>519000000</v>
      </c>
      <c r="BF129" s="171">
        <v>0</v>
      </c>
      <c r="BG129" s="171">
        <v>0</v>
      </c>
      <c r="BH129" s="171">
        <v>0</v>
      </c>
      <c r="BI129" s="171">
        <v>0</v>
      </c>
      <c r="BJ129" s="171">
        <v>0</v>
      </c>
      <c r="BK129" s="171">
        <v>0</v>
      </c>
      <c r="BL129" s="171">
        <v>0</v>
      </c>
      <c r="BM129" s="171">
        <v>0</v>
      </c>
      <c r="BN129" s="171">
        <v>0</v>
      </c>
      <c r="BO129" s="171">
        <v>0</v>
      </c>
    </row>
    <row r="130" spans="1:67" ht="14.45" customHeight="1" x14ac:dyDescent="0.25">
      <c r="N130" s="1233" t="s">
        <v>17</v>
      </c>
      <c r="O130" s="1344"/>
      <c r="P130" s="1233" t="s">
        <v>297</v>
      </c>
      <c r="Q130" s="1344"/>
      <c r="R130" s="1233"/>
      <c r="S130" s="1344"/>
      <c r="T130" s="1233"/>
      <c r="U130" s="1344"/>
      <c r="V130" s="1233"/>
      <c r="W130" s="1344"/>
      <c r="X130" s="1344"/>
      <c r="Y130" s="1233"/>
      <c r="Z130" s="1344"/>
      <c r="AA130" s="1344"/>
      <c r="AB130" s="1233"/>
      <c r="AC130" s="1344"/>
      <c r="AD130" s="1233"/>
      <c r="AE130" s="1344"/>
      <c r="AF130" s="1232" t="s">
        <v>12</v>
      </c>
      <c r="AG130" s="1344"/>
      <c r="AH130" s="1344"/>
      <c r="AI130" s="1344"/>
      <c r="AJ130" s="1344"/>
      <c r="AK130" s="1344"/>
      <c r="AL130" s="1344"/>
      <c r="AM130" s="1344"/>
      <c r="AN130" s="1233" t="s">
        <v>281</v>
      </c>
      <c r="AO130" s="1344"/>
      <c r="AP130" s="1344"/>
      <c r="AQ130" s="1344"/>
      <c r="AR130" s="1344"/>
      <c r="AS130" s="1233" t="s">
        <v>284</v>
      </c>
      <c r="AT130" s="1344"/>
      <c r="AU130" s="1344"/>
      <c r="AV130" s="169" t="s">
        <v>26</v>
      </c>
      <c r="AW130" s="1234" t="s">
        <v>286</v>
      </c>
      <c r="AX130" s="1344"/>
      <c r="AY130" s="1344"/>
      <c r="AZ130" s="1344"/>
      <c r="BA130" s="1344"/>
      <c r="BB130" s="1344"/>
      <c r="BC130" s="170">
        <v>66513900000</v>
      </c>
      <c r="BD130" s="170">
        <v>1564844945</v>
      </c>
      <c r="BE130" s="170">
        <v>46452914074</v>
      </c>
      <c r="BF130" s="171">
        <v>0</v>
      </c>
      <c r="BG130" s="170">
        <v>573471557</v>
      </c>
      <c r="BH130" s="170">
        <v>991373388</v>
      </c>
      <c r="BI130" s="170">
        <v>154925237</v>
      </c>
      <c r="BJ130" s="170">
        <v>418546320</v>
      </c>
      <c r="BK130" s="170">
        <v>262094813</v>
      </c>
      <c r="BL130" s="170">
        <v>-107169576</v>
      </c>
      <c r="BM130" s="170">
        <v>262094813</v>
      </c>
      <c r="BN130" s="171">
        <v>0</v>
      </c>
      <c r="BO130" s="171">
        <v>0</v>
      </c>
    </row>
    <row r="131" spans="1:67" x14ac:dyDescent="0.25">
      <c r="N131" s="1233" t="s">
        <v>17</v>
      </c>
      <c r="O131" s="1344"/>
      <c r="P131" s="1233" t="s">
        <v>297</v>
      </c>
      <c r="Q131" s="1344"/>
      <c r="R131" s="1233" t="s">
        <v>290</v>
      </c>
      <c r="S131" s="1344"/>
      <c r="T131" s="1233"/>
      <c r="U131" s="1344"/>
      <c r="V131" s="1233"/>
      <c r="W131" s="1344"/>
      <c r="X131" s="1344"/>
      <c r="Y131" s="1233"/>
      <c r="Z131" s="1344"/>
      <c r="AA131" s="1344"/>
      <c r="AB131" s="1233"/>
      <c r="AC131" s="1344"/>
      <c r="AD131" s="1233"/>
      <c r="AE131" s="1344"/>
      <c r="AF131" s="1232" t="s">
        <v>318</v>
      </c>
      <c r="AG131" s="1344"/>
      <c r="AH131" s="1344"/>
      <c r="AI131" s="1344"/>
      <c r="AJ131" s="1344"/>
      <c r="AK131" s="1344"/>
      <c r="AL131" s="1344"/>
      <c r="AM131" s="1344"/>
      <c r="AN131" s="1233" t="s">
        <v>281</v>
      </c>
      <c r="AO131" s="1344"/>
      <c r="AP131" s="1344"/>
      <c r="AQ131" s="1344"/>
      <c r="AR131" s="1344"/>
      <c r="AS131" s="1233" t="s">
        <v>284</v>
      </c>
      <c r="AT131" s="1344"/>
      <c r="AU131" s="1344"/>
      <c r="AV131" s="169" t="s">
        <v>83</v>
      </c>
      <c r="AW131" s="1234" t="s">
        <v>285</v>
      </c>
      <c r="AX131" s="1344"/>
      <c r="AY131" s="1344"/>
      <c r="AZ131" s="1344"/>
      <c r="BA131" s="1344"/>
      <c r="BB131" s="1344"/>
      <c r="BC131" s="170">
        <v>519000000</v>
      </c>
      <c r="BD131" s="171">
        <v>0</v>
      </c>
      <c r="BE131" s="170">
        <v>519000000</v>
      </c>
      <c r="BF131" s="171">
        <v>0</v>
      </c>
      <c r="BG131" s="171">
        <v>0</v>
      </c>
      <c r="BH131" s="171">
        <v>0</v>
      </c>
      <c r="BI131" s="171">
        <v>0</v>
      </c>
      <c r="BJ131" s="171">
        <v>0</v>
      </c>
      <c r="BK131" s="171">
        <v>0</v>
      </c>
      <c r="BL131" s="171">
        <v>0</v>
      </c>
      <c r="BM131" s="171">
        <v>0</v>
      </c>
      <c r="BN131" s="171">
        <v>0</v>
      </c>
      <c r="BO131" s="171">
        <v>0</v>
      </c>
    </row>
    <row r="132" spans="1:67" x14ac:dyDescent="0.25">
      <c r="N132" s="1233" t="s">
        <v>17</v>
      </c>
      <c r="O132" s="1344"/>
      <c r="P132" s="1233" t="s">
        <v>297</v>
      </c>
      <c r="Q132" s="1344"/>
      <c r="R132" s="1233" t="s">
        <v>290</v>
      </c>
      <c r="S132" s="1344"/>
      <c r="T132" s="1233" t="s">
        <v>287</v>
      </c>
      <c r="U132" s="1344"/>
      <c r="V132" s="1233"/>
      <c r="W132" s="1344"/>
      <c r="X132" s="1344"/>
      <c r="Y132" s="1233"/>
      <c r="Z132" s="1344"/>
      <c r="AA132" s="1344"/>
      <c r="AB132" s="1233"/>
      <c r="AC132" s="1344"/>
      <c r="AD132" s="1233"/>
      <c r="AE132" s="1344"/>
      <c r="AF132" s="1232" t="s">
        <v>319</v>
      </c>
      <c r="AG132" s="1344"/>
      <c r="AH132" s="1344"/>
      <c r="AI132" s="1344"/>
      <c r="AJ132" s="1344"/>
      <c r="AK132" s="1344"/>
      <c r="AL132" s="1344"/>
      <c r="AM132" s="1344"/>
      <c r="AN132" s="1233" t="s">
        <v>281</v>
      </c>
      <c r="AO132" s="1344"/>
      <c r="AP132" s="1344"/>
      <c r="AQ132" s="1344"/>
      <c r="AR132" s="1344"/>
      <c r="AS132" s="1233" t="s">
        <v>284</v>
      </c>
      <c r="AT132" s="1344"/>
      <c r="AU132" s="1344"/>
      <c r="AV132" s="169" t="s">
        <v>83</v>
      </c>
      <c r="AW132" s="1234" t="s">
        <v>285</v>
      </c>
      <c r="AX132" s="1344"/>
      <c r="AY132" s="1344"/>
      <c r="AZ132" s="1344"/>
      <c r="BA132" s="1344"/>
      <c r="BB132" s="1344"/>
      <c r="BC132" s="170">
        <v>519000000</v>
      </c>
      <c r="BD132" s="171">
        <v>0</v>
      </c>
      <c r="BE132" s="170">
        <v>519000000</v>
      </c>
      <c r="BF132" s="171">
        <v>0</v>
      </c>
      <c r="BG132" s="171">
        <v>0</v>
      </c>
      <c r="BH132" s="171">
        <v>0</v>
      </c>
      <c r="BI132" s="171">
        <v>0</v>
      </c>
      <c r="BJ132" s="171">
        <v>0</v>
      </c>
      <c r="BK132" s="171">
        <v>0</v>
      </c>
      <c r="BL132" s="171">
        <v>0</v>
      </c>
      <c r="BM132" s="171">
        <v>0</v>
      </c>
      <c r="BN132" s="171">
        <v>0</v>
      </c>
      <c r="BO132" s="171">
        <v>0</v>
      </c>
    </row>
    <row r="133" spans="1:67" s="185" customFormat="1" x14ac:dyDescent="0.25">
      <c r="A133" s="185" t="str">
        <f>+B133&amp;"-"&amp;C133&amp;"-"&amp;D133&amp;"-"&amp;E133&amp;"-"&amp;F133&amp;"-"&amp;G133&amp;"-"&amp;AV133</f>
        <v>A-3-2-1-1-0-11</v>
      </c>
      <c r="B133" s="186" t="str">
        <f t="shared" si="18"/>
        <v>A</v>
      </c>
      <c r="C133" s="186" t="str">
        <f t="shared" si="19"/>
        <v>3</v>
      </c>
      <c r="D133" s="186" t="str">
        <f t="shared" si="20"/>
        <v>2</v>
      </c>
      <c r="E133" s="186" t="str">
        <f t="shared" si="21"/>
        <v>1</v>
      </c>
      <c r="F133" s="186" t="str">
        <f t="shared" si="15"/>
        <v>1</v>
      </c>
      <c r="G133" s="186">
        <f t="shared" si="16"/>
        <v>0</v>
      </c>
      <c r="H133" s="186"/>
      <c r="I133" s="186"/>
      <c r="J133" s="186"/>
      <c r="K133" s="186"/>
      <c r="M133" s="199"/>
      <c r="N133" s="1445" t="s">
        <v>17</v>
      </c>
      <c r="O133" s="1444"/>
      <c r="P133" s="1445" t="s">
        <v>297</v>
      </c>
      <c r="Q133" s="1444"/>
      <c r="R133" s="1445" t="s">
        <v>290</v>
      </c>
      <c r="S133" s="1444"/>
      <c r="T133" s="1445" t="s">
        <v>287</v>
      </c>
      <c r="U133" s="1444"/>
      <c r="V133" s="1445" t="s">
        <v>287</v>
      </c>
      <c r="W133" s="1444"/>
      <c r="X133" s="1444"/>
      <c r="Y133" s="1445"/>
      <c r="Z133" s="1444"/>
      <c r="AA133" s="1444"/>
      <c r="AB133" s="1445"/>
      <c r="AC133" s="1444"/>
      <c r="AD133" s="1445"/>
      <c r="AE133" s="1444"/>
      <c r="AF133" s="1446" t="s">
        <v>95</v>
      </c>
      <c r="AG133" s="1444"/>
      <c r="AH133" s="1444"/>
      <c r="AI133" s="1444"/>
      <c r="AJ133" s="1444"/>
      <c r="AK133" s="1444"/>
      <c r="AL133" s="1444"/>
      <c r="AM133" s="1444"/>
      <c r="AN133" s="1445" t="s">
        <v>281</v>
      </c>
      <c r="AO133" s="1444"/>
      <c r="AP133" s="1444"/>
      <c r="AQ133" s="1444"/>
      <c r="AR133" s="1444"/>
      <c r="AS133" s="1445" t="s">
        <v>284</v>
      </c>
      <c r="AT133" s="1444"/>
      <c r="AU133" s="1444"/>
      <c r="AV133" s="187" t="s">
        <v>83</v>
      </c>
      <c r="AW133" s="1443" t="s">
        <v>285</v>
      </c>
      <c r="AX133" s="1444"/>
      <c r="AY133" s="1444"/>
      <c r="AZ133" s="1444"/>
      <c r="BA133" s="1444"/>
      <c r="BB133" s="1444"/>
      <c r="BC133" s="188">
        <v>519000000</v>
      </c>
      <c r="BD133" s="189">
        <v>0</v>
      </c>
      <c r="BE133" s="189">
        <v>519000000</v>
      </c>
      <c r="BF133" s="189">
        <v>0</v>
      </c>
      <c r="BG133" s="188">
        <v>0</v>
      </c>
      <c r="BH133" s="188">
        <v>0</v>
      </c>
      <c r="BI133" s="188">
        <v>0</v>
      </c>
      <c r="BJ133" s="188">
        <v>0</v>
      </c>
      <c r="BK133" s="188">
        <v>0</v>
      </c>
      <c r="BL133" s="189">
        <v>0</v>
      </c>
      <c r="BM133" s="188">
        <v>0</v>
      </c>
      <c r="BN133" s="189">
        <v>0</v>
      </c>
      <c r="BO133" s="188">
        <v>0</v>
      </c>
    </row>
    <row r="134" spans="1:67" ht="14.45" customHeight="1" x14ac:dyDescent="0.25">
      <c r="N134" s="1233" t="s">
        <v>17</v>
      </c>
      <c r="O134" s="1344"/>
      <c r="P134" s="1233" t="s">
        <v>297</v>
      </c>
      <c r="Q134" s="1344"/>
      <c r="R134" s="1233" t="s">
        <v>292</v>
      </c>
      <c r="S134" s="1344"/>
      <c r="T134" s="1233"/>
      <c r="U134" s="1344"/>
      <c r="V134" s="1233"/>
      <c r="W134" s="1344"/>
      <c r="X134" s="1344"/>
      <c r="Y134" s="1233"/>
      <c r="Z134" s="1344"/>
      <c r="AA134" s="1344"/>
      <c r="AB134" s="1233"/>
      <c r="AC134" s="1344"/>
      <c r="AD134" s="1233"/>
      <c r="AE134" s="1344"/>
      <c r="AF134" s="1232" t="s">
        <v>320</v>
      </c>
      <c r="AG134" s="1344"/>
      <c r="AH134" s="1344"/>
      <c r="AI134" s="1344"/>
      <c r="AJ134" s="1344"/>
      <c r="AK134" s="1344"/>
      <c r="AL134" s="1344"/>
      <c r="AM134" s="1344"/>
      <c r="AN134" s="1233" t="s">
        <v>281</v>
      </c>
      <c r="AO134" s="1344"/>
      <c r="AP134" s="1344"/>
      <c r="AQ134" s="1344"/>
      <c r="AR134" s="1344"/>
      <c r="AS134" s="1233" t="s">
        <v>282</v>
      </c>
      <c r="AT134" s="1344"/>
      <c r="AU134" s="1344"/>
      <c r="AV134" s="169" t="s">
        <v>68</v>
      </c>
      <c r="AW134" s="1234" t="s">
        <v>283</v>
      </c>
      <c r="AX134" s="1344"/>
      <c r="AY134" s="1344"/>
      <c r="AZ134" s="1344"/>
      <c r="BA134" s="1344"/>
      <c r="BB134" s="1344"/>
      <c r="BC134" s="170">
        <v>606200000</v>
      </c>
      <c r="BD134" s="171">
        <v>0</v>
      </c>
      <c r="BE134" s="170">
        <v>186200000</v>
      </c>
      <c r="BF134" s="170">
        <v>-420000000</v>
      </c>
      <c r="BG134" s="171">
        <v>0</v>
      </c>
      <c r="BH134" s="171">
        <v>0</v>
      </c>
      <c r="BI134" s="171">
        <v>0</v>
      </c>
      <c r="BJ134" s="171">
        <v>0</v>
      </c>
      <c r="BK134" s="171">
        <v>0</v>
      </c>
      <c r="BL134" s="171">
        <v>0</v>
      </c>
      <c r="BM134" s="171">
        <v>0</v>
      </c>
      <c r="BN134" s="171">
        <v>0</v>
      </c>
      <c r="BO134" s="171">
        <v>0</v>
      </c>
    </row>
    <row r="135" spans="1:67" ht="14.45" customHeight="1" x14ac:dyDescent="0.25">
      <c r="N135" s="1233" t="s">
        <v>17</v>
      </c>
      <c r="O135" s="1344"/>
      <c r="P135" s="1233" t="s">
        <v>297</v>
      </c>
      <c r="Q135" s="1344"/>
      <c r="R135" s="1233" t="s">
        <v>292</v>
      </c>
      <c r="S135" s="1344"/>
      <c r="T135" s="1233" t="s">
        <v>297</v>
      </c>
      <c r="U135" s="1344"/>
      <c r="V135" s="1233"/>
      <c r="W135" s="1344"/>
      <c r="X135" s="1344"/>
      <c r="Y135" s="1233"/>
      <c r="Z135" s="1344"/>
      <c r="AA135" s="1344"/>
      <c r="AB135" s="1233"/>
      <c r="AC135" s="1344"/>
      <c r="AD135" s="1233"/>
      <c r="AE135" s="1344"/>
      <c r="AF135" s="1232" t="s">
        <v>321</v>
      </c>
      <c r="AG135" s="1344"/>
      <c r="AH135" s="1344"/>
      <c r="AI135" s="1344"/>
      <c r="AJ135" s="1344"/>
      <c r="AK135" s="1344"/>
      <c r="AL135" s="1344"/>
      <c r="AM135" s="1344"/>
      <c r="AN135" s="1233" t="s">
        <v>281</v>
      </c>
      <c r="AO135" s="1344"/>
      <c r="AP135" s="1344"/>
      <c r="AQ135" s="1344"/>
      <c r="AR135" s="1344"/>
      <c r="AS135" s="1233" t="s">
        <v>282</v>
      </c>
      <c r="AT135" s="1344"/>
      <c r="AU135" s="1344"/>
      <c r="AV135" s="169" t="s">
        <v>68</v>
      </c>
      <c r="AW135" s="1234" t="s">
        <v>283</v>
      </c>
      <c r="AX135" s="1344"/>
      <c r="AY135" s="1344"/>
      <c r="AZ135" s="1344"/>
      <c r="BA135" s="1344"/>
      <c r="BB135" s="1344"/>
      <c r="BC135" s="170">
        <v>606200000</v>
      </c>
      <c r="BD135" s="171">
        <v>0</v>
      </c>
      <c r="BE135" s="170">
        <v>186200000</v>
      </c>
      <c r="BF135" s="170">
        <v>-420000000</v>
      </c>
      <c r="BG135" s="171">
        <v>0</v>
      </c>
      <c r="BH135" s="171">
        <v>0</v>
      </c>
      <c r="BI135" s="171">
        <v>0</v>
      </c>
      <c r="BJ135" s="171">
        <v>0</v>
      </c>
      <c r="BK135" s="171">
        <v>0</v>
      </c>
      <c r="BL135" s="171">
        <v>0</v>
      </c>
      <c r="BM135" s="171">
        <v>0</v>
      </c>
      <c r="BN135" s="171">
        <v>0</v>
      </c>
      <c r="BO135" s="171">
        <v>0</v>
      </c>
    </row>
    <row r="136" spans="1:67" s="185" customFormat="1" x14ac:dyDescent="0.25">
      <c r="A136" s="185" t="str">
        <f>+B136&amp;"-"&amp;C136&amp;"-"&amp;D136&amp;"-"&amp;E136&amp;"-"&amp;F136&amp;"-"&amp;G136&amp;"-"&amp;AV136</f>
        <v>A-3-5-3-44-0-10</v>
      </c>
      <c r="B136" s="186" t="str">
        <f t="shared" si="18"/>
        <v>A</v>
      </c>
      <c r="C136" s="186" t="str">
        <f t="shared" si="19"/>
        <v>3</v>
      </c>
      <c r="D136" s="186" t="str">
        <f t="shared" si="20"/>
        <v>5</v>
      </c>
      <c r="E136" s="186" t="str">
        <f t="shared" si="21"/>
        <v>3</v>
      </c>
      <c r="F136" s="186" t="str">
        <f t="shared" si="15"/>
        <v>44</v>
      </c>
      <c r="G136" s="186">
        <f t="shared" si="16"/>
        <v>0</v>
      </c>
      <c r="H136" s="186"/>
      <c r="I136" s="186"/>
      <c r="J136" s="186"/>
      <c r="K136" s="186"/>
      <c r="M136" s="199"/>
      <c r="N136" s="1445" t="s">
        <v>17</v>
      </c>
      <c r="O136" s="1444"/>
      <c r="P136" s="1445" t="s">
        <v>297</v>
      </c>
      <c r="Q136" s="1444"/>
      <c r="R136" s="1445" t="s">
        <v>292</v>
      </c>
      <c r="S136" s="1444"/>
      <c r="T136" s="1445" t="s">
        <v>297</v>
      </c>
      <c r="U136" s="1444"/>
      <c r="V136" s="1445" t="s">
        <v>322</v>
      </c>
      <c r="W136" s="1444"/>
      <c r="X136" s="1444"/>
      <c r="Y136" s="1445"/>
      <c r="Z136" s="1444"/>
      <c r="AA136" s="1444"/>
      <c r="AB136" s="1445"/>
      <c r="AC136" s="1444"/>
      <c r="AD136" s="1445"/>
      <c r="AE136" s="1444"/>
      <c r="AF136" s="1446" t="s">
        <v>96</v>
      </c>
      <c r="AG136" s="1444"/>
      <c r="AH136" s="1444"/>
      <c r="AI136" s="1444"/>
      <c r="AJ136" s="1444"/>
      <c r="AK136" s="1444"/>
      <c r="AL136" s="1444"/>
      <c r="AM136" s="1444"/>
      <c r="AN136" s="1445" t="s">
        <v>281</v>
      </c>
      <c r="AO136" s="1444"/>
      <c r="AP136" s="1444"/>
      <c r="AQ136" s="1444"/>
      <c r="AR136" s="1444"/>
      <c r="AS136" s="1445" t="s">
        <v>282</v>
      </c>
      <c r="AT136" s="1444"/>
      <c r="AU136" s="1444"/>
      <c r="AV136" s="187" t="s">
        <v>68</v>
      </c>
      <c r="AW136" s="1443" t="s">
        <v>283</v>
      </c>
      <c r="AX136" s="1444"/>
      <c r="AY136" s="1444"/>
      <c r="AZ136" s="1444"/>
      <c r="BA136" s="1444"/>
      <c r="BB136" s="1444"/>
      <c r="BC136" s="188">
        <v>606200000</v>
      </c>
      <c r="BD136" s="189">
        <v>0</v>
      </c>
      <c r="BE136" s="189">
        <v>186200000</v>
      </c>
      <c r="BF136" s="189">
        <v>-420000000</v>
      </c>
      <c r="BG136" s="188">
        <v>0</v>
      </c>
      <c r="BH136" s="188">
        <v>0</v>
      </c>
      <c r="BI136" s="188">
        <v>0</v>
      </c>
      <c r="BJ136" s="188">
        <v>0</v>
      </c>
      <c r="BK136" s="188">
        <v>0</v>
      </c>
      <c r="BL136" s="189">
        <v>0</v>
      </c>
      <c r="BM136" s="188">
        <v>0</v>
      </c>
      <c r="BN136" s="189">
        <v>0</v>
      </c>
      <c r="BO136" s="188">
        <v>0</v>
      </c>
    </row>
    <row r="137" spans="1:67" x14ac:dyDescent="0.25">
      <c r="N137" s="1233" t="s">
        <v>17</v>
      </c>
      <c r="O137" s="1344"/>
      <c r="P137" s="1233" t="s">
        <v>297</v>
      </c>
      <c r="Q137" s="1344"/>
      <c r="R137" s="1233" t="s">
        <v>300</v>
      </c>
      <c r="S137" s="1344"/>
      <c r="T137" s="1233"/>
      <c r="U137" s="1344"/>
      <c r="V137" s="1233"/>
      <c r="W137" s="1344"/>
      <c r="X137" s="1344"/>
      <c r="Y137" s="1233"/>
      <c r="Z137" s="1344"/>
      <c r="AA137" s="1344"/>
      <c r="AB137" s="1233"/>
      <c r="AC137" s="1344"/>
      <c r="AD137" s="1233"/>
      <c r="AE137" s="1344"/>
      <c r="AF137" s="1232" t="s">
        <v>323</v>
      </c>
      <c r="AG137" s="1344"/>
      <c r="AH137" s="1344"/>
      <c r="AI137" s="1344"/>
      <c r="AJ137" s="1344"/>
      <c r="AK137" s="1344"/>
      <c r="AL137" s="1344"/>
      <c r="AM137" s="1344"/>
      <c r="AN137" s="1233" t="s">
        <v>281</v>
      </c>
      <c r="AO137" s="1344"/>
      <c r="AP137" s="1344"/>
      <c r="AQ137" s="1344"/>
      <c r="AR137" s="1344"/>
      <c r="AS137" s="1233" t="s">
        <v>282</v>
      </c>
      <c r="AT137" s="1344"/>
      <c r="AU137" s="1344"/>
      <c r="AV137" s="169" t="s">
        <v>68</v>
      </c>
      <c r="AW137" s="1234" t="s">
        <v>283</v>
      </c>
      <c r="AX137" s="1344"/>
      <c r="AY137" s="1344"/>
      <c r="AZ137" s="1344"/>
      <c r="BA137" s="1344"/>
      <c r="BB137" s="1344"/>
      <c r="BC137" s="170">
        <v>202718000000</v>
      </c>
      <c r="BD137" s="170">
        <v>23500000</v>
      </c>
      <c r="BE137" s="170">
        <v>486500000</v>
      </c>
      <c r="BF137" s="171">
        <v>0</v>
      </c>
      <c r="BG137" s="170">
        <v>4698867212</v>
      </c>
      <c r="BH137" s="170">
        <v>-4675367212</v>
      </c>
      <c r="BI137" s="170">
        <v>15277325176</v>
      </c>
      <c r="BJ137" s="170">
        <v>-10578457964</v>
      </c>
      <c r="BK137" s="170">
        <v>15268569679</v>
      </c>
      <c r="BL137" s="170">
        <v>8755497</v>
      </c>
      <c r="BM137" s="170">
        <v>15268569679</v>
      </c>
      <c r="BN137" s="171">
        <v>0</v>
      </c>
      <c r="BO137" s="170">
        <v>2512080</v>
      </c>
    </row>
    <row r="138" spans="1:67" ht="14.45" customHeight="1" x14ac:dyDescent="0.25">
      <c r="N138" s="1233" t="s">
        <v>17</v>
      </c>
      <c r="O138" s="1344"/>
      <c r="P138" s="1233" t="s">
        <v>297</v>
      </c>
      <c r="Q138" s="1344"/>
      <c r="R138" s="1233" t="s">
        <v>300</v>
      </c>
      <c r="S138" s="1344"/>
      <c r="T138" s="1233"/>
      <c r="U138" s="1344"/>
      <c r="V138" s="1233"/>
      <c r="W138" s="1344"/>
      <c r="X138" s="1344"/>
      <c r="Y138" s="1233"/>
      <c r="Z138" s="1344"/>
      <c r="AA138" s="1344"/>
      <c r="AB138" s="1233"/>
      <c r="AC138" s="1344"/>
      <c r="AD138" s="1233"/>
      <c r="AE138" s="1344"/>
      <c r="AF138" s="1232" t="s">
        <v>323</v>
      </c>
      <c r="AG138" s="1344"/>
      <c r="AH138" s="1344"/>
      <c r="AI138" s="1344"/>
      <c r="AJ138" s="1344"/>
      <c r="AK138" s="1344"/>
      <c r="AL138" s="1344"/>
      <c r="AM138" s="1344"/>
      <c r="AN138" s="1233" t="s">
        <v>281</v>
      </c>
      <c r="AO138" s="1344"/>
      <c r="AP138" s="1344"/>
      <c r="AQ138" s="1344"/>
      <c r="AR138" s="1344"/>
      <c r="AS138" s="1233" t="s">
        <v>284</v>
      </c>
      <c r="AT138" s="1344"/>
      <c r="AU138" s="1344"/>
      <c r="AV138" s="169" t="s">
        <v>26</v>
      </c>
      <c r="AW138" s="1234" t="s">
        <v>286</v>
      </c>
      <c r="AX138" s="1344"/>
      <c r="AY138" s="1344"/>
      <c r="AZ138" s="1344"/>
      <c r="BA138" s="1344"/>
      <c r="BB138" s="1344"/>
      <c r="BC138" s="170">
        <v>66513900000</v>
      </c>
      <c r="BD138" s="170">
        <v>1564844945</v>
      </c>
      <c r="BE138" s="170">
        <v>46452914074</v>
      </c>
      <c r="BF138" s="171">
        <v>0</v>
      </c>
      <c r="BG138" s="170">
        <v>573471557</v>
      </c>
      <c r="BH138" s="170">
        <v>991373388</v>
      </c>
      <c r="BI138" s="170">
        <v>154925237</v>
      </c>
      <c r="BJ138" s="170">
        <v>418546320</v>
      </c>
      <c r="BK138" s="170">
        <v>262094813</v>
      </c>
      <c r="BL138" s="170">
        <v>-107169576</v>
      </c>
      <c r="BM138" s="170">
        <v>262094813</v>
      </c>
      <c r="BN138" s="171">
        <v>0</v>
      </c>
      <c r="BO138" s="171">
        <v>0</v>
      </c>
    </row>
    <row r="139" spans="1:67" x14ac:dyDescent="0.25">
      <c r="N139" s="1233" t="s">
        <v>17</v>
      </c>
      <c r="O139" s="1344"/>
      <c r="P139" s="1233" t="s">
        <v>297</v>
      </c>
      <c r="Q139" s="1344"/>
      <c r="R139" s="1233" t="s">
        <v>300</v>
      </c>
      <c r="S139" s="1344"/>
      <c r="T139" s="1233" t="s">
        <v>287</v>
      </c>
      <c r="U139" s="1344"/>
      <c r="V139" s="1233"/>
      <c r="W139" s="1344"/>
      <c r="X139" s="1344"/>
      <c r="Y139" s="1233"/>
      <c r="Z139" s="1344"/>
      <c r="AA139" s="1344"/>
      <c r="AB139" s="1233"/>
      <c r="AC139" s="1344"/>
      <c r="AD139" s="1233"/>
      <c r="AE139" s="1344"/>
      <c r="AF139" s="1232" t="s">
        <v>427</v>
      </c>
      <c r="AG139" s="1344"/>
      <c r="AH139" s="1344"/>
      <c r="AI139" s="1344"/>
      <c r="AJ139" s="1344"/>
      <c r="AK139" s="1344"/>
      <c r="AL139" s="1344"/>
      <c r="AM139" s="1344"/>
      <c r="AN139" s="1233" t="s">
        <v>281</v>
      </c>
      <c r="AO139" s="1344"/>
      <c r="AP139" s="1344"/>
      <c r="AQ139" s="1344"/>
      <c r="AR139" s="1344"/>
      <c r="AS139" s="1233" t="s">
        <v>282</v>
      </c>
      <c r="AT139" s="1344"/>
      <c r="AU139" s="1344"/>
      <c r="AV139" s="169" t="s">
        <v>68</v>
      </c>
      <c r="AW139" s="1234" t="s">
        <v>283</v>
      </c>
      <c r="AX139" s="1344"/>
      <c r="AY139" s="1344"/>
      <c r="AZ139" s="1344"/>
      <c r="BA139" s="1344"/>
      <c r="BB139" s="1344"/>
      <c r="BC139" s="170">
        <v>420000000</v>
      </c>
      <c r="BD139" s="171">
        <v>0</v>
      </c>
      <c r="BE139" s="170">
        <v>420000000</v>
      </c>
      <c r="BF139" s="171">
        <v>0</v>
      </c>
      <c r="BG139" s="171">
        <v>0</v>
      </c>
      <c r="BH139" s="171">
        <v>0</v>
      </c>
      <c r="BI139" s="171">
        <v>0</v>
      </c>
      <c r="BJ139" s="171">
        <v>0</v>
      </c>
      <c r="BK139" s="171">
        <v>0</v>
      </c>
      <c r="BL139" s="171">
        <v>0</v>
      </c>
      <c r="BM139" s="171">
        <v>0</v>
      </c>
      <c r="BN139" s="171">
        <v>0</v>
      </c>
      <c r="BO139" s="171">
        <v>0</v>
      </c>
    </row>
    <row r="140" spans="1:67" x14ac:dyDescent="0.25">
      <c r="N140" s="1240" t="s">
        <v>17</v>
      </c>
      <c r="O140" s="1344"/>
      <c r="P140" s="1240" t="s">
        <v>297</v>
      </c>
      <c r="Q140" s="1344"/>
      <c r="R140" s="1240" t="s">
        <v>300</v>
      </c>
      <c r="S140" s="1344"/>
      <c r="T140" s="1240" t="s">
        <v>287</v>
      </c>
      <c r="U140" s="1344"/>
      <c r="V140" s="1240" t="s">
        <v>287</v>
      </c>
      <c r="W140" s="1344"/>
      <c r="X140" s="1344"/>
      <c r="Y140" s="1240"/>
      <c r="Z140" s="1344"/>
      <c r="AA140" s="1344"/>
      <c r="AB140" s="1240"/>
      <c r="AC140" s="1344"/>
      <c r="AD140" s="1240"/>
      <c r="AE140" s="1344"/>
      <c r="AF140" s="1239" t="s">
        <v>427</v>
      </c>
      <c r="AG140" s="1344"/>
      <c r="AH140" s="1344"/>
      <c r="AI140" s="1344"/>
      <c r="AJ140" s="1344"/>
      <c r="AK140" s="1344"/>
      <c r="AL140" s="1344"/>
      <c r="AM140" s="1344"/>
      <c r="AN140" s="1240" t="s">
        <v>281</v>
      </c>
      <c r="AO140" s="1344"/>
      <c r="AP140" s="1344"/>
      <c r="AQ140" s="1344"/>
      <c r="AR140" s="1344"/>
      <c r="AS140" s="1240" t="s">
        <v>282</v>
      </c>
      <c r="AT140" s="1344"/>
      <c r="AU140" s="1344"/>
      <c r="AV140" s="172" t="s">
        <v>68</v>
      </c>
      <c r="AW140" s="1241" t="s">
        <v>283</v>
      </c>
      <c r="AX140" s="1344"/>
      <c r="AY140" s="1344"/>
      <c r="AZ140" s="1344"/>
      <c r="BA140" s="1344"/>
      <c r="BB140" s="1344"/>
      <c r="BC140" s="173">
        <v>420000000</v>
      </c>
      <c r="BD140" s="174">
        <v>0</v>
      </c>
      <c r="BE140" s="173">
        <v>420000000</v>
      </c>
      <c r="BF140" s="174">
        <v>0</v>
      </c>
      <c r="BG140" s="174">
        <v>0</v>
      </c>
      <c r="BH140" s="174">
        <v>0</v>
      </c>
      <c r="BI140" s="174">
        <v>0</v>
      </c>
      <c r="BJ140" s="174">
        <v>0</v>
      </c>
      <c r="BK140" s="174">
        <v>0</v>
      </c>
      <c r="BL140" s="174">
        <v>0</v>
      </c>
      <c r="BM140" s="174">
        <v>0</v>
      </c>
      <c r="BN140" s="174">
        <v>0</v>
      </c>
      <c r="BO140" s="174">
        <v>0</v>
      </c>
    </row>
    <row r="141" spans="1:67" s="185" customFormat="1" x14ac:dyDescent="0.25">
      <c r="A141" s="185" t="str">
        <f>+B141&amp;"-"&amp;C141&amp;"-"&amp;D141&amp;"-"&amp;E141&amp;"-"&amp;F141&amp;"-"&amp;G141&amp;"-"&amp;AV141</f>
        <v>A-3-6-1-1-2-10</v>
      </c>
      <c r="B141" s="186" t="str">
        <f t="shared" si="18"/>
        <v>A</v>
      </c>
      <c r="C141" s="186" t="str">
        <f t="shared" si="19"/>
        <v>3</v>
      </c>
      <c r="D141" s="186" t="str">
        <f t="shared" si="20"/>
        <v>6</v>
      </c>
      <c r="E141" s="186" t="str">
        <f t="shared" si="21"/>
        <v>1</v>
      </c>
      <c r="F141" s="186" t="str">
        <f t="shared" si="15"/>
        <v>1</v>
      </c>
      <c r="G141" s="186" t="str">
        <f t="shared" si="16"/>
        <v>2</v>
      </c>
      <c r="H141" s="186"/>
      <c r="I141" s="186"/>
      <c r="J141" s="186"/>
      <c r="K141" s="186"/>
      <c r="M141" s="199"/>
      <c r="N141" s="1445" t="s">
        <v>17</v>
      </c>
      <c r="O141" s="1444"/>
      <c r="P141" s="1445" t="s">
        <v>297</v>
      </c>
      <c r="Q141" s="1444"/>
      <c r="R141" s="1445" t="s">
        <v>300</v>
      </c>
      <c r="S141" s="1444"/>
      <c r="T141" s="1445" t="s">
        <v>287</v>
      </c>
      <c r="U141" s="1444"/>
      <c r="V141" s="1445" t="s">
        <v>287</v>
      </c>
      <c r="W141" s="1444"/>
      <c r="X141" s="1444"/>
      <c r="Y141" s="1445" t="s">
        <v>290</v>
      </c>
      <c r="Z141" s="1444"/>
      <c r="AA141" s="1444"/>
      <c r="AB141" s="1445"/>
      <c r="AC141" s="1444"/>
      <c r="AD141" s="1445"/>
      <c r="AE141" s="1444"/>
      <c r="AF141" s="1446" t="s">
        <v>428</v>
      </c>
      <c r="AG141" s="1444"/>
      <c r="AH141" s="1444"/>
      <c r="AI141" s="1444"/>
      <c r="AJ141" s="1444"/>
      <c r="AK141" s="1444"/>
      <c r="AL141" s="1444"/>
      <c r="AM141" s="1444"/>
      <c r="AN141" s="1445" t="s">
        <v>281</v>
      </c>
      <c r="AO141" s="1444"/>
      <c r="AP141" s="1444"/>
      <c r="AQ141" s="1444"/>
      <c r="AR141" s="1444"/>
      <c r="AS141" s="1445" t="s">
        <v>282</v>
      </c>
      <c r="AT141" s="1444"/>
      <c r="AU141" s="1444"/>
      <c r="AV141" s="187" t="s">
        <v>68</v>
      </c>
      <c r="AW141" s="1443" t="s">
        <v>283</v>
      </c>
      <c r="AX141" s="1444"/>
      <c r="AY141" s="1444"/>
      <c r="AZ141" s="1444"/>
      <c r="BA141" s="1444"/>
      <c r="BB141" s="1444"/>
      <c r="BC141" s="188">
        <v>420000000</v>
      </c>
      <c r="BD141" s="189">
        <v>0</v>
      </c>
      <c r="BE141" s="189">
        <v>420000000</v>
      </c>
      <c r="BF141" s="189">
        <v>0</v>
      </c>
      <c r="BG141" s="188">
        <v>0</v>
      </c>
      <c r="BH141" s="188">
        <v>0</v>
      </c>
      <c r="BI141" s="188">
        <v>0</v>
      </c>
      <c r="BJ141" s="188">
        <v>0</v>
      </c>
      <c r="BK141" s="188">
        <v>0</v>
      </c>
      <c r="BL141" s="189">
        <v>0</v>
      </c>
      <c r="BM141" s="188">
        <v>0</v>
      </c>
      <c r="BN141" s="189">
        <v>0</v>
      </c>
      <c r="BO141" s="188">
        <v>0</v>
      </c>
    </row>
    <row r="142" spans="1:67" x14ac:dyDescent="0.25">
      <c r="B142" s="179" t="str">
        <f t="shared" si="18"/>
        <v>A</v>
      </c>
      <c r="C142" s="179" t="str">
        <f t="shared" si="19"/>
        <v>3</v>
      </c>
      <c r="D142" s="179" t="str">
        <f t="shared" si="20"/>
        <v>6</v>
      </c>
      <c r="E142" s="179" t="str">
        <f t="shared" si="21"/>
        <v>3</v>
      </c>
      <c r="N142" s="1233" t="s">
        <v>17</v>
      </c>
      <c r="O142" s="1344"/>
      <c r="P142" s="1233" t="s">
        <v>297</v>
      </c>
      <c r="Q142" s="1344"/>
      <c r="R142" s="1233" t="s">
        <v>300</v>
      </c>
      <c r="S142" s="1344"/>
      <c r="T142" s="1233" t="s">
        <v>297</v>
      </c>
      <c r="U142" s="1344"/>
      <c r="V142" s="1233"/>
      <c r="W142" s="1344"/>
      <c r="X142" s="1344"/>
      <c r="Y142" s="1233"/>
      <c r="Z142" s="1344"/>
      <c r="AA142" s="1344"/>
      <c r="AB142" s="1233"/>
      <c r="AC142" s="1344"/>
      <c r="AD142" s="1233"/>
      <c r="AE142" s="1344"/>
      <c r="AF142" s="1232" t="s">
        <v>324</v>
      </c>
      <c r="AG142" s="1344"/>
      <c r="AH142" s="1344"/>
      <c r="AI142" s="1344"/>
      <c r="AJ142" s="1344"/>
      <c r="AK142" s="1344"/>
      <c r="AL142" s="1344"/>
      <c r="AM142" s="1344"/>
      <c r="AN142" s="1233" t="s">
        <v>281</v>
      </c>
      <c r="AO142" s="1344"/>
      <c r="AP142" s="1344"/>
      <c r="AQ142" s="1344"/>
      <c r="AR142" s="1344"/>
      <c r="AS142" s="1233" t="s">
        <v>282</v>
      </c>
      <c r="AT142" s="1344"/>
      <c r="AU142" s="1344"/>
      <c r="AV142" s="169" t="s">
        <v>68</v>
      </c>
      <c r="AW142" s="1234" t="s">
        <v>283</v>
      </c>
      <c r="AX142" s="1344"/>
      <c r="AY142" s="1344"/>
      <c r="AZ142" s="1344"/>
      <c r="BA142" s="1344"/>
      <c r="BB142" s="1344"/>
      <c r="BC142" s="170">
        <v>202298000000</v>
      </c>
      <c r="BD142" s="170">
        <v>23500000</v>
      </c>
      <c r="BE142" s="170">
        <v>66500000</v>
      </c>
      <c r="BF142" s="171">
        <v>0</v>
      </c>
      <c r="BG142" s="170">
        <v>4698867212</v>
      </c>
      <c r="BH142" s="170">
        <v>-4675367212</v>
      </c>
      <c r="BI142" s="170">
        <v>15277325176</v>
      </c>
      <c r="BJ142" s="170">
        <v>-10578457964</v>
      </c>
      <c r="BK142" s="170">
        <v>15268569679</v>
      </c>
      <c r="BL142" s="170">
        <v>8755497</v>
      </c>
      <c r="BM142" s="170">
        <v>15268569679</v>
      </c>
      <c r="BN142" s="171">
        <v>0</v>
      </c>
      <c r="BO142" s="170">
        <v>2512080</v>
      </c>
    </row>
    <row r="143" spans="1:67" ht="14.45" customHeight="1" x14ac:dyDescent="0.25">
      <c r="B143" s="179" t="str">
        <f t="shared" si="18"/>
        <v>A</v>
      </c>
      <c r="C143" s="179" t="str">
        <f t="shared" si="19"/>
        <v>3</v>
      </c>
      <c r="D143" s="179" t="str">
        <f t="shared" si="20"/>
        <v>6</v>
      </c>
      <c r="E143" s="179" t="str">
        <f t="shared" si="21"/>
        <v>3</v>
      </c>
      <c r="N143" s="1233" t="s">
        <v>17</v>
      </c>
      <c r="O143" s="1344"/>
      <c r="P143" s="1233" t="s">
        <v>297</v>
      </c>
      <c r="Q143" s="1344"/>
      <c r="R143" s="1233" t="s">
        <v>300</v>
      </c>
      <c r="S143" s="1344"/>
      <c r="T143" s="1233" t="s">
        <v>297</v>
      </c>
      <c r="U143" s="1344"/>
      <c r="V143" s="1233"/>
      <c r="W143" s="1344"/>
      <c r="X143" s="1344"/>
      <c r="Y143" s="1233"/>
      <c r="Z143" s="1344"/>
      <c r="AA143" s="1344"/>
      <c r="AB143" s="1233"/>
      <c r="AC143" s="1344"/>
      <c r="AD143" s="1233"/>
      <c r="AE143" s="1344"/>
      <c r="AF143" s="1232" t="s">
        <v>324</v>
      </c>
      <c r="AG143" s="1344"/>
      <c r="AH143" s="1344"/>
      <c r="AI143" s="1344"/>
      <c r="AJ143" s="1344"/>
      <c r="AK143" s="1344"/>
      <c r="AL143" s="1344"/>
      <c r="AM143" s="1344"/>
      <c r="AN143" s="1233" t="s">
        <v>281</v>
      </c>
      <c r="AO143" s="1344"/>
      <c r="AP143" s="1344"/>
      <c r="AQ143" s="1344"/>
      <c r="AR143" s="1344"/>
      <c r="AS143" s="1233" t="s">
        <v>284</v>
      </c>
      <c r="AT143" s="1344"/>
      <c r="AU143" s="1344"/>
      <c r="AV143" s="169" t="s">
        <v>26</v>
      </c>
      <c r="AW143" s="1234" t="s">
        <v>286</v>
      </c>
      <c r="AX143" s="1344"/>
      <c r="AY143" s="1344"/>
      <c r="AZ143" s="1344"/>
      <c r="BA143" s="1344"/>
      <c r="BB143" s="1344"/>
      <c r="BC143" s="170">
        <v>66513900000</v>
      </c>
      <c r="BD143" s="170">
        <v>1564844945</v>
      </c>
      <c r="BE143" s="170">
        <v>46452914074</v>
      </c>
      <c r="BF143" s="171">
        <v>0</v>
      </c>
      <c r="BG143" s="170">
        <v>573471557</v>
      </c>
      <c r="BH143" s="170">
        <v>991373388</v>
      </c>
      <c r="BI143" s="170">
        <v>154925237</v>
      </c>
      <c r="BJ143" s="170">
        <v>418546320</v>
      </c>
      <c r="BK143" s="170">
        <v>262094813</v>
      </c>
      <c r="BL143" s="170">
        <v>-107169576</v>
      </c>
      <c r="BM143" s="170">
        <v>262094813</v>
      </c>
      <c r="BN143" s="171">
        <v>0</v>
      </c>
      <c r="BO143" s="171">
        <v>0</v>
      </c>
    </row>
    <row r="144" spans="1:67" s="185" customFormat="1" x14ac:dyDescent="0.25">
      <c r="A144" s="185" t="str">
        <f>+B144&amp;"-"&amp;C144&amp;"-"&amp;D144&amp;"-"&amp;E144&amp;"-"&amp;F144&amp;"-"&amp;G144&amp;"-"&amp;AV144</f>
        <v>A-3-6-3-4--10</v>
      </c>
      <c r="B144" s="186" t="str">
        <f t="shared" si="18"/>
        <v>A</v>
      </c>
      <c r="C144" s="186" t="str">
        <f t="shared" si="19"/>
        <v>3</v>
      </c>
      <c r="D144" s="186" t="str">
        <f t="shared" si="20"/>
        <v>6</v>
      </c>
      <c r="E144" s="186" t="str">
        <f t="shared" si="21"/>
        <v>3</v>
      </c>
      <c r="F144" s="186" t="str">
        <f t="shared" si="15"/>
        <v>4</v>
      </c>
      <c r="G144" s="186"/>
      <c r="H144" s="186"/>
      <c r="I144" s="186"/>
      <c r="J144" s="186"/>
      <c r="K144" s="186"/>
      <c r="M144" s="199"/>
      <c r="N144" s="1445" t="s">
        <v>17</v>
      </c>
      <c r="O144" s="1444"/>
      <c r="P144" s="1445" t="s">
        <v>297</v>
      </c>
      <c r="Q144" s="1444"/>
      <c r="R144" s="1445" t="s">
        <v>300</v>
      </c>
      <c r="S144" s="1444"/>
      <c r="T144" s="1445" t="s">
        <v>297</v>
      </c>
      <c r="U144" s="1444"/>
      <c r="V144" s="1445" t="s">
        <v>291</v>
      </c>
      <c r="W144" s="1444"/>
      <c r="X144" s="1444"/>
      <c r="Y144" s="1445"/>
      <c r="Z144" s="1444"/>
      <c r="AA144" s="1444"/>
      <c r="AB144" s="1445"/>
      <c r="AC144" s="1444"/>
      <c r="AD144" s="1445"/>
      <c r="AE144" s="1444"/>
      <c r="AF144" s="1446" t="s">
        <v>97</v>
      </c>
      <c r="AG144" s="1444"/>
      <c r="AH144" s="1444"/>
      <c r="AI144" s="1444"/>
      <c r="AJ144" s="1444"/>
      <c r="AK144" s="1444"/>
      <c r="AL144" s="1444"/>
      <c r="AM144" s="1444"/>
      <c r="AN144" s="1445" t="s">
        <v>281</v>
      </c>
      <c r="AO144" s="1444"/>
      <c r="AP144" s="1444"/>
      <c r="AQ144" s="1444"/>
      <c r="AR144" s="1444"/>
      <c r="AS144" s="1445" t="s">
        <v>282</v>
      </c>
      <c r="AT144" s="1444"/>
      <c r="AU144" s="1444"/>
      <c r="AV144" s="187" t="s">
        <v>68</v>
      </c>
      <c r="AW144" s="1443" t="s">
        <v>283</v>
      </c>
      <c r="AX144" s="1444"/>
      <c r="AY144" s="1444"/>
      <c r="AZ144" s="1444"/>
      <c r="BA144" s="1444"/>
      <c r="BB144" s="1444"/>
      <c r="BC144" s="188">
        <v>298000000</v>
      </c>
      <c r="BD144" s="189">
        <v>23500000</v>
      </c>
      <c r="BE144" s="189">
        <v>66500000</v>
      </c>
      <c r="BF144" s="189">
        <v>0</v>
      </c>
      <c r="BG144" s="188">
        <v>8750000</v>
      </c>
      <c r="BH144" s="188">
        <v>14750000</v>
      </c>
      <c r="BI144" s="188">
        <v>33500000</v>
      </c>
      <c r="BJ144" s="188">
        <v>-24750000</v>
      </c>
      <c r="BK144" s="188">
        <v>33500000</v>
      </c>
      <c r="BL144" s="189">
        <v>0</v>
      </c>
      <c r="BM144" s="188">
        <v>33500000</v>
      </c>
      <c r="BN144" s="189">
        <v>0</v>
      </c>
      <c r="BO144" s="188">
        <v>0</v>
      </c>
    </row>
    <row r="145" spans="1:67" s="185" customFormat="1" x14ac:dyDescent="0.25">
      <c r="A145" s="185" t="str">
        <f>+B145&amp;"-"&amp;C145&amp;"-"&amp;D145&amp;"-"&amp;E145&amp;"-"&amp;F145&amp;"-"&amp;G145&amp;"-"&amp;AV145</f>
        <v>A-3-6-3-7--10</v>
      </c>
      <c r="B145" s="186" t="str">
        <f t="shared" si="18"/>
        <v>A</v>
      </c>
      <c r="C145" s="186" t="str">
        <f t="shared" si="19"/>
        <v>3</v>
      </c>
      <c r="D145" s="186" t="str">
        <f t="shared" si="20"/>
        <v>6</v>
      </c>
      <c r="E145" s="186" t="str">
        <f t="shared" si="21"/>
        <v>3</v>
      </c>
      <c r="F145" s="186" t="str">
        <f t="shared" si="15"/>
        <v>7</v>
      </c>
      <c r="G145" s="186"/>
      <c r="H145" s="186"/>
      <c r="I145" s="186"/>
      <c r="J145" s="186"/>
      <c r="K145" s="186"/>
      <c r="M145" s="199"/>
      <c r="N145" s="1445" t="s">
        <v>17</v>
      </c>
      <c r="O145" s="1444"/>
      <c r="P145" s="1445" t="s">
        <v>297</v>
      </c>
      <c r="Q145" s="1444"/>
      <c r="R145" s="1445" t="s">
        <v>300</v>
      </c>
      <c r="S145" s="1444"/>
      <c r="T145" s="1445" t="s">
        <v>297</v>
      </c>
      <c r="U145" s="1444"/>
      <c r="V145" s="1445" t="s">
        <v>301</v>
      </c>
      <c r="W145" s="1444"/>
      <c r="X145" s="1444"/>
      <c r="Y145" s="1445"/>
      <c r="Z145" s="1444"/>
      <c r="AA145" s="1444"/>
      <c r="AB145" s="1445"/>
      <c r="AC145" s="1444"/>
      <c r="AD145" s="1445"/>
      <c r="AE145" s="1444"/>
      <c r="AF145" s="1446" t="s">
        <v>98</v>
      </c>
      <c r="AG145" s="1444"/>
      <c r="AH145" s="1444"/>
      <c r="AI145" s="1444"/>
      <c r="AJ145" s="1444"/>
      <c r="AK145" s="1444"/>
      <c r="AL145" s="1444"/>
      <c r="AM145" s="1444"/>
      <c r="AN145" s="1445" t="s">
        <v>281</v>
      </c>
      <c r="AO145" s="1444"/>
      <c r="AP145" s="1444"/>
      <c r="AQ145" s="1444"/>
      <c r="AR145" s="1444"/>
      <c r="AS145" s="1445" t="s">
        <v>282</v>
      </c>
      <c r="AT145" s="1444"/>
      <c r="AU145" s="1444"/>
      <c r="AV145" s="187" t="s">
        <v>68</v>
      </c>
      <c r="AW145" s="1443" t="s">
        <v>283</v>
      </c>
      <c r="AX145" s="1444"/>
      <c r="AY145" s="1444"/>
      <c r="AZ145" s="1444"/>
      <c r="BA145" s="1444"/>
      <c r="BB145" s="1444"/>
      <c r="BC145" s="188">
        <v>202000000000</v>
      </c>
      <c r="BD145" s="189">
        <v>0</v>
      </c>
      <c r="BE145" s="189">
        <v>0</v>
      </c>
      <c r="BF145" s="189">
        <v>0</v>
      </c>
      <c r="BG145" s="188">
        <v>4690117212</v>
      </c>
      <c r="BH145" s="188">
        <v>-4690117212</v>
      </c>
      <c r="BI145" s="188">
        <v>15243825176</v>
      </c>
      <c r="BJ145" s="188">
        <v>-10553707964</v>
      </c>
      <c r="BK145" s="188">
        <v>15235069679</v>
      </c>
      <c r="BL145" s="189">
        <v>8755497</v>
      </c>
      <c r="BM145" s="188">
        <v>15235069679</v>
      </c>
      <c r="BN145" s="189">
        <v>0</v>
      </c>
      <c r="BO145" s="188">
        <v>2512080</v>
      </c>
    </row>
    <row r="146" spans="1:67" s="190" customFormat="1" x14ac:dyDescent="0.25">
      <c r="B146" s="191" t="str">
        <f t="shared" si="18"/>
        <v>A</v>
      </c>
      <c r="C146" s="191" t="str">
        <f t="shared" si="19"/>
        <v>3</v>
      </c>
      <c r="D146" s="191" t="str">
        <f t="shared" si="20"/>
        <v>6</v>
      </c>
      <c r="E146" s="191" t="str">
        <f t="shared" si="21"/>
        <v>3</v>
      </c>
      <c r="F146" s="191" t="str">
        <f t="shared" si="15"/>
        <v>11</v>
      </c>
      <c r="G146" s="191"/>
      <c r="H146" s="191"/>
      <c r="I146" s="191"/>
      <c r="J146" s="191"/>
      <c r="K146" s="191"/>
      <c r="M146" s="200"/>
      <c r="N146" s="1447" t="s">
        <v>17</v>
      </c>
      <c r="O146" s="1448"/>
      <c r="P146" s="1447" t="s">
        <v>297</v>
      </c>
      <c r="Q146" s="1448"/>
      <c r="R146" s="1447" t="s">
        <v>300</v>
      </c>
      <c r="S146" s="1448"/>
      <c r="T146" s="1447" t="s">
        <v>297</v>
      </c>
      <c r="U146" s="1448"/>
      <c r="V146" s="1447" t="s">
        <v>83</v>
      </c>
      <c r="W146" s="1448"/>
      <c r="X146" s="1448"/>
      <c r="Y146" s="1447"/>
      <c r="Z146" s="1448"/>
      <c r="AA146" s="1448"/>
      <c r="AB146" s="1447"/>
      <c r="AC146" s="1448"/>
      <c r="AD146" s="1447"/>
      <c r="AE146" s="1448"/>
      <c r="AF146" s="1449" t="s">
        <v>187</v>
      </c>
      <c r="AG146" s="1448"/>
      <c r="AH146" s="1448"/>
      <c r="AI146" s="1448"/>
      <c r="AJ146" s="1448"/>
      <c r="AK146" s="1448"/>
      <c r="AL146" s="1448"/>
      <c r="AM146" s="1448"/>
      <c r="AN146" s="1447" t="s">
        <v>281</v>
      </c>
      <c r="AO146" s="1448"/>
      <c r="AP146" s="1448"/>
      <c r="AQ146" s="1448"/>
      <c r="AR146" s="1448"/>
      <c r="AS146" s="1447" t="s">
        <v>284</v>
      </c>
      <c r="AT146" s="1448"/>
      <c r="AU146" s="1448"/>
      <c r="AV146" s="192" t="s">
        <v>26</v>
      </c>
      <c r="AW146" s="1450" t="s">
        <v>286</v>
      </c>
      <c r="AX146" s="1448"/>
      <c r="AY146" s="1448"/>
      <c r="AZ146" s="1448"/>
      <c r="BA146" s="1448"/>
      <c r="BB146" s="1448"/>
      <c r="BC146" s="193">
        <v>66009000000</v>
      </c>
      <c r="BD146" s="194">
        <v>1564844945</v>
      </c>
      <c r="BE146" s="194">
        <v>45948014074</v>
      </c>
      <c r="BF146" s="194">
        <v>0</v>
      </c>
      <c r="BG146" s="193">
        <v>573471557</v>
      </c>
      <c r="BH146" s="193">
        <v>991373388</v>
      </c>
      <c r="BI146" s="193">
        <v>154925237</v>
      </c>
      <c r="BJ146" s="193">
        <v>418546320</v>
      </c>
      <c r="BK146" s="193">
        <v>262094813</v>
      </c>
      <c r="BL146" s="194">
        <v>-107169576</v>
      </c>
      <c r="BM146" s="193">
        <v>262094813</v>
      </c>
      <c r="BN146" s="194">
        <v>0</v>
      </c>
      <c r="BO146" s="193">
        <v>0</v>
      </c>
    </row>
    <row r="147" spans="1:67" s="185" customFormat="1" x14ac:dyDescent="0.25">
      <c r="A147" s="185" t="str">
        <f>+B147&amp;"-"&amp;C147&amp;"-"&amp;D147&amp;"-"&amp;E147&amp;"-"&amp;F147&amp;"-"&amp;G147&amp;"-"&amp;AV147</f>
        <v>A-3-6-3-11-1-16</v>
      </c>
      <c r="B147" s="186" t="str">
        <f t="shared" si="18"/>
        <v>A</v>
      </c>
      <c r="C147" s="186" t="str">
        <f t="shared" si="19"/>
        <v>3</v>
      </c>
      <c r="D147" s="186" t="str">
        <f t="shared" si="20"/>
        <v>6</v>
      </c>
      <c r="E147" s="186" t="str">
        <f t="shared" si="21"/>
        <v>3</v>
      </c>
      <c r="F147" s="186" t="str">
        <f t="shared" ref="F147:F210" si="22">+V147</f>
        <v>11</v>
      </c>
      <c r="G147" s="186" t="str">
        <f t="shared" ref="G147:G210" si="23">+Y147</f>
        <v>1</v>
      </c>
      <c r="H147" s="186"/>
      <c r="I147" s="186"/>
      <c r="J147" s="186"/>
      <c r="K147" s="186"/>
      <c r="M147" s="199"/>
      <c r="N147" s="1445" t="s">
        <v>17</v>
      </c>
      <c r="O147" s="1444"/>
      <c r="P147" s="1445" t="s">
        <v>297</v>
      </c>
      <c r="Q147" s="1444"/>
      <c r="R147" s="1445" t="s">
        <v>300</v>
      </c>
      <c r="S147" s="1444"/>
      <c r="T147" s="1445" t="s">
        <v>297</v>
      </c>
      <c r="U147" s="1444"/>
      <c r="V147" s="1445" t="s">
        <v>83</v>
      </c>
      <c r="W147" s="1444"/>
      <c r="X147" s="1444"/>
      <c r="Y147" s="1445" t="s">
        <v>287</v>
      </c>
      <c r="Z147" s="1444"/>
      <c r="AA147" s="1444"/>
      <c r="AB147" s="1445" t="s">
        <v>244</v>
      </c>
      <c r="AC147" s="1444"/>
      <c r="AD147" s="1445" t="s">
        <v>244</v>
      </c>
      <c r="AE147" s="1444"/>
      <c r="AF147" s="1446" t="s">
        <v>99</v>
      </c>
      <c r="AG147" s="1444"/>
      <c r="AH147" s="1444"/>
      <c r="AI147" s="1444"/>
      <c r="AJ147" s="1444"/>
      <c r="AK147" s="1444"/>
      <c r="AL147" s="1444"/>
      <c r="AM147" s="1444"/>
      <c r="AN147" s="1445" t="s">
        <v>281</v>
      </c>
      <c r="AO147" s="1444"/>
      <c r="AP147" s="1444"/>
      <c r="AQ147" s="1444"/>
      <c r="AR147" s="1444"/>
      <c r="AS147" s="1445" t="s">
        <v>284</v>
      </c>
      <c r="AT147" s="1444"/>
      <c r="AU147" s="1444"/>
      <c r="AV147" s="187" t="s">
        <v>26</v>
      </c>
      <c r="AW147" s="1443" t="s">
        <v>286</v>
      </c>
      <c r="AX147" s="1444"/>
      <c r="AY147" s="1444"/>
      <c r="AZ147" s="1444"/>
      <c r="BA147" s="1444"/>
      <c r="BB147" s="1444"/>
      <c r="BC147" s="188">
        <v>58014500000</v>
      </c>
      <c r="BD147" s="189">
        <v>1564844945</v>
      </c>
      <c r="BE147" s="189">
        <v>45873014074</v>
      </c>
      <c r="BF147" s="189">
        <v>0</v>
      </c>
      <c r="BG147" s="188">
        <v>573471557</v>
      </c>
      <c r="BH147" s="188">
        <v>991373388</v>
      </c>
      <c r="BI147" s="188">
        <v>154382597</v>
      </c>
      <c r="BJ147" s="188">
        <v>419088960</v>
      </c>
      <c r="BK147" s="188">
        <v>261552173</v>
      </c>
      <c r="BL147" s="189">
        <v>-107169576</v>
      </c>
      <c r="BM147" s="188">
        <v>261552173</v>
      </c>
      <c r="BN147" s="189">
        <v>0</v>
      </c>
      <c r="BO147" s="188">
        <v>0</v>
      </c>
    </row>
    <row r="148" spans="1:67" s="185" customFormat="1" x14ac:dyDescent="0.25">
      <c r="A148" s="185" t="str">
        <f>+B148&amp;"-"&amp;C148&amp;"-"&amp;D148&amp;"-"&amp;E148&amp;"-"&amp;F148&amp;"-"&amp;G148&amp;"-"&amp;AV148</f>
        <v>A-3-6-3-11-2-16</v>
      </c>
      <c r="B148" s="186" t="str">
        <f t="shared" si="18"/>
        <v>A</v>
      </c>
      <c r="C148" s="186" t="str">
        <f t="shared" si="19"/>
        <v>3</v>
      </c>
      <c r="D148" s="186" t="str">
        <f t="shared" si="20"/>
        <v>6</v>
      </c>
      <c r="E148" s="186" t="str">
        <f t="shared" si="21"/>
        <v>3</v>
      </c>
      <c r="F148" s="186" t="str">
        <f t="shared" si="22"/>
        <v>11</v>
      </c>
      <c r="G148" s="186" t="str">
        <f t="shared" si="23"/>
        <v>2</v>
      </c>
      <c r="H148" s="186"/>
      <c r="I148" s="186"/>
      <c r="J148" s="186"/>
      <c r="K148" s="186"/>
      <c r="M148" s="199"/>
      <c r="N148" s="1445" t="s">
        <v>17</v>
      </c>
      <c r="O148" s="1444"/>
      <c r="P148" s="1445" t="s">
        <v>297</v>
      </c>
      <c r="Q148" s="1444"/>
      <c r="R148" s="1445" t="s">
        <v>300</v>
      </c>
      <c r="S148" s="1444"/>
      <c r="T148" s="1445" t="s">
        <v>297</v>
      </c>
      <c r="U148" s="1444"/>
      <c r="V148" s="1445" t="s">
        <v>83</v>
      </c>
      <c r="W148" s="1444"/>
      <c r="X148" s="1444"/>
      <c r="Y148" s="1445" t="s">
        <v>290</v>
      </c>
      <c r="Z148" s="1444"/>
      <c r="AA148" s="1444"/>
      <c r="AB148" s="1445" t="s">
        <v>244</v>
      </c>
      <c r="AC148" s="1444"/>
      <c r="AD148" s="1445" t="s">
        <v>244</v>
      </c>
      <c r="AE148" s="1444"/>
      <c r="AF148" s="1446" t="s">
        <v>100</v>
      </c>
      <c r="AG148" s="1444"/>
      <c r="AH148" s="1444"/>
      <c r="AI148" s="1444"/>
      <c r="AJ148" s="1444"/>
      <c r="AK148" s="1444"/>
      <c r="AL148" s="1444"/>
      <c r="AM148" s="1444"/>
      <c r="AN148" s="1445" t="s">
        <v>281</v>
      </c>
      <c r="AO148" s="1444"/>
      <c r="AP148" s="1444"/>
      <c r="AQ148" s="1444"/>
      <c r="AR148" s="1444"/>
      <c r="AS148" s="1445" t="s">
        <v>284</v>
      </c>
      <c r="AT148" s="1444"/>
      <c r="AU148" s="1444"/>
      <c r="AV148" s="187" t="s">
        <v>26</v>
      </c>
      <c r="AW148" s="1443" t="s">
        <v>286</v>
      </c>
      <c r="AX148" s="1444"/>
      <c r="AY148" s="1444"/>
      <c r="AZ148" s="1444"/>
      <c r="BA148" s="1444"/>
      <c r="BB148" s="1444"/>
      <c r="BC148" s="188">
        <v>7994500000</v>
      </c>
      <c r="BD148" s="189">
        <v>0</v>
      </c>
      <c r="BE148" s="189">
        <v>75000000</v>
      </c>
      <c r="BF148" s="189">
        <v>0</v>
      </c>
      <c r="BG148" s="188">
        <v>0</v>
      </c>
      <c r="BH148" s="188">
        <v>0</v>
      </c>
      <c r="BI148" s="188">
        <v>542640</v>
      </c>
      <c r="BJ148" s="188">
        <v>-542640</v>
      </c>
      <c r="BK148" s="188">
        <v>542640</v>
      </c>
      <c r="BL148" s="189">
        <v>0</v>
      </c>
      <c r="BM148" s="188">
        <v>542640</v>
      </c>
      <c r="BN148" s="189">
        <v>0</v>
      </c>
      <c r="BO148" s="188">
        <v>0</v>
      </c>
    </row>
    <row r="149" spans="1:67" s="185" customFormat="1" x14ac:dyDescent="0.25">
      <c r="A149" s="185" t="str">
        <f>+B149&amp;"-"&amp;C149&amp;"-"&amp;D149&amp;"-"&amp;E149&amp;"-"&amp;F149&amp;"-"&amp;G149&amp;"-"&amp;AV149</f>
        <v>A-3-6-3-66--16</v>
      </c>
      <c r="B149" s="186" t="str">
        <f t="shared" si="18"/>
        <v>A</v>
      </c>
      <c r="C149" s="186" t="str">
        <f t="shared" si="19"/>
        <v>3</v>
      </c>
      <c r="D149" s="186" t="str">
        <f t="shared" si="20"/>
        <v>6</v>
      </c>
      <c r="E149" s="186" t="str">
        <f t="shared" si="21"/>
        <v>3</v>
      </c>
      <c r="F149" s="186" t="str">
        <f t="shared" si="22"/>
        <v>66</v>
      </c>
      <c r="G149" s="186"/>
      <c r="H149" s="186"/>
      <c r="I149" s="186"/>
      <c r="J149" s="186"/>
      <c r="K149" s="186"/>
      <c r="M149" s="199"/>
      <c r="N149" s="1445" t="s">
        <v>17</v>
      </c>
      <c r="O149" s="1444"/>
      <c r="P149" s="1445" t="s">
        <v>297</v>
      </c>
      <c r="Q149" s="1444"/>
      <c r="R149" s="1445" t="s">
        <v>300</v>
      </c>
      <c r="S149" s="1444"/>
      <c r="T149" s="1445" t="s">
        <v>297</v>
      </c>
      <c r="U149" s="1444"/>
      <c r="V149" s="1445" t="s">
        <v>325</v>
      </c>
      <c r="W149" s="1444"/>
      <c r="X149" s="1444"/>
      <c r="Y149" s="1445"/>
      <c r="Z149" s="1444"/>
      <c r="AA149" s="1444"/>
      <c r="AB149" s="1445"/>
      <c r="AC149" s="1444"/>
      <c r="AD149" s="1445"/>
      <c r="AE149" s="1444"/>
      <c r="AF149" s="1446" t="s">
        <v>101</v>
      </c>
      <c r="AG149" s="1444"/>
      <c r="AH149" s="1444"/>
      <c r="AI149" s="1444"/>
      <c r="AJ149" s="1444"/>
      <c r="AK149" s="1444"/>
      <c r="AL149" s="1444"/>
      <c r="AM149" s="1444"/>
      <c r="AN149" s="1445" t="s">
        <v>281</v>
      </c>
      <c r="AO149" s="1444"/>
      <c r="AP149" s="1444"/>
      <c r="AQ149" s="1444"/>
      <c r="AR149" s="1444"/>
      <c r="AS149" s="1445" t="s">
        <v>284</v>
      </c>
      <c r="AT149" s="1444"/>
      <c r="AU149" s="1444"/>
      <c r="AV149" s="187" t="s">
        <v>26</v>
      </c>
      <c r="AW149" s="1443" t="s">
        <v>286</v>
      </c>
      <c r="AX149" s="1444"/>
      <c r="AY149" s="1444"/>
      <c r="AZ149" s="1444"/>
      <c r="BA149" s="1444"/>
      <c r="BB149" s="1444"/>
      <c r="BC149" s="188">
        <v>504900000</v>
      </c>
      <c r="BD149" s="189">
        <v>0</v>
      </c>
      <c r="BE149" s="189">
        <v>504900000</v>
      </c>
      <c r="BF149" s="189">
        <v>0</v>
      </c>
      <c r="BG149" s="188">
        <v>0</v>
      </c>
      <c r="BH149" s="188">
        <v>0</v>
      </c>
      <c r="BI149" s="188">
        <v>0</v>
      </c>
      <c r="BJ149" s="188">
        <v>0</v>
      </c>
      <c r="BK149" s="188">
        <v>0</v>
      </c>
      <c r="BL149" s="189">
        <v>0</v>
      </c>
      <c r="BM149" s="188">
        <v>0</v>
      </c>
      <c r="BN149" s="189">
        <v>0</v>
      </c>
      <c r="BO149" s="188">
        <v>0</v>
      </c>
    </row>
    <row r="150" spans="1:67" ht="14.45" customHeight="1" x14ac:dyDescent="0.25">
      <c r="B150" s="179" t="str">
        <f t="shared" si="18"/>
        <v>C</v>
      </c>
      <c r="N150" s="1233" t="s">
        <v>102</v>
      </c>
      <c r="O150" s="1344"/>
      <c r="P150" s="1233"/>
      <c r="Q150" s="1344"/>
      <c r="R150" s="1233"/>
      <c r="S150" s="1344"/>
      <c r="T150" s="1233"/>
      <c r="U150" s="1344"/>
      <c r="V150" s="1233"/>
      <c r="W150" s="1344"/>
      <c r="X150" s="1344"/>
      <c r="Y150" s="1233"/>
      <c r="Z150" s="1344"/>
      <c r="AA150" s="1344"/>
      <c r="AB150" s="1233"/>
      <c r="AC150" s="1344"/>
      <c r="AD150" s="1233"/>
      <c r="AE150" s="1344"/>
      <c r="AF150" s="1232" t="s">
        <v>13</v>
      </c>
      <c r="AG150" s="1344"/>
      <c r="AH150" s="1344"/>
      <c r="AI150" s="1344"/>
      <c r="AJ150" s="1344"/>
      <c r="AK150" s="1344"/>
      <c r="AL150" s="1344"/>
      <c r="AM150" s="1344"/>
      <c r="AN150" s="1233" t="s">
        <v>281</v>
      </c>
      <c r="AO150" s="1344"/>
      <c r="AP150" s="1344"/>
      <c r="AQ150" s="1344"/>
      <c r="AR150" s="1344"/>
      <c r="AS150" s="1233" t="s">
        <v>282</v>
      </c>
      <c r="AT150" s="1344"/>
      <c r="AU150" s="1344"/>
      <c r="AV150" s="169" t="s">
        <v>68</v>
      </c>
      <c r="AW150" s="1234" t="s">
        <v>283</v>
      </c>
      <c r="AX150" s="1344"/>
      <c r="AY150" s="1344"/>
      <c r="AZ150" s="1344"/>
      <c r="BA150" s="1344"/>
      <c r="BB150" s="1344"/>
      <c r="BC150" s="170">
        <v>29099334179</v>
      </c>
      <c r="BD150" s="170">
        <v>194400000</v>
      </c>
      <c r="BE150" s="170">
        <v>2139995076</v>
      </c>
      <c r="BF150" s="171">
        <v>0</v>
      </c>
      <c r="BG150" s="170">
        <v>655331639</v>
      </c>
      <c r="BH150" s="170">
        <v>-460931639</v>
      </c>
      <c r="BI150" s="170">
        <v>1119027577</v>
      </c>
      <c r="BJ150" s="170">
        <v>-463695938</v>
      </c>
      <c r="BK150" s="170">
        <v>1050430827</v>
      </c>
      <c r="BL150" s="170">
        <v>68596750</v>
      </c>
      <c r="BM150" s="170">
        <v>1045459827</v>
      </c>
      <c r="BN150" s="170">
        <v>4971000</v>
      </c>
      <c r="BO150" s="170">
        <v>222260</v>
      </c>
    </row>
    <row r="151" spans="1:67" x14ac:dyDescent="0.25">
      <c r="B151" s="179" t="str">
        <f t="shared" si="18"/>
        <v>C</v>
      </c>
      <c r="N151" s="1233" t="s">
        <v>102</v>
      </c>
      <c r="O151" s="1344"/>
      <c r="P151" s="1233"/>
      <c r="Q151" s="1344"/>
      <c r="R151" s="1233"/>
      <c r="S151" s="1344"/>
      <c r="T151" s="1233"/>
      <c r="U151" s="1344"/>
      <c r="V151" s="1233"/>
      <c r="W151" s="1344"/>
      <c r="X151" s="1344"/>
      <c r="Y151" s="1233"/>
      <c r="Z151" s="1344"/>
      <c r="AA151" s="1344"/>
      <c r="AB151" s="1233"/>
      <c r="AC151" s="1344"/>
      <c r="AD151" s="1233"/>
      <c r="AE151" s="1344"/>
      <c r="AF151" s="1232" t="s">
        <v>13</v>
      </c>
      <c r="AG151" s="1344"/>
      <c r="AH151" s="1344"/>
      <c r="AI151" s="1344"/>
      <c r="AJ151" s="1344"/>
      <c r="AK151" s="1344"/>
      <c r="AL151" s="1344"/>
      <c r="AM151" s="1344"/>
      <c r="AN151" s="1233" t="s">
        <v>281</v>
      </c>
      <c r="AO151" s="1344"/>
      <c r="AP151" s="1344"/>
      <c r="AQ151" s="1344"/>
      <c r="AR151" s="1344"/>
      <c r="AS151" s="1233" t="s">
        <v>282</v>
      </c>
      <c r="AT151" s="1344"/>
      <c r="AU151" s="1344"/>
      <c r="AV151" s="169" t="s">
        <v>311</v>
      </c>
      <c r="AW151" s="1234" t="s">
        <v>329</v>
      </c>
      <c r="AX151" s="1344"/>
      <c r="AY151" s="1344"/>
      <c r="AZ151" s="1344"/>
      <c r="BA151" s="1344"/>
      <c r="BB151" s="1344"/>
      <c r="BC151" s="170">
        <v>9021085821</v>
      </c>
      <c r="BD151" s="171">
        <v>0</v>
      </c>
      <c r="BE151" s="171">
        <v>0</v>
      </c>
      <c r="BF151" s="171">
        <v>0</v>
      </c>
      <c r="BG151" s="171">
        <v>0</v>
      </c>
      <c r="BH151" s="171">
        <v>0</v>
      </c>
      <c r="BI151" s="171">
        <v>0</v>
      </c>
      <c r="BJ151" s="171">
        <v>0</v>
      </c>
      <c r="BK151" s="171">
        <v>0</v>
      </c>
      <c r="BL151" s="171">
        <v>0</v>
      </c>
      <c r="BM151" s="171">
        <v>0</v>
      </c>
      <c r="BN151" s="171">
        <v>0</v>
      </c>
      <c r="BO151" s="171">
        <v>0</v>
      </c>
    </row>
    <row r="152" spans="1:67" x14ac:dyDescent="0.25">
      <c r="B152" s="179" t="str">
        <f t="shared" si="18"/>
        <v>C</v>
      </c>
      <c r="N152" s="1233" t="s">
        <v>102</v>
      </c>
      <c r="O152" s="1344"/>
      <c r="P152" s="1233"/>
      <c r="Q152" s="1344"/>
      <c r="R152" s="1233"/>
      <c r="S152" s="1344"/>
      <c r="T152" s="1233"/>
      <c r="U152" s="1344"/>
      <c r="V152" s="1233"/>
      <c r="W152" s="1344"/>
      <c r="X152" s="1344"/>
      <c r="Y152" s="1233"/>
      <c r="Z152" s="1344"/>
      <c r="AA152" s="1344"/>
      <c r="AB152" s="1233"/>
      <c r="AC152" s="1344"/>
      <c r="AD152" s="1233"/>
      <c r="AE152" s="1344"/>
      <c r="AF152" s="1232" t="s">
        <v>13</v>
      </c>
      <c r="AG152" s="1344"/>
      <c r="AH152" s="1344"/>
      <c r="AI152" s="1344"/>
      <c r="AJ152" s="1344"/>
      <c r="AK152" s="1344"/>
      <c r="AL152" s="1344"/>
      <c r="AM152" s="1344"/>
      <c r="AN152" s="1233" t="s">
        <v>281</v>
      </c>
      <c r="AO152" s="1344"/>
      <c r="AP152" s="1344"/>
      <c r="AQ152" s="1344"/>
      <c r="AR152" s="1344"/>
      <c r="AS152" s="1233" t="s">
        <v>282</v>
      </c>
      <c r="AT152" s="1344"/>
      <c r="AU152" s="1344"/>
      <c r="AV152" s="169" t="s">
        <v>294</v>
      </c>
      <c r="AW152" s="1234" t="s">
        <v>429</v>
      </c>
      <c r="AX152" s="1344"/>
      <c r="AY152" s="1344"/>
      <c r="AZ152" s="1344"/>
      <c r="BA152" s="1344"/>
      <c r="BB152" s="1344"/>
      <c r="BC152" s="170">
        <v>2815325822</v>
      </c>
      <c r="BD152" s="170">
        <v>306000000</v>
      </c>
      <c r="BE152" s="170">
        <v>2509325822</v>
      </c>
      <c r="BF152" s="171">
        <v>0</v>
      </c>
      <c r="BG152" s="171">
        <v>0</v>
      </c>
      <c r="BH152" s="170">
        <v>306000000</v>
      </c>
      <c r="BI152" s="171">
        <v>0</v>
      </c>
      <c r="BJ152" s="171">
        <v>0</v>
      </c>
      <c r="BK152" s="171">
        <v>0</v>
      </c>
      <c r="BL152" s="171">
        <v>0</v>
      </c>
      <c r="BM152" s="171">
        <v>0</v>
      </c>
      <c r="BN152" s="171">
        <v>0</v>
      </c>
      <c r="BO152" s="171">
        <v>0</v>
      </c>
    </row>
    <row r="153" spans="1:67" ht="14.45" customHeight="1" x14ac:dyDescent="0.25">
      <c r="B153" s="179" t="str">
        <f t="shared" si="18"/>
        <v>C</v>
      </c>
      <c r="C153" s="179" t="str">
        <f t="shared" si="19"/>
        <v>2502</v>
      </c>
      <c r="N153" s="1233" t="s">
        <v>102</v>
      </c>
      <c r="O153" s="1344"/>
      <c r="P153" s="1233" t="s">
        <v>330</v>
      </c>
      <c r="Q153" s="1344"/>
      <c r="R153" s="1233"/>
      <c r="S153" s="1344"/>
      <c r="T153" s="1233"/>
      <c r="U153" s="1344"/>
      <c r="V153" s="1233"/>
      <c r="W153" s="1344"/>
      <c r="X153" s="1344"/>
      <c r="Y153" s="1233"/>
      <c r="Z153" s="1344"/>
      <c r="AA153" s="1344"/>
      <c r="AB153" s="1233"/>
      <c r="AC153" s="1344"/>
      <c r="AD153" s="1233"/>
      <c r="AE153" s="1344"/>
      <c r="AF153" s="1232" t="s">
        <v>331</v>
      </c>
      <c r="AG153" s="1344"/>
      <c r="AH153" s="1344"/>
      <c r="AI153" s="1344"/>
      <c r="AJ153" s="1344"/>
      <c r="AK153" s="1344"/>
      <c r="AL153" s="1344"/>
      <c r="AM153" s="1344"/>
      <c r="AN153" s="1233" t="s">
        <v>281</v>
      </c>
      <c r="AO153" s="1344"/>
      <c r="AP153" s="1344"/>
      <c r="AQ153" s="1344"/>
      <c r="AR153" s="1344"/>
      <c r="AS153" s="1233" t="s">
        <v>282</v>
      </c>
      <c r="AT153" s="1344"/>
      <c r="AU153" s="1344"/>
      <c r="AV153" s="169" t="s">
        <v>68</v>
      </c>
      <c r="AW153" s="1234" t="s">
        <v>283</v>
      </c>
      <c r="AX153" s="1344"/>
      <c r="AY153" s="1344"/>
      <c r="AZ153" s="1344"/>
      <c r="BA153" s="1344"/>
      <c r="BB153" s="1344"/>
      <c r="BC153" s="170">
        <v>18223920000</v>
      </c>
      <c r="BD153" s="170">
        <v>194400000</v>
      </c>
      <c r="BE153" s="170">
        <v>2139995076</v>
      </c>
      <c r="BF153" s="171">
        <v>0</v>
      </c>
      <c r="BG153" s="170">
        <v>655331639</v>
      </c>
      <c r="BH153" s="170">
        <v>-460931639</v>
      </c>
      <c r="BI153" s="170">
        <v>1119027577</v>
      </c>
      <c r="BJ153" s="170">
        <v>-463695938</v>
      </c>
      <c r="BK153" s="170">
        <v>1050430827</v>
      </c>
      <c r="BL153" s="170">
        <v>68596750</v>
      </c>
      <c r="BM153" s="170">
        <v>1045459827</v>
      </c>
      <c r="BN153" s="170">
        <v>4971000</v>
      </c>
      <c r="BO153" s="170">
        <v>222260</v>
      </c>
    </row>
    <row r="154" spans="1:67" x14ac:dyDescent="0.25">
      <c r="B154" s="179" t="str">
        <f t="shared" si="18"/>
        <v>C</v>
      </c>
      <c r="C154" s="179" t="str">
        <f t="shared" si="19"/>
        <v>2502</v>
      </c>
      <c r="N154" s="1233" t="s">
        <v>102</v>
      </c>
      <c r="O154" s="1344"/>
      <c r="P154" s="1233" t="s">
        <v>330</v>
      </c>
      <c r="Q154" s="1344"/>
      <c r="R154" s="1233"/>
      <c r="S154" s="1344"/>
      <c r="T154" s="1233"/>
      <c r="U154" s="1344"/>
      <c r="V154" s="1233"/>
      <c r="W154" s="1344"/>
      <c r="X154" s="1344"/>
      <c r="Y154" s="1233"/>
      <c r="Z154" s="1344"/>
      <c r="AA154" s="1344"/>
      <c r="AB154" s="1233"/>
      <c r="AC154" s="1344"/>
      <c r="AD154" s="1233"/>
      <c r="AE154" s="1344"/>
      <c r="AF154" s="1232" t="s">
        <v>331</v>
      </c>
      <c r="AG154" s="1344"/>
      <c r="AH154" s="1344"/>
      <c r="AI154" s="1344"/>
      <c r="AJ154" s="1344"/>
      <c r="AK154" s="1344"/>
      <c r="AL154" s="1344"/>
      <c r="AM154" s="1344"/>
      <c r="AN154" s="1233" t="s">
        <v>281</v>
      </c>
      <c r="AO154" s="1344"/>
      <c r="AP154" s="1344"/>
      <c r="AQ154" s="1344"/>
      <c r="AR154" s="1344"/>
      <c r="AS154" s="1233" t="s">
        <v>282</v>
      </c>
      <c r="AT154" s="1344"/>
      <c r="AU154" s="1344"/>
      <c r="AV154" s="169" t="s">
        <v>294</v>
      </c>
      <c r="AW154" s="1234" t="s">
        <v>429</v>
      </c>
      <c r="AX154" s="1344"/>
      <c r="AY154" s="1344"/>
      <c r="AZ154" s="1344"/>
      <c r="BA154" s="1344"/>
      <c r="BB154" s="1344"/>
      <c r="BC154" s="170">
        <v>2815325822</v>
      </c>
      <c r="BD154" s="170">
        <v>306000000</v>
      </c>
      <c r="BE154" s="170">
        <v>2509325822</v>
      </c>
      <c r="BF154" s="171">
        <v>0</v>
      </c>
      <c r="BG154" s="171">
        <v>0</v>
      </c>
      <c r="BH154" s="170">
        <v>306000000</v>
      </c>
      <c r="BI154" s="171">
        <v>0</v>
      </c>
      <c r="BJ154" s="171">
        <v>0</v>
      </c>
      <c r="BK154" s="171">
        <v>0</v>
      </c>
      <c r="BL154" s="171">
        <v>0</v>
      </c>
      <c r="BM154" s="171">
        <v>0</v>
      </c>
      <c r="BN154" s="171">
        <v>0</v>
      </c>
      <c r="BO154" s="171">
        <v>0</v>
      </c>
    </row>
    <row r="155" spans="1:67" ht="14.45" customHeight="1" x14ac:dyDescent="0.25">
      <c r="B155" s="179" t="str">
        <f t="shared" si="18"/>
        <v>C</v>
      </c>
      <c r="C155" s="179" t="str">
        <f t="shared" si="19"/>
        <v>2502</v>
      </c>
      <c r="D155" s="179" t="str">
        <f t="shared" si="20"/>
        <v>1000</v>
      </c>
      <c r="N155" s="1233" t="s">
        <v>102</v>
      </c>
      <c r="O155" s="1344"/>
      <c r="P155" s="1233" t="s">
        <v>330</v>
      </c>
      <c r="Q155" s="1344"/>
      <c r="R155" s="1233" t="s">
        <v>332</v>
      </c>
      <c r="S155" s="1344"/>
      <c r="T155" s="1233"/>
      <c r="U155" s="1344"/>
      <c r="V155" s="1233"/>
      <c r="W155" s="1344"/>
      <c r="X155" s="1344"/>
      <c r="Y155" s="1233"/>
      <c r="Z155" s="1344"/>
      <c r="AA155" s="1344"/>
      <c r="AB155" s="1233"/>
      <c r="AC155" s="1344"/>
      <c r="AD155" s="1233"/>
      <c r="AE155" s="1344"/>
      <c r="AF155" s="1232" t="s">
        <v>333</v>
      </c>
      <c r="AG155" s="1344"/>
      <c r="AH155" s="1344"/>
      <c r="AI155" s="1344"/>
      <c r="AJ155" s="1344"/>
      <c r="AK155" s="1344"/>
      <c r="AL155" s="1344"/>
      <c r="AM155" s="1344"/>
      <c r="AN155" s="1233" t="s">
        <v>281</v>
      </c>
      <c r="AO155" s="1344"/>
      <c r="AP155" s="1344"/>
      <c r="AQ155" s="1344"/>
      <c r="AR155" s="1344"/>
      <c r="AS155" s="1233" t="s">
        <v>282</v>
      </c>
      <c r="AT155" s="1344"/>
      <c r="AU155" s="1344"/>
      <c r="AV155" s="169" t="s">
        <v>68</v>
      </c>
      <c r="AW155" s="1234" t="s">
        <v>283</v>
      </c>
      <c r="AX155" s="1344"/>
      <c r="AY155" s="1344"/>
      <c r="AZ155" s="1344"/>
      <c r="BA155" s="1344"/>
      <c r="BB155" s="1344"/>
      <c r="BC155" s="170">
        <v>18223920000</v>
      </c>
      <c r="BD155" s="170">
        <v>194400000</v>
      </c>
      <c r="BE155" s="170">
        <v>2139995076</v>
      </c>
      <c r="BF155" s="171">
        <v>0</v>
      </c>
      <c r="BG155" s="170">
        <v>655331639</v>
      </c>
      <c r="BH155" s="170">
        <v>-460931639</v>
      </c>
      <c r="BI155" s="170">
        <v>1119027577</v>
      </c>
      <c r="BJ155" s="170">
        <v>-463695938</v>
      </c>
      <c r="BK155" s="170">
        <v>1050430827</v>
      </c>
      <c r="BL155" s="170">
        <v>68596750</v>
      </c>
      <c r="BM155" s="170">
        <v>1045459827</v>
      </c>
      <c r="BN155" s="170">
        <v>4971000</v>
      </c>
      <c r="BO155" s="170">
        <v>222260</v>
      </c>
    </row>
    <row r="156" spans="1:67" x14ac:dyDescent="0.25">
      <c r="B156" s="179" t="str">
        <f t="shared" si="18"/>
        <v>C</v>
      </c>
      <c r="C156" s="179" t="str">
        <f t="shared" si="19"/>
        <v>2502</v>
      </c>
      <c r="D156" s="179" t="str">
        <f t="shared" si="20"/>
        <v>1000</v>
      </c>
      <c r="N156" s="1233" t="s">
        <v>102</v>
      </c>
      <c r="O156" s="1344"/>
      <c r="P156" s="1233" t="s">
        <v>330</v>
      </c>
      <c r="Q156" s="1344"/>
      <c r="R156" s="1233" t="s">
        <v>332</v>
      </c>
      <c r="S156" s="1344"/>
      <c r="T156" s="1233"/>
      <c r="U156" s="1344"/>
      <c r="V156" s="1233"/>
      <c r="W156" s="1344"/>
      <c r="X156" s="1344"/>
      <c r="Y156" s="1233"/>
      <c r="Z156" s="1344"/>
      <c r="AA156" s="1344"/>
      <c r="AB156" s="1233"/>
      <c r="AC156" s="1344"/>
      <c r="AD156" s="1233"/>
      <c r="AE156" s="1344"/>
      <c r="AF156" s="1232" t="s">
        <v>333</v>
      </c>
      <c r="AG156" s="1344"/>
      <c r="AH156" s="1344"/>
      <c r="AI156" s="1344"/>
      <c r="AJ156" s="1344"/>
      <c r="AK156" s="1344"/>
      <c r="AL156" s="1344"/>
      <c r="AM156" s="1344"/>
      <c r="AN156" s="1233" t="s">
        <v>281</v>
      </c>
      <c r="AO156" s="1344"/>
      <c r="AP156" s="1344"/>
      <c r="AQ156" s="1344"/>
      <c r="AR156" s="1344"/>
      <c r="AS156" s="1233" t="s">
        <v>282</v>
      </c>
      <c r="AT156" s="1344"/>
      <c r="AU156" s="1344"/>
      <c r="AV156" s="169" t="s">
        <v>294</v>
      </c>
      <c r="AW156" s="1234" t="s">
        <v>429</v>
      </c>
      <c r="AX156" s="1344"/>
      <c r="AY156" s="1344"/>
      <c r="AZ156" s="1344"/>
      <c r="BA156" s="1344"/>
      <c r="BB156" s="1344"/>
      <c r="BC156" s="170">
        <v>2815325822</v>
      </c>
      <c r="BD156" s="170">
        <v>306000000</v>
      </c>
      <c r="BE156" s="170">
        <v>2509325822</v>
      </c>
      <c r="BF156" s="171">
        <v>0</v>
      </c>
      <c r="BG156" s="171">
        <v>0</v>
      </c>
      <c r="BH156" s="170">
        <v>306000000</v>
      </c>
      <c r="BI156" s="171">
        <v>0</v>
      </c>
      <c r="BJ156" s="171">
        <v>0</v>
      </c>
      <c r="BK156" s="171">
        <v>0</v>
      </c>
      <c r="BL156" s="171">
        <v>0</v>
      </c>
      <c r="BM156" s="171">
        <v>0</v>
      </c>
      <c r="BN156" s="171">
        <v>0</v>
      </c>
      <c r="BO156" s="171">
        <v>0</v>
      </c>
    </row>
    <row r="157" spans="1:67" x14ac:dyDescent="0.25">
      <c r="B157" s="179" t="str">
        <f t="shared" si="18"/>
        <v>C</v>
      </c>
      <c r="C157" s="179" t="str">
        <f t="shared" si="19"/>
        <v>2502</v>
      </c>
      <c r="D157" s="179" t="str">
        <f t="shared" si="20"/>
        <v>1000</v>
      </c>
      <c r="E157" s="179" t="str">
        <f t="shared" si="21"/>
        <v>1</v>
      </c>
      <c r="F157" s="179">
        <f t="shared" si="22"/>
        <v>0</v>
      </c>
      <c r="G157" s="179">
        <f t="shared" si="23"/>
        <v>0</v>
      </c>
      <c r="H157" s="179">
        <f t="shared" ref="H157:H209" si="24">+AB157</f>
        <v>0</v>
      </c>
      <c r="N157" s="1240" t="s">
        <v>102</v>
      </c>
      <c r="O157" s="1344"/>
      <c r="P157" s="1240" t="s">
        <v>330</v>
      </c>
      <c r="Q157" s="1344"/>
      <c r="R157" s="1240" t="s">
        <v>332</v>
      </c>
      <c r="S157" s="1344"/>
      <c r="T157" s="1240" t="s">
        <v>287</v>
      </c>
      <c r="U157" s="1344"/>
      <c r="V157" s="1240"/>
      <c r="W157" s="1344"/>
      <c r="X157" s="1344"/>
      <c r="Y157" s="1240"/>
      <c r="Z157" s="1344"/>
      <c r="AA157" s="1344"/>
      <c r="AB157" s="1240"/>
      <c r="AC157" s="1344"/>
      <c r="AD157" s="1240"/>
      <c r="AE157" s="1344"/>
      <c r="AF157" s="1239" t="s">
        <v>245</v>
      </c>
      <c r="AG157" s="1344"/>
      <c r="AH157" s="1344"/>
      <c r="AI157" s="1344"/>
      <c r="AJ157" s="1344"/>
      <c r="AK157" s="1344"/>
      <c r="AL157" s="1344"/>
      <c r="AM157" s="1344"/>
      <c r="AN157" s="1240" t="s">
        <v>281</v>
      </c>
      <c r="AO157" s="1344"/>
      <c r="AP157" s="1344"/>
      <c r="AQ157" s="1344"/>
      <c r="AR157" s="1344"/>
      <c r="AS157" s="1240" t="s">
        <v>282</v>
      </c>
      <c r="AT157" s="1344"/>
      <c r="AU157" s="1344"/>
      <c r="AV157" s="172" t="s">
        <v>68</v>
      </c>
      <c r="AW157" s="1241" t="s">
        <v>283</v>
      </c>
      <c r="AX157" s="1344"/>
      <c r="AY157" s="1344"/>
      <c r="AZ157" s="1344"/>
      <c r="BA157" s="1344"/>
      <c r="BB157" s="1344"/>
      <c r="BC157" s="173">
        <v>1700000000</v>
      </c>
      <c r="BD157" s="173">
        <v>174400000</v>
      </c>
      <c r="BE157" s="173">
        <v>114600000</v>
      </c>
      <c r="BF157" s="174">
        <v>0</v>
      </c>
      <c r="BG157" s="173">
        <v>15409633</v>
      </c>
      <c r="BH157" s="173">
        <v>158990367</v>
      </c>
      <c r="BI157" s="173">
        <v>22538350</v>
      </c>
      <c r="BJ157" s="173">
        <v>-7128717</v>
      </c>
      <c r="BK157" s="173">
        <v>23268435</v>
      </c>
      <c r="BL157" s="173">
        <v>-730085</v>
      </c>
      <c r="BM157" s="173">
        <v>23268435</v>
      </c>
      <c r="BN157" s="174">
        <v>0</v>
      </c>
      <c r="BO157" s="174">
        <v>0</v>
      </c>
    </row>
    <row r="158" spans="1:67" x14ac:dyDescent="0.25">
      <c r="B158" s="179" t="str">
        <f t="shared" si="18"/>
        <v>C</v>
      </c>
      <c r="C158" s="179" t="str">
        <f t="shared" si="19"/>
        <v>2502</v>
      </c>
      <c r="D158" s="179" t="str">
        <f t="shared" si="20"/>
        <v>1000</v>
      </c>
      <c r="E158" s="179" t="str">
        <f t="shared" si="21"/>
        <v>1</v>
      </c>
      <c r="F158" s="179">
        <f t="shared" si="22"/>
        <v>0</v>
      </c>
      <c r="G158" s="179">
        <f t="shared" si="23"/>
        <v>0</v>
      </c>
      <c r="H158" s="179">
        <f t="shared" si="24"/>
        <v>0</v>
      </c>
      <c r="N158" s="1233" t="s">
        <v>102</v>
      </c>
      <c r="O158" s="1344"/>
      <c r="P158" s="1233" t="s">
        <v>330</v>
      </c>
      <c r="Q158" s="1344"/>
      <c r="R158" s="1233" t="s">
        <v>332</v>
      </c>
      <c r="S158" s="1344"/>
      <c r="T158" s="1233" t="s">
        <v>287</v>
      </c>
      <c r="U158" s="1344"/>
      <c r="V158" s="1233"/>
      <c r="W158" s="1344"/>
      <c r="X158" s="1344"/>
      <c r="Y158" s="1233"/>
      <c r="Z158" s="1344"/>
      <c r="AA158" s="1344"/>
      <c r="AB158" s="1233"/>
      <c r="AC158" s="1344"/>
      <c r="AD158" s="1233"/>
      <c r="AE158" s="1344"/>
      <c r="AF158" s="1232" t="s">
        <v>245</v>
      </c>
      <c r="AG158" s="1344"/>
      <c r="AH158" s="1344"/>
      <c r="AI158" s="1344"/>
      <c r="AJ158" s="1344"/>
      <c r="AK158" s="1344"/>
      <c r="AL158" s="1344"/>
      <c r="AM158" s="1344"/>
      <c r="AN158" s="1233" t="s">
        <v>281</v>
      </c>
      <c r="AO158" s="1344"/>
      <c r="AP158" s="1344"/>
      <c r="AQ158" s="1344"/>
      <c r="AR158" s="1344"/>
      <c r="AS158" s="1233" t="s">
        <v>282</v>
      </c>
      <c r="AT158" s="1344"/>
      <c r="AU158" s="1344"/>
      <c r="AV158" s="169" t="s">
        <v>294</v>
      </c>
      <c r="AW158" s="1234" t="s">
        <v>429</v>
      </c>
      <c r="AX158" s="1344"/>
      <c r="AY158" s="1344"/>
      <c r="AZ158" s="1344"/>
      <c r="BA158" s="1344"/>
      <c r="BB158" s="1344"/>
      <c r="BC158" s="170">
        <v>2815325822</v>
      </c>
      <c r="BD158" s="170">
        <v>306000000</v>
      </c>
      <c r="BE158" s="170">
        <v>2509325822</v>
      </c>
      <c r="BF158" s="171">
        <v>0</v>
      </c>
      <c r="BG158" s="171">
        <v>0</v>
      </c>
      <c r="BH158" s="170">
        <v>306000000</v>
      </c>
      <c r="BI158" s="171">
        <v>0</v>
      </c>
      <c r="BJ158" s="171">
        <v>0</v>
      </c>
      <c r="BK158" s="171">
        <v>0</v>
      </c>
      <c r="BL158" s="171">
        <v>0</v>
      </c>
      <c r="BM158" s="171">
        <v>0</v>
      </c>
      <c r="BN158" s="171">
        <v>0</v>
      </c>
      <c r="BO158" s="171">
        <v>0</v>
      </c>
    </row>
    <row r="159" spans="1:67" ht="14.45" customHeight="1" x14ac:dyDescent="0.25">
      <c r="B159" s="179" t="str">
        <f t="shared" si="18"/>
        <v>C</v>
      </c>
      <c r="C159" s="179" t="str">
        <f t="shared" si="19"/>
        <v>2502</v>
      </c>
      <c r="D159" s="179" t="str">
        <f t="shared" si="20"/>
        <v>1000</v>
      </c>
      <c r="E159" s="179" t="str">
        <f t="shared" si="21"/>
        <v>1</v>
      </c>
      <c r="F159" s="179" t="str">
        <f t="shared" si="22"/>
        <v>0</v>
      </c>
      <c r="G159" s="179">
        <f t="shared" si="23"/>
        <v>0</v>
      </c>
      <c r="H159" s="179">
        <f t="shared" si="24"/>
        <v>0</v>
      </c>
      <c r="N159" s="1233" t="s">
        <v>102</v>
      </c>
      <c r="O159" s="1344"/>
      <c r="P159" s="1233" t="s">
        <v>330</v>
      </c>
      <c r="Q159" s="1344"/>
      <c r="R159" s="1233" t="s">
        <v>332</v>
      </c>
      <c r="S159" s="1344"/>
      <c r="T159" s="1233" t="s">
        <v>287</v>
      </c>
      <c r="U159" s="1344"/>
      <c r="V159" s="1233" t="s">
        <v>288</v>
      </c>
      <c r="W159" s="1344"/>
      <c r="X159" s="1344"/>
      <c r="Y159" s="1233"/>
      <c r="Z159" s="1344"/>
      <c r="AA159" s="1344"/>
      <c r="AB159" s="1233"/>
      <c r="AC159" s="1344"/>
      <c r="AD159" s="1233"/>
      <c r="AE159" s="1344"/>
      <c r="AF159" s="1232" t="s">
        <v>245</v>
      </c>
      <c r="AG159" s="1344"/>
      <c r="AH159" s="1344"/>
      <c r="AI159" s="1344"/>
      <c r="AJ159" s="1344"/>
      <c r="AK159" s="1344"/>
      <c r="AL159" s="1344"/>
      <c r="AM159" s="1344"/>
      <c r="AN159" s="1233" t="s">
        <v>281</v>
      </c>
      <c r="AO159" s="1344"/>
      <c r="AP159" s="1344"/>
      <c r="AQ159" s="1344"/>
      <c r="AR159" s="1344"/>
      <c r="AS159" s="1233" t="s">
        <v>282</v>
      </c>
      <c r="AT159" s="1344"/>
      <c r="AU159" s="1344"/>
      <c r="AV159" s="169" t="s">
        <v>68</v>
      </c>
      <c r="AW159" s="1234" t="s">
        <v>283</v>
      </c>
      <c r="AX159" s="1344"/>
      <c r="AY159" s="1344"/>
      <c r="AZ159" s="1344"/>
      <c r="BA159" s="1344"/>
      <c r="BB159" s="1344"/>
      <c r="BC159" s="170">
        <v>1300000000</v>
      </c>
      <c r="BD159" s="170">
        <v>174400000</v>
      </c>
      <c r="BE159" s="170">
        <v>114600000</v>
      </c>
      <c r="BF159" s="171">
        <v>0</v>
      </c>
      <c r="BG159" s="170">
        <v>15409633</v>
      </c>
      <c r="BH159" s="170">
        <v>158990367</v>
      </c>
      <c r="BI159" s="170">
        <v>22538350</v>
      </c>
      <c r="BJ159" s="170">
        <v>-7128717</v>
      </c>
      <c r="BK159" s="170">
        <v>23268435</v>
      </c>
      <c r="BL159" s="170">
        <v>-730085</v>
      </c>
      <c r="BM159" s="170">
        <v>23268435</v>
      </c>
      <c r="BN159" s="171">
        <v>0</v>
      </c>
      <c r="BO159" s="171">
        <v>0</v>
      </c>
    </row>
    <row r="160" spans="1:67" x14ac:dyDescent="0.25">
      <c r="B160" s="179" t="str">
        <f t="shared" si="18"/>
        <v>C</v>
      </c>
      <c r="C160" s="179" t="str">
        <f t="shared" si="19"/>
        <v>2502</v>
      </c>
      <c r="D160" s="179" t="str">
        <f t="shared" si="20"/>
        <v>1000</v>
      </c>
      <c r="E160" s="179" t="str">
        <f t="shared" si="21"/>
        <v>1</v>
      </c>
      <c r="F160" s="179" t="str">
        <f t="shared" si="22"/>
        <v>0</v>
      </c>
      <c r="G160" s="179">
        <f t="shared" si="23"/>
        <v>0</v>
      </c>
      <c r="H160" s="179">
        <f t="shared" si="24"/>
        <v>0</v>
      </c>
      <c r="N160" s="1233" t="s">
        <v>102</v>
      </c>
      <c r="O160" s="1344"/>
      <c r="P160" s="1233" t="s">
        <v>330</v>
      </c>
      <c r="Q160" s="1344"/>
      <c r="R160" s="1233" t="s">
        <v>332</v>
      </c>
      <c r="S160" s="1344"/>
      <c r="T160" s="1233" t="s">
        <v>287</v>
      </c>
      <c r="U160" s="1344"/>
      <c r="V160" s="1233" t="s">
        <v>288</v>
      </c>
      <c r="W160" s="1344"/>
      <c r="X160" s="1344"/>
      <c r="Y160" s="1233"/>
      <c r="Z160" s="1344"/>
      <c r="AA160" s="1344"/>
      <c r="AB160" s="1233"/>
      <c r="AC160" s="1344"/>
      <c r="AD160" s="1233"/>
      <c r="AE160" s="1344"/>
      <c r="AF160" s="1232" t="s">
        <v>245</v>
      </c>
      <c r="AG160" s="1344"/>
      <c r="AH160" s="1344"/>
      <c r="AI160" s="1344"/>
      <c r="AJ160" s="1344"/>
      <c r="AK160" s="1344"/>
      <c r="AL160" s="1344"/>
      <c r="AM160" s="1344"/>
      <c r="AN160" s="1233" t="s">
        <v>281</v>
      </c>
      <c r="AO160" s="1344"/>
      <c r="AP160" s="1344"/>
      <c r="AQ160" s="1344"/>
      <c r="AR160" s="1344"/>
      <c r="AS160" s="1233" t="s">
        <v>282</v>
      </c>
      <c r="AT160" s="1344"/>
      <c r="AU160" s="1344"/>
      <c r="AV160" s="169" t="s">
        <v>294</v>
      </c>
      <c r="AW160" s="1234" t="s">
        <v>429</v>
      </c>
      <c r="AX160" s="1344"/>
      <c r="AY160" s="1344"/>
      <c r="AZ160" s="1344"/>
      <c r="BA160" s="1344"/>
      <c r="BB160" s="1344"/>
      <c r="BC160" s="170">
        <v>2815325822</v>
      </c>
      <c r="BD160" s="170">
        <v>306000000</v>
      </c>
      <c r="BE160" s="170">
        <v>2509325822</v>
      </c>
      <c r="BF160" s="171">
        <v>0</v>
      </c>
      <c r="BG160" s="171">
        <v>0</v>
      </c>
      <c r="BH160" s="170">
        <v>306000000</v>
      </c>
      <c r="BI160" s="171">
        <v>0</v>
      </c>
      <c r="BJ160" s="171">
        <v>0</v>
      </c>
      <c r="BK160" s="171">
        <v>0</v>
      </c>
      <c r="BL160" s="171">
        <v>0</v>
      </c>
      <c r="BM160" s="171">
        <v>0</v>
      </c>
      <c r="BN160" s="171">
        <v>0</v>
      </c>
      <c r="BO160" s="171">
        <v>0</v>
      </c>
    </row>
    <row r="161" spans="1:67" ht="14.45" customHeight="1" x14ac:dyDescent="0.25">
      <c r="B161" s="179" t="str">
        <f t="shared" si="18"/>
        <v>C</v>
      </c>
      <c r="C161" s="179" t="str">
        <f t="shared" si="19"/>
        <v>2502</v>
      </c>
      <c r="D161" s="179" t="str">
        <f t="shared" si="20"/>
        <v>1000</v>
      </c>
      <c r="E161" s="179" t="str">
        <f t="shared" si="21"/>
        <v>1</v>
      </c>
      <c r="F161" s="179" t="str">
        <f t="shared" si="22"/>
        <v>0</v>
      </c>
      <c r="G161" s="179" t="str">
        <f t="shared" si="23"/>
        <v>2</v>
      </c>
      <c r="H161" s="179">
        <f t="shared" si="24"/>
        <v>0</v>
      </c>
      <c r="N161" s="1233" t="s">
        <v>102</v>
      </c>
      <c r="O161" s="1344"/>
      <c r="P161" s="1233" t="s">
        <v>330</v>
      </c>
      <c r="Q161" s="1344"/>
      <c r="R161" s="1233" t="s">
        <v>332</v>
      </c>
      <c r="S161" s="1344"/>
      <c r="T161" s="1233" t="s">
        <v>287</v>
      </c>
      <c r="U161" s="1344"/>
      <c r="V161" s="1233" t="s">
        <v>288</v>
      </c>
      <c r="W161" s="1344"/>
      <c r="X161" s="1344"/>
      <c r="Y161" s="1233" t="s">
        <v>290</v>
      </c>
      <c r="Z161" s="1344"/>
      <c r="AA161" s="1344"/>
      <c r="AB161" s="1233"/>
      <c r="AC161" s="1344"/>
      <c r="AD161" s="1233"/>
      <c r="AE161" s="1344"/>
      <c r="AF161" s="1232" t="s">
        <v>334</v>
      </c>
      <c r="AG161" s="1344"/>
      <c r="AH161" s="1344"/>
      <c r="AI161" s="1344"/>
      <c r="AJ161" s="1344"/>
      <c r="AK161" s="1344"/>
      <c r="AL161" s="1344"/>
      <c r="AM161" s="1344"/>
      <c r="AN161" s="1233" t="s">
        <v>281</v>
      </c>
      <c r="AO161" s="1344"/>
      <c r="AP161" s="1344"/>
      <c r="AQ161" s="1344"/>
      <c r="AR161" s="1344"/>
      <c r="AS161" s="1233" t="s">
        <v>282</v>
      </c>
      <c r="AT161" s="1344"/>
      <c r="AU161" s="1344"/>
      <c r="AV161" s="169" t="s">
        <v>68</v>
      </c>
      <c r="AW161" s="1234" t="s">
        <v>283</v>
      </c>
      <c r="AX161" s="1344"/>
      <c r="AY161" s="1344"/>
      <c r="AZ161" s="1344"/>
      <c r="BA161" s="1344"/>
      <c r="BB161" s="1344"/>
      <c r="BC161" s="170">
        <v>1300000000</v>
      </c>
      <c r="BD161" s="170">
        <v>174400000</v>
      </c>
      <c r="BE161" s="170">
        <v>114600000</v>
      </c>
      <c r="BF161" s="171">
        <v>0</v>
      </c>
      <c r="BG161" s="170">
        <v>15409633</v>
      </c>
      <c r="BH161" s="170">
        <v>158990367</v>
      </c>
      <c r="BI161" s="170">
        <v>22538350</v>
      </c>
      <c r="BJ161" s="170">
        <v>-7128717</v>
      </c>
      <c r="BK161" s="170">
        <v>23268435</v>
      </c>
      <c r="BL161" s="170">
        <v>-730085</v>
      </c>
      <c r="BM161" s="170">
        <v>23268435</v>
      </c>
      <c r="BN161" s="171">
        <v>0</v>
      </c>
      <c r="BO161" s="171">
        <v>0</v>
      </c>
    </row>
    <row r="162" spans="1:67" s="185" customFormat="1" x14ac:dyDescent="0.25">
      <c r="A162" s="185" t="str">
        <f>+B162&amp;"-"&amp;C162&amp;"-"&amp;D162&amp;"-"&amp;E162&amp;"-"&amp;F162&amp;"-"&amp;G162&amp;"-"&amp;H162&amp;"-"&amp;AV162</f>
        <v>C-2502-1000-1-0-2-1-10</v>
      </c>
      <c r="B162" s="186" t="str">
        <f t="shared" si="18"/>
        <v>C</v>
      </c>
      <c r="C162" s="186" t="str">
        <f t="shared" si="19"/>
        <v>2502</v>
      </c>
      <c r="D162" s="186" t="str">
        <f t="shared" si="20"/>
        <v>1000</v>
      </c>
      <c r="E162" s="186" t="str">
        <f t="shared" si="21"/>
        <v>1</v>
      </c>
      <c r="F162" s="186" t="str">
        <f t="shared" si="22"/>
        <v>0</v>
      </c>
      <c r="G162" s="186" t="str">
        <f t="shared" si="23"/>
        <v>2</v>
      </c>
      <c r="H162" s="186" t="str">
        <f t="shared" si="24"/>
        <v>1</v>
      </c>
      <c r="I162" s="186"/>
      <c r="J162" s="186"/>
      <c r="K162" s="186"/>
      <c r="M162" s="199"/>
      <c r="N162" s="1445" t="s">
        <v>102</v>
      </c>
      <c r="O162" s="1444"/>
      <c r="P162" s="1445" t="s">
        <v>330</v>
      </c>
      <c r="Q162" s="1444"/>
      <c r="R162" s="1445" t="s">
        <v>332</v>
      </c>
      <c r="S162" s="1444"/>
      <c r="T162" s="1445" t="s">
        <v>287</v>
      </c>
      <c r="U162" s="1444"/>
      <c r="V162" s="1445" t="s">
        <v>288</v>
      </c>
      <c r="W162" s="1444"/>
      <c r="X162" s="1444"/>
      <c r="Y162" s="1445" t="s">
        <v>290</v>
      </c>
      <c r="Z162" s="1444"/>
      <c r="AA162" s="1444"/>
      <c r="AB162" s="1445" t="s">
        <v>287</v>
      </c>
      <c r="AC162" s="1444"/>
      <c r="AD162" s="1445"/>
      <c r="AE162" s="1444"/>
      <c r="AF162" s="1446" t="s">
        <v>340</v>
      </c>
      <c r="AG162" s="1444"/>
      <c r="AH162" s="1444"/>
      <c r="AI162" s="1444"/>
      <c r="AJ162" s="1444"/>
      <c r="AK162" s="1444"/>
      <c r="AL162" s="1444"/>
      <c r="AM162" s="1444"/>
      <c r="AN162" s="1445" t="s">
        <v>281</v>
      </c>
      <c r="AO162" s="1444"/>
      <c r="AP162" s="1444"/>
      <c r="AQ162" s="1444"/>
      <c r="AR162" s="1444"/>
      <c r="AS162" s="1445" t="s">
        <v>282</v>
      </c>
      <c r="AT162" s="1444"/>
      <c r="AU162" s="1444"/>
      <c r="AV162" s="187" t="s">
        <v>68</v>
      </c>
      <c r="AW162" s="1443" t="s">
        <v>283</v>
      </c>
      <c r="AX162" s="1444"/>
      <c r="AY162" s="1444"/>
      <c r="AZ162" s="1444"/>
      <c r="BA162" s="1444"/>
      <c r="BB162" s="1444"/>
      <c r="BC162" s="188">
        <v>197200000</v>
      </c>
      <c r="BD162" s="188">
        <v>174400000</v>
      </c>
      <c r="BE162" s="188">
        <v>22800000</v>
      </c>
      <c r="BF162" s="189">
        <v>0</v>
      </c>
      <c r="BG162" s="189">
        <v>0</v>
      </c>
      <c r="BH162" s="188">
        <v>174400000</v>
      </c>
      <c r="BI162" s="189">
        <v>0</v>
      </c>
      <c r="BJ162" s="189">
        <v>0</v>
      </c>
      <c r="BK162" s="189">
        <v>0</v>
      </c>
      <c r="BL162" s="189">
        <v>0</v>
      </c>
      <c r="BM162" s="189">
        <v>0</v>
      </c>
      <c r="BN162" s="189">
        <v>0</v>
      </c>
      <c r="BO162" s="189">
        <v>0</v>
      </c>
    </row>
    <row r="163" spans="1:67" s="185" customFormat="1" x14ac:dyDescent="0.25">
      <c r="A163" s="185" t="str">
        <f t="shared" ref="A163:A173" si="25">+B163&amp;"-"&amp;C163&amp;"-"&amp;D163&amp;"-"&amp;E163&amp;"-"&amp;F163&amp;"-"&amp;G163&amp;"-"&amp;H163&amp;"-"&amp;AV163</f>
        <v>C-2502-1000-1-0-2-2-10</v>
      </c>
      <c r="B163" s="186" t="str">
        <f t="shared" si="18"/>
        <v>C</v>
      </c>
      <c r="C163" s="186" t="str">
        <f t="shared" si="19"/>
        <v>2502</v>
      </c>
      <c r="D163" s="186" t="str">
        <f t="shared" si="20"/>
        <v>1000</v>
      </c>
      <c r="E163" s="186" t="str">
        <f t="shared" si="21"/>
        <v>1</v>
      </c>
      <c r="F163" s="186" t="str">
        <f t="shared" si="22"/>
        <v>0</v>
      </c>
      <c r="G163" s="186" t="str">
        <f t="shared" si="23"/>
        <v>2</v>
      </c>
      <c r="H163" s="186" t="str">
        <f t="shared" si="24"/>
        <v>2</v>
      </c>
      <c r="I163" s="186"/>
      <c r="J163" s="186"/>
      <c r="K163" s="186"/>
      <c r="M163" s="199"/>
      <c r="N163" s="1445" t="s">
        <v>102</v>
      </c>
      <c r="O163" s="1444"/>
      <c r="P163" s="1445" t="s">
        <v>330</v>
      </c>
      <c r="Q163" s="1444"/>
      <c r="R163" s="1445" t="s">
        <v>332</v>
      </c>
      <c r="S163" s="1444"/>
      <c r="T163" s="1445" t="s">
        <v>287</v>
      </c>
      <c r="U163" s="1444"/>
      <c r="V163" s="1445" t="s">
        <v>288</v>
      </c>
      <c r="W163" s="1444"/>
      <c r="X163" s="1444"/>
      <c r="Y163" s="1445" t="s">
        <v>290</v>
      </c>
      <c r="Z163" s="1444"/>
      <c r="AA163" s="1444"/>
      <c r="AB163" s="1445" t="s">
        <v>290</v>
      </c>
      <c r="AC163" s="1444"/>
      <c r="AD163" s="1445"/>
      <c r="AE163" s="1444"/>
      <c r="AF163" s="1446" t="s">
        <v>335</v>
      </c>
      <c r="AG163" s="1444"/>
      <c r="AH163" s="1444"/>
      <c r="AI163" s="1444"/>
      <c r="AJ163" s="1444"/>
      <c r="AK163" s="1444"/>
      <c r="AL163" s="1444"/>
      <c r="AM163" s="1444"/>
      <c r="AN163" s="1445" t="s">
        <v>281</v>
      </c>
      <c r="AO163" s="1444"/>
      <c r="AP163" s="1444"/>
      <c r="AQ163" s="1444"/>
      <c r="AR163" s="1444"/>
      <c r="AS163" s="1445" t="s">
        <v>282</v>
      </c>
      <c r="AT163" s="1444"/>
      <c r="AU163" s="1444"/>
      <c r="AV163" s="187" t="s">
        <v>68</v>
      </c>
      <c r="AW163" s="1443" t="s">
        <v>283</v>
      </c>
      <c r="AX163" s="1444"/>
      <c r="AY163" s="1444"/>
      <c r="AZ163" s="1444"/>
      <c r="BA163" s="1444"/>
      <c r="BB163" s="1444"/>
      <c r="BC163" s="188">
        <v>135600000</v>
      </c>
      <c r="BD163" s="189">
        <v>0</v>
      </c>
      <c r="BE163" s="188">
        <v>30600000</v>
      </c>
      <c r="BF163" s="189">
        <v>0</v>
      </c>
      <c r="BG163" s="189">
        <v>0</v>
      </c>
      <c r="BH163" s="189">
        <v>0</v>
      </c>
      <c r="BI163" s="188">
        <v>20000000</v>
      </c>
      <c r="BJ163" s="188">
        <v>-20000000</v>
      </c>
      <c r="BK163" s="188">
        <v>20000000</v>
      </c>
      <c r="BL163" s="189">
        <v>0</v>
      </c>
      <c r="BM163" s="188">
        <v>20000000</v>
      </c>
      <c r="BN163" s="189">
        <v>0</v>
      </c>
      <c r="BO163" s="189">
        <v>0</v>
      </c>
    </row>
    <row r="164" spans="1:67" s="185" customFormat="1" x14ac:dyDescent="0.25">
      <c r="A164" s="185" t="str">
        <f t="shared" si="25"/>
        <v>C-2502-1000-1-0-2-3-10</v>
      </c>
      <c r="B164" s="186" t="str">
        <f t="shared" si="18"/>
        <v>C</v>
      </c>
      <c r="C164" s="186" t="str">
        <f t="shared" si="19"/>
        <v>2502</v>
      </c>
      <c r="D164" s="186" t="str">
        <f t="shared" si="20"/>
        <v>1000</v>
      </c>
      <c r="E164" s="186" t="str">
        <f t="shared" si="21"/>
        <v>1</v>
      </c>
      <c r="F164" s="186" t="str">
        <f t="shared" si="22"/>
        <v>0</v>
      </c>
      <c r="G164" s="186" t="str">
        <f t="shared" si="23"/>
        <v>2</v>
      </c>
      <c r="H164" s="186" t="str">
        <f t="shared" si="24"/>
        <v>3</v>
      </c>
      <c r="I164" s="186"/>
      <c r="J164" s="186"/>
      <c r="K164" s="186"/>
      <c r="M164" s="199"/>
      <c r="N164" s="1445" t="s">
        <v>102</v>
      </c>
      <c r="O164" s="1444"/>
      <c r="P164" s="1445" t="s">
        <v>330</v>
      </c>
      <c r="Q164" s="1444"/>
      <c r="R164" s="1445" t="s">
        <v>332</v>
      </c>
      <c r="S164" s="1444"/>
      <c r="T164" s="1445" t="s">
        <v>287</v>
      </c>
      <c r="U164" s="1444"/>
      <c r="V164" s="1445" t="s">
        <v>288</v>
      </c>
      <c r="W164" s="1444"/>
      <c r="X164" s="1444"/>
      <c r="Y164" s="1445" t="s">
        <v>290</v>
      </c>
      <c r="Z164" s="1444"/>
      <c r="AA164" s="1444"/>
      <c r="AB164" s="1445" t="s">
        <v>297</v>
      </c>
      <c r="AC164" s="1444"/>
      <c r="AD164" s="1445"/>
      <c r="AE164" s="1444"/>
      <c r="AF164" s="1446" t="s">
        <v>336</v>
      </c>
      <c r="AG164" s="1444"/>
      <c r="AH164" s="1444"/>
      <c r="AI164" s="1444"/>
      <c r="AJ164" s="1444"/>
      <c r="AK164" s="1444"/>
      <c r="AL164" s="1444"/>
      <c r="AM164" s="1444"/>
      <c r="AN164" s="1445" t="s">
        <v>281</v>
      </c>
      <c r="AO164" s="1444"/>
      <c r="AP164" s="1444"/>
      <c r="AQ164" s="1444"/>
      <c r="AR164" s="1444"/>
      <c r="AS164" s="1445" t="s">
        <v>282</v>
      </c>
      <c r="AT164" s="1444"/>
      <c r="AU164" s="1444"/>
      <c r="AV164" s="187" t="s">
        <v>68</v>
      </c>
      <c r="AW164" s="1443" t="s">
        <v>283</v>
      </c>
      <c r="AX164" s="1444"/>
      <c r="AY164" s="1444"/>
      <c r="AZ164" s="1444"/>
      <c r="BA164" s="1444"/>
      <c r="BB164" s="1444"/>
      <c r="BC164" s="188">
        <v>341600000</v>
      </c>
      <c r="BD164" s="189">
        <v>0</v>
      </c>
      <c r="BE164" s="189">
        <v>0</v>
      </c>
      <c r="BF164" s="189">
        <v>0</v>
      </c>
      <c r="BG164" s="189">
        <v>0</v>
      </c>
      <c r="BH164" s="189">
        <v>0</v>
      </c>
      <c r="BI164" s="189">
        <v>0</v>
      </c>
      <c r="BJ164" s="189">
        <v>0</v>
      </c>
      <c r="BK164" s="188">
        <v>3268435</v>
      </c>
      <c r="BL164" s="188">
        <v>-3268435</v>
      </c>
      <c r="BM164" s="188">
        <v>3268435</v>
      </c>
      <c r="BN164" s="189">
        <v>0</v>
      </c>
      <c r="BO164" s="189">
        <v>0</v>
      </c>
    </row>
    <row r="165" spans="1:67" s="185" customFormat="1" ht="14.45" customHeight="1" x14ac:dyDescent="0.25">
      <c r="A165" s="185" t="str">
        <f t="shared" si="25"/>
        <v>C-2502-1000-1-0-2-4-10</v>
      </c>
      <c r="B165" s="186" t="str">
        <f t="shared" si="18"/>
        <v>C</v>
      </c>
      <c r="C165" s="186" t="str">
        <f t="shared" si="19"/>
        <v>2502</v>
      </c>
      <c r="D165" s="186" t="str">
        <f t="shared" si="20"/>
        <v>1000</v>
      </c>
      <c r="E165" s="186" t="str">
        <f t="shared" si="21"/>
        <v>1</v>
      </c>
      <c r="F165" s="186" t="str">
        <f t="shared" si="22"/>
        <v>0</v>
      </c>
      <c r="G165" s="186" t="str">
        <f t="shared" si="23"/>
        <v>2</v>
      </c>
      <c r="H165" s="186" t="str">
        <f t="shared" si="24"/>
        <v>4</v>
      </c>
      <c r="I165" s="186"/>
      <c r="J165" s="186"/>
      <c r="K165" s="186"/>
      <c r="M165" s="199"/>
      <c r="N165" s="1445" t="s">
        <v>102</v>
      </c>
      <c r="O165" s="1444"/>
      <c r="P165" s="1445" t="s">
        <v>330</v>
      </c>
      <c r="Q165" s="1444"/>
      <c r="R165" s="1445" t="s">
        <v>332</v>
      </c>
      <c r="S165" s="1444"/>
      <c r="T165" s="1445" t="s">
        <v>287</v>
      </c>
      <c r="U165" s="1444"/>
      <c r="V165" s="1445" t="s">
        <v>288</v>
      </c>
      <c r="W165" s="1444"/>
      <c r="X165" s="1444"/>
      <c r="Y165" s="1445" t="s">
        <v>290</v>
      </c>
      <c r="Z165" s="1444"/>
      <c r="AA165" s="1444"/>
      <c r="AB165" s="1445" t="s">
        <v>291</v>
      </c>
      <c r="AC165" s="1444"/>
      <c r="AD165" s="1445"/>
      <c r="AE165" s="1444"/>
      <c r="AF165" s="1446" t="s">
        <v>87</v>
      </c>
      <c r="AG165" s="1444"/>
      <c r="AH165" s="1444"/>
      <c r="AI165" s="1444"/>
      <c r="AJ165" s="1444"/>
      <c r="AK165" s="1444"/>
      <c r="AL165" s="1444"/>
      <c r="AM165" s="1444"/>
      <c r="AN165" s="1445" t="s">
        <v>281</v>
      </c>
      <c r="AO165" s="1444"/>
      <c r="AP165" s="1444"/>
      <c r="AQ165" s="1444"/>
      <c r="AR165" s="1444"/>
      <c r="AS165" s="1445" t="s">
        <v>282</v>
      </c>
      <c r="AT165" s="1444"/>
      <c r="AU165" s="1444"/>
      <c r="AV165" s="187" t="s">
        <v>68</v>
      </c>
      <c r="AW165" s="1443" t="s">
        <v>283</v>
      </c>
      <c r="AX165" s="1444"/>
      <c r="AY165" s="1444"/>
      <c r="AZ165" s="1444"/>
      <c r="BA165" s="1444"/>
      <c r="BB165" s="1444"/>
      <c r="BC165" s="188">
        <v>394400000</v>
      </c>
      <c r="BD165" s="189">
        <v>0</v>
      </c>
      <c r="BE165" s="189">
        <v>0</v>
      </c>
      <c r="BF165" s="189">
        <v>0</v>
      </c>
      <c r="BG165" s="188">
        <v>15409633</v>
      </c>
      <c r="BH165" s="188">
        <v>-15409633</v>
      </c>
      <c r="BI165" s="188">
        <v>2538350</v>
      </c>
      <c r="BJ165" s="188">
        <v>12871283</v>
      </c>
      <c r="BK165" s="189">
        <v>0</v>
      </c>
      <c r="BL165" s="188">
        <v>2538350</v>
      </c>
      <c r="BM165" s="189">
        <v>0</v>
      </c>
      <c r="BN165" s="189">
        <v>0</v>
      </c>
      <c r="BO165" s="189">
        <v>0</v>
      </c>
    </row>
    <row r="166" spans="1:67" s="185" customFormat="1" x14ac:dyDescent="0.25">
      <c r="A166" s="185" t="str">
        <f t="shared" si="25"/>
        <v>C-2502-1000-1-0-2-6-10</v>
      </c>
      <c r="B166" s="186" t="str">
        <f t="shared" si="18"/>
        <v>C</v>
      </c>
      <c r="C166" s="186" t="str">
        <f t="shared" si="19"/>
        <v>2502</v>
      </c>
      <c r="D166" s="186" t="str">
        <f t="shared" si="20"/>
        <v>1000</v>
      </c>
      <c r="E166" s="186" t="str">
        <f t="shared" si="21"/>
        <v>1</v>
      </c>
      <c r="F166" s="186" t="str">
        <f t="shared" si="22"/>
        <v>0</v>
      </c>
      <c r="G166" s="186" t="str">
        <f t="shared" si="23"/>
        <v>2</v>
      </c>
      <c r="H166" s="186" t="str">
        <f t="shared" si="24"/>
        <v>6</v>
      </c>
      <c r="I166" s="186"/>
      <c r="J166" s="186"/>
      <c r="K166" s="186"/>
      <c r="M166" s="199"/>
      <c r="N166" s="1445" t="s">
        <v>102</v>
      </c>
      <c r="O166" s="1444"/>
      <c r="P166" s="1445" t="s">
        <v>330</v>
      </c>
      <c r="Q166" s="1444"/>
      <c r="R166" s="1445" t="s">
        <v>332</v>
      </c>
      <c r="S166" s="1444"/>
      <c r="T166" s="1445" t="s">
        <v>287</v>
      </c>
      <c r="U166" s="1444"/>
      <c r="V166" s="1445" t="s">
        <v>288</v>
      </c>
      <c r="W166" s="1444"/>
      <c r="X166" s="1444"/>
      <c r="Y166" s="1445" t="s">
        <v>290</v>
      </c>
      <c r="Z166" s="1444"/>
      <c r="AA166" s="1444"/>
      <c r="AB166" s="1445" t="s">
        <v>300</v>
      </c>
      <c r="AC166" s="1444"/>
      <c r="AD166" s="1445"/>
      <c r="AE166" s="1444"/>
      <c r="AF166" s="1446" t="s">
        <v>337</v>
      </c>
      <c r="AG166" s="1444"/>
      <c r="AH166" s="1444"/>
      <c r="AI166" s="1444"/>
      <c r="AJ166" s="1444"/>
      <c r="AK166" s="1444"/>
      <c r="AL166" s="1444"/>
      <c r="AM166" s="1444"/>
      <c r="AN166" s="1445" t="s">
        <v>281</v>
      </c>
      <c r="AO166" s="1444"/>
      <c r="AP166" s="1444"/>
      <c r="AQ166" s="1444"/>
      <c r="AR166" s="1444"/>
      <c r="AS166" s="1445" t="s">
        <v>282</v>
      </c>
      <c r="AT166" s="1444"/>
      <c r="AU166" s="1444"/>
      <c r="AV166" s="187" t="s">
        <v>68</v>
      </c>
      <c r="AW166" s="1443" t="s">
        <v>283</v>
      </c>
      <c r="AX166" s="1444"/>
      <c r="AY166" s="1444"/>
      <c r="AZ166" s="1444"/>
      <c r="BA166" s="1444"/>
      <c r="BB166" s="1444"/>
      <c r="BC166" s="188">
        <v>230000000</v>
      </c>
      <c r="BD166" s="189">
        <v>0</v>
      </c>
      <c r="BE166" s="188">
        <v>60000000</v>
      </c>
      <c r="BF166" s="189">
        <v>0</v>
      </c>
      <c r="BG166" s="189">
        <v>0</v>
      </c>
      <c r="BH166" s="189">
        <v>0</v>
      </c>
      <c r="BI166" s="189">
        <v>0</v>
      </c>
      <c r="BJ166" s="189">
        <v>0</v>
      </c>
      <c r="BK166" s="189">
        <v>0</v>
      </c>
      <c r="BL166" s="189">
        <v>0</v>
      </c>
      <c r="BM166" s="189">
        <v>0</v>
      </c>
      <c r="BN166" s="189">
        <v>0</v>
      </c>
      <c r="BO166" s="189">
        <v>0</v>
      </c>
    </row>
    <row r="167" spans="1:67" s="185" customFormat="1" x14ac:dyDescent="0.25">
      <c r="A167" s="185" t="str">
        <f t="shared" si="25"/>
        <v>C-2502-1000-1-0-2-11-10</v>
      </c>
      <c r="B167" s="186" t="str">
        <f t="shared" si="18"/>
        <v>C</v>
      </c>
      <c r="C167" s="186" t="str">
        <f t="shared" si="19"/>
        <v>2502</v>
      </c>
      <c r="D167" s="186" t="str">
        <f t="shared" si="20"/>
        <v>1000</v>
      </c>
      <c r="E167" s="186" t="str">
        <f t="shared" si="21"/>
        <v>1</v>
      </c>
      <c r="F167" s="186" t="str">
        <f t="shared" si="22"/>
        <v>0</v>
      </c>
      <c r="G167" s="186" t="str">
        <f t="shared" si="23"/>
        <v>2</v>
      </c>
      <c r="H167" s="186" t="str">
        <f t="shared" si="24"/>
        <v>11</v>
      </c>
      <c r="I167" s="186"/>
      <c r="J167" s="186"/>
      <c r="K167" s="186"/>
      <c r="M167" s="199"/>
      <c r="N167" s="1445" t="s">
        <v>102</v>
      </c>
      <c r="O167" s="1444"/>
      <c r="P167" s="1445" t="s">
        <v>330</v>
      </c>
      <c r="Q167" s="1444"/>
      <c r="R167" s="1445" t="s">
        <v>332</v>
      </c>
      <c r="S167" s="1444"/>
      <c r="T167" s="1445" t="s">
        <v>287</v>
      </c>
      <c r="U167" s="1444"/>
      <c r="V167" s="1445" t="s">
        <v>288</v>
      </c>
      <c r="W167" s="1444"/>
      <c r="X167" s="1444"/>
      <c r="Y167" s="1445" t="s">
        <v>290</v>
      </c>
      <c r="Z167" s="1444"/>
      <c r="AA167" s="1444"/>
      <c r="AB167" s="1445" t="s">
        <v>83</v>
      </c>
      <c r="AC167" s="1444"/>
      <c r="AD167" s="1445"/>
      <c r="AE167" s="1444"/>
      <c r="AF167" s="1446" t="s">
        <v>338</v>
      </c>
      <c r="AG167" s="1444"/>
      <c r="AH167" s="1444"/>
      <c r="AI167" s="1444"/>
      <c r="AJ167" s="1444"/>
      <c r="AK167" s="1444"/>
      <c r="AL167" s="1444"/>
      <c r="AM167" s="1444"/>
      <c r="AN167" s="1445" t="s">
        <v>281</v>
      </c>
      <c r="AO167" s="1444"/>
      <c r="AP167" s="1444"/>
      <c r="AQ167" s="1444"/>
      <c r="AR167" s="1444"/>
      <c r="AS167" s="1445" t="s">
        <v>282</v>
      </c>
      <c r="AT167" s="1444"/>
      <c r="AU167" s="1444"/>
      <c r="AV167" s="187" t="s">
        <v>68</v>
      </c>
      <c r="AW167" s="1443" t="s">
        <v>283</v>
      </c>
      <c r="AX167" s="1444"/>
      <c r="AY167" s="1444"/>
      <c r="AZ167" s="1444"/>
      <c r="BA167" s="1444"/>
      <c r="BB167" s="1444"/>
      <c r="BC167" s="188">
        <v>1200000</v>
      </c>
      <c r="BD167" s="189">
        <v>0</v>
      </c>
      <c r="BE167" s="188">
        <v>1200000</v>
      </c>
      <c r="BF167" s="189">
        <v>0</v>
      </c>
      <c r="BG167" s="189">
        <v>0</v>
      </c>
      <c r="BH167" s="189">
        <v>0</v>
      </c>
      <c r="BI167" s="189">
        <v>0</v>
      </c>
      <c r="BJ167" s="189">
        <v>0</v>
      </c>
      <c r="BK167" s="189">
        <v>0</v>
      </c>
      <c r="BL167" s="189">
        <v>0</v>
      </c>
      <c r="BM167" s="189">
        <v>0</v>
      </c>
      <c r="BN167" s="189">
        <v>0</v>
      </c>
      <c r="BO167" s="189">
        <v>0</v>
      </c>
    </row>
    <row r="168" spans="1:67" x14ac:dyDescent="0.25">
      <c r="B168" s="179" t="str">
        <f t="shared" si="18"/>
        <v>C</v>
      </c>
      <c r="C168" s="179" t="str">
        <f t="shared" si="19"/>
        <v>2502</v>
      </c>
      <c r="D168" s="179" t="str">
        <f t="shared" si="20"/>
        <v>1000</v>
      </c>
      <c r="E168" s="179" t="str">
        <f t="shared" si="21"/>
        <v>1</v>
      </c>
      <c r="F168" s="179" t="str">
        <f t="shared" si="22"/>
        <v>0</v>
      </c>
      <c r="G168" s="179" t="str">
        <f t="shared" si="23"/>
        <v>3</v>
      </c>
      <c r="H168" s="179">
        <f t="shared" si="24"/>
        <v>0</v>
      </c>
      <c r="N168" s="1233" t="s">
        <v>102</v>
      </c>
      <c r="O168" s="1344"/>
      <c r="P168" s="1233" t="s">
        <v>330</v>
      </c>
      <c r="Q168" s="1344"/>
      <c r="R168" s="1233" t="s">
        <v>332</v>
      </c>
      <c r="S168" s="1344"/>
      <c r="T168" s="1233" t="s">
        <v>287</v>
      </c>
      <c r="U168" s="1344"/>
      <c r="V168" s="1233" t="s">
        <v>288</v>
      </c>
      <c r="W168" s="1344"/>
      <c r="X168" s="1344"/>
      <c r="Y168" s="1233" t="s">
        <v>297</v>
      </c>
      <c r="Z168" s="1344"/>
      <c r="AA168" s="1344"/>
      <c r="AB168" s="1233"/>
      <c r="AC168" s="1344"/>
      <c r="AD168" s="1233"/>
      <c r="AE168" s="1344"/>
      <c r="AF168" s="1232" t="s">
        <v>430</v>
      </c>
      <c r="AG168" s="1344"/>
      <c r="AH168" s="1344"/>
      <c r="AI168" s="1344"/>
      <c r="AJ168" s="1344"/>
      <c r="AK168" s="1344"/>
      <c r="AL168" s="1344"/>
      <c r="AM168" s="1344"/>
      <c r="AN168" s="1233" t="s">
        <v>281</v>
      </c>
      <c r="AO168" s="1344"/>
      <c r="AP168" s="1344"/>
      <c r="AQ168" s="1344"/>
      <c r="AR168" s="1344"/>
      <c r="AS168" s="1233" t="s">
        <v>282</v>
      </c>
      <c r="AT168" s="1344"/>
      <c r="AU168" s="1344"/>
      <c r="AV168" s="169" t="s">
        <v>294</v>
      </c>
      <c r="AW168" s="1234" t="s">
        <v>429</v>
      </c>
      <c r="AX168" s="1344"/>
      <c r="AY168" s="1344"/>
      <c r="AZ168" s="1344"/>
      <c r="BA168" s="1344"/>
      <c r="BB168" s="1344"/>
      <c r="BC168" s="170">
        <v>2815325822</v>
      </c>
      <c r="BD168" s="170">
        <v>306000000</v>
      </c>
      <c r="BE168" s="170">
        <v>2509325822</v>
      </c>
      <c r="BF168" s="171">
        <v>0</v>
      </c>
      <c r="BG168" s="171">
        <v>0</v>
      </c>
      <c r="BH168" s="170">
        <v>306000000</v>
      </c>
      <c r="BI168" s="171">
        <v>0</v>
      </c>
      <c r="BJ168" s="171">
        <v>0</v>
      </c>
      <c r="BK168" s="171">
        <v>0</v>
      </c>
      <c r="BL168" s="171">
        <v>0</v>
      </c>
      <c r="BM168" s="171">
        <v>0</v>
      </c>
      <c r="BN168" s="171">
        <v>0</v>
      </c>
      <c r="BO168" s="171">
        <v>0</v>
      </c>
    </row>
    <row r="169" spans="1:67" s="185" customFormat="1" x14ac:dyDescent="0.25">
      <c r="A169" s="185" t="str">
        <f t="shared" si="25"/>
        <v>C-2502-1000-1-0-3-1-15</v>
      </c>
      <c r="B169" s="186" t="str">
        <f t="shared" si="18"/>
        <v>C</v>
      </c>
      <c r="C169" s="186" t="str">
        <f t="shared" si="19"/>
        <v>2502</v>
      </c>
      <c r="D169" s="186" t="str">
        <f t="shared" si="20"/>
        <v>1000</v>
      </c>
      <c r="E169" s="186" t="str">
        <f t="shared" si="21"/>
        <v>1</v>
      </c>
      <c r="F169" s="186" t="str">
        <f t="shared" si="22"/>
        <v>0</v>
      </c>
      <c r="G169" s="186" t="str">
        <f t="shared" si="23"/>
        <v>3</v>
      </c>
      <c r="H169" s="186" t="str">
        <f t="shared" si="24"/>
        <v>1</v>
      </c>
      <c r="I169" s="186"/>
      <c r="J169" s="186"/>
      <c r="K169" s="186"/>
      <c r="M169" s="199"/>
      <c r="N169" s="1445" t="s">
        <v>102</v>
      </c>
      <c r="O169" s="1444"/>
      <c r="P169" s="1445" t="s">
        <v>330</v>
      </c>
      <c r="Q169" s="1444"/>
      <c r="R169" s="1445" t="s">
        <v>332</v>
      </c>
      <c r="S169" s="1444"/>
      <c r="T169" s="1445" t="s">
        <v>287</v>
      </c>
      <c r="U169" s="1444"/>
      <c r="V169" s="1445" t="s">
        <v>288</v>
      </c>
      <c r="W169" s="1444"/>
      <c r="X169" s="1444"/>
      <c r="Y169" s="1445" t="s">
        <v>297</v>
      </c>
      <c r="Z169" s="1444"/>
      <c r="AA169" s="1444"/>
      <c r="AB169" s="1445" t="s">
        <v>287</v>
      </c>
      <c r="AC169" s="1444"/>
      <c r="AD169" s="1445"/>
      <c r="AE169" s="1444"/>
      <c r="AF169" s="1446" t="s">
        <v>340</v>
      </c>
      <c r="AG169" s="1444"/>
      <c r="AH169" s="1444"/>
      <c r="AI169" s="1444"/>
      <c r="AJ169" s="1444"/>
      <c r="AK169" s="1444"/>
      <c r="AL169" s="1444"/>
      <c r="AM169" s="1444"/>
      <c r="AN169" s="1445" t="s">
        <v>281</v>
      </c>
      <c r="AO169" s="1444"/>
      <c r="AP169" s="1444"/>
      <c r="AQ169" s="1444"/>
      <c r="AR169" s="1444"/>
      <c r="AS169" s="1445" t="s">
        <v>282</v>
      </c>
      <c r="AT169" s="1444"/>
      <c r="AU169" s="1444"/>
      <c r="AV169" s="187" t="s">
        <v>294</v>
      </c>
      <c r="AW169" s="1443" t="s">
        <v>429</v>
      </c>
      <c r="AX169" s="1444"/>
      <c r="AY169" s="1444"/>
      <c r="AZ169" s="1444"/>
      <c r="BA169" s="1444"/>
      <c r="BB169" s="1444"/>
      <c r="BC169" s="188">
        <v>1217200000</v>
      </c>
      <c r="BD169" s="188">
        <v>306000000</v>
      </c>
      <c r="BE169" s="188">
        <v>911200000</v>
      </c>
      <c r="BF169" s="189">
        <v>0</v>
      </c>
      <c r="BG169" s="189">
        <v>0</v>
      </c>
      <c r="BH169" s="188">
        <v>306000000</v>
      </c>
      <c r="BI169" s="189">
        <v>0</v>
      </c>
      <c r="BJ169" s="189">
        <v>0</v>
      </c>
      <c r="BK169" s="189">
        <v>0</v>
      </c>
      <c r="BL169" s="189">
        <v>0</v>
      </c>
      <c r="BM169" s="189">
        <v>0</v>
      </c>
      <c r="BN169" s="189">
        <v>0</v>
      </c>
      <c r="BO169" s="189">
        <v>0</v>
      </c>
    </row>
    <row r="170" spans="1:67" s="185" customFormat="1" x14ac:dyDescent="0.25">
      <c r="A170" s="185" t="str">
        <f t="shared" si="25"/>
        <v>C-2502-1000-1-0-3-2-15</v>
      </c>
      <c r="B170" s="186" t="str">
        <f t="shared" si="18"/>
        <v>C</v>
      </c>
      <c r="C170" s="186" t="str">
        <f t="shared" si="19"/>
        <v>2502</v>
      </c>
      <c r="D170" s="186" t="str">
        <f t="shared" si="20"/>
        <v>1000</v>
      </c>
      <c r="E170" s="186" t="str">
        <f t="shared" si="21"/>
        <v>1</v>
      </c>
      <c r="F170" s="186" t="str">
        <f t="shared" si="22"/>
        <v>0</v>
      </c>
      <c r="G170" s="186" t="str">
        <f t="shared" si="23"/>
        <v>3</v>
      </c>
      <c r="H170" s="186" t="str">
        <f t="shared" si="24"/>
        <v>2</v>
      </c>
      <c r="I170" s="186"/>
      <c r="J170" s="186"/>
      <c r="K170" s="186"/>
      <c r="M170" s="199"/>
      <c r="N170" s="1445" t="s">
        <v>102</v>
      </c>
      <c r="O170" s="1444"/>
      <c r="P170" s="1445" t="s">
        <v>330</v>
      </c>
      <c r="Q170" s="1444"/>
      <c r="R170" s="1445" t="s">
        <v>332</v>
      </c>
      <c r="S170" s="1444"/>
      <c r="T170" s="1445" t="s">
        <v>287</v>
      </c>
      <c r="U170" s="1444"/>
      <c r="V170" s="1445" t="s">
        <v>288</v>
      </c>
      <c r="W170" s="1444"/>
      <c r="X170" s="1444"/>
      <c r="Y170" s="1445" t="s">
        <v>297</v>
      </c>
      <c r="Z170" s="1444"/>
      <c r="AA170" s="1444"/>
      <c r="AB170" s="1445" t="s">
        <v>290</v>
      </c>
      <c r="AC170" s="1444"/>
      <c r="AD170" s="1445"/>
      <c r="AE170" s="1444"/>
      <c r="AF170" s="1446" t="s">
        <v>335</v>
      </c>
      <c r="AG170" s="1444"/>
      <c r="AH170" s="1444"/>
      <c r="AI170" s="1444"/>
      <c r="AJ170" s="1444"/>
      <c r="AK170" s="1444"/>
      <c r="AL170" s="1444"/>
      <c r="AM170" s="1444"/>
      <c r="AN170" s="1445" t="s">
        <v>281</v>
      </c>
      <c r="AO170" s="1444"/>
      <c r="AP170" s="1444"/>
      <c r="AQ170" s="1444"/>
      <c r="AR170" s="1444"/>
      <c r="AS170" s="1445" t="s">
        <v>282</v>
      </c>
      <c r="AT170" s="1444"/>
      <c r="AU170" s="1444"/>
      <c r="AV170" s="187" t="s">
        <v>294</v>
      </c>
      <c r="AW170" s="1443" t="s">
        <v>429</v>
      </c>
      <c r="AX170" s="1444"/>
      <c r="AY170" s="1444"/>
      <c r="AZ170" s="1444"/>
      <c r="BA170" s="1444"/>
      <c r="BB170" s="1444"/>
      <c r="BC170" s="188">
        <v>228000000</v>
      </c>
      <c r="BD170" s="189">
        <v>0</v>
      </c>
      <c r="BE170" s="188">
        <v>228000000</v>
      </c>
      <c r="BF170" s="189">
        <v>0</v>
      </c>
      <c r="BG170" s="189">
        <v>0</v>
      </c>
      <c r="BH170" s="189">
        <v>0</v>
      </c>
      <c r="BI170" s="189">
        <v>0</v>
      </c>
      <c r="BJ170" s="189">
        <v>0</v>
      </c>
      <c r="BK170" s="189">
        <v>0</v>
      </c>
      <c r="BL170" s="189">
        <v>0</v>
      </c>
      <c r="BM170" s="189">
        <v>0</v>
      </c>
      <c r="BN170" s="189">
        <v>0</v>
      </c>
      <c r="BO170" s="189">
        <v>0</v>
      </c>
    </row>
    <row r="171" spans="1:67" s="185" customFormat="1" x14ac:dyDescent="0.25">
      <c r="A171" s="185" t="str">
        <f t="shared" si="25"/>
        <v>C-2502-1000-1-0-3-3-15</v>
      </c>
      <c r="B171" s="186" t="str">
        <f t="shared" ref="B171:B234" si="26">+N171</f>
        <v>C</v>
      </c>
      <c r="C171" s="186" t="str">
        <f t="shared" ref="C171:C234" si="27">+P171</f>
        <v>2502</v>
      </c>
      <c r="D171" s="186" t="str">
        <f t="shared" ref="D171:D233" si="28">+R171</f>
        <v>1000</v>
      </c>
      <c r="E171" s="186" t="str">
        <f t="shared" ref="E171:E233" si="29">+T171</f>
        <v>1</v>
      </c>
      <c r="F171" s="186" t="str">
        <f t="shared" si="22"/>
        <v>0</v>
      </c>
      <c r="G171" s="186" t="str">
        <f t="shared" si="23"/>
        <v>3</v>
      </c>
      <c r="H171" s="186" t="str">
        <f t="shared" si="24"/>
        <v>3</v>
      </c>
      <c r="I171" s="186"/>
      <c r="J171" s="186"/>
      <c r="K171" s="186"/>
      <c r="M171" s="199"/>
      <c r="N171" s="1445" t="s">
        <v>102</v>
      </c>
      <c r="O171" s="1444"/>
      <c r="P171" s="1445" t="s">
        <v>330</v>
      </c>
      <c r="Q171" s="1444"/>
      <c r="R171" s="1445" t="s">
        <v>332</v>
      </c>
      <c r="S171" s="1444"/>
      <c r="T171" s="1445" t="s">
        <v>287</v>
      </c>
      <c r="U171" s="1444"/>
      <c r="V171" s="1445" t="s">
        <v>288</v>
      </c>
      <c r="W171" s="1444"/>
      <c r="X171" s="1444"/>
      <c r="Y171" s="1445" t="s">
        <v>297</v>
      </c>
      <c r="Z171" s="1444"/>
      <c r="AA171" s="1444"/>
      <c r="AB171" s="1445" t="s">
        <v>297</v>
      </c>
      <c r="AC171" s="1444"/>
      <c r="AD171" s="1445"/>
      <c r="AE171" s="1444"/>
      <c r="AF171" s="1446" t="s">
        <v>336</v>
      </c>
      <c r="AG171" s="1444"/>
      <c r="AH171" s="1444"/>
      <c r="AI171" s="1444"/>
      <c r="AJ171" s="1444"/>
      <c r="AK171" s="1444"/>
      <c r="AL171" s="1444"/>
      <c r="AM171" s="1444"/>
      <c r="AN171" s="1445" t="s">
        <v>281</v>
      </c>
      <c r="AO171" s="1444"/>
      <c r="AP171" s="1444"/>
      <c r="AQ171" s="1444"/>
      <c r="AR171" s="1444"/>
      <c r="AS171" s="1445" t="s">
        <v>282</v>
      </c>
      <c r="AT171" s="1444"/>
      <c r="AU171" s="1444"/>
      <c r="AV171" s="187" t="s">
        <v>294</v>
      </c>
      <c r="AW171" s="1443" t="s">
        <v>429</v>
      </c>
      <c r="AX171" s="1444"/>
      <c r="AY171" s="1444"/>
      <c r="AZ171" s="1444"/>
      <c r="BA171" s="1444"/>
      <c r="BB171" s="1444"/>
      <c r="BC171" s="188">
        <v>164000000</v>
      </c>
      <c r="BD171" s="189">
        <v>0</v>
      </c>
      <c r="BE171" s="188">
        <v>164000000</v>
      </c>
      <c r="BF171" s="189">
        <v>0</v>
      </c>
      <c r="BG171" s="189">
        <v>0</v>
      </c>
      <c r="BH171" s="189">
        <v>0</v>
      </c>
      <c r="BI171" s="189">
        <v>0</v>
      </c>
      <c r="BJ171" s="189">
        <v>0</v>
      </c>
      <c r="BK171" s="189">
        <v>0</v>
      </c>
      <c r="BL171" s="189">
        <v>0</v>
      </c>
      <c r="BM171" s="189">
        <v>0</v>
      </c>
      <c r="BN171" s="189">
        <v>0</v>
      </c>
      <c r="BO171" s="189">
        <v>0</v>
      </c>
    </row>
    <row r="172" spans="1:67" s="185" customFormat="1" x14ac:dyDescent="0.25">
      <c r="A172" s="185" t="str">
        <f t="shared" si="25"/>
        <v>C-2502-1000-1-0-3-4-15</v>
      </c>
      <c r="B172" s="186" t="str">
        <f t="shared" si="26"/>
        <v>C</v>
      </c>
      <c r="C172" s="186" t="str">
        <f t="shared" si="27"/>
        <v>2502</v>
      </c>
      <c r="D172" s="186" t="str">
        <f t="shared" si="28"/>
        <v>1000</v>
      </c>
      <c r="E172" s="186" t="str">
        <f t="shared" si="29"/>
        <v>1</v>
      </c>
      <c r="F172" s="186" t="str">
        <f t="shared" si="22"/>
        <v>0</v>
      </c>
      <c r="G172" s="186" t="str">
        <f t="shared" si="23"/>
        <v>3</v>
      </c>
      <c r="H172" s="186" t="str">
        <f t="shared" si="24"/>
        <v>4</v>
      </c>
      <c r="I172" s="186"/>
      <c r="J172" s="186"/>
      <c r="K172" s="186"/>
      <c r="M172" s="199"/>
      <c r="N172" s="1445" t="s">
        <v>102</v>
      </c>
      <c r="O172" s="1444"/>
      <c r="P172" s="1445" t="s">
        <v>330</v>
      </c>
      <c r="Q172" s="1444"/>
      <c r="R172" s="1445" t="s">
        <v>332</v>
      </c>
      <c r="S172" s="1444"/>
      <c r="T172" s="1445" t="s">
        <v>287</v>
      </c>
      <c r="U172" s="1444"/>
      <c r="V172" s="1445" t="s">
        <v>288</v>
      </c>
      <c r="W172" s="1444"/>
      <c r="X172" s="1444"/>
      <c r="Y172" s="1445" t="s">
        <v>297</v>
      </c>
      <c r="Z172" s="1444"/>
      <c r="AA172" s="1444"/>
      <c r="AB172" s="1445" t="s">
        <v>291</v>
      </c>
      <c r="AC172" s="1444"/>
      <c r="AD172" s="1445"/>
      <c r="AE172" s="1444"/>
      <c r="AF172" s="1446" t="s">
        <v>87</v>
      </c>
      <c r="AG172" s="1444"/>
      <c r="AH172" s="1444"/>
      <c r="AI172" s="1444"/>
      <c r="AJ172" s="1444"/>
      <c r="AK172" s="1444"/>
      <c r="AL172" s="1444"/>
      <c r="AM172" s="1444"/>
      <c r="AN172" s="1445" t="s">
        <v>281</v>
      </c>
      <c r="AO172" s="1444"/>
      <c r="AP172" s="1444"/>
      <c r="AQ172" s="1444"/>
      <c r="AR172" s="1444"/>
      <c r="AS172" s="1445" t="s">
        <v>282</v>
      </c>
      <c r="AT172" s="1444"/>
      <c r="AU172" s="1444"/>
      <c r="AV172" s="187" t="s">
        <v>294</v>
      </c>
      <c r="AW172" s="1443" t="s">
        <v>429</v>
      </c>
      <c r="AX172" s="1444"/>
      <c r="AY172" s="1444"/>
      <c r="AZ172" s="1444"/>
      <c r="BA172" s="1444"/>
      <c r="BB172" s="1444"/>
      <c r="BC172" s="188">
        <v>361540000</v>
      </c>
      <c r="BD172" s="189">
        <v>0</v>
      </c>
      <c r="BE172" s="188">
        <v>361540000</v>
      </c>
      <c r="BF172" s="189">
        <v>0</v>
      </c>
      <c r="BG172" s="189">
        <v>0</v>
      </c>
      <c r="BH172" s="189">
        <v>0</v>
      </c>
      <c r="BI172" s="189">
        <v>0</v>
      </c>
      <c r="BJ172" s="189">
        <v>0</v>
      </c>
      <c r="BK172" s="189">
        <v>0</v>
      </c>
      <c r="BL172" s="189">
        <v>0</v>
      </c>
      <c r="BM172" s="189">
        <v>0</v>
      </c>
      <c r="BN172" s="189">
        <v>0</v>
      </c>
      <c r="BO172" s="189">
        <v>0</v>
      </c>
    </row>
    <row r="173" spans="1:67" s="185" customFormat="1" x14ac:dyDescent="0.25">
      <c r="A173" s="185" t="str">
        <f t="shared" si="25"/>
        <v>C-2502-1000-1-0-3-11-15</v>
      </c>
      <c r="B173" s="186" t="str">
        <f t="shared" si="26"/>
        <v>C</v>
      </c>
      <c r="C173" s="186" t="str">
        <f t="shared" si="27"/>
        <v>2502</v>
      </c>
      <c r="D173" s="186" t="str">
        <f t="shared" si="28"/>
        <v>1000</v>
      </c>
      <c r="E173" s="186" t="str">
        <f t="shared" si="29"/>
        <v>1</v>
      </c>
      <c r="F173" s="186" t="str">
        <f t="shared" si="22"/>
        <v>0</v>
      </c>
      <c r="G173" s="186" t="str">
        <f t="shared" si="23"/>
        <v>3</v>
      </c>
      <c r="H173" s="186" t="str">
        <f t="shared" si="24"/>
        <v>11</v>
      </c>
      <c r="I173" s="186"/>
      <c r="J173" s="186"/>
      <c r="K173" s="186"/>
      <c r="M173" s="199"/>
      <c r="N173" s="1445" t="s">
        <v>102</v>
      </c>
      <c r="O173" s="1444"/>
      <c r="P173" s="1445" t="s">
        <v>330</v>
      </c>
      <c r="Q173" s="1444"/>
      <c r="R173" s="1445" t="s">
        <v>332</v>
      </c>
      <c r="S173" s="1444"/>
      <c r="T173" s="1445" t="s">
        <v>287</v>
      </c>
      <c r="U173" s="1444"/>
      <c r="V173" s="1445" t="s">
        <v>288</v>
      </c>
      <c r="W173" s="1444"/>
      <c r="X173" s="1444"/>
      <c r="Y173" s="1445" t="s">
        <v>297</v>
      </c>
      <c r="Z173" s="1444"/>
      <c r="AA173" s="1444"/>
      <c r="AB173" s="1445" t="s">
        <v>83</v>
      </c>
      <c r="AC173" s="1444"/>
      <c r="AD173" s="1445"/>
      <c r="AE173" s="1444"/>
      <c r="AF173" s="1446" t="s">
        <v>338</v>
      </c>
      <c r="AG173" s="1444"/>
      <c r="AH173" s="1444"/>
      <c r="AI173" s="1444"/>
      <c r="AJ173" s="1444"/>
      <c r="AK173" s="1444"/>
      <c r="AL173" s="1444"/>
      <c r="AM173" s="1444"/>
      <c r="AN173" s="1445" t="s">
        <v>281</v>
      </c>
      <c r="AO173" s="1444"/>
      <c r="AP173" s="1444"/>
      <c r="AQ173" s="1444"/>
      <c r="AR173" s="1444"/>
      <c r="AS173" s="1445" t="s">
        <v>282</v>
      </c>
      <c r="AT173" s="1444"/>
      <c r="AU173" s="1444"/>
      <c r="AV173" s="187" t="s">
        <v>294</v>
      </c>
      <c r="AW173" s="1443" t="s">
        <v>429</v>
      </c>
      <c r="AX173" s="1444"/>
      <c r="AY173" s="1444"/>
      <c r="AZ173" s="1444"/>
      <c r="BA173" s="1444"/>
      <c r="BB173" s="1444"/>
      <c r="BC173" s="188">
        <v>844585822</v>
      </c>
      <c r="BD173" s="189">
        <v>0</v>
      </c>
      <c r="BE173" s="188">
        <v>844585822</v>
      </c>
      <c r="BF173" s="189">
        <v>0</v>
      </c>
      <c r="BG173" s="189">
        <v>0</v>
      </c>
      <c r="BH173" s="189">
        <v>0</v>
      </c>
      <c r="BI173" s="189">
        <v>0</v>
      </c>
      <c r="BJ173" s="189">
        <v>0</v>
      </c>
      <c r="BK173" s="189">
        <v>0</v>
      </c>
      <c r="BL173" s="189">
        <v>0</v>
      </c>
      <c r="BM173" s="189">
        <v>0</v>
      </c>
      <c r="BN173" s="189">
        <v>0</v>
      </c>
      <c r="BO173" s="189">
        <v>0</v>
      </c>
    </row>
    <row r="174" spans="1:67" x14ac:dyDescent="0.25">
      <c r="B174" s="179" t="str">
        <f t="shared" si="26"/>
        <v>C</v>
      </c>
      <c r="C174" s="179" t="str">
        <f t="shared" si="27"/>
        <v>2502</v>
      </c>
      <c r="D174" s="179" t="str">
        <f t="shared" si="28"/>
        <v>1000</v>
      </c>
      <c r="E174" s="179" t="str">
        <f t="shared" si="29"/>
        <v>2</v>
      </c>
      <c r="F174" s="179">
        <f t="shared" si="22"/>
        <v>0</v>
      </c>
      <c r="G174" s="179">
        <f t="shared" si="23"/>
        <v>0</v>
      </c>
      <c r="H174" s="179">
        <f t="shared" si="24"/>
        <v>0</v>
      </c>
      <c r="N174" s="1240" t="s">
        <v>102</v>
      </c>
      <c r="O174" s="1344"/>
      <c r="P174" s="1240" t="s">
        <v>330</v>
      </c>
      <c r="Q174" s="1344"/>
      <c r="R174" s="1240" t="s">
        <v>332</v>
      </c>
      <c r="S174" s="1344"/>
      <c r="T174" s="1240" t="s">
        <v>290</v>
      </c>
      <c r="U174" s="1344"/>
      <c r="V174" s="1240"/>
      <c r="W174" s="1344"/>
      <c r="X174" s="1344"/>
      <c r="Y174" s="1240"/>
      <c r="Z174" s="1344"/>
      <c r="AA174" s="1344"/>
      <c r="AB174" s="1240"/>
      <c r="AC174" s="1344"/>
      <c r="AD174" s="1240"/>
      <c r="AE174" s="1344"/>
      <c r="AF174" s="1239" t="s">
        <v>326</v>
      </c>
      <c r="AG174" s="1344"/>
      <c r="AH174" s="1344"/>
      <c r="AI174" s="1344"/>
      <c r="AJ174" s="1344"/>
      <c r="AK174" s="1344"/>
      <c r="AL174" s="1344"/>
      <c r="AM174" s="1344"/>
      <c r="AN174" s="1240" t="s">
        <v>281</v>
      </c>
      <c r="AO174" s="1344"/>
      <c r="AP174" s="1344"/>
      <c r="AQ174" s="1344"/>
      <c r="AR174" s="1344"/>
      <c r="AS174" s="1240" t="s">
        <v>282</v>
      </c>
      <c r="AT174" s="1344"/>
      <c r="AU174" s="1344"/>
      <c r="AV174" s="172" t="s">
        <v>68</v>
      </c>
      <c r="AW174" s="1241" t="s">
        <v>283</v>
      </c>
      <c r="AX174" s="1344"/>
      <c r="AY174" s="1344"/>
      <c r="AZ174" s="1344"/>
      <c r="BA174" s="1344"/>
      <c r="BB174" s="1344"/>
      <c r="BC174" s="173">
        <v>1923920000</v>
      </c>
      <c r="BD174" s="174">
        <v>0</v>
      </c>
      <c r="BE174" s="173">
        <v>326140540</v>
      </c>
      <c r="BF174" s="174">
        <v>0</v>
      </c>
      <c r="BG174" s="173">
        <v>31960207</v>
      </c>
      <c r="BH174" s="173">
        <v>-31960207</v>
      </c>
      <c r="BI174" s="173">
        <v>189203882</v>
      </c>
      <c r="BJ174" s="173">
        <v>-157243675</v>
      </c>
      <c r="BK174" s="173">
        <v>187971505</v>
      </c>
      <c r="BL174" s="173">
        <v>1232377</v>
      </c>
      <c r="BM174" s="173">
        <v>187971505</v>
      </c>
      <c r="BN174" s="174">
        <v>0</v>
      </c>
      <c r="BO174" s="173">
        <v>183673</v>
      </c>
    </row>
    <row r="175" spans="1:67" ht="14.45" customHeight="1" x14ac:dyDescent="0.25">
      <c r="B175" s="179" t="str">
        <f t="shared" si="26"/>
        <v>C</v>
      </c>
      <c r="C175" s="179" t="str">
        <f t="shared" si="27"/>
        <v>2502</v>
      </c>
      <c r="D175" s="179" t="str">
        <f t="shared" si="28"/>
        <v>1000</v>
      </c>
      <c r="E175" s="179" t="str">
        <f t="shared" si="29"/>
        <v>2</v>
      </c>
      <c r="F175" s="179" t="str">
        <f t="shared" si="22"/>
        <v>0</v>
      </c>
      <c r="G175" s="179">
        <f t="shared" si="23"/>
        <v>0</v>
      </c>
      <c r="H175" s="179">
        <f t="shared" si="24"/>
        <v>0</v>
      </c>
      <c r="N175" s="1233" t="s">
        <v>102</v>
      </c>
      <c r="O175" s="1344"/>
      <c r="P175" s="1233" t="s">
        <v>330</v>
      </c>
      <c r="Q175" s="1344"/>
      <c r="R175" s="1233" t="s">
        <v>332</v>
      </c>
      <c r="S175" s="1344"/>
      <c r="T175" s="1233" t="s">
        <v>290</v>
      </c>
      <c r="U175" s="1344"/>
      <c r="V175" s="1233" t="s">
        <v>288</v>
      </c>
      <c r="W175" s="1344"/>
      <c r="X175" s="1344"/>
      <c r="Y175" s="1233"/>
      <c r="Z175" s="1344"/>
      <c r="AA175" s="1344"/>
      <c r="AB175" s="1233"/>
      <c r="AC175" s="1344"/>
      <c r="AD175" s="1233"/>
      <c r="AE175" s="1344"/>
      <c r="AF175" s="1232" t="s">
        <v>326</v>
      </c>
      <c r="AG175" s="1344"/>
      <c r="AH175" s="1344"/>
      <c r="AI175" s="1344"/>
      <c r="AJ175" s="1344"/>
      <c r="AK175" s="1344"/>
      <c r="AL175" s="1344"/>
      <c r="AM175" s="1344"/>
      <c r="AN175" s="1233" t="s">
        <v>281</v>
      </c>
      <c r="AO175" s="1344"/>
      <c r="AP175" s="1344"/>
      <c r="AQ175" s="1344"/>
      <c r="AR175" s="1344"/>
      <c r="AS175" s="1233" t="s">
        <v>282</v>
      </c>
      <c r="AT175" s="1344"/>
      <c r="AU175" s="1344"/>
      <c r="AV175" s="169" t="s">
        <v>68</v>
      </c>
      <c r="AW175" s="1234" t="s">
        <v>283</v>
      </c>
      <c r="AX175" s="1344"/>
      <c r="AY175" s="1344"/>
      <c r="AZ175" s="1344"/>
      <c r="BA175" s="1344"/>
      <c r="BB175" s="1344"/>
      <c r="BC175" s="170">
        <v>1600000000</v>
      </c>
      <c r="BD175" s="171">
        <v>0</v>
      </c>
      <c r="BE175" s="170">
        <v>326140540</v>
      </c>
      <c r="BF175" s="171">
        <v>0</v>
      </c>
      <c r="BG175" s="170">
        <v>31960207</v>
      </c>
      <c r="BH175" s="170">
        <v>-31960207</v>
      </c>
      <c r="BI175" s="170">
        <v>189203882</v>
      </c>
      <c r="BJ175" s="170">
        <v>-157243675</v>
      </c>
      <c r="BK175" s="170">
        <v>187971505</v>
      </c>
      <c r="BL175" s="170">
        <v>1232377</v>
      </c>
      <c r="BM175" s="170">
        <v>187971505</v>
      </c>
      <c r="BN175" s="171">
        <v>0</v>
      </c>
      <c r="BO175" s="170">
        <v>183673</v>
      </c>
    </row>
    <row r="176" spans="1:67" s="183" customFormat="1" x14ac:dyDescent="0.25">
      <c r="B176" s="184" t="str">
        <f t="shared" si="26"/>
        <v>C</v>
      </c>
      <c r="C176" s="184" t="str">
        <f t="shared" si="27"/>
        <v>2502</v>
      </c>
      <c r="D176" s="184" t="str">
        <f t="shared" si="28"/>
        <v>1000</v>
      </c>
      <c r="E176" s="184" t="str">
        <f t="shared" si="29"/>
        <v>2</v>
      </c>
      <c r="F176" s="184" t="str">
        <f t="shared" si="22"/>
        <v>0</v>
      </c>
      <c r="G176" s="184" t="str">
        <f t="shared" si="23"/>
        <v>1</v>
      </c>
      <c r="H176" s="184">
        <f t="shared" si="24"/>
        <v>0</v>
      </c>
      <c r="I176" s="184"/>
      <c r="J176" s="184"/>
      <c r="K176" s="184"/>
      <c r="M176" s="201"/>
      <c r="N176" s="1451" t="s">
        <v>102</v>
      </c>
      <c r="O176" s="1145"/>
      <c r="P176" s="1451" t="s">
        <v>330</v>
      </c>
      <c r="Q176" s="1145"/>
      <c r="R176" s="1451" t="s">
        <v>332</v>
      </c>
      <c r="S176" s="1145"/>
      <c r="T176" s="1451" t="s">
        <v>290</v>
      </c>
      <c r="U176" s="1145"/>
      <c r="V176" s="1451" t="s">
        <v>288</v>
      </c>
      <c r="W176" s="1145"/>
      <c r="X176" s="1145"/>
      <c r="Y176" s="1451" t="s">
        <v>287</v>
      </c>
      <c r="Z176" s="1145"/>
      <c r="AA176" s="1145"/>
      <c r="AB176" s="1451"/>
      <c r="AC176" s="1145"/>
      <c r="AD176" s="1451"/>
      <c r="AE176" s="1145"/>
      <c r="AF176" s="1452" t="s">
        <v>339</v>
      </c>
      <c r="AG176" s="1145"/>
      <c r="AH176" s="1145"/>
      <c r="AI176" s="1145"/>
      <c r="AJ176" s="1145"/>
      <c r="AK176" s="1145"/>
      <c r="AL176" s="1145"/>
      <c r="AM176" s="1145"/>
      <c r="AN176" s="1451" t="s">
        <v>281</v>
      </c>
      <c r="AO176" s="1145"/>
      <c r="AP176" s="1145"/>
      <c r="AQ176" s="1145"/>
      <c r="AR176" s="1145"/>
      <c r="AS176" s="1451" t="s">
        <v>282</v>
      </c>
      <c r="AT176" s="1145"/>
      <c r="AU176" s="1145"/>
      <c r="AV176" s="195" t="s">
        <v>68</v>
      </c>
      <c r="AW176" s="1453" t="s">
        <v>283</v>
      </c>
      <c r="AX176" s="1145"/>
      <c r="AY176" s="1145"/>
      <c r="AZ176" s="1145"/>
      <c r="BA176" s="1145"/>
      <c r="BB176" s="1145"/>
      <c r="BC176" s="196">
        <v>382300000</v>
      </c>
      <c r="BD176" s="197">
        <v>0</v>
      </c>
      <c r="BE176" s="196">
        <v>177300000</v>
      </c>
      <c r="BF176" s="197">
        <v>0</v>
      </c>
      <c r="BG176" s="196">
        <v>615294</v>
      </c>
      <c r="BH176" s="196">
        <v>-615294</v>
      </c>
      <c r="BI176" s="196">
        <v>38383982</v>
      </c>
      <c r="BJ176" s="196">
        <v>-37768688</v>
      </c>
      <c r="BK176" s="196">
        <v>41020784</v>
      </c>
      <c r="BL176" s="196">
        <v>-2636802</v>
      </c>
      <c r="BM176" s="196">
        <v>41020784</v>
      </c>
      <c r="BN176" s="197">
        <v>0</v>
      </c>
      <c r="BO176" s="196">
        <v>183673</v>
      </c>
    </row>
    <row r="177" spans="1:67" s="185" customFormat="1" x14ac:dyDescent="0.25">
      <c r="A177" s="185" t="str">
        <f t="shared" ref="A177:A187" si="30">+B177&amp;"-"&amp;C177&amp;"-"&amp;D177&amp;"-"&amp;E177&amp;"-"&amp;F177&amp;"-"&amp;G177&amp;"-"&amp;H177&amp;"-"&amp;AV177</f>
        <v>C-2502-1000-2-0-1-1-10</v>
      </c>
      <c r="B177" s="186" t="str">
        <f t="shared" si="26"/>
        <v>C</v>
      </c>
      <c r="C177" s="186" t="str">
        <f t="shared" si="27"/>
        <v>2502</v>
      </c>
      <c r="D177" s="186" t="str">
        <f t="shared" si="28"/>
        <v>1000</v>
      </c>
      <c r="E177" s="186" t="str">
        <f t="shared" si="29"/>
        <v>2</v>
      </c>
      <c r="F177" s="186" t="str">
        <f t="shared" si="22"/>
        <v>0</v>
      </c>
      <c r="G177" s="186" t="str">
        <f t="shared" si="23"/>
        <v>1</v>
      </c>
      <c r="H177" s="186" t="str">
        <f t="shared" si="24"/>
        <v>1</v>
      </c>
      <c r="I177" s="186"/>
      <c r="J177" s="186"/>
      <c r="K177" s="186"/>
      <c r="M177" s="199"/>
      <c r="N177" s="1445" t="s">
        <v>102</v>
      </c>
      <c r="O177" s="1444"/>
      <c r="P177" s="1445" t="s">
        <v>330</v>
      </c>
      <c r="Q177" s="1444"/>
      <c r="R177" s="1445" t="s">
        <v>332</v>
      </c>
      <c r="S177" s="1444"/>
      <c r="T177" s="1445" t="s">
        <v>290</v>
      </c>
      <c r="U177" s="1444"/>
      <c r="V177" s="1445" t="s">
        <v>288</v>
      </c>
      <c r="W177" s="1444"/>
      <c r="X177" s="1444"/>
      <c r="Y177" s="1445" t="s">
        <v>287</v>
      </c>
      <c r="Z177" s="1444"/>
      <c r="AA177" s="1444"/>
      <c r="AB177" s="1445" t="s">
        <v>287</v>
      </c>
      <c r="AC177" s="1444"/>
      <c r="AD177" s="1445"/>
      <c r="AE177" s="1444"/>
      <c r="AF177" s="1446" t="s">
        <v>340</v>
      </c>
      <c r="AG177" s="1444"/>
      <c r="AH177" s="1444"/>
      <c r="AI177" s="1444"/>
      <c r="AJ177" s="1444"/>
      <c r="AK177" s="1444"/>
      <c r="AL177" s="1444"/>
      <c r="AM177" s="1444"/>
      <c r="AN177" s="1445" t="s">
        <v>281</v>
      </c>
      <c r="AO177" s="1444"/>
      <c r="AP177" s="1444"/>
      <c r="AQ177" s="1444"/>
      <c r="AR177" s="1444"/>
      <c r="AS177" s="1445" t="s">
        <v>282</v>
      </c>
      <c r="AT177" s="1444"/>
      <c r="AU177" s="1444"/>
      <c r="AV177" s="187" t="s">
        <v>68</v>
      </c>
      <c r="AW177" s="1443" t="s">
        <v>283</v>
      </c>
      <c r="AX177" s="1444"/>
      <c r="AY177" s="1444"/>
      <c r="AZ177" s="1444"/>
      <c r="BA177" s="1444"/>
      <c r="BB177" s="1444"/>
      <c r="BC177" s="188">
        <v>177300000</v>
      </c>
      <c r="BD177" s="189">
        <v>0</v>
      </c>
      <c r="BE177" s="188">
        <v>177300000</v>
      </c>
      <c r="BF177" s="189">
        <v>0</v>
      </c>
      <c r="BG177" s="189">
        <v>0</v>
      </c>
      <c r="BH177" s="189">
        <v>0</v>
      </c>
      <c r="BI177" s="189">
        <v>0</v>
      </c>
      <c r="BJ177" s="189">
        <v>0</v>
      </c>
      <c r="BK177" s="189">
        <v>0</v>
      </c>
      <c r="BL177" s="189">
        <v>0</v>
      </c>
      <c r="BM177" s="189">
        <v>0</v>
      </c>
      <c r="BN177" s="189">
        <v>0</v>
      </c>
      <c r="BO177" s="189">
        <v>0</v>
      </c>
    </row>
    <row r="178" spans="1:67" s="185" customFormat="1" x14ac:dyDescent="0.25">
      <c r="A178" s="185" t="str">
        <f t="shared" si="30"/>
        <v>C-2502-1000-2-0-1-2-10</v>
      </c>
      <c r="B178" s="186" t="str">
        <f t="shared" si="26"/>
        <v>C</v>
      </c>
      <c r="C178" s="186" t="str">
        <f t="shared" si="27"/>
        <v>2502</v>
      </c>
      <c r="D178" s="186" t="str">
        <f t="shared" si="28"/>
        <v>1000</v>
      </c>
      <c r="E178" s="186" t="str">
        <f t="shared" si="29"/>
        <v>2</v>
      </c>
      <c r="F178" s="186" t="str">
        <f t="shared" si="22"/>
        <v>0</v>
      </c>
      <c r="G178" s="186" t="str">
        <f t="shared" si="23"/>
        <v>1</v>
      </c>
      <c r="H178" s="186" t="str">
        <f t="shared" si="24"/>
        <v>2</v>
      </c>
      <c r="I178" s="186"/>
      <c r="J178" s="186"/>
      <c r="K178" s="186"/>
      <c r="M178" s="199"/>
      <c r="N178" s="1445" t="s">
        <v>102</v>
      </c>
      <c r="O178" s="1444"/>
      <c r="P178" s="1445" t="s">
        <v>330</v>
      </c>
      <c r="Q178" s="1444"/>
      <c r="R178" s="1445" t="s">
        <v>332</v>
      </c>
      <c r="S178" s="1444"/>
      <c r="T178" s="1445" t="s">
        <v>290</v>
      </c>
      <c r="U178" s="1444"/>
      <c r="V178" s="1445" t="s">
        <v>288</v>
      </c>
      <c r="W178" s="1444"/>
      <c r="X178" s="1444"/>
      <c r="Y178" s="1445" t="s">
        <v>287</v>
      </c>
      <c r="Z178" s="1444"/>
      <c r="AA178" s="1444"/>
      <c r="AB178" s="1445" t="s">
        <v>290</v>
      </c>
      <c r="AC178" s="1444"/>
      <c r="AD178" s="1445"/>
      <c r="AE178" s="1444"/>
      <c r="AF178" s="1446" t="s">
        <v>335</v>
      </c>
      <c r="AG178" s="1444"/>
      <c r="AH178" s="1444"/>
      <c r="AI178" s="1444"/>
      <c r="AJ178" s="1444"/>
      <c r="AK178" s="1444"/>
      <c r="AL178" s="1444"/>
      <c r="AM178" s="1444"/>
      <c r="AN178" s="1445" t="s">
        <v>281</v>
      </c>
      <c r="AO178" s="1444"/>
      <c r="AP178" s="1444"/>
      <c r="AQ178" s="1444"/>
      <c r="AR178" s="1444"/>
      <c r="AS178" s="1445" t="s">
        <v>282</v>
      </c>
      <c r="AT178" s="1444"/>
      <c r="AU178" s="1444"/>
      <c r="AV178" s="187" t="s">
        <v>68</v>
      </c>
      <c r="AW178" s="1443" t="s">
        <v>283</v>
      </c>
      <c r="AX178" s="1444"/>
      <c r="AY178" s="1444"/>
      <c r="AZ178" s="1444"/>
      <c r="BA178" s="1444"/>
      <c r="BB178" s="1444"/>
      <c r="BC178" s="188">
        <v>175000000</v>
      </c>
      <c r="BD178" s="189">
        <v>0</v>
      </c>
      <c r="BE178" s="189">
        <v>0</v>
      </c>
      <c r="BF178" s="189">
        <v>0</v>
      </c>
      <c r="BG178" s="189">
        <v>0</v>
      </c>
      <c r="BH178" s="189">
        <v>0</v>
      </c>
      <c r="BI178" s="188">
        <v>35000000</v>
      </c>
      <c r="BJ178" s="188">
        <v>-35000000</v>
      </c>
      <c r="BK178" s="188">
        <v>35000000</v>
      </c>
      <c r="BL178" s="189">
        <v>0</v>
      </c>
      <c r="BM178" s="188">
        <v>35000000</v>
      </c>
      <c r="BN178" s="189">
        <v>0</v>
      </c>
      <c r="BO178" s="189">
        <v>0</v>
      </c>
    </row>
    <row r="179" spans="1:67" s="185" customFormat="1" x14ac:dyDescent="0.25">
      <c r="A179" s="185" t="str">
        <f t="shared" si="30"/>
        <v>C-2502-1000-2-0-1-3-10</v>
      </c>
      <c r="B179" s="186" t="str">
        <f t="shared" si="26"/>
        <v>C</v>
      </c>
      <c r="C179" s="186" t="str">
        <f t="shared" si="27"/>
        <v>2502</v>
      </c>
      <c r="D179" s="186" t="str">
        <f t="shared" si="28"/>
        <v>1000</v>
      </c>
      <c r="E179" s="186" t="str">
        <f t="shared" si="29"/>
        <v>2</v>
      </c>
      <c r="F179" s="186" t="str">
        <f t="shared" si="22"/>
        <v>0</v>
      </c>
      <c r="G179" s="186" t="str">
        <f t="shared" si="23"/>
        <v>1</v>
      </c>
      <c r="H179" s="186" t="str">
        <f t="shared" si="24"/>
        <v>3</v>
      </c>
      <c r="I179" s="186"/>
      <c r="J179" s="186"/>
      <c r="K179" s="186"/>
      <c r="M179" s="199"/>
      <c r="N179" s="1445" t="s">
        <v>102</v>
      </c>
      <c r="O179" s="1444"/>
      <c r="P179" s="1445" t="s">
        <v>330</v>
      </c>
      <c r="Q179" s="1444"/>
      <c r="R179" s="1445" t="s">
        <v>332</v>
      </c>
      <c r="S179" s="1444"/>
      <c r="T179" s="1445" t="s">
        <v>290</v>
      </c>
      <c r="U179" s="1444"/>
      <c r="V179" s="1445" t="s">
        <v>288</v>
      </c>
      <c r="W179" s="1444"/>
      <c r="X179" s="1444"/>
      <c r="Y179" s="1445" t="s">
        <v>287</v>
      </c>
      <c r="Z179" s="1444"/>
      <c r="AA179" s="1444"/>
      <c r="AB179" s="1445" t="s">
        <v>297</v>
      </c>
      <c r="AC179" s="1444"/>
      <c r="AD179" s="1445"/>
      <c r="AE179" s="1444"/>
      <c r="AF179" s="1446" t="s">
        <v>336</v>
      </c>
      <c r="AG179" s="1444"/>
      <c r="AH179" s="1444"/>
      <c r="AI179" s="1444"/>
      <c r="AJ179" s="1444"/>
      <c r="AK179" s="1444"/>
      <c r="AL179" s="1444"/>
      <c r="AM179" s="1444"/>
      <c r="AN179" s="1445" t="s">
        <v>281</v>
      </c>
      <c r="AO179" s="1444"/>
      <c r="AP179" s="1444"/>
      <c r="AQ179" s="1444"/>
      <c r="AR179" s="1444"/>
      <c r="AS179" s="1445" t="s">
        <v>282</v>
      </c>
      <c r="AT179" s="1444"/>
      <c r="AU179" s="1444"/>
      <c r="AV179" s="187" t="s">
        <v>68</v>
      </c>
      <c r="AW179" s="1443" t="s">
        <v>283</v>
      </c>
      <c r="AX179" s="1444"/>
      <c r="AY179" s="1444"/>
      <c r="AZ179" s="1444"/>
      <c r="BA179" s="1444"/>
      <c r="BB179" s="1444"/>
      <c r="BC179" s="188">
        <v>5000000</v>
      </c>
      <c r="BD179" s="189">
        <v>0</v>
      </c>
      <c r="BE179" s="189">
        <v>0</v>
      </c>
      <c r="BF179" s="189">
        <v>0</v>
      </c>
      <c r="BG179" s="189">
        <v>0</v>
      </c>
      <c r="BH179" s="189">
        <v>0</v>
      </c>
      <c r="BI179" s="189">
        <v>0</v>
      </c>
      <c r="BJ179" s="189">
        <v>0</v>
      </c>
      <c r="BK179" s="188">
        <v>504590</v>
      </c>
      <c r="BL179" s="188">
        <v>-504590</v>
      </c>
      <c r="BM179" s="188">
        <v>504590</v>
      </c>
      <c r="BN179" s="189">
        <v>0</v>
      </c>
      <c r="BO179" s="188">
        <v>183673</v>
      </c>
    </row>
    <row r="180" spans="1:67" s="185" customFormat="1" ht="14.45" customHeight="1" x14ac:dyDescent="0.25">
      <c r="A180" s="185" t="str">
        <f t="shared" si="30"/>
        <v>C-2502-1000-2-0-1-4-10</v>
      </c>
      <c r="B180" s="186" t="str">
        <f t="shared" si="26"/>
        <v>C</v>
      </c>
      <c r="C180" s="186" t="str">
        <f t="shared" si="27"/>
        <v>2502</v>
      </c>
      <c r="D180" s="186" t="str">
        <f t="shared" si="28"/>
        <v>1000</v>
      </c>
      <c r="E180" s="186" t="str">
        <f t="shared" si="29"/>
        <v>2</v>
      </c>
      <c r="F180" s="186" t="str">
        <f t="shared" si="22"/>
        <v>0</v>
      </c>
      <c r="G180" s="186" t="str">
        <f t="shared" si="23"/>
        <v>1</v>
      </c>
      <c r="H180" s="186" t="str">
        <f t="shared" si="24"/>
        <v>4</v>
      </c>
      <c r="I180" s="186"/>
      <c r="J180" s="186"/>
      <c r="K180" s="186"/>
      <c r="M180" s="199"/>
      <c r="N180" s="1445" t="s">
        <v>102</v>
      </c>
      <c r="O180" s="1444"/>
      <c r="P180" s="1445" t="s">
        <v>330</v>
      </c>
      <c r="Q180" s="1444"/>
      <c r="R180" s="1445" t="s">
        <v>332</v>
      </c>
      <c r="S180" s="1444"/>
      <c r="T180" s="1445" t="s">
        <v>290</v>
      </c>
      <c r="U180" s="1444"/>
      <c r="V180" s="1445" t="s">
        <v>288</v>
      </c>
      <c r="W180" s="1444"/>
      <c r="X180" s="1444"/>
      <c r="Y180" s="1445" t="s">
        <v>287</v>
      </c>
      <c r="Z180" s="1444"/>
      <c r="AA180" s="1444"/>
      <c r="AB180" s="1445" t="s">
        <v>291</v>
      </c>
      <c r="AC180" s="1444"/>
      <c r="AD180" s="1445"/>
      <c r="AE180" s="1444"/>
      <c r="AF180" s="1446" t="s">
        <v>87</v>
      </c>
      <c r="AG180" s="1444"/>
      <c r="AH180" s="1444"/>
      <c r="AI180" s="1444"/>
      <c r="AJ180" s="1444"/>
      <c r="AK180" s="1444"/>
      <c r="AL180" s="1444"/>
      <c r="AM180" s="1444"/>
      <c r="AN180" s="1445" t="s">
        <v>281</v>
      </c>
      <c r="AO180" s="1444"/>
      <c r="AP180" s="1444"/>
      <c r="AQ180" s="1444"/>
      <c r="AR180" s="1444"/>
      <c r="AS180" s="1445" t="s">
        <v>282</v>
      </c>
      <c r="AT180" s="1444"/>
      <c r="AU180" s="1444"/>
      <c r="AV180" s="187" t="s">
        <v>68</v>
      </c>
      <c r="AW180" s="1443" t="s">
        <v>283</v>
      </c>
      <c r="AX180" s="1444"/>
      <c r="AY180" s="1444"/>
      <c r="AZ180" s="1444"/>
      <c r="BA180" s="1444"/>
      <c r="BB180" s="1444"/>
      <c r="BC180" s="188">
        <v>25000000</v>
      </c>
      <c r="BD180" s="189">
        <v>0</v>
      </c>
      <c r="BE180" s="189">
        <v>0</v>
      </c>
      <c r="BF180" s="189">
        <v>0</v>
      </c>
      <c r="BG180" s="188">
        <v>615294</v>
      </c>
      <c r="BH180" s="188">
        <v>-615294</v>
      </c>
      <c r="BI180" s="188">
        <v>3383982</v>
      </c>
      <c r="BJ180" s="188">
        <v>-2768688</v>
      </c>
      <c r="BK180" s="188">
        <v>5516194</v>
      </c>
      <c r="BL180" s="188">
        <v>-2132212</v>
      </c>
      <c r="BM180" s="188">
        <v>5516194</v>
      </c>
      <c r="BN180" s="189">
        <v>0</v>
      </c>
      <c r="BO180" s="189">
        <v>0</v>
      </c>
    </row>
    <row r="181" spans="1:67" ht="14.45" customHeight="1" x14ac:dyDescent="0.25">
      <c r="B181" s="179" t="str">
        <f t="shared" si="26"/>
        <v>C</v>
      </c>
      <c r="C181" s="179" t="str">
        <f t="shared" si="27"/>
        <v>2502</v>
      </c>
      <c r="D181" s="179" t="str">
        <f t="shared" si="28"/>
        <v>1000</v>
      </c>
      <c r="E181" s="179" t="str">
        <f t="shared" si="29"/>
        <v>2</v>
      </c>
      <c r="F181" s="179" t="str">
        <f t="shared" si="22"/>
        <v>0</v>
      </c>
      <c r="G181" s="179" t="str">
        <f t="shared" si="23"/>
        <v>2</v>
      </c>
      <c r="H181" s="179">
        <f t="shared" si="24"/>
        <v>0</v>
      </c>
      <c r="N181" s="1233" t="s">
        <v>102</v>
      </c>
      <c r="O181" s="1344"/>
      <c r="P181" s="1233" t="s">
        <v>330</v>
      </c>
      <c r="Q181" s="1344"/>
      <c r="R181" s="1233" t="s">
        <v>332</v>
      </c>
      <c r="S181" s="1344"/>
      <c r="T181" s="1233" t="s">
        <v>290</v>
      </c>
      <c r="U181" s="1344"/>
      <c r="V181" s="1233" t="s">
        <v>288</v>
      </c>
      <c r="W181" s="1344"/>
      <c r="X181" s="1344"/>
      <c r="Y181" s="1233" t="s">
        <v>290</v>
      </c>
      <c r="Z181" s="1344"/>
      <c r="AA181" s="1344"/>
      <c r="AB181" s="1233"/>
      <c r="AC181" s="1344"/>
      <c r="AD181" s="1233"/>
      <c r="AE181" s="1344"/>
      <c r="AF181" s="1232" t="s">
        <v>334</v>
      </c>
      <c r="AG181" s="1344"/>
      <c r="AH181" s="1344"/>
      <c r="AI181" s="1344"/>
      <c r="AJ181" s="1344"/>
      <c r="AK181" s="1344"/>
      <c r="AL181" s="1344"/>
      <c r="AM181" s="1344"/>
      <c r="AN181" s="1233" t="s">
        <v>281</v>
      </c>
      <c r="AO181" s="1344"/>
      <c r="AP181" s="1344"/>
      <c r="AQ181" s="1344"/>
      <c r="AR181" s="1344"/>
      <c r="AS181" s="1233" t="s">
        <v>282</v>
      </c>
      <c r="AT181" s="1344"/>
      <c r="AU181" s="1344"/>
      <c r="AV181" s="169" t="s">
        <v>68</v>
      </c>
      <c r="AW181" s="1234" t="s">
        <v>283</v>
      </c>
      <c r="AX181" s="1344"/>
      <c r="AY181" s="1344"/>
      <c r="AZ181" s="1344"/>
      <c r="BA181" s="1344"/>
      <c r="BB181" s="1344"/>
      <c r="BC181" s="170">
        <v>1217700000</v>
      </c>
      <c r="BD181" s="171">
        <v>0</v>
      </c>
      <c r="BE181" s="170">
        <v>148840540</v>
      </c>
      <c r="BF181" s="171">
        <v>0</v>
      </c>
      <c r="BG181" s="170">
        <v>31344913</v>
      </c>
      <c r="BH181" s="170">
        <v>-31344913</v>
      </c>
      <c r="BI181" s="170">
        <v>150819900</v>
      </c>
      <c r="BJ181" s="170">
        <v>-119474987</v>
      </c>
      <c r="BK181" s="170">
        <v>146950721</v>
      </c>
      <c r="BL181" s="170">
        <v>3869179</v>
      </c>
      <c r="BM181" s="170">
        <v>146950721</v>
      </c>
      <c r="BN181" s="171">
        <v>0</v>
      </c>
      <c r="BO181" s="171">
        <v>0</v>
      </c>
    </row>
    <row r="182" spans="1:67" s="185" customFormat="1" x14ac:dyDescent="0.25">
      <c r="A182" s="185" t="str">
        <f t="shared" si="30"/>
        <v>C-2502-1000-2-0-2-1-10</v>
      </c>
      <c r="B182" s="186" t="str">
        <f t="shared" si="26"/>
        <v>C</v>
      </c>
      <c r="C182" s="186" t="str">
        <f t="shared" si="27"/>
        <v>2502</v>
      </c>
      <c r="D182" s="186" t="str">
        <f t="shared" si="28"/>
        <v>1000</v>
      </c>
      <c r="E182" s="186" t="str">
        <f t="shared" si="29"/>
        <v>2</v>
      </c>
      <c r="F182" s="186" t="str">
        <f t="shared" si="22"/>
        <v>0</v>
      </c>
      <c r="G182" s="186" t="str">
        <f t="shared" si="23"/>
        <v>2</v>
      </c>
      <c r="H182" s="186" t="str">
        <f t="shared" si="24"/>
        <v>1</v>
      </c>
      <c r="I182" s="186"/>
      <c r="J182" s="186"/>
      <c r="K182" s="186"/>
      <c r="M182" s="199"/>
      <c r="N182" s="1445" t="s">
        <v>102</v>
      </c>
      <c r="O182" s="1444"/>
      <c r="P182" s="1445" t="s">
        <v>330</v>
      </c>
      <c r="Q182" s="1444"/>
      <c r="R182" s="1445" t="s">
        <v>332</v>
      </c>
      <c r="S182" s="1444"/>
      <c r="T182" s="1445" t="s">
        <v>290</v>
      </c>
      <c r="U182" s="1444"/>
      <c r="V182" s="1445" t="s">
        <v>288</v>
      </c>
      <c r="W182" s="1444"/>
      <c r="X182" s="1444"/>
      <c r="Y182" s="1445" t="s">
        <v>290</v>
      </c>
      <c r="Z182" s="1444"/>
      <c r="AA182" s="1444"/>
      <c r="AB182" s="1445" t="s">
        <v>287</v>
      </c>
      <c r="AC182" s="1444"/>
      <c r="AD182" s="1445"/>
      <c r="AE182" s="1444"/>
      <c r="AF182" s="1446" t="s">
        <v>340</v>
      </c>
      <c r="AG182" s="1444"/>
      <c r="AH182" s="1444"/>
      <c r="AI182" s="1444"/>
      <c r="AJ182" s="1444"/>
      <c r="AK182" s="1444"/>
      <c r="AL182" s="1444"/>
      <c r="AM182" s="1444"/>
      <c r="AN182" s="1445" t="s">
        <v>281</v>
      </c>
      <c r="AO182" s="1444"/>
      <c r="AP182" s="1444"/>
      <c r="AQ182" s="1444"/>
      <c r="AR182" s="1444"/>
      <c r="AS182" s="1445" t="s">
        <v>282</v>
      </c>
      <c r="AT182" s="1444"/>
      <c r="AU182" s="1444"/>
      <c r="AV182" s="187" t="s">
        <v>68</v>
      </c>
      <c r="AW182" s="1443" t="s">
        <v>283</v>
      </c>
      <c r="AX182" s="1444"/>
      <c r="AY182" s="1444"/>
      <c r="AZ182" s="1444"/>
      <c r="BA182" s="1444"/>
      <c r="BB182" s="1444"/>
      <c r="BC182" s="188">
        <v>172000000</v>
      </c>
      <c r="BD182" s="189">
        <v>0</v>
      </c>
      <c r="BE182" s="188">
        <v>400000</v>
      </c>
      <c r="BF182" s="189">
        <v>0</v>
      </c>
      <c r="BG182" s="189">
        <v>0</v>
      </c>
      <c r="BH182" s="189">
        <v>0</v>
      </c>
      <c r="BI182" s="188">
        <v>11440000</v>
      </c>
      <c r="BJ182" s="188">
        <v>-11440000</v>
      </c>
      <c r="BK182" s="188">
        <v>11440000</v>
      </c>
      <c r="BL182" s="189">
        <v>0</v>
      </c>
      <c r="BM182" s="188">
        <v>11440000</v>
      </c>
      <c r="BN182" s="189">
        <v>0</v>
      </c>
      <c r="BO182" s="189">
        <v>0</v>
      </c>
    </row>
    <row r="183" spans="1:67" s="185" customFormat="1" x14ac:dyDescent="0.25">
      <c r="A183" s="185" t="str">
        <f t="shared" si="30"/>
        <v>C-2502-1000-2-0-2-2-10</v>
      </c>
      <c r="B183" s="186" t="str">
        <f t="shared" si="26"/>
        <v>C</v>
      </c>
      <c r="C183" s="186" t="str">
        <f t="shared" si="27"/>
        <v>2502</v>
      </c>
      <c r="D183" s="186" t="str">
        <f t="shared" si="28"/>
        <v>1000</v>
      </c>
      <c r="E183" s="186" t="str">
        <f t="shared" si="29"/>
        <v>2</v>
      </c>
      <c r="F183" s="186" t="str">
        <f t="shared" si="22"/>
        <v>0</v>
      </c>
      <c r="G183" s="186" t="str">
        <f t="shared" si="23"/>
        <v>2</v>
      </c>
      <c r="H183" s="186" t="str">
        <f t="shared" si="24"/>
        <v>2</v>
      </c>
      <c r="I183" s="186"/>
      <c r="J183" s="186"/>
      <c r="K183" s="186"/>
      <c r="M183" s="199"/>
      <c r="N183" s="1445" t="s">
        <v>102</v>
      </c>
      <c r="O183" s="1444"/>
      <c r="P183" s="1445" t="s">
        <v>330</v>
      </c>
      <c r="Q183" s="1444"/>
      <c r="R183" s="1445" t="s">
        <v>332</v>
      </c>
      <c r="S183" s="1444"/>
      <c r="T183" s="1445" t="s">
        <v>290</v>
      </c>
      <c r="U183" s="1444"/>
      <c r="V183" s="1445" t="s">
        <v>288</v>
      </c>
      <c r="W183" s="1444"/>
      <c r="X183" s="1444"/>
      <c r="Y183" s="1445" t="s">
        <v>290</v>
      </c>
      <c r="Z183" s="1444"/>
      <c r="AA183" s="1444"/>
      <c r="AB183" s="1445" t="s">
        <v>290</v>
      </c>
      <c r="AC183" s="1444"/>
      <c r="AD183" s="1445"/>
      <c r="AE183" s="1444"/>
      <c r="AF183" s="1446" t="s">
        <v>335</v>
      </c>
      <c r="AG183" s="1444"/>
      <c r="AH183" s="1444"/>
      <c r="AI183" s="1444"/>
      <c r="AJ183" s="1444"/>
      <c r="AK183" s="1444"/>
      <c r="AL183" s="1444"/>
      <c r="AM183" s="1444"/>
      <c r="AN183" s="1445" t="s">
        <v>281</v>
      </c>
      <c r="AO183" s="1444"/>
      <c r="AP183" s="1444"/>
      <c r="AQ183" s="1444"/>
      <c r="AR183" s="1444"/>
      <c r="AS183" s="1445" t="s">
        <v>282</v>
      </c>
      <c r="AT183" s="1444"/>
      <c r="AU183" s="1444"/>
      <c r="AV183" s="187" t="s">
        <v>68</v>
      </c>
      <c r="AW183" s="1443" t="s">
        <v>283</v>
      </c>
      <c r="AX183" s="1444"/>
      <c r="AY183" s="1444"/>
      <c r="AZ183" s="1444"/>
      <c r="BA183" s="1444"/>
      <c r="BB183" s="1444"/>
      <c r="BC183" s="188">
        <v>633400000</v>
      </c>
      <c r="BD183" s="189">
        <v>0</v>
      </c>
      <c r="BE183" s="189">
        <v>0</v>
      </c>
      <c r="BF183" s="189">
        <v>0</v>
      </c>
      <c r="BG183" s="189">
        <v>0</v>
      </c>
      <c r="BH183" s="189">
        <v>0</v>
      </c>
      <c r="BI183" s="188">
        <v>126680000</v>
      </c>
      <c r="BJ183" s="188">
        <v>-126680000</v>
      </c>
      <c r="BK183" s="188">
        <v>126680000</v>
      </c>
      <c r="BL183" s="189">
        <v>0</v>
      </c>
      <c r="BM183" s="188">
        <v>126680000</v>
      </c>
      <c r="BN183" s="189">
        <v>0</v>
      </c>
      <c r="BO183" s="189">
        <v>0</v>
      </c>
    </row>
    <row r="184" spans="1:67" s="185" customFormat="1" x14ac:dyDescent="0.25">
      <c r="A184" s="185" t="str">
        <f t="shared" si="30"/>
        <v>C-2502-1000-2-0-2-3-10</v>
      </c>
      <c r="B184" s="186" t="str">
        <f t="shared" si="26"/>
        <v>C</v>
      </c>
      <c r="C184" s="186" t="str">
        <f t="shared" si="27"/>
        <v>2502</v>
      </c>
      <c r="D184" s="186" t="str">
        <f t="shared" si="28"/>
        <v>1000</v>
      </c>
      <c r="E184" s="186" t="str">
        <f t="shared" si="29"/>
        <v>2</v>
      </c>
      <c r="F184" s="186" t="str">
        <f t="shared" si="22"/>
        <v>0</v>
      </c>
      <c r="G184" s="186" t="str">
        <f t="shared" si="23"/>
        <v>2</v>
      </c>
      <c r="H184" s="186" t="str">
        <f t="shared" si="24"/>
        <v>3</v>
      </c>
      <c r="I184" s="186"/>
      <c r="J184" s="186"/>
      <c r="K184" s="186"/>
      <c r="M184" s="199"/>
      <c r="N184" s="1445" t="s">
        <v>102</v>
      </c>
      <c r="O184" s="1444"/>
      <c r="P184" s="1445" t="s">
        <v>330</v>
      </c>
      <c r="Q184" s="1444"/>
      <c r="R184" s="1445" t="s">
        <v>332</v>
      </c>
      <c r="S184" s="1444"/>
      <c r="T184" s="1445" t="s">
        <v>290</v>
      </c>
      <c r="U184" s="1444"/>
      <c r="V184" s="1445" t="s">
        <v>288</v>
      </c>
      <c r="W184" s="1444"/>
      <c r="X184" s="1444"/>
      <c r="Y184" s="1445" t="s">
        <v>290</v>
      </c>
      <c r="Z184" s="1444"/>
      <c r="AA184" s="1444"/>
      <c r="AB184" s="1445" t="s">
        <v>297</v>
      </c>
      <c r="AC184" s="1444"/>
      <c r="AD184" s="1445"/>
      <c r="AE184" s="1444"/>
      <c r="AF184" s="1446" t="s">
        <v>336</v>
      </c>
      <c r="AG184" s="1444"/>
      <c r="AH184" s="1444"/>
      <c r="AI184" s="1444"/>
      <c r="AJ184" s="1444"/>
      <c r="AK184" s="1444"/>
      <c r="AL184" s="1444"/>
      <c r="AM184" s="1444"/>
      <c r="AN184" s="1445" t="s">
        <v>281</v>
      </c>
      <c r="AO184" s="1444"/>
      <c r="AP184" s="1444"/>
      <c r="AQ184" s="1444"/>
      <c r="AR184" s="1444"/>
      <c r="AS184" s="1445" t="s">
        <v>282</v>
      </c>
      <c r="AT184" s="1444"/>
      <c r="AU184" s="1444"/>
      <c r="AV184" s="187" t="s">
        <v>68</v>
      </c>
      <c r="AW184" s="1443" t="s">
        <v>283</v>
      </c>
      <c r="AX184" s="1444"/>
      <c r="AY184" s="1444"/>
      <c r="AZ184" s="1444"/>
      <c r="BA184" s="1444"/>
      <c r="BB184" s="1444"/>
      <c r="BC184" s="188">
        <v>120000000</v>
      </c>
      <c r="BD184" s="189">
        <v>0</v>
      </c>
      <c r="BE184" s="189">
        <v>0</v>
      </c>
      <c r="BF184" s="189">
        <v>0</v>
      </c>
      <c r="BG184" s="189">
        <v>0</v>
      </c>
      <c r="BH184" s="189">
        <v>0</v>
      </c>
      <c r="BI184" s="189">
        <v>0</v>
      </c>
      <c r="BJ184" s="189">
        <v>0</v>
      </c>
      <c r="BK184" s="188">
        <v>2201129</v>
      </c>
      <c r="BL184" s="188">
        <v>-2201129</v>
      </c>
      <c r="BM184" s="188">
        <v>2201129</v>
      </c>
      <c r="BN184" s="189">
        <v>0</v>
      </c>
      <c r="BO184" s="189">
        <v>0</v>
      </c>
    </row>
    <row r="185" spans="1:67" s="185" customFormat="1" ht="14.45" customHeight="1" x14ac:dyDescent="0.25">
      <c r="A185" s="185" t="str">
        <f t="shared" si="30"/>
        <v>C-2502-1000-2-0-2-4-10</v>
      </c>
      <c r="B185" s="186" t="str">
        <f t="shared" si="26"/>
        <v>C</v>
      </c>
      <c r="C185" s="186" t="str">
        <f t="shared" si="27"/>
        <v>2502</v>
      </c>
      <c r="D185" s="186" t="str">
        <f t="shared" si="28"/>
        <v>1000</v>
      </c>
      <c r="E185" s="186" t="str">
        <f t="shared" si="29"/>
        <v>2</v>
      </c>
      <c r="F185" s="186" t="str">
        <f t="shared" si="22"/>
        <v>0</v>
      </c>
      <c r="G185" s="186" t="str">
        <f t="shared" si="23"/>
        <v>2</v>
      </c>
      <c r="H185" s="186" t="str">
        <f t="shared" si="24"/>
        <v>4</v>
      </c>
      <c r="I185" s="186"/>
      <c r="J185" s="186"/>
      <c r="K185" s="186"/>
      <c r="M185" s="199"/>
      <c r="N185" s="1445" t="s">
        <v>102</v>
      </c>
      <c r="O185" s="1444"/>
      <c r="P185" s="1445" t="s">
        <v>330</v>
      </c>
      <c r="Q185" s="1444"/>
      <c r="R185" s="1445" t="s">
        <v>332</v>
      </c>
      <c r="S185" s="1444"/>
      <c r="T185" s="1445" t="s">
        <v>290</v>
      </c>
      <c r="U185" s="1444"/>
      <c r="V185" s="1445" t="s">
        <v>288</v>
      </c>
      <c r="W185" s="1444"/>
      <c r="X185" s="1444"/>
      <c r="Y185" s="1445" t="s">
        <v>290</v>
      </c>
      <c r="Z185" s="1444"/>
      <c r="AA185" s="1444"/>
      <c r="AB185" s="1445" t="s">
        <v>291</v>
      </c>
      <c r="AC185" s="1444"/>
      <c r="AD185" s="1445"/>
      <c r="AE185" s="1444"/>
      <c r="AF185" s="1446" t="s">
        <v>87</v>
      </c>
      <c r="AG185" s="1444"/>
      <c r="AH185" s="1444"/>
      <c r="AI185" s="1444"/>
      <c r="AJ185" s="1444"/>
      <c r="AK185" s="1444"/>
      <c r="AL185" s="1444"/>
      <c r="AM185" s="1444"/>
      <c r="AN185" s="1445" t="s">
        <v>281</v>
      </c>
      <c r="AO185" s="1444"/>
      <c r="AP185" s="1444"/>
      <c r="AQ185" s="1444"/>
      <c r="AR185" s="1444"/>
      <c r="AS185" s="1445" t="s">
        <v>282</v>
      </c>
      <c r="AT185" s="1444"/>
      <c r="AU185" s="1444"/>
      <c r="AV185" s="187" t="s">
        <v>68</v>
      </c>
      <c r="AW185" s="1443" t="s">
        <v>283</v>
      </c>
      <c r="AX185" s="1444"/>
      <c r="AY185" s="1444"/>
      <c r="AZ185" s="1444"/>
      <c r="BA185" s="1444"/>
      <c r="BB185" s="1444"/>
      <c r="BC185" s="188">
        <v>140000000</v>
      </c>
      <c r="BD185" s="189">
        <v>0</v>
      </c>
      <c r="BE185" s="189">
        <v>0</v>
      </c>
      <c r="BF185" s="189">
        <v>0</v>
      </c>
      <c r="BG185" s="188">
        <v>31344913</v>
      </c>
      <c r="BH185" s="188">
        <v>-31344913</v>
      </c>
      <c r="BI185" s="188">
        <v>12699900</v>
      </c>
      <c r="BJ185" s="188">
        <v>18645013</v>
      </c>
      <c r="BK185" s="188">
        <v>2770132</v>
      </c>
      <c r="BL185" s="188">
        <v>9929768</v>
      </c>
      <c r="BM185" s="188">
        <v>2770132</v>
      </c>
      <c r="BN185" s="189">
        <v>0</v>
      </c>
      <c r="BO185" s="189">
        <v>0</v>
      </c>
    </row>
    <row r="186" spans="1:67" s="185" customFormat="1" x14ac:dyDescent="0.25">
      <c r="A186" s="185" t="str">
        <f t="shared" si="30"/>
        <v>C-2502-1000-2-0-2-6-10</v>
      </c>
      <c r="B186" s="186" t="str">
        <f t="shared" si="26"/>
        <v>C</v>
      </c>
      <c r="C186" s="186" t="str">
        <f t="shared" si="27"/>
        <v>2502</v>
      </c>
      <c r="D186" s="186" t="str">
        <f t="shared" si="28"/>
        <v>1000</v>
      </c>
      <c r="E186" s="186" t="str">
        <f t="shared" si="29"/>
        <v>2</v>
      </c>
      <c r="F186" s="186" t="str">
        <f t="shared" si="22"/>
        <v>0</v>
      </c>
      <c r="G186" s="186" t="str">
        <f t="shared" si="23"/>
        <v>2</v>
      </c>
      <c r="H186" s="186" t="str">
        <f t="shared" si="24"/>
        <v>6</v>
      </c>
      <c r="I186" s="186"/>
      <c r="J186" s="186"/>
      <c r="K186" s="186"/>
      <c r="M186" s="199"/>
      <c r="N186" s="1445" t="s">
        <v>102</v>
      </c>
      <c r="O186" s="1444"/>
      <c r="P186" s="1445" t="s">
        <v>330</v>
      </c>
      <c r="Q186" s="1444"/>
      <c r="R186" s="1445" t="s">
        <v>332</v>
      </c>
      <c r="S186" s="1444"/>
      <c r="T186" s="1445" t="s">
        <v>290</v>
      </c>
      <c r="U186" s="1444"/>
      <c r="V186" s="1445" t="s">
        <v>288</v>
      </c>
      <c r="W186" s="1444"/>
      <c r="X186" s="1444"/>
      <c r="Y186" s="1445" t="s">
        <v>290</v>
      </c>
      <c r="Z186" s="1444"/>
      <c r="AA186" s="1444"/>
      <c r="AB186" s="1445" t="s">
        <v>300</v>
      </c>
      <c r="AC186" s="1444"/>
      <c r="AD186" s="1445"/>
      <c r="AE186" s="1444"/>
      <c r="AF186" s="1446" t="s">
        <v>337</v>
      </c>
      <c r="AG186" s="1444"/>
      <c r="AH186" s="1444"/>
      <c r="AI186" s="1444"/>
      <c r="AJ186" s="1444"/>
      <c r="AK186" s="1444"/>
      <c r="AL186" s="1444"/>
      <c r="AM186" s="1444"/>
      <c r="AN186" s="1445" t="s">
        <v>281</v>
      </c>
      <c r="AO186" s="1444"/>
      <c r="AP186" s="1444"/>
      <c r="AQ186" s="1444"/>
      <c r="AR186" s="1444"/>
      <c r="AS186" s="1445" t="s">
        <v>282</v>
      </c>
      <c r="AT186" s="1444"/>
      <c r="AU186" s="1444"/>
      <c r="AV186" s="187" t="s">
        <v>68</v>
      </c>
      <c r="AW186" s="1443" t="s">
        <v>283</v>
      </c>
      <c r="AX186" s="1444"/>
      <c r="AY186" s="1444"/>
      <c r="AZ186" s="1444"/>
      <c r="BA186" s="1444"/>
      <c r="BB186" s="1444"/>
      <c r="BC186" s="188">
        <v>70000000</v>
      </c>
      <c r="BD186" s="189">
        <v>0</v>
      </c>
      <c r="BE186" s="188">
        <v>70000000</v>
      </c>
      <c r="BF186" s="189">
        <v>0</v>
      </c>
      <c r="BG186" s="189">
        <v>0</v>
      </c>
      <c r="BH186" s="189">
        <v>0</v>
      </c>
      <c r="BI186" s="189">
        <v>0</v>
      </c>
      <c r="BJ186" s="189">
        <v>0</v>
      </c>
      <c r="BK186" s="189">
        <v>0</v>
      </c>
      <c r="BL186" s="189">
        <v>0</v>
      </c>
      <c r="BM186" s="189">
        <v>0</v>
      </c>
      <c r="BN186" s="189">
        <v>0</v>
      </c>
      <c r="BO186" s="189">
        <v>0</v>
      </c>
    </row>
    <row r="187" spans="1:67" s="185" customFormat="1" x14ac:dyDescent="0.25">
      <c r="A187" s="185" t="str">
        <f t="shared" si="30"/>
        <v>C-2502-1000-2-0-2-11-10</v>
      </c>
      <c r="B187" s="186" t="str">
        <f t="shared" si="26"/>
        <v>C</v>
      </c>
      <c r="C187" s="186" t="str">
        <f t="shared" si="27"/>
        <v>2502</v>
      </c>
      <c r="D187" s="186" t="str">
        <f t="shared" si="28"/>
        <v>1000</v>
      </c>
      <c r="E187" s="186" t="str">
        <f t="shared" si="29"/>
        <v>2</v>
      </c>
      <c r="F187" s="186" t="str">
        <f t="shared" si="22"/>
        <v>0</v>
      </c>
      <c r="G187" s="186" t="str">
        <f t="shared" si="23"/>
        <v>2</v>
      </c>
      <c r="H187" s="186" t="str">
        <f t="shared" si="24"/>
        <v>11</v>
      </c>
      <c r="I187" s="186"/>
      <c r="J187" s="186"/>
      <c r="K187" s="186"/>
      <c r="M187" s="199"/>
      <c r="N187" s="1445" t="s">
        <v>102</v>
      </c>
      <c r="O187" s="1444"/>
      <c r="P187" s="1445" t="s">
        <v>330</v>
      </c>
      <c r="Q187" s="1444"/>
      <c r="R187" s="1445" t="s">
        <v>332</v>
      </c>
      <c r="S187" s="1444"/>
      <c r="T187" s="1445" t="s">
        <v>290</v>
      </c>
      <c r="U187" s="1444"/>
      <c r="V187" s="1445" t="s">
        <v>288</v>
      </c>
      <c r="W187" s="1444"/>
      <c r="X187" s="1444"/>
      <c r="Y187" s="1445" t="s">
        <v>290</v>
      </c>
      <c r="Z187" s="1444"/>
      <c r="AA187" s="1444"/>
      <c r="AB187" s="1445" t="s">
        <v>83</v>
      </c>
      <c r="AC187" s="1444"/>
      <c r="AD187" s="1445"/>
      <c r="AE187" s="1444"/>
      <c r="AF187" s="1446" t="s">
        <v>338</v>
      </c>
      <c r="AG187" s="1444"/>
      <c r="AH187" s="1444"/>
      <c r="AI187" s="1444"/>
      <c r="AJ187" s="1444"/>
      <c r="AK187" s="1444"/>
      <c r="AL187" s="1444"/>
      <c r="AM187" s="1444"/>
      <c r="AN187" s="1445" t="s">
        <v>281</v>
      </c>
      <c r="AO187" s="1444"/>
      <c r="AP187" s="1444"/>
      <c r="AQ187" s="1444"/>
      <c r="AR187" s="1444"/>
      <c r="AS187" s="1445" t="s">
        <v>282</v>
      </c>
      <c r="AT187" s="1444"/>
      <c r="AU187" s="1444"/>
      <c r="AV187" s="187" t="s">
        <v>68</v>
      </c>
      <c r="AW187" s="1443" t="s">
        <v>283</v>
      </c>
      <c r="AX187" s="1444"/>
      <c r="AY187" s="1444"/>
      <c r="AZ187" s="1444"/>
      <c r="BA187" s="1444"/>
      <c r="BB187" s="1444"/>
      <c r="BC187" s="188">
        <v>82300000</v>
      </c>
      <c r="BD187" s="189">
        <v>0</v>
      </c>
      <c r="BE187" s="188">
        <v>78440540</v>
      </c>
      <c r="BF187" s="189">
        <v>0</v>
      </c>
      <c r="BG187" s="189">
        <v>0</v>
      </c>
      <c r="BH187" s="189">
        <v>0</v>
      </c>
      <c r="BI187" s="189">
        <v>0</v>
      </c>
      <c r="BJ187" s="189">
        <v>0</v>
      </c>
      <c r="BK187" s="188">
        <v>3859460</v>
      </c>
      <c r="BL187" s="188">
        <v>-3859460</v>
      </c>
      <c r="BM187" s="188">
        <v>3859460</v>
      </c>
      <c r="BN187" s="189">
        <v>0</v>
      </c>
      <c r="BO187" s="189">
        <v>0</v>
      </c>
    </row>
    <row r="188" spans="1:67" x14ac:dyDescent="0.25">
      <c r="B188" s="179" t="str">
        <f t="shared" si="26"/>
        <v>C</v>
      </c>
      <c r="C188" s="179" t="str">
        <f t="shared" si="27"/>
        <v>2502</v>
      </c>
      <c r="D188" s="179" t="str">
        <f t="shared" si="28"/>
        <v>1000</v>
      </c>
      <c r="E188" s="179" t="str">
        <f t="shared" si="29"/>
        <v>3</v>
      </c>
      <c r="F188" s="179">
        <f t="shared" si="22"/>
        <v>0</v>
      </c>
      <c r="G188" s="179">
        <f t="shared" si="23"/>
        <v>0</v>
      </c>
      <c r="H188" s="179">
        <f t="shared" si="24"/>
        <v>0</v>
      </c>
      <c r="N188" s="1240" t="s">
        <v>102</v>
      </c>
      <c r="O188" s="1344"/>
      <c r="P188" s="1240" t="s">
        <v>330</v>
      </c>
      <c r="Q188" s="1344"/>
      <c r="R188" s="1240" t="s">
        <v>332</v>
      </c>
      <c r="S188" s="1344"/>
      <c r="T188" s="1240" t="s">
        <v>297</v>
      </c>
      <c r="U188" s="1344"/>
      <c r="V188" s="1240"/>
      <c r="W188" s="1344"/>
      <c r="X188" s="1344"/>
      <c r="Y188" s="1240"/>
      <c r="Z188" s="1344"/>
      <c r="AA188" s="1344"/>
      <c r="AB188" s="1240"/>
      <c r="AC188" s="1344"/>
      <c r="AD188" s="1240"/>
      <c r="AE188" s="1344"/>
      <c r="AF188" s="1239" t="s">
        <v>328</v>
      </c>
      <c r="AG188" s="1344"/>
      <c r="AH188" s="1344"/>
      <c r="AI188" s="1344"/>
      <c r="AJ188" s="1344"/>
      <c r="AK188" s="1344"/>
      <c r="AL188" s="1344"/>
      <c r="AM188" s="1344"/>
      <c r="AN188" s="1240" t="s">
        <v>281</v>
      </c>
      <c r="AO188" s="1344"/>
      <c r="AP188" s="1344"/>
      <c r="AQ188" s="1344"/>
      <c r="AR188" s="1344"/>
      <c r="AS188" s="1240" t="s">
        <v>282</v>
      </c>
      <c r="AT188" s="1344"/>
      <c r="AU188" s="1344"/>
      <c r="AV188" s="172" t="s">
        <v>68</v>
      </c>
      <c r="AW188" s="1241" t="s">
        <v>283</v>
      </c>
      <c r="AX188" s="1344"/>
      <c r="AY188" s="1344"/>
      <c r="AZ188" s="1344"/>
      <c r="BA188" s="1344"/>
      <c r="BB188" s="1344"/>
      <c r="BC188" s="173">
        <v>3500000000</v>
      </c>
      <c r="BD188" s="174">
        <v>0</v>
      </c>
      <c r="BE188" s="173">
        <v>635633119</v>
      </c>
      <c r="BF188" s="174">
        <v>0</v>
      </c>
      <c r="BG188" s="173">
        <v>125463622</v>
      </c>
      <c r="BH188" s="173">
        <v>-125463622</v>
      </c>
      <c r="BI188" s="173">
        <v>183730664</v>
      </c>
      <c r="BJ188" s="173">
        <v>-58267042</v>
      </c>
      <c r="BK188" s="173">
        <v>176193107</v>
      </c>
      <c r="BL188" s="173">
        <v>7537557</v>
      </c>
      <c r="BM188" s="173">
        <v>176193107</v>
      </c>
      <c r="BN188" s="174">
        <v>0</v>
      </c>
      <c r="BO188" s="174">
        <v>0</v>
      </c>
    </row>
    <row r="189" spans="1:67" ht="14.45" customHeight="1" x14ac:dyDescent="0.25">
      <c r="B189" s="179" t="str">
        <f t="shared" si="26"/>
        <v>C</v>
      </c>
      <c r="C189" s="179" t="str">
        <f t="shared" si="27"/>
        <v>2502</v>
      </c>
      <c r="D189" s="179" t="str">
        <f t="shared" si="28"/>
        <v>1000</v>
      </c>
      <c r="E189" s="179" t="str">
        <f t="shared" si="29"/>
        <v>3</v>
      </c>
      <c r="F189" s="179" t="str">
        <f t="shared" si="22"/>
        <v>0</v>
      </c>
      <c r="G189" s="179">
        <f t="shared" si="23"/>
        <v>0</v>
      </c>
      <c r="H189" s="179">
        <f t="shared" si="24"/>
        <v>0</v>
      </c>
      <c r="N189" s="1233" t="s">
        <v>102</v>
      </c>
      <c r="O189" s="1344"/>
      <c r="P189" s="1233" t="s">
        <v>330</v>
      </c>
      <c r="Q189" s="1344"/>
      <c r="R189" s="1233" t="s">
        <v>332</v>
      </c>
      <c r="S189" s="1344"/>
      <c r="T189" s="1233" t="s">
        <v>297</v>
      </c>
      <c r="U189" s="1344"/>
      <c r="V189" s="1233" t="s">
        <v>288</v>
      </c>
      <c r="W189" s="1344"/>
      <c r="X189" s="1344"/>
      <c r="Y189" s="1233"/>
      <c r="Z189" s="1344"/>
      <c r="AA189" s="1344"/>
      <c r="AB189" s="1233"/>
      <c r="AC189" s="1344"/>
      <c r="AD189" s="1233"/>
      <c r="AE189" s="1344"/>
      <c r="AF189" s="1232" t="s">
        <v>328</v>
      </c>
      <c r="AG189" s="1344"/>
      <c r="AH189" s="1344"/>
      <c r="AI189" s="1344"/>
      <c r="AJ189" s="1344"/>
      <c r="AK189" s="1344"/>
      <c r="AL189" s="1344"/>
      <c r="AM189" s="1344"/>
      <c r="AN189" s="1233" t="s">
        <v>281</v>
      </c>
      <c r="AO189" s="1344"/>
      <c r="AP189" s="1344"/>
      <c r="AQ189" s="1344"/>
      <c r="AR189" s="1344"/>
      <c r="AS189" s="1233" t="s">
        <v>282</v>
      </c>
      <c r="AT189" s="1344"/>
      <c r="AU189" s="1344"/>
      <c r="AV189" s="169" t="s">
        <v>68</v>
      </c>
      <c r="AW189" s="1234" t="s">
        <v>283</v>
      </c>
      <c r="AX189" s="1344"/>
      <c r="AY189" s="1344"/>
      <c r="AZ189" s="1344"/>
      <c r="BA189" s="1344"/>
      <c r="BB189" s="1344"/>
      <c r="BC189" s="170">
        <v>2500000000</v>
      </c>
      <c r="BD189" s="171">
        <v>0</v>
      </c>
      <c r="BE189" s="170">
        <v>635633119</v>
      </c>
      <c r="BF189" s="171">
        <v>0</v>
      </c>
      <c r="BG189" s="170">
        <v>125463622</v>
      </c>
      <c r="BH189" s="170">
        <v>-125463622</v>
      </c>
      <c r="BI189" s="170">
        <v>183730664</v>
      </c>
      <c r="BJ189" s="170">
        <v>-58267042</v>
      </c>
      <c r="BK189" s="170">
        <v>176193107</v>
      </c>
      <c r="BL189" s="170">
        <v>7537557</v>
      </c>
      <c r="BM189" s="170">
        <v>176193107</v>
      </c>
      <c r="BN189" s="171">
        <v>0</v>
      </c>
      <c r="BO189" s="171">
        <v>0</v>
      </c>
    </row>
    <row r="190" spans="1:67" x14ac:dyDescent="0.25">
      <c r="B190" s="179" t="str">
        <f t="shared" si="26"/>
        <v>C</v>
      </c>
      <c r="C190" s="179" t="str">
        <f t="shared" si="27"/>
        <v>2502</v>
      </c>
      <c r="D190" s="179" t="str">
        <f t="shared" si="28"/>
        <v>1000</v>
      </c>
      <c r="E190" s="179" t="str">
        <f t="shared" si="29"/>
        <v>3</v>
      </c>
      <c r="F190" s="179" t="str">
        <f t="shared" si="22"/>
        <v>0</v>
      </c>
      <c r="G190" s="179" t="str">
        <f t="shared" si="23"/>
        <v>1</v>
      </c>
      <c r="H190" s="179">
        <f t="shared" si="24"/>
        <v>0</v>
      </c>
      <c r="N190" s="1233" t="s">
        <v>102</v>
      </c>
      <c r="O190" s="1344"/>
      <c r="P190" s="1233" t="s">
        <v>330</v>
      </c>
      <c r="Q190" s="1344"/>
      <c r="R190" s="1233" t="s">
        <v>332</v>
      </c>
      <c r="S190" s="1344"/>
      <c r="T190" s="1233" t="s">
        <v>297</v>
      </c>
      <c r="U190" s="1344"/>
      <c r="V190" s="1233" t="s">
        <v>288</v>
      </c>
      <c r="W190" s="1344"/>
      <c r="X190" s="1344"/>
      <c r="Y190" s="1233" t="s">
        <v>287</v>
      </c>
      <c r="Z190" s="1344"/>
      <c r="AA190" s="1344"/>
      <c r="AB190" s="1233"/>
      <c r="AC190" s="1344"/>
      <c r="AD190" s="1233"/>
      <c r="AE190" s="1344"/>
      <c r="AF190" s="1232" t="s">
        <v>339</v>
      </c>
      <c r="AG190" s="1344"/>
      <c r="AH190" s="1344"/>
      <c r="AI190" s="1344"/>
      <c r="AJ190" s="1344"/>
      <c r="AK190" s="1344"/>
      <c r="AL190" s="1344"/>
      <c r="AM190" s="1344"/>
      <c r="AN190" s="1233" t="s">
        <v>281</v>
      </c>
      <c r="AO190" s="1344"/>
      <c r="AP190" s="1344"/>
      <c r="AQ190" s="1344"/>
      <c r="AR190" s="1344"/>
      <c r="AS190" s="1233" t="s">
        <v>282</v>
      </c>
      <c r="AT190" s="1344"/>
      <c r="AU190" s="1344"/>
      <c r="AV190" s="169" t="s">
        <v>68</v>
      </c>
      <c r="AW190" s="1234" t="s">
        <v>283</v>
      </c>
      <c r="AX190" s="1344"/>
      <c r="AY190" s="1344"/>
      <c r="AZ190" s="1344"/>
      <c r="BA190" s="1344"/>
      <c r="BB190" s="1344"/>
      <c r="BC190" s="171">
        <v>0</v>
      </c>
      <c r="BD190" s="171">
        <v>0</v>
      </c>
      <c r="BE190" s="171">
        <v>0</v>
      </c>
      <c r="BF190" s="171">
        <v>0</v>
      </c>
      <c r="BG190" s="171">
        <v>0</v>
      </c>
      <c r="BH190" s="171">
        <v>0</v>
      </c>
      <c r="BI190" s="171">
        <v>0</v>
      </c>
      <c r="BJ190" s="171">
        <v>0</v>
      </c>
      <c r="BK190" s="171">
        <v>0</v>
      </c>
      <c r="BL190" s="171">
        <v>0</v>
      </c>
      <c r="BM190" s="171">
        <v>0</v>
      </c>
      <c r="BN190" s="171">
        <v>0</v>
      </c>
      <c r="BO190" s="171">
        <v>0</v>
      </c>
    </row>
    <row r="191" spans="1:67" s="185" customFormat="1" x14ac:dyDescent="0.25">
      <c r="A191" s="185" t="str">
        <f>+B191&amp;"-"&amp;C191&amp;"-"&amp;D191&amp;"-"&amp;E191&amp;"-"&amp;F191&amp;"-"&amp;G191&amp;"-"&amp;H191&amp;"-"&amp;AV191</f>
        <v>C-2502-1000-3-0-1-4-10</v>
      </c>
      <c r="B191" s="186" t="str">
        <f t="shared" si="26"/>
        <v>C</v>
      </c>
      <c r="C191" s="186" t="str">
        <f t="shared" si="27"/>
        <v>2502</v>
      </c>
      <c r="D191" s="186" t="str">
        <f t="shared" si="28"/>
        <v>1000</v>
      </c>
      <c r="E191" s="186" t="str">
        <f t="shared" si="29"/>
        <v>3</v>
      </c>
      <c r="F191" s="186" t="str">
        <f t="shared" si="22"/>
        <v>0</v>
      </c>
      <c r="G191" s="186" t="str">
        <f t="shared" si="23"/>
        <v>1</v>
      </c>
      <c r="H191" s="186" t="str">
        <f t="shared" si="24"/>
        <v>4</v>
      </c>
      <c r="I191" s="186"/>
      <c r="J191" s="186"/>
      <c r="K191" s="186"/>
      <c r="M191" s="199"/>
      <c r="N191" s="1445" t="s">
        <v>102</v>
      </c>
      <c r="O191" s="1444"/>
      <c r="P191" s="1445" t="s">
        <v>330</v>
      </c>
      <c r="Q191" s="1444"/>
      <c r="R191" s="1445" t="s">
        <v>332</v>
      </c>
      <c r="S191" s="1444"/>
      <c r="T191" s="1445" t="s">
        <v>297</v>
      </c>
      <c r="U191" s="1444"/>
      <c r="V191" s="1445" t="s">
        <v>288</v>
      </c>
      <c r="W191" s="1444"/>
      <c r="X191" s="1444"/>
      <c r="Y191" s="1445" t="s">
        <v>287</v>
      </c>
      <c r="Z191" s="1444"/>
      <c r="AA191" s="1444"/>
      <c r="AB191" s="1445" t="s">
        <v>291</v>
      </c>
      <c r="AC191" s="1444"/>
      <c r="AD191" s="1445"/>
      <c r="AE191" s="1444"/>
      <c r="AF191" s="1446" t="s">
        <v>87</v>
      </c>
      <c r="AG191" s="1444"/>
      <c r="AH191" s="1444"/>
      <c r="AI191" s="1444"/>
      <c r="AJ191" s="1444"/>
      <c r="AK191" s="1444"/>
      <c r="AL191" s="1444"/>
      <c r="AM191" s="1444"/>
      <c r="AN191" s="1445" t="s">
        <v>281</v>
      </c>
      <c r="AO191" s="1444"/>
      <c r="AP191" s="1444"/>
      <c r="AQ191" s="1444"/>
      <c r="AR191" s="1444"/>
      <c r="AS191" s="1445" t="s">
        <v>282</v>
      </c>
      <c r="AT191" s="1444"/>
      <c r="AU191" s="1444"/>
      <c r="AV191" s="187" t="s">
        <v>68</v>
      </c>
      <c r="AW191" s="1443" t="s">
        <v>283</v>
      </c>
      <c r="AX191" s="1444"/>
      <c r="AY191" s="1444"/>
      <c r="AZ191" s="1444"/>
      <c r="BA191" s="1444"/>
      <c r="BB191" s="1444"/>
      <c r="BC191" s="189">
        <v>0</v>
      </c>
      <c r="BD191" s="189">
        <v>0</v>
      </c>
      <c r="BE191" s="189">
        <v>0</v>
      </c>
      <c r="BF191" s="189">
        <v>0</v>
      </c>
      <c r="BG191" s="189">
        <v>0</v>
      </c>
      <c r="BH191" s="189">
        <v>0</v>
      </c>
      <c r="BI191" s="189">
        <v>0</v>
      </c>
      <c r="BJ191" s="189">
        <v>0</v>
      </c>
      <c r="BK191" s="189">
        <v>0</v>
      </c>
      <c r="BL191" s="189">
        <v>0</v>
      </c>
      <c r="BM191" s="189">
        <v>0</v>
      </c>
      <c r="BN191" s="189">
        <v>0</v>
      </c>
      <c r="BO191" s="189">
        <v>0</v>
      </c>
    </row>
    <row r="192" spans="1:67" ht="14.45" customHeight="1" x14ac:dyDescent="0.25">
      <c r="B192" s="179" t="str">
        <f t="shared" si="26"/>
        <v>C</v>
      </c>
      <c r="C192" s="179" t="str">
        <f t="shared" si="27"/>
        <v>2502</v>
      </c>
      <c r="D192" s="179" t="str">
        <f t="shared" si="28"/>
        <v>1000</v>
      </c>
      <c r="E192" s="179" t="str">
        <f t="shared" si="29"/>
        <v>3</v>
      </c>
      <c r="F192" s="179" t="str">
        <f t="shared" si="22"/>
        <v>0</v>
      </c>
      <c r="G192" s="179" t="str">
        <f t="shared" si="23"/>
        <v>2</v>
      </c>
      <c r="H192" s="179">
        <f t="shared" si="24"/>
        <v>0</v>
      </c>
      <c r="N192" s="1233" t="s">
        <v>102</v>
      </c>
      <c r="O192" s="1344"/>
      <c r="P192" s="1233" t="s">
        <v>330</v>
      </c>
      <c r="Q192" s="1344"/>
      <c r="R192" s="1233" t="s">
        <v>332</v>
      </c>
      <c r="S192" s="1344"/>
      <c r="T192" s="1233" t="s">
        <v>297</v>
      </c>
      <c r="U192" s="1344"/>
      <c r="V192" s="1233" t="s">
        <v>288</v>
      </c>
      <c r="W192" s="1344"/>
      <c r="X192" s="1344"/>
      <c r="Y192" s="1233" t="s">
        <v>290</v>
      </c>
      <c r="Z192" s="1344"/>
      <c r="AA192" s="1344"/>
      <c r="AB192" s="1233"/>
      <c r="AC192" s="1344"/>
      <c r="AD192" s="1233"/>
      <c r="AE192" s="1344"/>
      <c r="AF192" s="1232" t="s">
        <v>334</v>
      </c>
      <c r="AG192" s="1344"/>
      <c r="AH192" s="1344"/>
      <c r="AI192" s="1344"/>
      <c r="AJ192" s="1344"/>
      <c r="AK192" s="1344"/>
      <c r="AL192" s="1344"/>
      <c r="AM192" s="1344"/>
      <c r="AN192" s="1233" t="s">
        <v>281</v>
      </c>
      <c r="AO192" s="1344"/>
      <c r="AP192" s="1344"/>
      <c r="AQ192" s="1344"/>
      <c r="AR192" s="1344"/>
      <c r="AS192" s="1233" t="s">
        <v>282</v>
      </c>
      <c r="AT192" s="1344"/>
      <c r="AU192" s="1344"/>
      <c r="AV192" s="169" t="s">
        <v>68</v>
      </c>
      <c r="AW192" s="1234" t="s">
        <v>283</v>
      </c>
      <c r="AX192" s="1344"/>
      <c r="AY192" s="1344"/>
      <c r="AZ192" s="1344"/>
      <c r="BA192" s="1344"/>
      <c r="BB192" s="1344"/>
      <c r="BC192" s="170">
        <v>2500000000</v>
      </c>
      <c r="BD192" s="171">
        <v>0</v>
      </c>
      <c r="BE192" s="170">
        <v>635633119</v>
      </c>
      <c r="BF192" s="171">
        <v>0</v>
      </c>
      <c r="BG192" s="170">
        <v>125463622</v>
      </c>
      <c r="BH192" s="170">
        <v>-125463622</v>
      </c>
      <c r="BI192" s="170">
        <v>183730664</v>
      </c>
      <c r="BJ192" s="170">
        <v>-58267042</v>
      </c>
      <c r="BK192" s="170">
        <v>176193107</v>
      </c>
      <c r="BL192" s="170">
        <v>7537557</v>
      </c>
      <c r="BM192" s="170">
        <v>176193107</v>
      </c>
      <c r="BN192" s="171">
        <v>0</v>
      </c>
      <c r="BO192" s="171">
        <v>0</v>
      </c>
    </row>
    <row r="193" spans="1:67" s="185" customFormat="1" x14ac:dyDescent="0.25">
      <c r="A193" s="185" t="str">
        <f t="shared" ref="A193:A198" si="31">+B193&amp;"-"&amp;C193&amp;"-"&amp;D193&amp;"-"&amp;E193&amp;"-"&amp;F193&amp;"-"&amp;G193&amp;"-"&amp;H193&amp;"-"&amp;AV193</f>
        <v>C-2502-1000-3-0-2-1-10</v>
      </c>
      <c r="B193" s="186" t="str">
        <f t="shared" si="26"/>
        <v>C</v>
      </c>
      <c r="C193" s="186" t="str">
        <f t="shared" si="27"/>
        <v>2502</v>
      </c>
      <c r="D193" s="186" t="str">
        <f t="shared" si="28"/>
        <v>1000</v>
      </c>
      <c r="E193" s="186" t="str">
        <f t="shared" si="29"/>
        <v>3</v>
      </c>
      <c r="F193" s="186" t="str">
        <f t="shared" si="22"/>
        <v>0</v>
      </c>
      <c r="G193" s="186" t="str">
        <f t="shared" si="23"/>
        <v>2</v>
      </c>
      <c r="H193" s="186" t="str">
        <f t="shared" si="24"/>
        <v>1</v>
      </c>
      <c r="I193" s="186"/>
      <c r="J193" s="186"/>
      <c r="K193" s="186"/>
      <c r="M193" s="199"/>
      <c r="N193" s="1445" t="s">
        <v>102</v>
      </c>
      <c r="O193" s="1444"/>
      <c r="P193" s="1445" t="s">
        <v>330</v>
      </c>
      <c r="Q193" s="1444"/>
      <c r="R193" s="1445" t="s">
        <v>332</v>
      </c>
      <c r="S193" s="1444"/>
      <c r="T193" s="1445" t="s">
        <v>297</v>
      </c>
      <c r="U193" s="1444"/>
      <c r="V193" s="1445" t="s">
        <v>288</v>
      </c>
      <c r="W193" s="1444"/>
      <c r="X193" s="1444"/>
      <c r="Y193" s="1445" t="s">
        <v>290</v>
      </c>
      <c r="Z193" s="1444"/>
      <c r="AA193" s="1444"/>
      <c r="AB193" s="1445" t="s">
        <v>287</v>
      </c>
      <c r="AC193" s="1444"/>
      <c r="AD193" s="1445"/>
      <c r="AE193" s="1444"/>
      <c r="AF193" s="1446" t="s">
        <v>340</v>
      </c>
      <c r="AG193" s="1444"/>
      <c r="AH193" s="1444"/>
      <c r="AI193" s="1444"/>
      <c r="AJ193" s="1444"/>
      <c r="AK193" s="1444"/>
      <c r="AL193" s="1444"/>
      <c r="AM193" s="1444"/>
      <c r="AN193" s="1445" t="s">
        <v>281</v>
      </c>
      <c r="AO193" s="1444"/>
      <c r="AP193" s="1444"/>
      <c r="AQ193" s="1444"/>
      <c r="AR193" s="1444"/>
      <c r="AS193" s="1445" t="s">
        <v>282</v>
      </c>
      <c r="AT193" s="1444"/>
      <c r="AU193" s="1444"/>
      <c r="AV193" s="187" t="s">
        <v>68</v>
      </c>
      <c r="AW193" s="1443" t="s">
        <v>283</v>
      </c>
      <c r="AX193" s="1444"/>
      <c r="AY193" s="1444"/>
      <c r="AZ193" s="1444"/>
      <c r="BA193" s="1444"/>
      <c r="BB193" s="1444"/>
      <c r="BC193" s="188">
        <v>1000000000</v>
      </c>
      <c r="BD193" s="189">
        <v>0</v>
      </c>
      <c r="BE193" s="188">
        <v>205633119</v>
      </c>
      <c r="BF193" s="189">
        <v>0</v>
      </c>
      <c r="BG193" s="188">
        <v>72343200</v>
      </c>
      <c r="BH193" s="188">
        <v>-72343200</v>
      </c>
      <c r="BI193" s="188">
        <v>49267080</v>
      </c>
      <c r="BJ193" s="188">
        <v>23076120</v>
      </c>
      <c r="BK193" s="188">
        <v>49267080</v>
      </c>
      <c r="BL193" s="189">
        <v>0</v>
      </c>
      <c r="BM193" s="188">
        <v>49267080</v>
      </c>
      <c r="BN193" s="189">
        <v>0</v>
      </c>
      <c r="BO193" s="189">
        <v>0</v>
      </c>
    </row>
    <row r="194" spans="1:67" s="185" customFormat="1" x14ac:dyDescent="0.25">
      <c r="A194" s="185" t="str">
        <f t="shared" si="31"/>
        <v>C-2502-1000-3-0-2-2-10</v>
      </c>
      <c r="B194" s="186" t="str">
        <f t="shared" si="26"/>
        <v>C</v>
      </c>
      <c r="C194" s="186" t="str">
        <f t="shared" si="27"/>
        <v>2502</v>
      </c>
      <c r="D194" s="186" t="str">
        <f t="shared" si="28"/>
        <v>1000</v>
      </c>
      <c r="E194" s="186" t="str">
        <f t="shared" si="29"/>
        <v>3</v>
      </c>
      <c r="F194" s="186" t="str">
        <f t="shared" si="22"/>
        <v>0</v>
      </c>
      <c r="G194" s="186" t="str">
        <f t="shared" si="23"/>
        <v>2</v>
      </c>
      <c r="H194" s="186" t="str">
        <f t="shared" si="24"/>
        <v>2</v>
      </c>
      <c r="I194" s="186"/>
      <c r="J194" s="186"/>
      <c r="K194" s="186"/>
      <c r="M194" s="199"/>
      <c r="N194" s="1445" t="s">
        <v>102</v>
      </c>
      <c r="O194" s="1444"/>
      <c r="P194" s="1445" t="s">
        <v>330</v>
      </c>
      <c r="Q194" s="1444"/>
      <c r="R194" s="1445" t="s">
        <v>332</v>
      </c>
      <c r="S194" s="1444"/>
      <c r="T194" s="1445" t="s">
        <v>297</v>
      </c>
      <c r="U194" s="1444"/>
      <c r="V194" s="1445" t="s">
        <v>288</v>
      </c>
      <c r="W194" s="1444"/>
      <c r="X194" s="1444"/>
      <c r="Y194" s="1445" t="s">
        <v>290</v>
      </c>
      <c r="Z194" s="1444"/>
      <c r="AA194" s="1444"/>
      <c r="AB194" s="1445" t="s">
        <v>290</v>
      </c>
      <c r="AC194" s="1444"/>
      <c r="AD194" s="1445"/>
      <c r="AE194" s="1444"/>
      <c r="AF194" s="1446" t="s">
        <v>335</v>
      </c>
      <c r="AG194" s="1444"/>
      <c r="AH194" s="1444"/>
      <c r="AI194" s="1444"/>
      <c r="AJ194" s="1444"/>
      <c r="AK194" s="1444"/>
      <c r="AL194" s="1444"/>
      <c r="AM194" s="1444"/>
      <c r="AN194" s="1445" t="s">
        <v>281</v>
      </c>
      <c r="AO194" s="1444"/>
      <c r="AP194" s="1444"/>
      <c r="AQ194" s="1444"/>
      <c r="AR194" s="1444"/>
      <c r="AS194" s="1445" t="s">
        <v>282</v>
      </c>
      <c r="AT194" s="1444"/>
      <c r="AU194" s="1444"/>
      <c r="AV194" s="187" t="s">
        <v>68</v>
      </c>
      <c r="AW194" s="1443" t="s">
        <v>283</v>
      </c>
      <c r="AX194" s="1444"/>
      <c r="AY194" s="1444"/>
      <c r="AZ194" s="1444"/>
      <c r="BA194" s="1444"/>
      <c r="BB194" s="1444"/>
      <c r="BC194" s="188">
        <v>550000000</v>
      </c>
      <c r="BD194" s="189">
        <v>0</v>
      </c>
      <c r="BE194" s="188">
        <v>130000000</v>
      </c>
      <c r="BF194" s="189">
        <v>0</v>
      </c>
      <c r="BG194" s="189">
        <v>0</v>
      </c>
      <c r="BH194" s="189">
        <v>0</v>
      </c>
      <c r="BI194" s="188">
        <v>84000000</v>
      </c>
      <c r="BJ194" s="188">
        <v>-84000000</v>
      </c>
      <c r="BK194" s="188">
        <v>84000000</v>
      </c>
      <c r="BL194" s="189">
        <v>0</v>
      </c>
      <c r="BM194" s="188">
        <v>84000000</v>
      </c>
      <c r="BN194" s="189">
        <v>0</v>
      </c>
      <c r="BO194" s="189">
        <v>0</v>
      </c>
    </row>
    <row r="195" spans="1:67" s="185" customFormat="1" x14ac:dyDescent="0.25">
      <c r="A195" s="185" t="str">
        <f t="shared" si="31"/>
        <v>C-2502-1000-3-0-2-3-10</v>
      </c>
      <c r="B195" s="186" t="str">
        <f t="shared" si="26"/>
        <v>C</v>
      </c>
      <c r="C195" s="186" t="str">
        <f t="shared" si="27"/>
        <v>2502</v>
      </c>
      <c r="D195" s="186" t="str">
        <f t="shared" si="28"/>
        <v>1000</v>
      </c>
      <c r="E195" s="186" t="str">
        <f t="shared" si="29"/>
        <v>3</v>
      </c>
      <c r="F195" s="186" t="str">
        <f t="shared" si="22"/>
        <v>0</v>
      </c>
      <c r="G195" s="186" t="str">
        <f t="shared" si="23"/>
        <v>2</v>
      </c>
      <c r="H195" s="186" t="str">
        <f t="shared" si="24"/>
        <v>3</v>
      </c>
      <c r="I195" s="186"/>
      <c r="J195" s="186"/>
      <c r="K195" s="186"/>
      <c r="M195" s="199"/>
      <c r="N195" s="1445" t="s">
        <v>102</v>
      </c>
      <c r="O195" s="1444"/>
      <c r="P195" s="1445" t="s">
        <v>330</v>
      </c>
      <c r="Q195" s="1444"/>
      <c r="R195" s="1445" t="s">
        <v>332</v>
      </c>
      <c r="S195" s="1444"/>
      <c r="T195" s="1445" t="s">
        <v>297</v>
      </c>
      <c r="U195" s="1444"/>
      <c r="V195" s="1445" t="s">
        <v>288</v>
      </c>
      <c r="W195" s="1444"/>
      <c r="X195" s="1444"/>
      <c r="Y195" s="1445" t="s">
        <v>290</v>
      </c>
      <c r="Z195" s="1444"/>
      <c r="AA195" s="1444"/>
      <c r="AB195" s="1445" t="s">
        <v>297</v>
      </c>
      <c r="AC195" s="1444"/>
      <c r="AD195" s="1445"/>
      <c r="AE195" s="1444"/>
      <c r="AF195" s="1446" t="s">
        <v>336</v>
      </c>
      <c r="AG195" s="1444"/>
      <c r="AH195" s="1444"/>
      <c r="AI195" s="1444"/>
      <c r="AJ195" s="1444"/>
      <c r="AK195" s="1444"/>
      <c r="AL195" s="1444"/>
      <c r="AM195" s="1444"/>
      <c r="AN195" s="1445" t="s">
        <v>281</v>
      </c>
      <c r="AO195" s="1444"/>
      <c r="AP195" s="1444"/>
      <c r="AQ195" s="1444"/>
      <c r="AR195" s="1444"/>
      <c r="AS195" s="1445" t="s">
        <v>282</v>
      </c>
      <c r="AT195" s="1444"/>
      <c r="AU195" s="1444"/>
      <c r="AV195" s="187" t="s">
        <v>68</v>
      </c>
      <c r="AW195" s="1443" t="s">
        <v>283</v>
      </c>
      <c r="AX195" s="1444"/>
      <c r="AY195" s="1444"/>
      <c r="AZ195" s="1444"/>
      <c r="BA195" s="1444"/>
      <c r="BB195" s="1444"/>
      <c r="BC195" s="188">
        <v>250000000</v>
      </c>
      <c r="BD195" s="189">
        <v>0</v>
      </c>
      <c r="BE195" s="189">
        <v>0</v>
      </c>
      <c r="BF195" s="189">
        <v>0</v>
      </c>
      <c r="BG195" s="189">
        <v>0</v>
      </c>
      <c r="BH195" s="189">
        <v>0</v>
      </c>
      <c r="BI195" s="189">
        <v>0</v>
      </c>
      <c r="BJ195" s="189">
        <v>0</v>
      </c>
      <c r="BK195" s="188">
        <v>4965325</v>
      </c>
      <c r="BL195" s="188">
        <v>-4965325</v>
      </c>
      <c r="BM195" s="188">
        <v>4965325</v>
      </c>
      <c r="BN195" s="189">
        <v>0</v>
      </c>
      <c r="BO195" s="189">
        <v>0</v>
      </c>
    </row>
    <row r="196" spans="1:67" s="185" customFormat="1" ht="14.45" customHeight="1" x14ac:dyDescent="0.25">
      <c r="A196" s="185" t="str">
        <f t="shared" si="31"/>
        <v>C-2502-1000-3-0-2-4-10</v>
      </c>
      <c r="B196" s="186" t="str">
        <f t="shared" si="26"/>
        <v>C</v>
      </c>
      <c r="C196" s="186" t="str">
        <f t="shared" si="27"/>
        <v>2502</v>
      </c>
      <c r="D196" s="186" t="str">
        <f t="shared" si="28"/>
        <v>1000</v>
      </c>
      <c r="E196" s="186" t="str">
        <f t="shared" si="29"/>
        <v>3</v>
      </c>
      <c r="F196" s="186" t="str">
        <f t="shared" si="22"/>
        <v>0</v>
      </c>
      <c r="G196" s="186" t="str">
        <f t="shared" si="23"/>
        <v>2</v>
      </c>
      <c r="H196" s="186" t="str">
        <f t="shared" si="24"/>
        <v>4</v>
      </c>
      <c r="I196" s="186"/>
      <c r="J196" s="186"/>
      <c r="K196" s="186"/>
      <c r="M196" s="199"/>
      <c r="N196" s="1445" t="s">
        <v>102</v>
      </c>
      <c r="O196" s="1444"/>
      <c r="P196" s="1445" t="s">
        <v>330</v>
      </c>
      <c r="Q196" s="1444"/>
      <c r="R196" s="1445" t="s">
        <v>332</v>
      </c>
      <c r="S196" s="1444"/>
      <c r="T196" s="1445" t="s">
        <v>297</v>
      </c>
      <c r="U196" s="1444"/>
      <c r="V196" s="1445" t="s">
        <v>288</v>
      </c>
      <c r="W196" s="1444"/>
      <c r="X196" s="1444"/>
      <c r="Y196" s="1445" t="s">
        <v>290</v>
      </c>
      <c r="Z196" s="1444"/>
      <c r="AA196" s="1444"/>
      <c r="AB196" s="1445" t="s">
        <v>291</v>
      </c>
      <c r="AC196" s="1444"/>
      <c r="AD196" s="1445"/>
      <c r="AE196" s="1444"/>
      <c r="AF196" s="1446" t="s">
        <v>87</v>
      </c>
      <c r="AG196" s="1444"/>
      <c r="AH196" s="1444"/>
      <c r="AI196" s="1444"/>
      <c r="AJ196" s="1444"/>
      <c r="AK196" s="1444"/>
      <c r="AL196" s="1444"/>
      <c r="AM196" s="1444"/>
      <c r="AN196" s="1445" t="s">
        <v>281</v>
      </c>
      <c r="AO196" s="1444"/>
      <c r="AP196" s="1444"/>
      <c r="AQ196" s="1444"/>
      <c r="AR196" s="1444"/>
      <c r="AS196" s="1445" t="s">
        <v>282</v>
      </c>
      <c r="AT196" s="1444"/>
      <c r="AU196" s="1444"/>
      <c r="AV196" s="187" t="s">
        <v>68</v>
      </c>
      <c r="AW196" s="1443" t="s">
        <v>283</v>
      </c>
      <c r="AX196" s="1444"/>
      <c r="AY196" s="1444"/>
      <c r="AZ196" s="1444"/>
      <c r="BA196" s="1444"/>
      <c r="BB196" s="1444"/>
      <c r="BC196" s="188">
        <v>400000000</v>
      </c>
      <c r="BD196" s="189">
        <v>0</v>
      </c>
      <c r="BE196" s="189">
        <v>0</v>
      </c>
      <c r="BF196" s="189">
        <v>0</v>
      </c>
      <c r="BG196" s="188">
        <v>53120422</v>
      </c>
      <c r="BH196" s="188">
        <v>-53120422</v>
      </c>
      <c r="BI196" s="188">
        <v>50463584</v>
      </c>
      <c r="BJ196" s="188">
        <v>2656838</v>
      </c>
      <c r="BK196" s="188">
        <v>37960702</v>
      </c>
      <c r="BL196" s="188">
        <v>12502882</v>
      </c>
      <c r="BM196" s="188">
        <v>37960702</v>
      </c>
      <c r="BN196" s="189">
        <v>0</v>
      </c>
      <c r="BO196" s="189">
        <v>0</v>
      </c>
    </row>
    <row r="197" spans="1:67" s="185" customFormat="1" x14ac:dyDescent="0.25">
      <c r="A197" s="185" t="str">
        <f t="shared" si="31"/>
        <v>C-2502-1000-3-0-2-6-10</v>
      </c>
      <c r="B197" s="186" t="str">
        <f t="shared" si="26"/>
        <v>C</v>
      </c>
      <c r="C197" s="186" t="str">
        <f t="shared" si="27"/>
        <v>2502</v>
      </c>
      <c r="D197" s="186" t="str">
        <f t="shared" si="28"/>
        <v>1000</v>
      </c>
      <c r="E197" s="186" t="str">
        <f t="shared" si="29"/>
        <v>3</v>
      </c>
      <c r="F197" s="186" t="str">
        <f t="shared" si="22"/>
        <v>0</v>
      </c>
      <c r="G197" s="186" t="str">
        <f t="shared" si="23"/>
        <v>2</v>
      </c>
      <c r="H197" s="186" t="str">
        <f t="shared" si="24"/>
        <v>6</v>
      </c>
      <c r="I197" s="186"/>
      <c r="J197" s="186"/>
      <c r="K197" s="186"/>
      <c r="M197" s="199"/>
      <c r="N197" s="1445" t="s">
        <v>102</v>
      </c>
      <c r="O197" s="1444"/>
      <c r="P197" s="1445" t="s">
        <v>330</v>
      </c>
      <c r="Q197" s="1444"/>
      <c r="R197" s="1445" t="s">
        <v>332</v>
      </c>
      <c r="S197" s="1444"/>
      <c r="T197" s="1445" t="s">
        <v>297</v>
      </c>
      <c r="U197" s="1444"/>
      <c r="V197" s="1445" t="s">
        <v>288</v>
      </c>
      <c r="W197" s="1444"/>
      <c r="X197" s="1444"/>
      <c r="Y197" s="1445" t="s">
        <v>290</v>
      </c>
      <c r="Z197" s="1444"/>
      <c r="AA197" s="1444"/>
      <c r="AB197" s="1445" t="s">
        <v>300</v>
      </c>
      <c r="AC197" s="1444"/>
      <c r="AD197" s="1445"/>
      <c r="AE197" s="1444"/>
      <c r="AF197" s="1446" t="s">
        <v>337</v>
      </c>
      <c r="AG197" s="1444"/>
      <c r="AH197" s="1444"/>
      <c r="AI197" s="1444"/>
      <c r="AJ197" s="1444"/>
      <c r="AK197" s="1444"/>
      <c r="AL197" s="1444"/>
      <c r="AM197" s="1444"/>
      <c r="AN197" s="1445" t="s">
        <v>281</v>
      </c>
      <c r="AO197" s="1444"/>
      <c r="AP197" s="1444"/>
      <c r="AQ197" s="1444"/>
      <c r="AR197" s="1444"/>
      <c r="AS197" s="1445" t="s">
        <v>282</v>
      </c>
      <c r="AT197" s="1444"/>
      <c r="AU197" s="1444"/>
      <c r="AV197" s="187" t="s">
        <v>68</v>
      </c>
      <c r="AW197" s="1443" t="s">
        <v>283</v>
      </c>
      <c r="AX197" s="1444"/>
      <c r="AY197" s="1444"/>
      <c r="AZ197" s="1444"/>
      <c r="BA197" s="1444"/>
      <c r="BB197" s="1444"/>
      <c r="BC197" s="188">
        <v>200000000</v>
      </c>
      <c r="BD197" s="189">
        <v>0</v>
      </c>
      <c r="BE197" s="188">
        <v>200000000</v>
      </c>
      <c r="BF197" s="189">
        <v>0</v>
      </c>
      <c r="BG197" s="189">
        <v>0</v>
      </c>
      <c r="BH197" s="189">
        <v>0</v>
      </c>
      <c r="BI197" s="189">
        <v>0</v>
      </c>
      <c r="BJ197" s="189">
        <v>0</v>
      </c>
      <c r="BK197" s="189">
        <v>0</v>
      </c>
      <c r="BL197" s="189">
        <v>0</v>
      </c>
      <c r="BM197" s="189">
        <v>0</v>
      </c>
      <c r="BN197" s="189">
        <v>0</v>
      </c>
      <c r="BO197" s="189">
        <v>0</v>
      </c>
    </row>
    <row r="198" spans="1:67" s="185" customFormat="1" x14ac:dyDescent="0.25">
      <c r="A198" s="185" t="str">
        <f t="shared" si="31"/>
        <v>C-2502-1000-3-0-2-11-10</v>
      </c>
      <c r="B198" s="186" t="str">
        <f t="shared" si="26"/>
        <v>C</v>
      </c>
      <c r="C198" s="186" t="str">
        <f t="shared" si="27"/>
        <v>2502</v>
      </c>
      <c r="D198" s="186" t="str">
        <f t="shared" si="28"/>
        <v>1000</v>
      </c>
      <c r="E198" s="186" t="str">
        <f t="shared" si="29"/>
        <v>3</v>
      </c>
      <c r="F198" s="186" t="str">
        <f t="shared" si="22"/>
        <v>0</v>
      </c>
      <c r="G198" s="186" t="str">
        <f t="shared" si="23"/>
        <v>2</v>
      </c>
      <c r="H198" s="186" t="str">
        <f t="shared" si="24"/>
        <v>11</v>
      </c>
      <c r="I198" s="186"/>
      <c r="J198" s="186"/>
      <c r="K198" s="186"/>
      <c r="M198" s="199"/>
      <c r="N198" s="1445" t="s">
        <v>102</v>
      </c>
      <c r="O198" s="1444"/>
      <c r="P198" s="1445" t="s">
        <v>330</v>
      </c>
      <c r="Q198" s="1444"/>
      <c r="R198" s="1445" t="s">
        <v>332</v>
      </c>
      <c r="S198" s="1444"/>
      <c r="T198" s="1445" t="s">
        <v>297</v>
      </c>
      <c r="U198" s="1444"/>
      <c r="V198" s="1445" t="s">
        <v>288</v>
      </c>
      <c r="W198" s="1444"/>
      <c r="X198" s="1444"/>
      <c r="Y198" s="1445" t="s">
        <v>290</v>
      </c>
      <c r="Z198" s="1444"/>
      <c r="AA198" s="1444"/>
      <c r="AB198" s="1445" t="s">
        <v>83</v>
      </c>
      <c r="AC198" s="1444"/>
      <c r="AD198" s="1445"/>
      <c r="AE198" s="1444"/>
      <c r="AF198" s="1446" t="s">
        <v>338</v>
      </c>
      <c r="AG198" s="1444"/>
      <c r="AH198" s="1444"/>
      <c r="AI198" s="1444"/>
      <c r="AJ198" s="1444"/>
      <c r="AK198" s="1444"/>
      <c r="AL198" s="1444"/>
      <c r="AM198" s="1444"/>
      <c r="AN198" s="1445" t="s">
        <v>281</v>
      </c>
      <c r="AO198" s="1444"/>
      <c r="AP198" s="1444"/>
      <c r="AQ198" s="1444"/>
      <c r="AR198" s="1444"/>
      <c r="AS198" s="1445" t="s">
        <v>282</v>
      </c>
      <c r="AT198" s="1444"/>
      <c r="AU198" s="1444"/>
      <c r="AV198" s="187" t="s">
        <v>68</v>
      </c>
      <c r="AW198" s="1443" t="s">
        <v>283</v>
      </c>
      <c r="AX198" s="1444"/>
      <c r="AY198" s="1444"/>
      <c r="AZ198" s="1444"/>
      <c r="BA198" s="1444"/>
      <c r="BB198" s="1444"/>
      <c r="BC198" s="188">
        <v>100000000</v>
      </c>
      <c r="BD198" s="189">
        <v>0</v>
      </c>
      <c r="BE198" s="188">
        <v>100000000</v>
      </c>
      <c r="BF198" s="189">
        <v>0</v>
      </c>
      <c r="BG198" s="189">
        <v>0</v>
      </c>
      <c r="BH198" s="189">
        <v>0</v>
      </c>
      <c r="BI198" s="189">
        <v>0</v>
      </c>
      <c r="BJ198" s="189">
        <v>0</v>
      </c>
      <c r="BK198" s="189">
        <v>0</v>
      </c>
      <c r="BL198" s="189">
        <v>0</v>
      </c>
      <c r="BM198" s="189">
        <v>0</v>
      </c>
      <c r="BN198" s="189">
        <v>0</v>
      </c>
      <c r="BO198" s="189">
        <v>0</v>
      </c>
    </row>
    <row r="199" spans="1:67" ht="14.45" customHeight="1" x14ac:dyDescent="0.25">
      <c r="B199" s="179" t="str">
        <f t="shared" si="26"/>
        <v>C</v>
      </c>
      <c r="C199" s="179" t="str">
        <f t="shared" si="27"/>
        <v>2502</v>
      </c>
      <c r="D199" s="179" t="str">
        <f t="shared" si="28"/>
        <v>1000</v>
      </c>
      <c r="E199" s="179" t="str">
        <f t="shared" si="29"/>
        <v>4</v>
      </c>
      <c r="F199" s="179">
        <f t="shared" si="22"/>
        <v>0</v>
      </c>
      <c r="G199" s="179">
        <f t="shared" si="23"/>
        <v>0</v>
      </c>
      <c r="H199" s="179">
        <f t="shared" si="24"/>
        <v>0</v>
      </c>
      <c r="N199" s="1240" t="s">
        <v>102</v>
      </c>
      <c r="O199" s="1344"/>
      <c r="P199" s="1240" t="s">
        <v>330</v>
      </c>
      <c r="Q199" s="1344"/>
      <c r="R199" s="1240" t="s">
        <v>332</v>
      </c>
      <c r="S199" s="1344"/>
      <c r="T199" s="1240" t="s">
        <v>291</v>
      </c>
      <c r="U199" s="1344"/>
      <c r="V199" s="1240"/>
      <c r="W199" s="1344"/>
      <c r="X199" s="1344"/>
      <c r="Y199" s="1240"/>
      <c r="Z199" s="1344"/>
      <c r="AA199" s="1344"/>
      <c r="AB199" s="1240"/>
      <c r="AC199" s="1344"/>
      <c r="AD199" s="1240"/>
      <c r="AE199" s="1344"/>
      <c r="AF199" s="1239" t="s">
        <v>327</v>
      </c>
      <c r="AG199" s="1344"/>
      <c r="AH199" s="1344"/>
      <c r="AI199" s="1344"/>
      <c r="AJ199" s="1344"/>
      <c r="AK199" s="1344"/>
      <c r="AL199" s="1344"/>
      <c r="AM199" s="1344"/>
      <c r="AN199" s="1240" t="s">
        <v>281</v>
      </c>
      <c r="AO199" s="1344"/>
      <c r="AP199" s="1344"/>
      <c r="AQ199" s="1344"/>
      <c r="AR199" s="1344"/>
      <c r="AS199" s="1240" t="s">
        <v>282</v>
      </c>
      <c r="AT199" s="1344"/>
      <c r="AU199" s="1344"/>
      <c r="AV199" s="172" t="s">
        <v>68</v>
      </c>
      <c r="AW199" s="1241" t="s">
        <v>283</v>
      </c>
      <c r="AX199" s="1344"/>
      <c r="AY199" s="1344"/>
      <c r="AZ199" s="1344"/>
      <c r="BA199" s="1344"/>
      <c r="BB199" s="1344"/>
      <c r="BC199" s="173">
        <v>900000000</v>
      </c>
      <c r="BD199" s="173">
        <v>20000000</v>
      </c>
      <c r="BE199" s="173">
        <v>109841417</v>
      </c>
      <c r="BF199" s="174">
        <v>0</v>
      </c>
      <c r="BG199" s="173">
        <v>51680173</v>
      </c>
      <c r="BH199" s="173">
        <v>-31680173</v>
      </c>
      <c r="BI199" s="173">
        <v>26703548</v>
      </c>
      <c r="BJ199" s="173">
        <v>24976625</v>
      </c>
      <c r="BK199" s="173">
        <v>23253498</v>
      </c>
      <c r="BL199" s="173">
        <v>3450050</v>
      </c>
      <c r="BM199" s="173">
        <v>23253498</v>
      </c>
      <c r="BN199" s="174">
        <v>0</v>
      </c>
      <c r="BO199" s="174">
        <v>0</v>
      </c>
    </row>
    <row r="200" spans="1:67" ht="14.45" customHeight="1" x14ac:dyDescent="0.25">
      <c r="B200" s="179" t="str">
        <f t="shared" si="26"/>
        <v>C</v>
      </c>
      <c r="C200" s="179" t="str">
        <f t="shared" si="27"/>
        <v>2502</v>
      </c>
      <c r="D200" s="179" t="str">
        <f t="shared" si="28"/>
        <v>1000</v>
      </c>
      <c r="E200" s="179" t="str">
        <f t="shared" si="29"/>
        <v>4</v>
      </c>
      <c r="F200" s="179" t="str">
        <f t="shared" si="22"/>
        <v>0</v>
      </c>
      <c r="G200" s="179">
        <f t="shared" si="23"/>
        <v>0</v>
      </c>
      <c r="H200" s="179">
        <f t="shared" si="24"/>
        <v>0</v>
      </c>
      <c r="N200" s="1233" t="s">
        <v>102</v>
      </c>
      <c r="O200" s="1344"/>
      <c r="P200" s="1233" t="s">
        <v>330</v>
      </c>
      <c r="Q200" s="1344"/>
      <c r="R200" s="1233" t="s">
        <v>332</v>
      </c>
      <c r="S200" s="1344"/>
      <c r="T200" s="1233" t="s">
        <v>291</v>
      </c>
      <c r="U200" s="1344"/>
      <c r="V200" s="1233" t="s">
        <v>288</v>
      </c>
      <c r="W200" s="1344"/>
      <c r="X200" s="1344"/>
      <c r="Y200" s="1233"/>
      <c r="Z200" s="1344"/>
      <c r="AA200" s="1344"/>
      <c r="AB200" s="1233"/>
      <c r="AC200" s="1344"/>
      <c r="AD200" s="1233"/>
      <c r="AE200" s="1344"/>
      <c r="AF200" s="1232" t="s">
        <v>327</v>
      </c>
      <c r="AG200" s="1344"/>
      <c r="AH200" s="1344"/>
      <c r="AI200" s="1344"/>
      <c r="AJ200" s="1344"/>
      <c r="AK200" s="1344"/>
      <c r="AL200" s="1344"/>
      <c r="AM200" s="1344"/>
      <c r="AN200" s="1233" t="s">
        <v>281</v>
      </c>
      <c r="AO200" s="1344"/>
      <c r="AP200" s="1344"/>
      <c r="AQ200" s="1344"/>
      <c r="AR200" s="1344"/>
      <c r="AS200" s="1233" t="s">
        <v>282</v>
      </c>
      <c r="AT200" s="1344"/>
      <c r="AU200" s="1344"/>
      <c r="AV200" s="169" t="s">
        <v>68</v>
      </c>
      <c r="AW200" s="1234" t="s">
        <v>283</v>
      </c>
      <c r="AX200" s="1344"/>
      <c r="AY200" s="1344"/>
      <c r="AZ200" s="1344"/>
      <c r="BA200" s="1344"/>
      <c r="BB200" s="1344"/>
      <c r="BC200" s="170">
        <v>600000000</v>
      </c>
      <c r="BD200" s="170">
        <v>20000000</v>
      </c>
      <c r="BE200" s="170">
        <v>109841417</v>
      </c>
      <c r="BF200" s="171">
        <v>0</v>
      </c>
      <c r="BG200" s="170">
        <v>51680173</v>
      </c>
      <c r="BH200" s="170">
        <v>-31680173</v>
      </c>
      <c r="BI200" s="170">
        <v>26703548</v>
      </c>
      <c r="BJ200" s="170">
        <v>24976625</v>
      </c>
      <c r="BK200" s="170">
        <v>23253498</v>
      </c>
      <c r="BL200" s="170">
        <v>3450050</v>
      </c>
      <c r="BM200" s="170">
        <v>23253498</v>
      </c>
      <c r="BN200" s="171">
        <v>0</v>
      </c>
      <c r="BO200" s="171">
        <v>0</v>
      </c>
    </row>
    <row r="201" spans="1:67" ht="14.45" customHeight="1" x14ac:dyDescent="0.25">
      <c r="B201" s="179" t="str">
        <f t="shared" si="26"/>
        <v>C</v>
      </c>
      <c r="C201" s="179" t="str">
        <f t="shared" si="27"/>
        <v>2502</v>
      </c>
      <c r="D201" s="179" t="str">
        <f t="shared" si="28"/>
        <v>1000</v>
      </c>
      <c r="E201" s="179" t="str">
        <f t="shared" si="29"/>
        <v>4</v>
      </c>
      <c r="F201" s="179" t="str">
        <f t="shared" si="22"/>
        <v>0</v>
      </c>
      <c r="G201" s="179" t="str">
        <f t="shared" si="23"/>
        <v>2</v>
      </c>
      <c r="H201" s="179">
        <f t="shared" si="24"/>
        <v>0</v>
      </c>
      <c r="N201" s="1233" t="s">
        <v>102</v>
      </c>
      <c r="O201" s="1344"/>
      <c r="P201" s="1233" t="s">
        <v>330</v>
      </c>
      <c r="Q201" s="1344"/>
      <c r="R201" s="1233" t="s">
        <v>332</v>
      </c>
      <c r="S201" s="1344"/>
      <c r="T201" s="1233" t="s">
        <v>291</v>
      </c>
      <c r="U201" s="1344"/>
      <c r="V201" s="1233" t="s">
        <v>288</v>
      </c>
      <c r="W201" s="1344"/>
      <c r="X201" s="1344"/>
      <c r="Y201" s="1233" t="s">
        <v>290</v>
      </c>
      <c r="Z201" s="1344"/>
      <c r="AA201" s="1344"/>
      <c r="AB201" s="1233"/>
      <c r="AC201" s="1344"/>
      <c r="AD201" s="1233"/>
      <c r="AE201" s="1344"/>
      <c r="AF201" s="1232" t="s">
        <v>334</v>
      </c>
      <c r="AG201" s="1344"/>
      <c r="AH201" s="1344"/>
      <c r="AI201" s="1344"/>
      <c r="AJ201" s="1344"/>
      <c r="AK201" s="1344"/>
      <c r="AL201" s="1344"/>
      <c r="AM201" s="1344"/>
      <c r="AN201" s="1233" t="s">
        <v>281</v>
      </c>
      <c r="AO201" s="1344"/>
      <c r="AP201" s="1344"/>
      <c r="AQ201" s="1344"/>
      <c r="AR201" s="1344"/>
      <c r="AS201" s="1233" t="s">
        <v>282</v>
      </c>
      <c r="AT201" s="1344"/>
      <c r="AU201" s="1344"/>
      <c r="AV201" s="169" t="s">
        <v>68</v>
      </c>
      <c r="AW201" s="1234" t="s">
        <v>283</v>
      </c>
      <c r="AX201" s="1344"/>
      <c r="AY201" s="1344"/>
      <c r="AZ201" s="1344"/>
      <c r="BA201" s="1344"/>
      <c r="BB201" s="1344"/>
      <c r="BC201" s="170">
        <v>600000000</v>
      </c>
      <c r="BD201" s="170">
        <v>20000000</v>
      </c>
      <c r="BE201" s="170">
        <v>109841417</v>
      </c>
      <c r="BF201" s="171">
        <v>0</v>
      </c>
      <c r="BG201" s="170">
        <v>51680173</v>
      </c>
      <c r="BH201" s="170">
        <v>-31680173</v>
      </c>
      <c r="BI201" s="170">
        <v>26703548</v>
      </c>
      <c r="BJ201" s="170">
        <v>24976625</v>
      </c>
      <c r="BK201" s="170">
        <v>23253498</v>
      </c>
      <c r="BL201" s="170">
        <v>3450050</v>
      </c>
      <c r="BM201" s="170">
        <v>23253498</v>
      </c>
      <c r="BN201" s="171">
        <v>0</v>
      </c>
      <c r="BO201" s="171">
        <v>0</v>
      </c>
    </row>
    <row r="202" spans="1:67" s="185" customFormat="1" ht="14.45" customHeight="1" x14ac:dyDescent="0.25">
      <c r="A202" s="185" t="str">
        <f t="shared" ref="A202:A207" si="32">+B202&amp;"-"&amp;C202&amp;"-"&amp;D202&amp;"-"&amp;E202&amp;"-"&amp;F202&amp;"-"&amp;G202&amp;"-"&amp;H202&amp;"-"&amp;AV202</f>
        <v>C-2502-1000-4-0-2-1-10</v>
      </c>
      <c r="B202" s="186" t="str">
        <f t="shared" si="26"/>
        <v>C</v>
      </c>
      <c r="C202" s="186" t="str">
        <f t="shared" si="27"/>
        <v>2502</v>
      </c>
      <c r="D202" s="186" t="str">
        <f t="shared" si="28"/>
        <v>1000</v>
      </c>
      <c r="E202" s="186" t="str">
        <f t="shared" si="29"/>
        <v>4</v>
      </c>
      <c r="F202" s="186" t="str">
        <f t="shared" si="22"/>
        <v>0</v>
      </c>
      <c r="G202" s="186" t="str">
        <f t="shared" si="23"/>
        <v>2</v>
      </c>
      <c r="H202" s="186" t="str">
        <f t="shared" si="24"/>
        <v>1</v>
      </c>
      <c r="I202" s="186"/>
      <c r="J202" s="186"/>
      <c r="K202" s="186"/>
      <c r="M202" s="199"/>
      <c r="N202" s="1445" t="s">
        <v>102</v>
      </c>
      <c r="O202" s="1444"/>
      <c r="P202" s="1445" t="s">
        <v>330</v>
      </c>
      <c r="Q202" s="1444"/>
      <c r="R202" s="1445" t="s">
        <v>332</v>
      </c>
      <c r="S202" s="1444"/>
      <c r="T202" s="1445" t="s">
        <v>291</v>
      </c>
      <c r="U202" s="1444"/>
      <c r="V202" s="1445" t="s">
        <v>288</v>
      </c>
      <c r="W202" s="1444"/>
      <c r="X202" s="1444"/>
      <c r="Y202" s="1445" t="s">
        <v>290</v>
      </c>
      <c r="Z202" s="1444"/>
      <c r="AA202" s="1444"/>
      <c r="AB202" s="1445" t="s">
        <v>287</v>
      </c>
      <c r="AC202" s="1444"/>
      <c r="AD202" s="1445"/>
      <c r="AE202" s="1444"/>
      <c r="AF202" s="1446" t="s">
        <v>340</v>
      </c>
      <c r="AG202" s="1444"/>
      <c r="AH202" s="1444"/>
      <c r="AI202" s="1444"/>
      <c r="AJ202" s="1444"/>
      <c r="AK202" s="1444"/>
      <c r="AL202" s="1444"/>
      <c r="AM202" s="1444"/>
      <c r="AN202" s="1445" t="s">
        <v>281</v>
      </c>
      <c r="AO202" s="1444"/>
      <c r="AP202" s="1444"/>
      <c r="AQ202" s="1444"/>
      <c r="AR202" s="1444"/>
      <c r="AS202" s="1445" t="s">
        <v>282</v>
      </c>
      <c r="AT202" s="1444"/>
      <c r="AU202" s="1444"/>
      <c r="AV202" s="187" t="s">
        <v>68</v>
      </c>
      <c r="AW202" s="1443" t="s">
        <v>283</v>
      </c>
      <c r="AX202" s="1444"/>
      <c r="AY202" s="1444"/>
      <c r="AZ202" s="1444"/>
      <c r="BA202" s="1444"/>
      <c r="BB202" s="1444"/>
      <c r="BC202" s="188">
        <v>335914298</v>
      </c>
      <c r="BD202" s="189">
        <v>0</v>
      </c>
      <c r="BE202" s="188">
        <v>85476715</v>
      </c>
      <c r="BF202" s="189">
        <v>0</v>
      </c>
      <c r="BG202" s="188">
        <v>37600000</v>
      </c>
      <c r="BH202" s="188">
        <v>-37600000</v>
      </c>
      <c r="BI202" s="188">
        <v>17207434</v>
      </c>
      <c r="BJ202" s="188">
        <v>20392566</v>
      </c>
      <c r="BK202" s="188">
        <v>17207434</v>
      </c>
      <c r="BL202" s="189">
        <v>0</v>
      </c>
      <c r="BM202" s="188">
        <v>17207434</v>
      </c>
      <c r="BN202" s="189">
        <v>0</v>
      </c>
      <c r="BO202" s="189">
        <v>0</v>
      </c>
    </row>
    <row r="203" spans="1:67" s="185" customFormat="1" x14ac:dyDescent="0.25">
      <c r="A203" s="185" t="str">
        <f t="shared" si="32"/>
        <v>C-2502-1000-4-0-2-2-10</v>
      </c>
      <c r="B203" s="186" t="str">
        <f t="shared" si="26"/>
        <v>C</v>
      </c>
      <c r="C203" s="186" t="str">
        <f t="shared" si="27"/>
        <v>2502</v>
      </c>
      <c r="D203" s="186" t="str">
        <f t="shared" si="28"/>
        <v>1000</v>
      </c>
      <c r="E203" s="186" t="str">
        <f t="shared" si="29"/>
        <v>4</v>
      </c>
      <c r="F203" s="186" t="str">
        <f t="shared" si="22"/>
        <v>0</v>
      </c>
      <c r="G203" s="186" t="str">
        <f t="shared" si="23"/>
        <v>2</v>
      </c>
      <c r="H203" s="186" t="str">
        <f t="shared" si="24"/>
        <v>2</v>
      </c>
      <c r="I203" s="186"/>
      <c r="J203" s="186"/>
      <c r="K203" s="186"/>
      <c r="M203" s="199"/>
      <c r="N203" s="1445" t="s">
        <v>102</v>
      </c>
      <c r="O203" s="1444"/>
      <c r="P203" s="1445" t="s">
        <v>330</v>
      </c>
      <c r="Q203" s="1444"/>
      <c r="R203" s="1445" t="s">
        <v>332</v>
      </c>
      <c r="S203" s="1444"/>
      <c r="T203" s="1445" t="s">
        <v>291</v>
      </c>
      <c r="U203" s="1444"/>
      <c r="V203" s="1445" t="s">
        <v>288</v>
      </c>
      <c r="W203" s="1444"/>
      <c r="X203" s="1444"/>
      <c r="Y203" s="1445" t="s">
        <v>290</v>
      </c>
      <c r="Z203" s="1444"/>
      <c r="AA203" s="1444"/>
      <c r="AB203" s="1445" t="s">
        <v>290</v>
      </c>
      <c r="AC203" s="1444"/>
      <c r="AD203" s="1445"/>
      <c r="AE203" s="1444"/>
      <c r="AF203" s="1446" t="s">
        <v>335</v>
      </c>
      <c r="AG203" s="1444"/>
      <c r="AH203" s="1444"/>
      <c r="AI203" s="1444"/>
      <c r="AJ203" s="1444"/>
      <c r="AK203" s="1444"/>
      <c r="AL203" s="1444"/>
      <c r="AM203" s="1444"/>
      <c r="AN203" s="1445" t="s">
        <v>281</v>
      </c>
      <c r="AO203" s="1444"/>
      <c r="AP203" s="1444"/>
      <c r="AQ203" s="1444"/>
      <c r="AR203" s="1444"/>
      <c r="AS203" s="1445" t="s">
        <v>282</v>
      </c>
      <c r="AT203" s="1444"/>
      <c r="AU203" s="1444"/>
      <c r="AV203" s="187" t="s">
        <v>68</v>
      </c>
      <c r="AW203" s="1443" t="s">
        <v>283</v>
      </c>
      <c r="AX203" s="1444"/>
      <c r="AY203" s="1444"/>
      <c r="AZ203" s="1444"/>
      <c r="BA203" s="1444"/>
      <c r="BB203" s="1444"/>
      <c r="BC203" s="188">
        <v>40000000</v>
      </c>
      <c r="BD203" s="189">
        <v>0</v>
      </c>
      <c r="BE203" s="189">
        <v>0</v>
      </c>
      <c r="BF203" s="189">
        <v>0</v>
      </c>
      <c r="BG203" s="189">
        <v>0</v>
      </c>
      <c r="BH203" s="189">
        <v>0</v>
      </c>
      <c r="BI203" s="189">
        <v>0</v>
      </c>
      <c r="BJ203" s="189">
        <v>0</v>
      </c>
      <c r="BK203" s="189">
        <v>0</v>
      </c>
      <c r="BL203" s="189">
        <v>0</v>
      </c>
      <c r="BM203" s="189">
        <v>0</v>
      </c>
      <c r="BN203" s="189">
        <v>0</v>
      </c>
      <c r="BO203" s="189">
        <v>0</v>
      </c>
    </row>
    <row r="204" spans="1:67" s="185" customFormat="1" x14ac:dyDescent="0.25">
      <c r="A204" s="185" t="str">
        <f t="shared" si="32"/>
        <v>C-2502-1000-4-0-2-3-10</v>
      </c>
      <c r="B204" s="186" t="str">
        <f t="shared" si="26"/>
        <v>C</v>
      </c>
      <c r="C204" s="186" t="str">
        <f t="shared" si="27"/>
        <v>2502</v>
      </c>
      <c r="D204" s="186" t="str">
        <f t="shared" si="28"/>
        <v>1000</v>
      </c>
      <c r="E204" s="186" t="str">
        <f t="shared" si="29"/>
        <v>4</v>
      </c>
      <c r="F204" s="186" t="str">
        <f t="shared" si="22"/>
        <v>0</v>
      </c>
      <c r="G204" s="186" t="str">
        <f t="shared" si="23"/>
        <v>2</v>
      </c>
      <c r="H204" s="186" t="str">
        <f t="shared" si="24"/>
        <v>3</v>
      </c>
      <c r="I204" s="186"/>
      <c r="J204" s="186"/>
      <c r="K204" s="186"/>
      <c r="M204" s="199"/>
      <c r="N204" s="1445" t="s">
        <v>102</v>
      </c>
      <c r="O204" s="1444"/>
      <c r="P204" s="1445" t="s">
        <v>330</v>
      </c>
      <c r="Q204" s="1444"/>
      <c r="R204" s="1445" t="s">
        <v>332</v>
      </c>
      <c r="S204" s="1444"/>
      <c r="T204" s="1445" t="s">
        <v>291</v>
      </c>
      <c r="U204" s="1444"/>
      <c r="V204" s="1445" t="s">
        <v>288</v>
      </c>
      <c r="W204" s="1444"/>
      <c r="X204" s="1444"/>
      <c r="Y204" s="1445" t="s">
        <v>290</v>
      </c>
      <c r="Z204" s="1444"/>
      <c r="AA204" s="1444"/>
      <c r="AB204" s="1445" t="s">
        <v>297</v>
      </c>
      <c r="AC204" s="1444"/>
      <c r="AD204" s="1445"/>
      <c r="AE204" s="1444"/>
      <c r="AF204" s="1446" t="s">
        <v>336</v>
      </c>
      <c r="AG204" s="1444"/>
      <c r="AH204" s="1444"/>
      <c r="AI204" s="1444"/>
      <c r="AJ204" s="1444"/>
      <c r="AK204" s="1444"/>
      <c r="AL204" s="1444"/>
      <c r="AM204" s="1444"/>
      <c r="AN204" s="1445" t="s">
        <v>281</v>
      </c>
      <c r="AO204" s="1444"/>
      <c r="AP204" s="1444"/>
      <c r="AQ204" s="1444"/>
      <c r="AR204" s="1444"/>
      <c r="AS204" s="1445" t="s">
        <v>282</v>
      </c>
      <c r="AT204" s="1444"/>
      <c r="AU204" s="1444"/>
      <c r="AV204" s="187" t="s">
        <v>68</v>
      </c>
      <c r="AW204" s="1443" t="s">
        <v>283</v>
      </c>
      <c r="AX204" s="1444"/>
      <c r="AY204" s="1444"/>
      <c r="AZ204" s="1444"/>
      <c r="BA204" s="1444"/>
      <c r="BB204" s="1444"/>
      <c r="BC204" s="188">
        <v>45000000</v>
      </c>
      <c r="BD204" s="189">
        <v>0</v>
      </c>
      <c r="BE204" s="189">
        <v>0</v>
      </c>
      <c r="BF204" s="189">
        <v>0</v>
      </c>
      <c r="BG204" s="189">
        <v>0</v>
      </c>
      <c r="BH204" s="189">
        <v>0</v>
      </c>
      <c r="BI204" s="189">
        <v>0</v>
      </c>
      <c r="BJ204" s="189">
        <v>0</v>
      </c>
      <c r="BK204" s="188">
        <v>1095303</v>
      </c>
      <c r="BL204" s="188">
        <v>-1095303</v>
      </c>
      <c r="BM204" s="188">
        <v>1095303</v>
      </c>
      <c r="BN204" s="189">
        <v>0</v>
      </c>
      <c r="BO204" s="189">
        <v>0</v>
      </c>
    </row>
    <row r="205" spans="1:67" s="185" customFormat="1" ht="14.45" customHeight="1" x14ac:dyDescent="0.25">
      <c r="A205" s="185" t="str">
        <f t="shared" si="32"/>
        <v>C-2502-1000-4-0-2-4-10</v>
      </c>
      <c r="B205" s="186" t="str">
        <f t="shared" si="26"/>
        <v>C</v>
      </c>
      <c r="C205" s="186" t="str">
        <f t="shared" si="27"/>
        <v>2502</v>
      </c>
      <c r="D205" s="186" t="str">
        <f t="shared" si="28"/>
        <v>1000</v>
      </c>
      <c r="E205" s="186" t="str">
        <f t="shared" si="29"/>
        <v>4</v>
      </c>
      <c r="F205" s="186" t="str">
        <f t="shared" si="22"/>
        <v>0</v>
      </c>
      <c r="G205" s="186" t="str">
        <f t="shared" si="23"/>
        <v>2</v>
      </c>
      <c r="H205" s="186" t="str">
        <f t="shared" si="24"/>
        <v>4</v>
      </c>
      <c r="I205" s="186"/>
      <c r="J205" s="186"/>
      <c r="K205" s="186"/>
      <c r="M205" s="199"/>
      <c r="N205" s="1445" t="s">
        <v>102</v>
      </c>
      <c r="O205" s="1444"/>
      <c r="P205" s="1445" t="s">
        <v>330</v>
      </c>
      <c r="Q205" s="1444"/>
      <c r="R205" s="1445" t="s">
        <v>332</v>
      </c>
      <c r="S205" s="1444"/>
      <c r="T205" s="1445" t="s">
        <v>291</v>
      </c>
      <c r="U205" s="1444"/>
      <c r="V205" s="1445" t="s">
        <v>288</v>
      </c>
      <c r="W205" s="1444"/>
      <c r="X205" s="1444"/>
      <c r="Y205" s="1445" t="s">
        <v>290</v>
      </c>
      <c r="Z205" s="1444"/>
      <c r="AA205" s="1444"/>
      <c r="AB205" s="1445" t="s">
        <v>291</v>
      </c>
      <c r="AC205" s="1444"/>
      <c r="AD205" s="1445"/>
      <c r="AE205" s="1444"/>
      <c r="AF205" s="1446" t="s">
        <v>87</v>
      </c>
      <c r="AG205" s="1444"/>
      <c r="AH205" s="1444"/>
      <c r="AI205" s="1444"/>
      <c r="AJ205" s="1444"/>
      <c r="AK205" s="1444"/>
      <c r="AL205" s="1444"/>
      <c r="AM205" s="1444"/>
      <c r="AN205" s="1445" t="s">
        <v>281</v>
      </c>
      <c r="AO205" s="1444"/>
      <c r="AP205" s="1444"/>
      <c r="AQ205" s="1444"/>
      <c r="AR205" s="1444"/>
      <c r="AS205" s="1445" t="s">
        <v>282</v>
      </c>
      <c r="AT205" s="1444"/>
      <c r="AU205" s="1444"/>
      <c r="AV205" s="187" t="s">
        <v>68</v>
      </c>
      <c r="AW205" s="1443" t="s">
        <v>283</v>
      </c>
      <c r="AX205" s="1444"/>
      <c r="AY205" s="1444"/>
      <c r="AZ205" s="1444"/>
      <c r="BA205" s="1444"/>
      <c r="BB205" s="1444"/>
      <c r="BC205" s="188">
        <v>159085702</v>
      </c>
      <c r="BD205" s="189">
        <v>0</v>
      </c>
      <c r="BE205" s="188">
        <v>24364702</v>
      </c>
      <c r="BF205" s="189">
        <v>0</v>
      </c>
      <c r="BG205" s="188">
        <v>14080173</v>
      </c>
      <c r="BH205" s="188">
        <v>-14080173</v>
      </c>
      <c r="BI205" s="188">
        <v>9496114</v>
      </c>
      <c r="BJ205" s="188">
        <v>4584059</v>
      </c>
      <c r="BK205" s="188">
        <v>4950761</v>
      </c>
      <c r="BL205" s="188">
        <v>4545353</v>
      </c>
      <c r="BM205" s="188">
        <v>4950761</v>
      </c>
      <c r="BN205" s="189">
        <v>0</v>
      </c>
      <c r="BO205" s="189">
        <v>0</v>
      </c>
    </row>
    <row r="206" spans="1:67" s="185" customFormat="1" x14ac:dyDescent="0.25">
      <c r="A206" s="185" t="str">
        <f t="shared" si="32"/>
        <v>C-2502-1000-4-0-2-6-10</v>
      </c>
      <c r="B206" s="186" t="str">
        <f t="shared" si="26"/>
        <v>C</v>
      </c>
      <c r="C206" s="186" t="str">
        <f t="shared" si="27"/>
        <v>2502</v>
      </c>
      <c r="D206" s="186" t="str">
        <f t="shared" si="28"/>
        <v>1000</v>
      </c>
      <c r="E206" s="186" t="str">
        <f t="shared" si="29"/>
        <v>4</v>
      </c>
      <c r="F206" s="186" t="str">
        <f t="shared" si="22"/>
        <v>0</v>
      </c>
      <c r="G206" s="186" t="str">
        <f t="shared" si="23"/>
        <v>2</v>
      </c>
      <c r="H206" s="186" t="str">
        <f t="shared" si="24"/>
        <v>6</v>
      </c>
      <c r="I206" s="186"/>
      <c r="J206" s="186"/>
      <c r="K206" s="186"/>
      <c r="M206" s="199"/>
      <c r="N206" s="1445" t="s">
        <v>102</v>
      </c>
      <c r="O206" s="1444"/>
      <c r="P206" s="1445" t="s">
        <v>330</v>
      </c>
      <c r="Q206" s="1444"/>
      <c r="R206" s="1445" t="s">
        <v>332</v>
      </c>
      <c r="S206" s="1444"/>
      <c r="T206" s="1445" t="s">
        <v>291</v>
      </c>
      <c r="U206" s="1444"/>
      <c r="V206" s="1445" t="s">
        <v>288</v>
      </c>
      <c r="W206" s="1444"/>
      <c r="X206" s="1444"/>
      <c r="Y206" s="1445" t="s">
        <v>290</v>
      </c>
      <c r="Z206" s="1444"/>
      <c r="AA206" s="1444"/>
      <c r="AB206" s="1445" t="s">
        <v>300</v>
      </c>
      <c r="AC206" s="1444"/>
      <c r="AD206" s="1445"/>
      <c r="AE206" s="1444"/>
      <c r="AF206" s="1446" t="s">
        <v>337</v>
      </c>
      <c r="AG206" s="1444"/>
      <c r="AH206" s="1444"/>
      <c r="AI206" s="1444"/>
      <c r="AJ206" s="1444"/>
      <c r="AK206" s="1444"/>
      <c r="AL206" s="1444"/>
      <c r="AM206" s="1444"/>
      <c r="AN206" s="1445" t="s">
        <v>281</v>
      </c>
      <c r="AO206" s="1444"/>
      <c r="AP206" s="1444"/>
      <c r="AQ206" s="1444"/>
      <c r="AR206" s="1444"/>
      <c r="AS206" s="1445" t="s">
        <v>282</v>
      </c>
      <c r="AT206" s="1444"/>
      <c r="AU206" s="1444"/>
      <c r="AV206" s="187" t="s">
        <v>68</v>
      </c>
      <c r="AW206" s="1443" t="s">
        <v>283</v>
      </c>
      <c r="AX206" s="1444"/>
      <c r="AY206" s="1444"/>
      <c r="AZ206" s="1444"/>
      <c r="BA206" s="1444"/>
      <c r="BB206" s="1444"/>
      <c r="BC206" s="188">
        <v>20000000</v>
      </c>
      <c r="BD206" s="188">
        <v>20000000</v>
      </c>
      <c r="BE206" s="189">
        <v>0</v>
      </c>
      <c r="BF206" s="189">
        <v>0</v>
      </c>
      <c r="BG206" s="189">
        <v>0</v>
      </c>
      <c r="BH206" s="188">
        <v>20000000</v>
      </c>
      <c r="BI206" s="189">
        <v>0</v>
      </c>
      <c r="BJ206" s="189">
        <v>0</v>
      </c>
      <c r="BK206" s="189">
        <v>0</v>
      </c>
      <c r="BL206" s="189">
        <v>0</v>
      </c>
      <c r="BM206" s="189">
        <v>0</v>
      </c>
      <c r="BN206" s="189">
        <v>0</v>
      </c>
      <c r="BO206" s="189">
        <v>0</v>
      </c>
    </row>
    <row r="207" spans="1:67" s="185" customFormat="1" x14ac:dyDescent="0.25">
      <c r="A207" s="185" t="str">
        <f t="shared" si="32"/>
        <v>C-2502-1000-4-0-2-11-10</v>
      </c>
      <c r="B207" s="186" t="str">
        <f t="shared" si="26"/>
        <v>C</v>
      </c>
      <c r="C207" s="186" t="str">
        <f t="shared" si="27"/>
        <v>2502</v>
      </c>
      <c r="D207" s="186" t="str">
        <f t="shared" si="28"/>
        <v>1000</v>
      </c>
      <c r="E207" s="186" t="str">
        <f t="shared" si="29"/>
        <v>4</v>
      </c>
      <c r="F207" s="186" t="str">
        <f t="shared" si="22"/>
        <v>0</v>
      </c>
      <c r="G207" s="186" t="str">
        <f t="shared" si="23"/>
        <v>2</v>
      </c>
      <c r="H207" s="186" t="str">
        <f t="shared" si="24"/>
        <v>11</v>
      </c>
      <c r="I207" s="186"/>
      <c r="J207" s="186"/>
      <c r="K207" s="186"/>
      <c r="M207" s="199"/>
      <c r="N207" s="1445" t="s">
        <v>102</v>
      </c>
      <c r="O207" s="1444"/>
      <c r="P207" s="1445" t="s">
        <v>330</v>
      </c>
      <c r="Q207" s="1444"/>
      <c r="R207" s="1445" t="s">
        <v>332</v>
      </c>
      <c r="S207" s="1444"/>
      <c r="T207" s="1445" t="s">
        <v>291</v>
      </c>
      <c r="U207" s="1444"/>
      <c r="V207" s="1445" t="s">
        <v>288</v>
      </c>
      <c r="W207" s="1444"/>
      <c r="X207" s="1444"/>
      <c r="Y207" s="1445" t="s">
        <v>290</v>
      </c>
      <c r="Z207" s="1444"/>
      <c r="AA207" s="1444"/>
      <c r="AB207" s="1445" t="s">
        <v>83</v>
      </c>
      <c r="AC207" s="1444"/>
      <c r="AD207" s="1445"/>
      <c r="AE207" s="1444"/>
      <c r="AF207" s="1446" t="s">
        <v>338</v>
      </c>
      <c r="AG207" s="1444"/>
      <c r="AH207" s="1444"/>
      <c r="AI207" s="1444"/>
      <c r="AJ207" s="1444"/>
      <c r="AK207" s="1444"/>
      <c r="AL207" s="1444"/>
      <c r="AM207" s="1444"/>
      <c r="AN207" s="1445" t="s">
        <v>281</v>
      </c>
      <c r="AO207" s="1444"/>
      <c r="AP207" s="1444"/>
      <c r="AQ207" s="1444"/>
      <c r="AR207" s="1444"/>
      <c r="AS207" s="1445" t="s">
        <v>282</v>
      </c>
      <c r="AT207" s="1444"/>
      <c r="AU207" s="1444"/>
      <c r="AV207" s="187" t="s">
        <v>68</v>
      </c>
      <c r="AW207" s="1443" t="s">
        <v>283</v>
      </c>
      <c r="AX207" s="1444"/>
      <c r="AY207" s="1444"/>
      <c r="AZ207" s="1444"/>
      <c r="BA207" s="1444"/>
      <c r="BB207" s="1444"/>
      <c r="BC207" s="189">
        <v>0</v>
      </c>
      <c r="BD207" s="189">
        <v>0</v>
      </c>
      <c r="BE207" s="189">
        <v>0</v>
      </c>
      <c r="BF207" s="189">
        <v>0</v>
      </c>
      <c r="BG207" s="189">
        <v>0</v>
      </c>
      <c r="BH207" s="189">
        <v>0</v>
      </c>
      <c r="BI207" s="189">
        <v>0</v>
      </c>
      <c r="BJ207" s="189">
        <v>0</v>
      </c>
      <c r="BK207" s="189">
        <v>0</v>
      </c>
      <c r="BL207" s="189">
        <v>0</v>
      </c>
      <c r="BM207" s="189">
        <v>0</v>
      </c>
      <c r="BN207" s="189">
        <v>0</v>
      </c>
      <c r="BO207" s="189">
        <v>0</v>
      </c>
    </row>
    <row r="208" spans="1:67" x14ac:dyDescent="0.25">
      <c r="B208" s="179" t="str">
        <f t="shared" si="26"/>
        <v>C</v>
      </c>
      <c r="C208" s="179" t="str">
        <f t="shared" si="27"/>
        <v>2502</v>
      </c>
      <c r="D208" s="179" t="str">
        <f t="shared" si="28"/>
        <v>1000</v>
      </c>
      <c r="E208" s="179" t="str">
        <f t="shared" si="29"/>
        <v>5</v>
      </c>
      <c r="F208" s="179">
        <f t="shared" si="22"/>
        <v>0</v>
      </c>
      <c r="G208" s="179">
        <f t="shared" si="23"/>
        <v>0</v>
      </c>
      <c r="H208" s="179">
        <f t="shared" si="24"/>
        <v>0</v>
      </c>
      <c r="N208" s="1240" t="s">
        <v>102</v>
      </c>
      <c r="O208" s="1344"/>
      <c r="P208" s="1240" t="s">
        <v>330</v>
      </c>
      <c r="Q208" s="1344"/>
      <c r="R208" s="1240" t="s">
        <v>332</v>
      </c>
      <c r="S208" s="1344"/>
      <c r="T208" s="1240" t="s">
        <v>292</v>
      </c>
      <c r="U208" s="1344"/>
      <c r="V208" s="1240"/>
      <c r="W208" s="1344"/>
      <c r="X208" s="1344"/>
      <c r="Y208" s="1240"/>
      <c r="Z208" s="1344"/>
      <c r="AA208" s="1344"/>
      <c r="AB208" s="1240"/>
      <c r="AC208" s="1344"/>
      <c r="AD208" s="1240"/>
      <c r="AE208" s="1344"/>
      <c r="AF208" s="1239" t="s">
        <v>341</v>
      </c>
      <c r="AG208" s="1344"/>
      <c r="AH208" s="1344"/>
      <c r="AI208" s="1344"/>
      <c r="AJ208" s="1344"/>
      <c r="AK208" s="1344"/>
      <c r="AL208" s="1344"/>
      <c r="AM208" s="1344"/>
      <c r="AN208" s="1240" t="s">
        <v>281</v>
      </c>
      <c r="AO208" s="1344"/>
      <c r="AP208" s="1344"/>
      <c r="AQ208" s="1344"/>
      <c r="AR208" s="1344"/>
      <c r="AS208" s="1240" t="s">
        <v>282</v>
      </c>
      <c r="AT208" s="1344"/>
      <c r="AU208" s="1344"/>
      <c r="AV208" s="172" t="s">
        <v>68</v>
      </c>
      <c r="AW208" s="1241" t="s">
        <v>283</v>
      </c>
      <c r="AX208" s="1344"/>
      <c r="AY208" s="1344"/>
      <c r="AZ208" s="1344"/>
      <c r="BA208" s="1344"/>
      <c r="BB208" s="1344"/>
      <c r="BC208" s="173">
        <v>1200000000</v>
      </c>
      <c r="BD208" s="174">
        <v>0</v>
      </c>
      <c r="BE208" s="173">
        <v>21000000</v>
      </c>
      <c r="BF208" s="174">
        <v>0</v>
      </c>
      <c r="BG208" s="173">
        <v>39730524</v>
      </c>
      <c r="BH208" s="173">
        <v>-39730524</v>
      </c>
      <c r="BI208" s="173">
        <v>99815420</v>
      </c>
      <c r="BJ208" s="173">
        <v>-60084896</v>
      </c>
      <c r="BK208" s="173">
        <v>86752609</v>
      </c>
      <c r="BL208" s="173">
        <v>13062811</v>
      </c>
      <c r="BM208" s="173">
        <v>86752609</v>
      </c>
      <c r="BN208" s="174">
        <v>0</v>
      </c>
      <c r="BO208" s="174">
        <v>0</v>
      </c>
    </row>
    <row r="209" spans="1:67" ht="14.45" customHeight="1" x14ac:dyDescent="0.25">
      <c r="B209" s="179" t="str">
        <f t="shared" si="26"/>
        <v>C</v>
      </c>
      <c r="C209" s="179" t="str">
        <f t="shared" si="27"/>
        <v>2502</v>
      </c>
      <c r="D209" s="179" t="str">
        <f t="shared" si="28"/>
        <v>1000</v>
      </c>
      <c r="E209" s="179" t="str">
        <f t="shared" si="29"/>
        <v>5</v>
      </c>
      <c r="F209" s="179" t="str">
        <f t="shared" si="22"/>
        <v>0</v>
      </c>
      <c r="G209" s="179">
        <f t="shared" si="23"/>
        <v>0</v>
      </c>
      <c r="H209" s="179">
        <f t="shared" si="24"/>
        <v>0</v>
      </c>
      <c r="N209" s="1233" t="s">
        <v>102</v>
      </c>
      <c r="O209" s="1344"/>
      <c r="P209" s="1233" t="s">
        <v>330</v>
      </c>
      <c r="Q209" s="1344"/>
      <c r="R209" s="1233" t="s">
        <v>332</v>
      </c>
      <c r="S209" s="1344"/>
      <c r="T209" s="1233" t="s">
        <v>292</v>
      </c>
      <c r="U209" s="1344"/>
      <c r="V209" s="1233" t="s">
        <v>288</v>
      </c>
      <c r="W209" s="1344"/>
      <c r="X209" s="1344"/>
      <c r="Y209" s="1233"/>
      <c r="Z209" s="1344"/>
      <c r="AA209" s="1344"/>
      <c r="AB209" s="1233"/>
      <c r="AC209" s="1344"/>
      <c r="AD209" s="1233"/>
      <c r="AE209" s="1344"/>
      <c r="AF209" s="1232" t="s">
        <v>341</v>
      </c>
      <c r="AG209" s="1344"/>
      <c r="AH209" s="1344"/>
      <c r="AI209" s="1344"/>
      <c r="AJ209" s="1344"/>
      <c r="AK209" s="1344"/>
      <c r="AL209" s="1344"/>
      <c r="AM209" s="1344"/>
      <c r="AN209" s="1233" t="s">
        <v>281</v>
      </c>
      <c r="AO209" s="1344"/>
      <c r="AP209" s="1344"/>
      <c r="AQ209" s="1344"/>
      <c r="AR209" s="1344"/>
      <c r="AS209" s="1233" t="s">
        <v>282</v>
      </c>
      <c r="AT209" s="1344"/>
      <c r="AU209" s="1344"/>
      <c r="AV209" s="169" t="s">
        <v>68</v>
      </c>
      <c r="AW209" s="1234" t="s">
        <v>283</v>
      </c>
      <c r="AX209" s="1344"/>
      <c r="AY209" s="1344"/>
      <c r="AZ209" s="1344"/>
      <c r="BA209" s="1344"/>
      <c r="BB209" s="1344"/>
      <c r="BC209" s="170">
        <v>900000000</v>
      </c>
      <c r="BD209" s="171">
        <v>0</v>
      </c>
      <c r="BE209" s="170">
        <v>21000000</v>
      </c>
      <c r="BF209" s="171">
        <v>0</v>
      </c>
      <c r="BG209" s="170">
        <v>39730524</v>
      </c>
      <c r="BH209" s="170">
        <v>-39730524</v>
      </c>
      <c r="BI209" s="170">
        <v>99815420</v>
      </c>
      <c r="BJ209" s="170">
        <v>-60084896</v>
      </c>
      <c r="BK209" s="170">
        <v>86752609</v>
      </c>
      <c r="BL209" s="170">
        <v>13062811</v>
      </c>
      <c r="BM209" s="170">
        <v>86752609</v>
      </c>
      <c r="BN209" s="171">
        <v>0</v>
      </c>
      <c r="BO209" s="171">
        <v>0</v>
      </c>
    </row>
    <row r="210" spans="1:67" ht="14.45" customHeight="1" x14ac:dyDescent="0.25">
      <c r="B210" s="179" t="str">
        <f t="shared" si="26"/>
        <v>C</v>
      </c>
      <c r="C210" s="179" t="str">
        <f t="shared" si="27"/>
        <v>2502</v>
      </c>
      <c r="D210" s="179" t="str">
        <f t="shared" si="28"/>
        <v>1000</v>
      </c>
      <c r="E210" s="179" t="str">
        <f t="shared" si="29"/>
        <v>5</v>
      </c>
      <c r="F210" s="179" t="str">
        <f t="shared" si="22"/>
        <v>0</v>
      </c>
      <c r="G210" s="179" t="str">
        <f t="shared" si="23"/>
        <v>2</v>
      </c>
      <c r="H210" s="179">
        <f t="shared" ref="H210:H232" si="33">+AB210</f>
        <v>0</v>
      </c>
      <c r="N210" s="1233" t="s">
        <v>102</v>
      </c>
      <c r="O210" s="1344"/>
      <c r="P210" s="1233" t="s">
        <v>330</v>
      </c>
      <c r="Q210" s="1344"/>
      <c r="R210" s="1233" t="s">
        <v>332</v>
      </c>
      <c r="S210" s="1344"/>
      <c r="T210" s="1233" t="s">
        <v>292</v>
      </c>
      <c r="U210" s="1344"/>
      <c r="V210" s="1233" t="s">
        <v>288</v>
      </c>
      <c r="W210" s="1344"/>
      <c r="X210" s="1344"/>
      <c r="Y210" s="1233" t="s">
        <v>290</v>
      </c>
      <c r="Z210" s="1344"/>
      <c r="AA210" s="1344"/>
      <c r="AB210" s="1233"/>
      <c r="AC210" s="1344"/>
      <c r="AD210" s="1233"/>
      <c r="AE210" s="1344"/>
      <c r="AF210" s="1232" t="s">
        <v>334</v>
      </c>
      <c r="AG210" s="1344"/>
      <c r="AH210" s="1344"/>
      <c r="AI210" s="1344"/>
      <c r="AJ210" s="1344"/>
      <c r="AK210" s="1344"/>
      <c r="AL210" s="1344"/>
      <c r="AM210" s="1344"/>
      <c r="AN210" s="1233" t="s">
        <v>281</v>
      </c>
      <c r="AO210" s="1344"/>
      <c r="AP210" s="1344"/>
      <c r="AQ210" s="1344"/>
      <c r="AR210" s="1344"/>
      <c r="AS210" s="1233" t="s">
        <v>282</v>
      </c>
      <c r="AT210" s="1344"/>
      <c r="AU210" s="1344"/>
      <c r="AV210" s="169" t="s">
        <v>68</v>
      </c>
      <c r="AW210" s="1234" t="s">
        <v>283</v>
      </c>
      <c r="AX210" s="1344"/>
      <c r="AY210" s="1344"/>
      <c r="AZ210" s="1344"/>
      <c r="BA210" s="1344"/>
      <c r="BB210" s="1344"/>
      <c r="BC210" s="170">
        <v>900000000</v>
      </c>
      <c r="BD210" s="171">
        <v>0</v>
      </c>
      <c r="BE210" s="170">
        <v>21000000</v>
      </c>
      <c r="BF210" s="171">
        <v>0</v>
      </c>
      <c r="BG210" s="170">
        <v>39730524</v>
      </c>
      <c r="BH210" s="170">
        <v>-39730524</v>
      </c>
      <c r="BI210" s="170">
        <v>99815420</v>
      </c>
      <c r="BJ210" s="170">
        <v>-60084896</v>
      </c>
      <c r="BK210" s="170">
        <v>86752609</v>
      </c>
      <c r="BL210" s="170">
        <v>13062811</v>
      </c>
      <c r="BM210" s="170">
        <v>86752609</v>
      </c>
      <c r="BN210" s="171">
        <v>0</v>
      </c>
      <c r="BO210" s="171">
        <v>0</v>
      </c>
    </row>
    <row r="211" spans="1:67" s="185" customFormat="1" x14ac:dyDescent="0.25">
      <c r="A211" s="185" t="str">
        <f t="shared" ref="A211:A216" si="34">+B211&amp;"-"&amp;C211&amp;"-"&amp;D211&amp;"-"&amp;E211&amp;"-"&amp;F211&amp;"-"&amp;G211&amp;"-"&amp;H211&amp;"-"&amp;AV211</f>
        <v>C-2502-1000-5-0-2-1-10</v>
      </c>
      <c r="B211" s="186" t="str">
        <f t="shared" si="26"/>
        <v>C</v>
      </c>
      <c r="C211" s="186" t="str">
        <f t="shared" si="27"/>
        <v>2502</v>
      </c>
      <c r="D211" s="186" t="str">
        <f t="shared" si="28"/>
        <v>1000</v>
      </c>
      <c r="E211" s="186" t="str">
        <f t="shared" si="29"/>
        <v>5</v>
      </c>
      <c r="F211" s="186" t="str">
        <f t="shared" ref="F211:F233" si="35">+V211</f>
        <v>0</v>
      </c>
      <c r="G211" s="186" t="str">
        <f t="shared" ref="G211:G233" si="36">+Y211</f>
        <v>2</v>
      </c>
      <c r="H211" s="186" t="str">
        <f t="shared" si="33"/>
        <v>1</v>
      </c>
      <c r="I211" s="186"/>
      <c r="J211" s="186"/>
      <c r="K211" s="186"/>
      <c r="M211" s="199"/>
      <c r="N211" s="1445" t="s">
        <v>102</v>
      </c>
      <c r="O211" s="1444"/>
      <c r="P211" s="1445" t="s">
        <v>330</v>
      </c>
      <c r="Q211" s="1444"/>
      <c r="R211" s="1445" t="s">
        <v>332</v>
      </c>
      <c r="S211" s="1444"/>
      <c r="T211" s="1445" t="s">
        <v>292</v>
      </c>
      <c r="U211" s="1444"/>
      <c r="V211" s="1445" t="s">
        <v>288</v>
      </c>
      <c r="W211" s="1444"/>
      <c r="X211" s="1444"/>
      <c r="Y211" s="1445" t="s">
        <v>290</v>
      </c>
      <c r="Z211" s="1444"/>
      <c r="AA211" s="1444"/>
      <c r="AB211" s="1445" t="s">
        <v>287</v>
      </c>
      <c r="AC211" s="1444"/>
      <c r="AD211" s="1445"/>
      <c r="AE211" s="1444"/>
      <c r="AF211" s="1446" t="s">
        <v>340</v>
      </c>
      <c r="AG211" s="1444"/>
      <c r="AH211" s="1444"/>
      <c r="AI211" s="1444"/>
      <c r="AJ211" s="1444"/>
      <c r="AK211" s="1444"/>
      <c r="AL211" s="1444"/>
      <c r="AM211" s="1444"/>
      <c r="AN211" s="1445" t="s">
        <v>281</v>
      </c>
      <c r="AO211" s="1444"/>
      <c r="AP211" s="1444"/>
      <c r="AQ211" s="1444"/>
      <c r="AR211" s="1444"/>
      <c r="AS211" s="1445" t="s">
        <v>282</v>
      </c>
      <c r="AT211" s="1444"/>
      <c r="AU211" s="1444"/>
      <c r="AV211" s="187" t="s">
        <v>68</v>
      </c>
      <c r="AW211" s="1443" t="s">
        <v>283</v>
      </c>
      <c r="AX211" s="1444"/>
      <c r="AY211" s="1444"/>
      <c r="AZ211" s="1444"/>
      <c r="BA211" s="1444"/>
      <c r="BB211" s="1444"/>
      <c r="BC211" s="188">
        <v>550000000</v>
      </c>
      <c r="BD211" s="189">
        <v>0</v>
      </c>
      <c r="BE211" s="189">
        <v>0</v>
      </c>
      <c r="BF211" s="189">
        <v>0</v>
      </c>
      <c r="BG211" s="189">
        <v>0</v>
      </c>
      <c r="BH211" s="189">
        <v>0</v>
      </c>
      <c r="BI211" s="188">
        <v>36400000</v>
      </c>
      <c r="BJ211" s="188">
        <v>-36400000</v>
      </c>
      <c r="BK211" s="188">
        <v>36400000</v>
      </c>
      <c r="BL211" s="189">
        <v>0</v>
      </c>
      <c r="BM211" s="188">
        <v>36400000</v>
      </c>
      <c r="BN211" s="189">
        <v>0</v>
      </c>
      <c r="BO211" s="189">
        <v>0</v>
      </c>
    </row>
    <row r="212" spans="1:67" s="185" customFormat="1" x14ac:dyDescent="0.25">
      <c r="A212" s="185" t="str">
        <f t="shared" si="34"/>
        <v>C-2502-1000-5-0-2-2-10</v>
      </c>
      <c r="B212" s="186" t="str">
        <f t="shared" si="26"/>
        <v>C</v>
      </c>
      <c r="C212" s="186" t="str">
        <f t="shared" si="27"/>
        <v>2502</v>
      </c>
      <c r="D212" s="186" t="str">
        <f t="shared" si="28"/>
        <v>1000</v>
      </c>
      <c r="E212" s="186" t="str">
        <f t="shared" si="29"/>
        <v>5</v>
      </c>
      <c r="F212" s="186" t="str">
        <f t="shared" si="35"/>
        <v>0</v>
      </c>
      <c r="G212" s="186" t="str">
        <f t="shared" si="36"/>
        <v>2</v>
      </c>
      <c r="H212" s="186" t="str">
        <f t="shared" si="33"/>
        <v>2</v>
      </c>
      <c r="I212" s="186"/>
      <c r="J212" s="186"/>
      <c r="K212" s="186"/>
      <c r="M212" s="199"/>
      <c r="N212" s="1445" t="s">
        <v>102</v>
      </c>
      <c r="O212" s="1444"/>
      <c r="P212" s="1445" t="s">
        <v>330</v>
      </c>
      <c r="Q212" s="1444"/>
      <c r="R212" s="1445" t="s">
        <v>332</v>
      </c>
      <c r="S212" s="1444"/>
      <c r="T212" s="1445" t="s">
        <v>292</v>
      </c>
      <c r="U212" s="1444"/>
      <c r="V212" s="1445" t="s">
        <v>288</v>
      </c>
      <c r="W212" s="1444"/>
      <c r="X212" s="1444"/>
      <c r="Y212" s="1445" t="s">
        <v>290</v>
      </c>
      <c r="Z212" s="1444"/>
      <c r="AA212" s="1444"/>
      <c r="AB212" s="1445" t="s">
        <v>290</v>
      </c>
      <c r="AC212" s="1444"/>
      <c r="AD212" s="1445"/>
      <c r="AE212" s="1444"/>
      <c r="AF212" s="1446" t="s">
        <v>335</v>
      </c>
      <c r="AG212" s="1444"/>
      <c r="AH212" s="1444"/>
      <c r="AI212" s="1444"/>
      <c r="AJ212" s="1444"/>
      <c r="AK212" s="1444"/>
      <c r="AL212" s="1444"/>
      <c r="AM212" s="1444"/>
      <c r="AN212" s="1445" t="s">
        <v>281</v>
      </c>
      <c r="AO212" s="1444"/>
      <c r="AP212" s="1444"/>
      <c r="AQ212" s="1444"/>
      <c r="AR212" s="1444"/>
      <c r="AS212" s="1445" t="s">
        <v>282</v>
      </c>
      <c r="AT212" s="1444"/>
      <c r="AU212" s="1444"/>
      <c r="AV212" s="187" t="s">
        <v>68</v>
      </c>
      <c r="AW212" s="1443" t="s">
        <v>283</v>
      </c>
      <c r="AX212" s="1444"/>
      <c r="AY212" s="1444"/>
      <c r="AZ212" s="1444"/>
      <c r="BA212" s="1444"/>
      <c r="BB212" s="1444"/>
      <c r="BC212" s="188">
        <v>120000000</v>
      </c>
      <c r="BD212" s="189">
        <v>0</v>
      </c>
      <c r="BE212" s="189">
        <v>0</v>
      </c>
      <c r="BF212" s="189">
        <v>0</v>
      </c>
      <c r="BG212" s="189">
        <v>0</v>
      </c>
      <c r="BH212" s="189">
        <v>0</v>
      </c>
      <c r="BI212" s="188">
        <v>24000000</v>
      </c>
      <c r="BJ212" s="188">
        <v>-24000000</v>
      </c>
      <c r="BK212" s="188">
        <v>24000000</v>
      </c>
      <c r="BL212" s="189">
        <v>0</v>
      </c>
      <c r="BM212" s="188">
        <v>24000000</v>
      </c>
      <c r="BN212" s="189">
        <v>0</v>
      </c>
      <c r="BO212" s="189">
        <v>0</v>
      </c>
    </row>
    <row r="213" spans="1:67" s="185" customFormat="1" x14ac:dyDescent="0.25">
      <c r="A213" s="185" t="str">
        <f t="shared" si="34"/>
        <v>C-2502-1000-5-0-2-3-10</v>
      </c>
      <c r="B213" s="186" t="str">
        <f t="shared" si="26"/>
        <v>C</v>
      </c>
      <c r="C213" s="186" t="str">
        <f t="shared" si="27"/>
        <v>2502</v>
      </c>
      <c r="D213" s="186" t="str">
        <f t="shared" si="28"/>
        <v>1000</v>
      </c>
      <c r="E213" s="186" t="str">
        <f t="shared" si="29"/>
        <v>5</v>
      </c>
      <c r="F213" s="186" t="str">
        <f t="shared" si="35"/>
        <v>0</v>
      </c>
      <c r="G213" s="186" t="str">
        <f t="shared" si="36"/>
        <v>2</v>
      </c>
      <c r="H213" s="186" t="str">
        <f t="shared" si="33"/>
        <v>3</v>
      </c>
      <c r="I213" s="186"/>
      <c r="J213" s="186"/>
      <c r="K213" s="186"/>
      <c r="M213" s="199"/>
      <c r="N213" s="1445" t="s">
        <v>102</v>
      </c>
      <c r="O213" s="1444"/>
      <c r="P213" s="1445" t="s">
        <v>330</v>
      </c>
      <c r="Q213" s="1444"/>
      <c r="R213" s="1445" t="s">
        <v>332</v>
      </c>
      <c r="S213" s="1444"/>
      <c r="T213" s="1445" t="s">
        <v>292</v>
      </c>
      <c r="U213" s="1444"/>
      <c r="V213" s="1445" t="s">
        <v>288</v>
      </c>
      <c r="W213" s="1444"/>
      <c r="X213" s="1444"/>
      <c r="Y213" s="1445" t="s">
        <v>290</v>
      </c>
      <c r="Z213" s="1444"/>
      <c r="AA213" s="1444"/>
      <c r="AB213" s="1445" t="s">
        <v>297</v>
      </c>
      <c r="AC213" s="1444"/>
      <c r="AD213" s="1445"/>
      <c r="AE213" s="1444"/>
      <c r="AF213" s="1446" t="s">
        <v>336</v>
      </c>
      <c r="AG213" s="1444"/>
      <c r="AH213" s="1444"/>
      <c r="AI213" s="1444"/>
      <c r="AJ213" s="1444"/>
      <c r="AK213" s="1444"/>
      <c r="AL213" s="1444"/>
      <c r="AM213" s="1444"/>
      <c r="AN213" s="1445" t="s">
        <v>281</v>
      </c>
      <c r="AO213" s="1444"/>
      <c r="AP213" s="1444"/>
      <c r="AQ213" s="1444"/>
      <c r="AR213" s="1444"/>
      <c r="AS213" s="1445" t="s">
        <v>282</v>
      </c>
      <c r="AT213" s="1444"/>
      <c r="AU213" s="1444"/>
      <c r="AV213" s="187" t="s">
        <v>68</v>
      </c>
      <c r="AW213" s="1443" t="s">
        <v>283</v>
      </c>
      <c r="AX213" s="1444"/>
      <c r="AY213" s="1444"/>
      <c r="AZ213" s="1444"/>
      <c r="BA213" s="1444"/>
      <c r="BB213" s="1444"/>
      <c r="BC213" s="188">
        <v>55000000</v>
      </c>
      <c r="BD213" s="189">
        <v>0</v>
      </c>
      <c r="BE213" s="189">
        <v>0</v>
      </c>
      <c r="BF213" s="189">
        <v>0</v>
      </c>
      <c r="BG213" s="189">
        <v>0</v>
      </c>
      <c r="BH213" s="189">
        <v>0</v>
      </c>
      <c r="BI213" s="189">
        <v>0</v>
      </c>
      <c r="BJ213" s="189">
        <v>0</v>
      </c>
      <c r="BK213" s="188">
        <v>2215386</v>
      </c>
      <c r="BL213" s="188">
        <v>-2215386</v>
      </c>
      <c r="BM213" s="188">
        <v>2215386</v>
      </c>
      <c r="BN213" s="189">
        <v>0</v>
      </c>
      <c r="BO213" s="189">
        <v>0</v>
      </c>
    </row>
    <row r="214" spans="1:67" s="185" customFormat="1" ht="14.45" customHeight="1" x14ac:dyDescent="0.25">
      <c r="A214" s="185" t="str">
        <f t="shared" si="34"/>
        <v>C-2502-1000-5-0-2-4-10</v>
      </c>
      <c r="B214" s="186" t="str">
        <f t="shared" si="26"/>
        <v>C</v>
      </c>
      <c r="C214" s="186" t="str">
        <f t="shared" si="27"/>
        <v>2502</v>
      </c>
      <c r="D214" s="186" t="str">
        <f t="shared" si="28"/>
        <v>1000</v>
      </c>
      <c r="E214" s="186" t="str">
        <f t="shared" si="29"/>
        <v>5</v>
      </c>
      <c r="F214" s="186" t="str">
        <f t="shared" si="35"/>
        <v>0</v>
      </c>
      <c r="G214" s="186" t="str">
        <f t="shared" si="36"/>
        <v>2</v>
      </c>
      <c r="H214" s="186" t="str">
        <f t="shared" si="33"/>
        <v>4</v>
      </c>
      <c r="I214" s="186"/>
      <c r="J214" s="186"/>
      <c r="K214" s="186"/>
      <c r="M214" s="199"/>
      <c r="N214" s="1445" t="s">
        <v>102</v>
      </c>
      <c r="O214" s="1444"/>
      <c r="P214" s="1445" t="s">
        <v>330</v>
      </c>
      <c r="Q214" s="1444"/>
      <c r="R214" s="1445" t="s">
        <v>332</v>
      </c>
      <c r="S214" s="1444"/>
      <c r="T214" s="1445" t="s">
        <v>292</v>
      </c>
      <c r="U214" s="1444"/>
      <c r="V214" s="1445" t="s">
        <v>288</v>
      </c>
      <c r="W214" s="1444"/>
      <c r="X214" s="1444"/>
      <c r="Y214" s="1445" t="s">
        <v>290</v>
      </c>
      <c r="Z214" s="1444"/>
      <c r="AA214" s="1444"/>
      <c r="AB214" s="1445" t="s">
        <v>291</v>
      </c>
      <c r="AC214" s="1444"/>
      <c r="AD214" s="1445"/>
      <c r="AE214" s="1444"/>
      <c r="AF214" s="1446" t="s">
        <v>87</v>
      </c>
      <c r="AG214" s="1444"/>
      <c r="AH214" s="1444"/>
      <c r="AI214" s="1444"/>
      <c r="AJ214" s="1444"/>
      <c r="AK214" s="1444"/>
      <c r="AL214" s="1444"/>
      <c r="AM214" s="1444"/>
      <c r="AN214" s="1445" t="s">
        <v>281</v>
      </c>
      <c r="AO214" s="1444"/>
      <c r="AP214" s="1444"/>
      <c r="AQ214" s="1444"/>
      <c r="AR214" s="1444"/>
      <c r="AS214" s="1445" t="s">
        <v>282</v>
      </c>
      <c r="AT214" s="1444"/>
      <c r="AU214" s="1444"/>
      <c r="AV214" s="187" t="s">
        <v>68</v>
      </c>
      <c r="AW214" s="1443" t="s">
        <v>283</v>
      </c>
      <c r="AX214" s="1444"/>
      <c r="AY214" s="1444"/>
      <c r="AZ214" s="1444"/>
      <c r="BA214" s="1444"/>
      <c r="BB214" s="1444"/>
      <c r="BC214" s="188">
        <v>154000000</v>
      </c>
      <c r="BD214" s="189">
        <v>0</v>
      </c>
      <c r="BE214" s="189">
        <v>0</v>
      </c>
      <c r="BF214" s="189">
        <v>0</v>
      </c>
      <c r="BG214" s="188">
        <v>39730524</v>
      </c>
      <c r="BH214" s="188">
        <v>-39730524</v>
      </c>
      <c r="BI214" s="188">
        <v>39415420</v>
      </c>
      <c r="BJ214" s="188">
        <v>315104</v>
      </c>
      <c r="BK214" s="188">
        <v>24137223</v>
      </c>
      <c r="BL214" s="188">
        <v>15278197</v>
      </c>
      <c r="BM214" s="188">
        <v>24137223</v>
      </c>
      <c r="BN214" s="189">
        <v>0</v>
      </c>
      <c r="BO214" s="189">
        <v>0</v>
      </c>
    </row>
    <row r="215" spans="1:67" s="185" customFormat="1" x14ac:dyDescent="0.25">
      <c r="A215" s="185" t="str">
        <f t="shared" si="34"/>
        <v>C-2502-1000-5-0-2-6-10</v>
      </c>
      <c r="B215" s="186" t="str">
        <f t="shared" si="26"/>
        <v>C</v>
      </c>
      <c r="C215" s="186" t="str">
        <f t="shared" si="27"/>
        <v>2502</v>
      </c>
      <c r="D215" s="186" t="str">
        <f t="shared" si="28"/>
        <v>1000</v>
      </c>
      <c r="E215" s="186" t="str">
        <f t="shared" si="29"/>
        <v>5</v>
      </c>
      <c r="F215" s="186" t="str">
        <f t="shared" si="35"/>
        <v>0</v>
      </c>
      <c r="G215" s="186" t="str">
        <f t="shared" si="36"/>
        <v>2</v>
      </c>
      <c r="H215" s="186" t="str">
        <f t="shared" si="33"/>
        <v>6</v>
      </c>
      <c r="I215" s="186"/>
      <c r="J215" s="186"/>
      <c r="K215" s="186"/>
      <c r="M215" s="199"/>
      <c r="N215" s="1445" t="s">
        <v>102</v>
      </c>
      <c r="O215" s="1444"/>
      <c r="P215" s="1445" t="s">
        <v>330</v>
      </c>
      <c r="Q215" s="1444"/>
      <c r="R215" s="1445" t="s">
        <v>332</v>
      </c>
      <c r="S215" s="1444"/>
      <c r="T215" s="1445" t="s">
        <v>292</v>
      </c>
      <c r="U215" s="1444"/>
      <c r="V215" s="1445" t="s">
        <v>288</v>
      </c>
      <c r="W215" s="1444"/>
      <c r="X215" s="1444"/>
      <c r="Y215" s="1445" t="s">
        <v>290</v>
      </c>
      <c r="Z215" s="1444"/>
      <c r="AA215" s="1444"/>
      <c r="AB215" s="1445" t="s">
        <v>300</v>
      </c>
      <c r="AC215" s="1444"/>
      <c r="AD215" s="1445"/>
      <c r="AE215" s="1444"/>
      <c r="AF215" s="1446" t="s">
        <v>337</v>
      </c>
      <c r="AG215" s="1444"/>
      <c r="AH215" s="1444"/>
      <c r="AI215" s="1444"/>
      <c r="AJ215" s="1444"/>
      <c r="AK215" s="1444"/>
      <c r="AL215" s="1444"/>
      <c r="AM215" s="1444"/>
      <c r="AN215" s="1445" t="s">
        <v>281</v>
      </c>
      <c r="AO215" s="1444"/>
      <c r="AP215" s="1444"/>
      <c r="AQ215" s="1444"/>
      <c r="AR215" s="1444"/>
      <c r="AS215" s="1445" t="s">
        <v>282</v>
      </c>
      <c r="AT215" s="1444"/>
      <c r="AU215" s="1444"/>
      <c r="AV215" s="187" t="s">
        <v>68</v>
      </c>
      <c r="AW215" s="1443" t="s">
        <v>283</v>
      </c>
      <c r="AX215" s="1444"/>
      <c r="AY215" s="1444"/>
      <c r="AZ215" s="1444"/>
      <c r="BA215" s="1444"/>
      <c r="BB215" s="1444"/>
      <c r="BC215" s="188">
        <v>21000000</v>
      </c>
      <c r="BD215" s="189">
        <v>0</v>
      </c>
      <c r="BE215" s="188">
        <v>21000000</v>
      </c>
      <c r="BF215" s="189">
        <v>0</v>
      </c>
      <c r="BG215" s="189">
        <v>0</v>
      </c>
      <c r="BH215" s="189">
        <v>0</v>
      </c>
      <c r="BI215" s="189">
        <v>0</v>
      </c>
      <c r="BJ215" s="189">
        <v>0</v>
      </c>
      <c r="BK215" s="189">
        <v>0</v>
      </c>
      <c r="BL215" s="189">
        <v>0</v>
      </c>
      <c r="BM215" s="189">
        <v>0</v>
      </c>
      <c r="BN215" s="189">
        <v>0</v>
      </c>
      <c r="BO215" s="189">
        <v>0</v>
      </c>
    </row>
    <row r="216" spans="1:67" s="185" customFormat="1" x14ac:dyDescent="0.25">
      <c r="A216" s="185" t="str">
        <f t="shared" si="34"/>
        <v>C-2502-1000-5-0-2-11-10</v>
      </c>
      <c r="B216" s="186" t="str">
        <f t="shared" si="26"/>
        <v>C</v>
      </c>
      <c r="C216" s="186" t="str">
        <f t="shared" si="27"/>
        <v>2502</v>
      </c>
      <c r="D216" s="186" t="str">
        <f t="shared" si="28"/>
        <v>1000</v>
      </c>
      <c r="E216" s="186" t="str">
        <f t="shared" si="29"/>
        <v>5</v>
      </c>
      <c r="F216" s="186" t="str">
        <f t="shared" si="35"/>
        <v>0</v>
      </c>
      <c r="G216" s="186" t="str">
        <f t="shared" si="36"/>
        <v>2</v>
      </c>
      <c r="H216" s="186" t="str">
        <f t="shared" si="33"/>
        <v>11</v>
      </c>
      <c r="I216" s="186"/>
      <c r="J216" s="186"/>
      <c r="K216" s="186"/>
      <c r="M216" s="199"/>
      <c r="N216" s="1445" t="s">
        <v>102</v>
      </c>
      <c r="O216" s="1444"/>
      <c r="P216" s="1445" t="s">
        <v>330</v>
      </c>
      <c r="Q216" s="1444"/>
      <c r="R216" s="1445" t="s">
        <v>332</v>
      </c>
      <c r="S216" s="1444"/>
      <c r="T216" s="1445" t="s">
        <v>292</v>
      </c>
      <c r="U216" s="1444"/>
      <c r="V216" s="1445" t="s">
        <v>288</v>
      </c>
      <c r="W216" s="1444"/>
      <c r="X216" s="1444"/>
      <c r="Y216" s="1445" t="s">
        <v>290</v>
      </c>
      <c r="Z216" s="1444"/>
      <c r="AA216" s="1444"/>
      <c r="AB216" s="1445" t="s">
        <v>83</v>
      </c>
      <c r="AC216" s="1444"/>
      <c r="AD216" s="1445"/>
      <c r="AE216" s="1444"/>
      <c r="AF216" s="1446" t="s">
        <v>338</v>
      </c>
      <c r="AG216" s="1444"/>
      <c r="AH216" s="1444"/>
      <c r="AI216" s="1444"/>
      <c r="AJ216" s="1444"/>
      <c r="AK216" s="1444"/>
      <c r="AL216" s="1444"/>
      <c r="AM216" s="1444"/>
      <c r="AN216" s="1445" t="s">
        <v>281</v>
      </c>
      <c r="AO216" s="1444"/>
      <c r="AP216" s="1444"/>
      <c r="AQ216" s="1444"/>
      <c r="AR216" s="1444"/>
      <c r="AS216" s="1445" t="s">
        <v>282</v>
      </c>
      <c r="AT216" s="1444"/>
      <c r="AU216" s="1444"/>
      <c r="AV216" s="187" t="s">
        <v>68</v>
      </c>
      <c r="AW216" s="1443" t="s">
        <v>283</v>
      </c>
      <c r="AX216" s="1444"/>
      <c r="AY216" s="1444"/>
      <c r="AZ216" s="1444"/>
      <c r="BA216" s="1444"/>
      <c r="BB216" s="1444"/>
      <c r="BC216" s="189">
        <v>0</v>
      </c>
      <c r="BD216" s="189">
        <v>0</v>
      </c>
      <c r="BE216" s="189">
        <v>0</v>
      </c>
      <c r="BF216" s="189">
        <v>0</v>
      </c>
      <c r="BG216" s="189">
        <v>0</v>
      </c>
      <c r="BH216" s="189">
        <v>0</v>
      </c>
      <c r="BI216" s="189">
        <v>0</v>
      </c>
      <c r="BJ216" s="189">
        <v>0</v>
      </c>
      <c r="BK216" s="189">
        <v>0</v>
      </c>
      <c r="BL216" s="189">
        <v>0</v>
      </c>
      <c r="BM216" s="189">
        <v>0</v>
      </c>
      <c r="BN216" s="189">
        <v>0</v>
      </c>
      <c r="BO216" s="189">
        <v>0</v>
      </c>
    </row>
    <row r="217" spans="1:67" x14ac:dyDescent="0.25">
      <c r="B217" s="179" t="str">
        <f t="shared" si="26"/>
        <v>C</v>
      </c>
      <c r="C217" s="179" t="str">
        <f t="shared" si="27"/>
        <v>2502</v>
      </c>
      <c r="D217" s="179" t="str">
        <f t="shared" si="28"/>
        <v>1000</v>
      </c>
      <c r="E217" s="179" t="str">
        <f t="shared" si="29"/>
        <v>6</v>
      </c>
      <c r="F217" s="179">
        <f t="shared" si="35"/>
        <v>0</v>
      </c>
      <c r="G217" s="179">
        <f t="shared" si="36"/>
        <v>0</v>
      </c>
      <c r="H217" s="179">
        <f t="shared" si="33"/>
        <v>0</v>
      </c>
      <c r="N217" s="1240" t="s">
        <v>102</v>
      </c>
      <c r="O217" s="1344"/>
      <c r="P217" s="1240" t="s">
        <v>330</v>
      </c>
      <c r="Q217" s="1344"/>
      <c r="R217" s="1240" t="s">
        <v>332</v>
      </c>
      <c r="S217" s="1344"/>
      <c r="T217" s="1240" t="s">
        <v>300</v>
      </c>
      <c r="U217" s="1344"/>
      <c r="V217" s="1240"/>
      <c r="W217" s="1344"/>
      <c r="X217" s="1344"/>
      <c r="Y217" s="1240"/>
      <c r="Z217" s="1344"/>
      <c r="AA217" s="1344"/>
      <c r="AB217" s="1240"/>
      <c r="AC217" s="1344"/>
      <c r="AD217" s="1240"/>
      <c r="AE217" s="1344"/>
      <c r="AF217" s="1239" t="s">
        <v>342</v>
      </c>
      <c r="AG217" s="1344"/>
      <c r="AH217" s="1344"/>
      <c r="AI217" s="1344"/>
      <c r="AJ217" s="1344"/>
      <c r="AK217" s="1344"/>
      <c r="AL217" s="1344"/>
      <c r="AM217" s="1344"/>
      <c r="AN217" s="1240" t="s">
        <v>281</v>
      </c>
      <c r="AO217" s="1344"/>
      <c r="AP217" s="1344"/>
      <c r="AQ217" s="1344"/>
      <c r="AR217" s="1344"/>
      <c r="AS217" s="1240" t="s">
        <v>282</v>
      </c>
      <c r="AT217" s="1344"/>
      <c r="AU217" s="1344"/>
      <c r="AV217" s="172" t="s">
        <v>68</v>
      </c>
      <c r="AW217" s="1241" t="s">
        <v>283</v>
      </c>
      <c r="AX217" s="1344"/>
      <c r="AY217" s="1344"/>
      <c r="AZ217" s="1344"/>
      <c r="BA217" s="1344"/>
      <c r="BB217" s="1344"/>
      <c r="BC217" s="173">
        <v>4000000000</v>
      </c>
      <c r="BD217" s="174">
        <v>0</v>
      </c>
      <c r="BE217" s="173">
        <v>800000000</v>
      </c>
      <c r="BF217" s="174">
        <v>0</v>
      </c>
      <c r="BG217" s="173">
        <v>222797721</v>
      </c>
      <c r="BH217" s="173">
        <v>-222797721</v>
      </c>
      <c r="BI217" s="173">
        <v>303616922</v>
      </c>
      <c r="BJ217" s="173">
        <v>-80819201</v>
      </c>
      <c r="BK217" s="173">
        <v>264885239</v>
      </c>
      <c r="BL217" s="173">
        <v>38731683</v>
      </c>
      <c r="BM217" s="173">
        <v>259914239</v>
      </c>
      <c r="BN217" s="173">
        <v>4971000</v>
      </c>
      <c r="BO217" s="173">
        <v>38587</v>
      </c>
    </row>
    <row r="218" spans="1:67" ht="14.45" customHeight="1" x14ac:dyDescent="0.25">
      <c r="B218" s="179" t="str">
        <f t="shared" si="26"/>
        <v>C</v>
      </c>
      <c r="C218" s="179" t="str">
        <f t="shared" si="27"/>
        <v>2502</v>
      </c>
      <c r="D218" s="179" t="str">
        <f t="shared" si="28"/>
        <v>1000</v>
      </c>
      <c r="E218" s="179" t="str">
        <f t="shared" si="29"/>
        <v>6</v>
      </c>
      <c r="F218" s="179" t="str">
        <f t="shared" si="35"/>
        <v>0</v>
      </c>
      <c r="G218" s="179">
        <f t="shared" si="36"/>
        <v>0</v>
      </c>
      <c r="H218" s="179">
        <f t="shared" si="33"/>
        <v>0</v>
      </c>
      <c r="N218" s="1233" t="s">
        <v>102</v>
      </c>
      <c r="O218" s="1344"/>
      <c r="P218" s="1233" t="s">
        <v>330</v>
      </c>
      <c r="Q218" s="1344"/>
      <c r="R218" s="1233" t="s">
        <v>332</v>
      </c>
      <c r="S218" s="1344"/>
      <c r="T218" s="1233" t="s">
        <v>300</v>
      </c>
      <c r="U218" s="1344"/>
      <c r="V218" s="1233" t="s">
        <v>288</v>
      </c>
      <c r="W218" s="1344"/>
      <c r="X218" s="1344"/>
      <c r="Y218" s="1233"/>
      <c r="Z218" s="1344"/>
      <c r="AA218" s="1344"/>
      <c r="AB218" s="1233"/>
      <c r="AC218" s="1344"/>
      <c r="AD218" s="1233"/>
      <c r="AE218" s="1344"/>
      <c r="AF218" s="1232" t="s">
        <v>342</v>
      </c>
      <c r="AG218" s="1344"/>
      <c r="AH218" s="1344"/>
      <c r="AI218" s="1344"/>
      <c r="AJ218" s="1344"/>
      <c r="AK218" s="1344"/>
      <c r="AL218" s="1344"/>
      <c r="AM218" s="1344"/>
      <c r="AN218" s="1233" t="s">
        <v>281</v>
      </c>
      <c r="AO218" s="1344"/>
      <c r="AP218" s="1344"/>
      <c r="AQ218" s="1344"/>
      <c r="AR218" s="1344"/>
      <c r="AS218" s="1233" t="s">
        <v>282</v>
      </c>
      <c r="AT218" s="1344"/>
      <c r="AU218" s="1344"/>
      <c r="AV218" s="169" t="s">
        <v>68</v>
      </c>
      <c r="AW218" s="1234" t="s">
        <v>283</v>
      </c>
      <c r="AX218" s="1344"/>
      <c r="AY218" s="1344"/>
      <c r="AZ218" s="1344"/>
      <c r="BA218" s="1344"/>
      <c r="BB218" s="1344"/>
      <c r="BC218" s="170">
        <v>2900000000</v>
      </c>
      <c r="BD218" s="171">
        <v>0</v>
      </c>
      <c r="BE218" s="170">
        <v>100000000</v>
      </c>
      <c r="BF218" s="171">
        <v>0</v>
      </c>
      <c r="BG218" s="170">
        <v>222797721</v>
      </c>
      <c r="BH218" s="170">
        <v>-222797721</v>
      </c>
      <c r="BI218" s="170">
        <v>303616922</v>
      </c>
      <c r="BJ218" s="170">
        <v>-80819201</v>
      </c>
      <c r="BK218" s="170">
        <v>264885239</v>
      </c>
      <c r="BL218" s="170">
        <v>38731683</v>
      </c>
      <c r="BM218" s="170">
        <v>259914239</v>
      </c>
      <c r="BN218" s="170">
        <v>4971000</v>
      </c>
      <c r="BO218" s="170">
        <v>38587</v>
      </c>
    </row>
    <row r="219" spans="1:67" ht="14.45" customHeight="1" x14ac:dyDescent="0.25">
      <c r="B219" s="179" t="str">
        <f t="shared" si="26"/>
        <v>C</v>
      </c>
      <c r="C219" s="179" t="str">
        <f t="shared" si="27"/>
        <v>2502</v>
      </c>
      <c r="D219" s="179" t="str">
        <f t="shared" si="28"/>
        <v>1000</v>
      </c>
      <c r="E219" s="179" t="str">
        <f t="shared" si="29"/>
        <v>6</v>
      </c>
      <c r="F219" s="179" t="str">
        <f t="shared" si="35"/>
        <v>0</v>
      </c>
      <c r="G219" s="179" t="str">
        <f t="shared" si="36"/>
        <v>1</v>
      </c>
      <c r="H219" s="179">
        <f t="shared" si="33"/>
        <v>0</v>
      </c>
      <c r="N219" s="1233" t="s">
        <v>102</v>
      </c>
      <c r="O219" s="1344"/>
      <c r="P219" s="1233" t="s">
        <v>330</v>
      </c>
      <c r="Q219" s="1344"/>
      <c r="R219" s="1233" t="s">
        <v>332</v>
      </c>
      <c r="S219" s="1344"/>
      <c r="T219" s="1233" t="s">
        <v>300</v>
      </c>
      <c r="U219" s="1344"/>
      <c r="V219" s="1233" t="s">
        <v>288</v>
      </c>
      <c r="W219" s="1344"/>
      <c r="X219" s="1344"/>
      <c r="Y219" s="1233" t="s">
        <v>287</v>
      </c>
      <c r="Z219" s="1344"/>
      <c r="AA219" s="1344"/>
      <c r="AB219" s="1233"/>
      <c r="AC219" s="1344"/>
      <c r="AD219" s="1233"/>
      <c r="AE219" s="1344"/>
      <c r="AF219" s="1232" t="s">
        <v>339</v>
      </c>
      <c r="AG219" s="1344"/>
      <c r="AH219" s="1344"/>
      <c r="AI219" s="1344"/>
      <c r="AJ219" s="1344"/>
      <c r="AK219" s="1344"/>
      <c r="AL219" s="1344"/>
      <c r="AM219" s="1344"/>
      <c r="AN219" s="1233" t="s">
        <v>281</v>
      </c>
      <c r="AO219" s="1344"/>
      <c r="AP219" s="1344"/>
      <c r="AQ219" s="1344"/>
      <c r="AR219" s="1344"/>
      <c r="AS219" s="1233" t="s">
        <v>282</v>
      </c>
      <c r="AT219" s="1344"/>
      <c r="AU219" s="1344"/>
      <c r="AV219" s="169" t="s">
        <v>68</v>
      </c>
      <c r="AW219" s="1234" t="s">
        <v>283</v>
      </c>
      <c r="AX219" s="1344"/>
      <c r="AY219" s="1344"/>
      <c r="AZ219" s="1344"/>
      <c r="BA219" s="1344"/>
      <c r="BB219" s="1344"/>
      <c r="BC219" s="170">
        <v>2900000000</v>
      </c>
      <c r="BD219" s="171">
        <v>0</v>
      </c>
      <c r="BE219" s="170">
        <v>100000000</v>
      </c>
      <c r="BF219" s="171">
        <v>0</v>
      </c>
      <c r="BG219" s="170">
        <v>222797721</v>
      </c>
      <c r="BH219" s="170">
        <v>-222797721</v>
      </c>
      <c r="BI219" s="170">
        <v>303616922</v>
      </c>
      <c r="BJ219" s="170">
        <v>-80819201</v>
      </c>
      <c r="BK219" s="170">
        <v>264885239</v>
      </c>
      <c r="BL219" s="170">
        <v>38731683</v>
      </c>
      <c r="BM219" s="170">
        <v>259914239</v>
      </c>
      <c r="BN219" s="170">
        <v>4971000</v>
      </c>
      <c r="BO219" s="170">
        <v>38587</v>
      </c>
    </row>
    <row r="220" spans="1:67" s="185" customFormat="1" ht="14.45" customHeight="1" x14ac:dyDescent="0.25">
      <c r="A220" s="185" t="str">
        <f>+B220&amp;"-"&amp;C220&amp;"-"&amp;D220&amp;"-"&amp;E220&amp;"-"&amp;F220&amp;"-"&amp;G220&amp;"-"&amp;H220&amp;"-"&amp;AV220</f>
        <v>C-2502-1000-6-0-1-1-10</v>
      </c>
      <c r="B220" s="186" t="str">
        <f t="shared" si="26"/>
        <v>C</v>
      </c>
      <c r="C220" s="186" t="str">
        <f t="shared" si="27"/>
        <v>2502</v>
      </c>
      <c r="D220" s="186" t="str">
        <f t="shared" si="28"/>
        <v>1000</v>
      </c>
      <c r="E220" s="186" t="str">
        <f t="shared" si="29"/>
        <v>6</v>
      </c>
      <c r="F220" s="186" t="str">
        <f t="shared" si="35"/>
        <v>0</v>
      </c>
      <c r="G220" s="186" t="str">
        <f t="shared" si="36"/>
        <v>1</v>
      </c>
      <c r="H220" s="186" t="str">
        <f t="shared" si="33"/>
        <v>1</v>
      </c>
      <c r="I220" s="186"/>
      <c r="J220" s="186"/>
      <c r="K220" s="186"/>
      <c r="M220" s="199"/>
      <c r="N220" s="1445" t="s">
        <v>102</v>
      </c>
      <c r="O220" s="1444"/>
      <c r="P220" s="1445" t="s">
        <v>330</v>
      </c>
      <c r="Q220" s="1444"/>
      <c r="R220" s="1445" t="s">
        <v>332</v>
      </c>
      <c r="S220" s="1444"/>
      <c r="T220" s="1445" t="s">
        <v>300</v>
      </c>
      <c r="U220" s="1444"/>
      <c r="V220" s="1445" t="s">
        <v>288</v>
      </c>
      <c r="W220" s="1444"/>
      <c r="X220" s="1444"/>
      <c r="Y220" s="1445" t="s">
        <v>287</v>
      </c>
      <c r="Z220" s="1444"/>
      <c r="AA220" s="1444"/>
      <c r="AB220" s="1445" t="s">
        <v>287</v>
      </c>
      <c r="AC220" s="1444"/>
      <c r="AD220" s="1445"/>
      <c r="AE220" s="1444"/>
      <c r="AF220" s="1446" t="s">
        <v>340</v>
      </c>
      <c r="AG220" s="1444"/>
      <c r="AH220" s="1444"/>
      <c r="AI220" s="1444"/>
      <c r="AJ220" s="1444"/>
      <c r="AK220" s="1444"/>
      <c r="AL220" s="1444"/>
      <c r="AM220" s="1444"/>
      <c r="AN220" s="1445" t="s">
        <v>281</v>
      </c>
      <c r="AO220" s="1444"/>
      <c r="AP220" s="1444"/>
      <c r="AQ220" s="1444"/>
      <c r="AR220" s="1444"/>
      <c r="AS220" s="1445" t="s">
        <v>282</v>
      </c>
      <c r="AT220" s="1444"/>
      <c r="AU220" s="1444"/>
      <c r="AV220" s="187" t="s">
        <v>68</v>
      </c>
      <c r="AW220" s="1443" t="s">
        <v>283</v>
      </c>
      <c r="AX220" s="1444"/>
      <c r="AY220" s="1444"/>
      <c r="AZ220" s="1444"/>
      <c r="BA220" s="1444"/>
      <c r="BB220" s="1444"/>
      <c r="BC220" s="188">
        <v>868452358</v>
      </c>
      <c r="BD220" s="189">
        <v>0</v>
      </c>
      <c r="BE220" s="189">
        <v>0</v>
      </c>
      <c r="BF220" s="189">
        <v>0</v>
      </c>
      <c r="BG220" s="188">
        <v>68032500</v>
      </c>
      <c r="BH220" s="188">
        <v>-68032500</v>
      </c>
      <c r="BI220" s="188">
        <v>64589000</v>
      </c>
      <c r="BJ220" s="188">
        <v>3443500</v>
      </c>
      <c r="BK220" s="188">
        <v>64589000</v>
      </c>
      <c r="BL220" s="189">
        <v>0</v>
      </c>
      <c r="BM220" s="188">
        <v>59618000</v>
      </c>
      <c r="BN220" s="188">
        <v>4971000</v>
      </c>
      <c r="BO220" s="189">
        <v>0</v>
      </c>
    </row>
    <row r="221" spans="1:67" s="185" customFormat="1" x14ac:dyDescent="0.25">
      <c r="A221" s="185" t="str">
        <f>+B221&amp;"-"&amp;C221&amp;"-"&amp;D221&amp;"-"&amp;E221&amp;"-"&amp;F221&amp;"-"&amp;G221&amp;"-"&amp;H221&amp;"-"&amp;AV221</f>
        <v>C-2502-1000-6-0-1-2-10</v>
      </c>
      <c r="B221" s="186" t="str">
        <f t="shared" si="26"/>
        <v>C</v>
      </c>
      <c r="C221" s="186" t="str">
        <f t="shared" si="27"/>
        <v>2502</v>
      </c>
      <c r="D221" s="186" t="str">
        <f t="shared" si="28"/>
        <v>1000</v>
      </c>
      <c r="E221" s="186" t="str">
        <f t="shared" si="29"/>
        <v>6</v>
      </c>
      <c r="F221" s="186" t="str">
        <f t="shared" si="35"/>
        <v>0</v>
      </c>
      <c r="G221" s="186" t="str">
        <f t="shared" si="36"/>
        <v>1</v>
      </c>
      <c r="H221" s="186" t="str">
        <f t="shared" si="33"/>
        <v>2</v>
      </c>
      <c r="I221" s="186"/>
      <c r="J221" s="186"/>
      <c r="K221" s="186"/>
      <c r="M221" s="199"/>
      <c r="N221" s="1445" t="s">
        <v>102</v>
      </c>
      <c r="O221" s="1444"/>
      <c r="P221" s="1445" t="s">
        <v>330</v>
      </c>
      <c r="Q221" s="1444"/>
      <c r="R221" s="1445" t="s">
        <v>332</v>
      </c>
      <c r="S221" s="1444"/>
      <c r="T221" s="1445" t="s">
        <v>300</v>
      </c>
      <c r="U221" s="1444"/>
      <c r="V221" s="1445" t="s">
        <v>288</v>
      </c>
      <c r="W221" s="1444"/>
      <c r="X221" s="1444"/>
      <c r="Y221" s="1445" t="s">
        <v>287</v>
      </c>
      <c r="Z221" s="1444"/>
      <c r="AA221" s="1444"/>
      <c r="AB221" s="1445" t="s">
        <v>290</v>
      </c>
      <c r="AC221" s="1444"/>
      <c r="AD221" s="1445"/>
      <c r="AE221" s="1444"/>
      <c r="AF221" s="1446" t="s">
        <v>335</v>
      </c>
      <c r="AG221" s="1444"/>
      <c r="AH221" s="1444"/>
      <c r="AI221" s="1444"/>
      <c r="AJ221" s="1444"/>
      <c r="AK221" s="1444"/>
      <c r="AL221" s="1444"/>
      <c r="AM221" s="1444"/>
      <c r="AN221" s="1445" t="s">
        <v>281</v>
      </c>
      <c r="AO221" s="1444"/>
      <c r="AP221" s="1444"/>
      <c r="AQ221" s="1444"/>
      <c r="AR221" s="1444"/>
      <c r="AS221" s="1445" t="s">
        <v>282</v>
      </c>
      <c r="AT221" s="1444"/>
      <c r="AU221" s="1444"/>
      <c r="AV221" s="187" t="s">
        <v>68</v>
      </c>
      <c r="AW221" s="1443" t="s">
        <v>283</v>
      </c>
      <c r="AX221" s="1444"/>
      <c r="AY221" s="1444"/>
      <c r="AZ221" s="1444"/>
      <c r="BA221" s="1444"/>
      <c r="BB221" s="1444"/>
      <c r="BC221" s="188">
        <v>370000000</v>
      </c>
      <c r="BD221" s="189">
        <v>0</v>
      </c>
      <c r="BE221" s="189">
        <v>0</v>
      </c>
      <c r="BF221" s="189">
        <v>0</v>
      </c>
      <c r="BG221" s="189">
        <v>0</v>
      </c>
      <c r="BH221" s="189">
        <v>0</v>
      </c>
      <c r="BI221" s="188">
        <v>74000000</v>
      </c>
      <c r="BJ221" s="188">
        <v>-74000000</v>
      </c>
      <c r="BK221" s="188">
        <v>74000000</v>
      </c>
      <c r="BL221" s="189">
        <v>0</v>
      </c>
      <c r="BM221" s="188">
        <v>74000000</v>
      </c>
      <c r="BN221" s="189">
        <v>0</v>
      </c>
      <c r="BO221" s="189">
        <v>0</v>
      </c>
    </row>
    <row r="222" spans="1:67" s="185" customFormat="1" x14ac:dyDescent="0.25">
      <c r="A222" s="185" t="str">
        <f>+B222&amp;"-"&amp;C222&amp;"-"&amp;D222&amp;"-"&amp;E222&amp;"-"&amp;F222&amp;"-"&amp;G222&amp;"-"&amp;H222&amp;"-"&amp;AV222</f>
        <v>C-2502-1000-6-0-1-3-10</v>
      </c>
      <c r="B222" s="186" t="str">
        <f t="shared" si="26"/>
        <v>C</v>
      </c>
      <c r="C222" s="186" t="str">
        <f t="shared" si="27"/>
        <v>2502</v>
      </c>
      <c r="D222" s="186" t="str">
        <f t="shared" si="28"/>
        <v>1000</v>
      </c>
      <c r="E222" s="186" t="str">
        <f t="shared" si="29"/>
        <v>6</v>
      </c>
      <c r="F222" s="186" t="str">
        <f t="shared" si="35"/>
        <v>0</v>
      </c>
      <c r="G222" s="186" t="str">
        <f t="shared" si="36"/>
        <v>1</v>
      </c>
      <c r="H222" s="186" t="str">
        <f t="shared" si="33"/>
        <v>3</v>
      </c>
      <c r="I222" s="186"/>
      <c r="J222" s="186"/>
      <c r="K222" s="186"/>
      <c r="M222" s="199"/>
      <c r="N222" s="1445" t="s">
        <v>102</v>
      </c>
      <c r="O222" s="1444"/>
      <c r="P222" s="1445" t="s">
        <v>330</v>
      </c>
      <c r="Q222" s="1444"/>
      <c r="R222" s="1445" t="s">
        <v>332</v>
      </c>
      <c r="S222" s="1444"/>
      <c r="T222" s="1445" t="s">
        <v>300</v>
      </c>
      <c r="U222" s="1444"/>
      <c r="V222" s="1445" t="s">
        <v>288</v>
      </c>
      <c r="W222" s="1444"/>
      <c r="X222" s="1444"/>
      <c r="Y222" s="1445" t="s">
        <v>287</v>
      </c>
      <c r="Z222" s="1444"/>
      <c r="AA222" s="1444"/>
      <c r="AB222" s="1445" t="s">
        <v>297</v>
      </c>
      <c r="AC222" s="1444"/>
      <c r="AD222" s="1445"/>
      <c r="AE222" s="1444"/>
      <c r="AF222" s="1446" t="s">
        <v>336</v>
      </c>
      <c r="AG222" s="1444"/>
      <c r="AH222" s="1444"/>
      <c r="AI222" s="1444"/>
      <c r="AJ222" s="1444"/>
      <c r="AK222" s="1444"/>
      <c r="AL222" s="1444"/>
      <c r="AM222" s="1444"/>
      <c r="AN222" s="1445" t="s">
        <v>281</v>
      </c>
      <c r="AO222" s="1444"/>
      <c r="AP222" s="1444"/>
      <c r="AQ222" s="1444"/>
      <c r="AR222" s="1444"/>
      <c r="AS222" s="1445" t="s">
        <v>282</v>
      </c>
      <c r="AT222" s="1444"/>
      <c r="AU222" s="1444"/>
      <c r="AV222" s="187" t="s">
        <v>68</v>
      </c>
      <c r="AW222" s="1443" t="s">
        <v>283</v>
      </c>
      <c r="AX222" s="1444"/>
      <c r="AY222" s="1444"/>
      <c r="AZ222" s="1444"/>
      <c r="BA222" s="1444"/>
      <c r="BB222" s="1444"/>
      <c r="BC222" s="188">
        <v>390000000</v>
      </c>
      <c r="BD222" s="189">
        <v>0</v>
      </c>
      <c r="BE222" s="189">
        <v>0</v>
      </c>
      <c r="BF222" s="189">
        <v>0</v>
      </c>
      <c r="BG222" s="189">
        <v>0</v>
      </c>
      <c r="BH222" s="189">
        <v>0</v>
      </c>
      <c r="BI222" s="189">
        <v>0</v>
      </c>
      <c r="BJ222" s="189">
        <v>0</v>
      </c>
      <c r="BK222" s="188">
        <v>8212614</v>
      </c>
      <c r="BL222" s="188">
        <v>-8212614</v>
      </c>
      <c r="BM222" s="188">
        <v>8212614</v>
      </c>
      <c r="BN222" s="189">
        <v>0</v>
      </c>
      <c r="BO222" s="189">
        <v>0</v>
      </c>
    </row>
    <row r="223" spans="1:67" s="185" customFormat="1" x14ac:dyDescent="0.25">
      <c r="A223" s="185" t="str">
        <f>+B223&amp;"-"&amp;C223&amp;"-"&amp;D223&amp;"-"&amp;E223&amp;"-"&amp;F223&amp;"-"&amp;G223&amp;"-"&amp;H223&amp;"-"&amp;AV223</f>
        <v>C-2502-1000-6-0-1-4-10</v>
      </c>
      <c r="B223" s="186" t="str">
        <f t="shared" si="26"/>
        <v>C</v>
      </c>
      <c r="C223" s="186" t="str">
        <f t="shared" si="27"/>
        <v>2502</v>
      </c>
      <c r="D223" s="186" t="str">
        <f t="shared" si="28"/>
        <v>1000</v>
      </c>
      <c r="E223" s="186" t="str">
        <f t="shared" si="29"/>
        <v>6</v>
      </c>
      <c r="F223" s="186" t="str">
        <f t="shared" si="35"/>
        <v>0</v>
      </c>
      <c r="G223" s="186" t="str">
        <f t="shared" si="36"/>
        <v>1</v>
      </c>
      <c r="H223" s="186" t="str">
        <f t="shared" si="33"/>
        <v>4</v>
      </c>
      <c r="I223" s="186"/>
      <c r="J223" s="186"/>
      <c r="K223" s="186"/>
      <c r="M223" s="199"/>
      <c r="N223" s="1445" t="s">
        <v>102</v>
      </c>
      <c r="O223" s="1444"/>
      <c r="P223" s="1445" t="s">
        <v>330</v>
      </c>
      <c r="Q223" s="1444"/>
      <c r="R223" s="1445" t="s">
        <v>332</v>
      </c>
      <c r="S223" s="1444"/>
      <c r="T223" s="1445" t="s">
        <v>300</v>
      </c>
      <c r="U223" s="1444"/>
      <c r="V223" s="1445" t="s">
        <v>288</v>
      </c>
      <c r="W223" s="1444"/>
      <c r="X223" s="1444"/>
      <c r="Y223" s="1445" t="s">
        <v>287</v>
      </c>
      <c r="Z223" s="1444"/>
      <c r="AA223" s="1444"/>
      <c r="AB223" s="1445" t="s">
        <v>291</v>
      </c>
      <c r="AC223" s="1444"/>
      <c r="AD223" s="1445"/>
      <c r="AE223" s="1444"/>
      <c r="AF223" s="1446" t="s">
        <v>87</v>
      </c>
      <c r="AG223" s="1444"/>
      <c r="AH223" s="1444"/>
      <c r="AI223" s="1444"/>
      <c r="AJ223" s="1444"/>
      <c r="AK223" s="1444"/>
      <c r="AL223" s="1444"/>
      <c r="AM223" s="1444"/>
      <c r="AN223" s="1445" t="s">
        <v>281</v>
      </c>
      <c r="AO223" s="1444"/>
      <c r="AP223" s="1444"/>
      <c r="AQ223" s="1444"/>
      <c r="AR223" s="1444"/>
      <c r="AS223" s="1445" t="s">
        <v>282</v>
      </c>
      <c r="AT223" s="1444"/>
      <c r="AU223" s="1444"/>
      <c r="AV223" s="187" t="s">
        <v>68</v>
      </c>
      <c r="AW223" s="1443" t="s">
        <v>283</v>
      </c>
      <c r="AX223" s="1444"/>
      <c r="AY223" s="1444"/>
      <c r="AZ223" s="1444"/>
      <c r="BA223" s="1444"/>
      <c r="BB223" s="1444"/>
      <c r="BC223" s="188">
        <v>1171547642</v>
      </c>
      <c r="BD223" s="189">
        <v>0</v>
      </c>
      <c r="BE223" s="189">
        <v>0</v>
      </c>
      <c r="BF223" s="189">
        <v>0</v>
      </c>
      <c r="BG223" s="188">
        <v>154765221</v>
      </c>
      <c r="BH223" s="188">
        <v>-154765221</v>
      </c>
      <c r="BI223" s="188">
        <v>165027922</v>
      </c>
      <c r="BJ223" s="188">
        <v>-10262701</v>
      </c>
      <c r="BK223" s="188">
        <v>118083625</v>
      </c>
      <c r="BL223" s="188">
        <v>46944297</v>
      </c>
      <c r="BM223" s="188">
        <v>118083625</v>
      </c>
      <c r="BN223" s="189">
        <v>0</v>
      </c>
      <c r="BO223" s="188">
        <v>38587</v>
      </c>
    </row>
    <row r="224" spans="1:67" s="185" customFormat="1" x14ac:dyDescent="0.25">
      <c r="A224" s="185" t="str">
        <f>+B224&amp;"-"&amp;C224&amp;"-"&amp;D224&amp;"-"&amp;E224&amp;"-"&amp;F224&amp;"-"&amp;G224&amp;"-"&amp;H224&amp;"-"&amp;AV224</f>
        <v>C-2502-1000-6-0-1-7-10</v>
      </c>
      <c r="B224" s="186" t="str">
        <f t="shared" si="26"/>
        <v>C</v>
      </c>
      <c r="C224" s="186" t="str">
        <f t="shared" si="27"/>
        <v>2502</v>
      </c>
      <c r="D224" s="186" t="str">
        <f t="shared" si="28"/>
        <v>1000</v>
      </c>
      <c r="E224" s="186" t="str">
        <f t="shared" si="29"/>
        <v>6</v>
      </c>
      <c r="F224" s="186" t="str">
        <f t="shared" si="35"/>
        <v>0</v>
      </c>
      <c r="G224" s="186" t="str">
        <f t="shared" si="36"/>
        <v>1</v>
      </c>
      <c r="H224" s="186" t="str">
        <f t="shared" si="33"/>
        <v>7</v>
      </c>
      <c r="I224" s="186"/>
      <c r="J224" s="186"/>
      <c r="K224" s="186"/>
      <c r="M224" s="199"/>
      <c r="N224" s="1445" t="s">
        <v>102</v>
      </c>
      <c r="O224" s="1444"/>
      <c r="P224" s="1445" t="s">
        <v>330</v>
      </c>
      <c r="Q224" s="1444"/>
      <c r="R224" s="1445" t="s">
        <v>332</v>
      </c>
      <c r="S224" s="1444"/>
      <c r="T224" s="1445" t="s">
        <v>300</v>
      </c>
      <c r="U224" s="1444"/>
      <c r="V224" s="1445" t="s">
        <v>288</v>
      </c>
      <c r="W224" s="1444"/>
      <c r="X224" s="1444"/>
      <c r="Y224" s="1445" t="s">
        <v>287</v>
      </c>
      <c r="Z224" s="1444"/>
      <c r="AA224" s="1444"/>
      <c r="AB224" s="1445" t="s">
        <v>301</v>
      </c>
      <c r="AC224" s="1444"/>
      <c r="AD224" s="1445"/>
      <c r="AE224" s="1444"/>
      <c r="AF224" s="1446" t="s">
        <v>343</v>
      </c>
      <c r="AG224" s="1444"/>
      <c r="AH224" s="1444"/>
      <c r="AI224" s="1444"/>
      <c r="AJ224" s="1444"/>
      <c r="AK224" s="1444"/>
      <c r="AL224" s="1444"/>
      <c r="AM224" s="1444"/>
      <c r="AN224" s="1445" t="s">
        <v>281</v>
      </c>
      <c r="AO224" s="1444"/>
      <c r="AP224" s="1444"/>
      <c r="AQ224" s="1444"/>
      <c r="AR224" s="1444"/>
      <c r="AS224" s="1445" t="s">
        <v>282</v>
      </c>
      <c r="AT224" s="1444"/>
      <c r="AU224" s="1444"/>
      <c r="AV224" s="187" t="s">
        <v>68</v>
      </c>
      <c r="AW224" s="1443" t="s">
        <v>283</v>
      </c>
      <c r="AX224" s="1444"/>
      <c r="AY224" s="1444"/>
      <c r="AZ224" s="1444"/>
      <c r="BA224" s="1444"/>
      <c r="BB224" s="1444"/>
      <c r="BC224" s="188">
        <v>100000000</v>
      </c>
      <c r="BD224" s="189">
        <v>0</v>
      </c>
      <c r="BE224" s="188">
        <v>100000000</v>
      </c>
      <c r="BF224" s="189">
        <v>0</v>
      </c>
      <c r="BG224" s="189">
        <v>0</v>
      </c>
      <c r="BH224" s="189">
        <v>0</v>
      </c>
      <c r="BI224" s="189">
        <v>0</v>
      </c>
      <c r="BJ224" s="189">
        <v>0</v>
      </c>
      <c r="BK224" s="189">
        <v>0</v>
      </c>
      <c r="BL224" s="189">
        <v>0</v>
      </c>
      <c r="BM224" s="189">
        <v>0</v>
      </c>
      <c r="BN224" s="189">
        <v>0</v>
      </c>
      <c r="BO224" s="189">
        <v>0</v>
      </c>
    </row>
    <row r="225" spans="1:67" x14ac:dyDescent="0.25">
      <c r="B225" s="179" t="str">
        <f t="shared" si="26"/>
        <v>C</v>
      </c>
      <c r="C225" s="179" t="str">
        <f t="shared" si="27"/>
        <v>2502</v>
      </c>
      <c r="D225" s="179" t="str">
        <f t="shared" si="28"/>
        <v>1000</v>
      </c>
      <c r="E225" s="179" t="str">
        <f t="shared" si="29"/>
        <v>7</v>
      </c>
      <c r="F225" s="179">
        <f t="shared" si="35"/>
        <v>0</v>
      </c>
      <c r="G225" s="179">
        <f t="shared" si="36"/>
        <v>0</v>
      </c>
      <c r="H225" s="179">
        <f t="shared" si="33"/>
        <v>0</v>
      </c>
      <c r="N225" s="1240" t="s">
        <v>102</v>
      </c>
      <c r="O225" s="1344"/>
      <c r="P225" s="1240" t="s">
        <v>330</v>
      </c>
      <c r="Q225" s="1344"/>
      <c r="R225" s="1240" t="s">
        <v>332</v>
      </c>
      <c r="S225" s="1344"/>
      <c r="T225" s="1240" t="s">
        <v>301</v>
      </c>
      <c r="U225" s="1344"/>
      <c r="V225" s="1240"/>
      <c r="W225" s="1344"/>
      <c r="X225" s="1344"/>
      <c r="Y225" s="1240"/>
      <c r="Z225" s="1344"/>
      <c r="AA225" s="1344"/>
      <c r="AB225" s="1240"/>
      <c r="AC225" s="1344"/>
      <c r="AD225" s="1240"/>
      <c r="AE225" s="1344"/>
      <c r="AF225" s="1239" t="s">
        <v>344</v>
      </c>
      <c r="AG225" s="1344"/>
      <c r="AH225" s="1344"/>
      <c r="AI225" s="1344"/>
      <c r="AJ225" s="1344"/>
      <c r="AK225" s="1344"/>
      <c r="AL225" s="1344"/>
      <c r="AM225" s="1344"/>
      <c r="AN225" s="1240" t="s">
        <v>281</v>
      </c>
      <c r="AO225" s="1344"/>
      <c r="AP225" s="1344"/>
      <c r="AQ225" s="1344"/>
      <c r="AR225" s="1344"/>
      <c r="AS225" s="1240" t="s">
        <v>282</v>
      </c>
      <c r="AT225" s="1344"/>
      <c r="AU225" s="1344"/>
      <c r="AV225" s="172" t="s">
        <v>68</v>
      </c>
      <c r="AW225" s="1241" t="s">
        <v>283</v>
      </c>
      <c r="AX225" s="1344"/>
      <c r="AY225" s="1344"/>
      <c r="AZ225" s="1344"/>
      <c r="BA225" s="1344"/>
      <c r="BB225" s="1344"/>
      <c r="BC225" s="173">
        <v>5000000000</v>
      </c>
      <c r="BD225" s="174">
        <v>0</v>
      </c>
      <c r="BE225" s="173">
        <v>132780000</v>
      </c>
      <c r="BF225" s="174">
        <v>0</v>
      </c>
      <c r="BG225" s="173">
        <v>168289759</v>
      </c>
      <c r="BH225" s="173">
        <v>-168289759</v>
      </c>
      <c r="BI225" s="173">
        <v>293418791</v>
      </c>
      <c r="BJ225" s="173">
        <v>-125129032</v>
      </c>
      <c r="BK225" s="173">
        <v>288106434</v>
      </c>
      <c r="BL225" s="173">
        <v>5312357</v>
      </c>
      <c r="BM225" s="173">
        <v>288106434</v>
      </c>
      <c r="BN225" s="174">
        <v>0</v>
      </c>
      <c r="BO225" s="174">
        <v>0</v>
      </c>
    </row>
    <row r="226" spans="1:67" ht="14.45" customHeight="1" x14ac:dyDescent="0.25">
      <c r="B226" s="179" t="str">
        <f t="shared" si="26"/>
        <v>C</v>
      </c>
      <c r="C226" s="179" t="str">
        <f t="shared" si="27"/>
        <v>2502</v>
      </c>
      <c r="D226" s="179" t="str">
        <f t="shared" si="28"/>
        <v>1000</v>
      </c>
      <c r="E226" s="179" t="str">
        <f t="shared" si="29"/>
        <v>7</v>
      </c>
      <c r="F226" s="179" t="str">
        <f t="shared" si="35"/>
        <v>0</v>
      </c>
      <c r="G226" s="179">
        <f t="shared" si="36"/>
        <v>0</v>
      </c>
      <c r="H226" s="179">
        <f t="shared" si="33"/>
        <v>0</v>
      </c>
      <c r="N226" s="1233" t="s">
        <v>102</v>
      </c>
      <c r="O226" s="1344"/>
      <c r="P226" s="1233" t="s">
        <v>330</v>
      </c>
      <c r="Q226" s="1344"/>
      <c r="R226" s="1233" t="s">
        <v>332</v>
      </c>
      <c r="S226" s="1344"/>
      <c r="T226" s="1233" t="s">
        <v>301</v>
      </c>
      <c r="U226" s="1344"/>
      <c r="V226" s="1233" t="s">
        <v>288</v>
      </c>
      <c r="W226" s="1344"/>
      <c r="X226" s="1344"/>
      <c r="Y226" s="1233"/>
      <c r="Z226" s="1344"/>
      <c r="AA226" s="1344"/>
      <c r="AB226" s="1233"/>
      <c r="AC226" s="1344"/>
      <c r="AD226" s="1233"/>
      <c r="AE226" s="1344"/>
      <c r="AF226" s="1232" t="s">
        <v>344</v>
      </c>
      <c r="AG226" s="1344"/>
      <c r="AH226" s="1344"/>
      <c r="AI226" s="1344"/>
      <c r="AJ226" s="1344"/>
      <c r="AK226" s="1344"/>
      <c r="AL226" s="1344"/>
      <c r="AM226" s="1344"/>
      <c r="AN226" s="1233" t="s">
        <v>281</v>
      </c>
      <c r="AO226" s="1344"/>
      <c r="AP226" s="1344"/>
      <c r="AQ226" s="1344"/>
      <c r="AR226" s="1344"/>
      <c r="AS226" s="1233" t="s">
        <v>282</v>
      </c>
      <c r="AT226" s="1344"/>
      <c r="AU226" s="1344"/>
      <c r="AV226" s="169" t="s">
        <v>68</v>
      </c>
      <c r="AW226" s="1234" t="s">
        <v>283</v>
      </c>
      <c r="AX226" s="1344"/>
      <c r="AY226" s="1344"/>
      <c r="AZ226" s="1344"/>
      <c r="BA226" s="1344"/>
      <c r="BB226" s="1344"/>
      <c r="BC226" s="170">
        <v>3500000000</v>
      </c>
      <c r="BD226" s="171">
        <v>0</v>
      </c>
      <c r="BE226" s="170">
        <v>132780000</v>
      </c>
      <c r="BF226" s="171">
        <v>0</v>
      </c>
      <c r="BG226" s="170">
        <v>168289759</v>
      </c>
      <c r="BH226" s="170">
        <v>-168289759</v>
      </c>
      <c r="BI226" s="170">
        <v>293418791</v>
      </c>
      <c r="BJ226" s="170">
        <v>-125129032</v>
      </c>
      <c r="BK226" s="170">
        <v>288106434</v>
      </c>
      <c r="BL226" s="170">
        <v>5312357</v>
      </c>
      <c r="BM226" s="170">
        <v>288106434</v>
      </c>
      <c r="BN226" s="171">
        <v>0</v>
      </c>
      <c r="BO226" s="171">
        <v>0</v>
      </c>
    </row>
    <row r="227" spans="1:67" ht="14.45" customHeight="1" x14ac:dyDescent="0.25">
      <c r="B227" s="179" t="str">
        <f t="shared" si="26"/>
        <v>C</v>
      </c>
      <c r="C227" s="179" t="str">
        <f t="shared" si="27"/>
        <v>2502</v>
      </c>
      <c r="D227" s="179" t="str">
        <f t="shared" si="28"/>
        <v>1000</v>
      </c>
      <c r="E227" s="179" t="str">
        <f t="shared" si="29"/>
        <v>7</v>
      </c>
      <c r="F227" s="179" t="str">
        <f t="shared" si="35"/>
        <v>0</v>
      </c>
      <c r="G227" s="179" t="str">
        <f t="shared" si="36"/>
        <v>2</v>
      </c>
      <c r="H227" s="179">
        <f t="shared" si="33"/>
        <v>0</v>
      </c>
      <c r="N227" s="1233" t="s">
        <v>102</v>
      </c>
      <c r="O227" s="1344"/>
      <c r="P227" s="1233" t="s">
        <v>330</v>
      </c>
      <c r="Q227" s="1344"/>
      <c r="R227" s="1233" t="s">
        <v>332</v>
      </c>
      <c r="S227" s="1344"/>
      <c r="T227" s="1233" t="s">
        <v>301</v>
      </c>
      <c r="U227" s="1344"/>
      <c r="V227" s="1233" t="s">
        <v>288</v>
      </c>
      <c r="W227" s="1344"/>
      <c r="X227" s="1344"/>
      <c r="Y227" s="1233" t="s">
        <v>290</v>
      </c>
      <c r="Z227" s="1344"/>
      <c r="AA227" s="1344"/>
      <c r="AB227" s="1233"/>
      <c r="AC227" s="1344"/>
      <c r="AD227" s="1233"/>
      <c r="AE227" s="1344"/>
      <c r="AF227" s="1232" t="s">
        <v>334</v>
      </c>
      <c r="AG227" s="1344"/>
      <c r="AH227" s="1344"/>
      <c r="AI227" s="1344"/>
      <c r="AJ227" s="1344"/>
      <c r="AK227" s="1344"/>
      <c r="AL227" s="1344"/>
      <c r="AM227" s="1344"/>
      <c r="AN227" s="1233" t="s">
        <v>281</v>
      </c>
      <c r="AO227" s="1344"/>
      <c r="AP227" s="1344"/>
      <c r="AQ227" s="1344"/>
      <c r="AR227" s="1344"/>
      <c r="AS227" s="1233" t="s">
        <v>282</v>
      </c>
      <c r="AT227" s="1344"/>
      <c r="AU227" s="1344"/>
      <c r="AV227" s="169" t="s">
        <v>68</v>
      </c>
      <c r="AW227" s="1234" t="s">
        <v>283</v>
      </c>
      <c r="AX227" s="1344"/>
      <c r="AY227" s="1344"/>
      <c r="AZ227" s="1344"/>
      <c r="BA227" s="1344"/>
      <c r="BB227" s="1344"/>
      <c r="BC227" s="170">
        <v>3500000000</v>
      </c>
      <c r="BD227" s="171">
        <v>0</v>
      </c>
      <c r="BE227" s="170">
        <v>132780000</v>
      </c>
      <c r="BF227" s="171">
        <v>0</v>
      </c>
      <c r="BG227" s="170">
        <v>168289759</v>
      </c>
      <c r="BH227" s="170">
        <v>-168289759</v>
      </c>
      <c r="BI227" s="170">
        <v>293418791</v>
      </c>
      <c r="BJ227" s="170">
        <v>-125129032</v>
      </c>
      <c r="BK227" s="170">
        <v>288106434</v>
      </c>
      <c r="BL227" s="170">
        <v>5312357</v>
      </c>
      <c r="BM227" s="170">
        <v>288106434</v>
      </c>
      <c r="BN227" s="171">
        <v>0</v>
      </c>
      <c r="BO227" s="171">
        <v>0</v>
      </c>
    </row>
    <row r="228" spans="1:67" s="185" customFormat="1" x14ac:dyDescent="0.25">
      <c r="A228" s="185" t="str">
        <f t="shared" ref="A228:A233" si="37">+B228&amp;"-"&amp;C228&amp;"-"&amp;D228&amp;"-"&amp;E228&amp;"-"&amp;F228&amp;"-"&amp;G228&amp;"-"&amp;H228&amp;"-"&amp;AV228</f>
        <v>C-2502-1000-7-0-2-1-10</v>
      </c>
      <c r="B228" s="186" t="str">
        <f t="shared" si="26"/>
        <v>C</v>
      </c>
      <c r="C228" s="186" t="str">
        <f t="shared" si="27"/>
        <v>2502</v>
      </c>
      <c r="D228" s="186" t="str">
        <f t="shared" si="28"/>
        <v>1000</v>
      </c>
      <c r="E228" s="186" t="str">
        <f t="shared" si="29"/>
        <v>7</v>
      </c>
      <c r="F228" s="186" t="str">
        <f t="shared" si="35"/>
        <v>0</v>
      </c>
      <c r="G228" s="186" t="str">
        <f t="shared" si="36"/>
        <v>2</v>
      </c>
      <c r="H228" s="186" t="str">
        <f t="shared" si="33"/>
        <v>1</v>
      </c>
      <c r="I228" s="186"/>
      <c r="J228" s="186"/>
      <c r="K228" s="186"/>
      <c r="M228" s="199"/>
      <c r="N228" s="1445" t="s">
        <v>102</v>
      </c>
      <c r="O228" s="1444"/>
      <c r="P228" s="1445" t="s">
        <v>330</v>
      </c>
      <c r="Q228" s="1444"/>
      <c r="R228" s="1445" t="s">
        <v>332</v>
      </c>
      <c r="S228" s="1444"/>
      <c r="T228" s="1445" t="s">
        <v>301</v>
      </c>
      <c r="U228" s="1444"/>
      <c r="V228" s="1445" t="s">
        <v>288</v>
      </c>
      <c r="W228" s="1444"/>
      <c r="X228" s="1444"/>
      <c r="Y228" s="1445" t="s">
        <v>290</v>
      </c>
      <c r="Z228" s="1444"/>
      <c r="AA228" s="1444"/>
      <c r="AB228" s="1445" t="s">
        <v>287</v>
      </c>
      <c r="AC228" s="1444"/>
      <c r="AD228" s="1445"/>
      <c r="AE228" s="1444"/>
      <c r="AF228" s="1446" t="s">
        <v>340</v>
      </c>
      <c r="AG228" s="1444"/>
      <c r="AH228" s="1444"/>
      <c r="AI228" s="1444"/>
      <c r="AJ228" s="1444"/>
      <c r="AK228" s="1444"/>
      <c r="AL228" s="1444"/>
      <c r="AM228" s="1444"/>
      <c r="AN228" s="1445" t="s">
        <v>281</v>
      </c>
      <c r="AO228" s="1444"/>
      <c r="AP228" s="1444"/>
      <c r="AQ228" s="1444"/>
      <c r="AR228" s="1444"/>
      <c r="AS228" s="1445" t="s">
        <v>282</v>
      </c>
      <c r="AT228" s="1444"/>
      <c r="AU228" s="1444"/>
      <c r="AV228" s="187" t="s">
        <v>68</v>
      </c>
      <c r="AW228" s="1443" t="s">
        <v>283</v>
      </c>
      <c r="AX228" s="1444"/>
      <c r="AY228" s="1444"/>
      <c r="AZ228" s="1444"/>
      <c r="BA228" s="1444"/>
      <c r="BB228" s="1444"/>
      <c r="BC228" s="188">
        <v>2400000000</v>
      </c>
      <c r="BD228" s="189">
        <v>0</v>
      </c>
      <c r="BE228" s="188">
        <v>57780000</v>
      </c>
      <c r="BF228" s="189">
        <v>0</v>
      </c>
      <c r="BG228" s="188">
        <v>97100000</v>
      </c>
      <c r="BH228" s="188">
        <v>-97100000</v>
      </c>
      <c r="BI228" s="188">
        <v>163616662</v>
      </c>
      <c r="BJ228" s="188">
        <v>-66516662</v>
      </c>
      <c r="BK228" s="188">
        <v>165345662</v>
      </c>
      <c r="BL228" s="188">
        <v>-1729000</v>
      </c>
      <c r="BM228" s="188">
        <v>165345662</v>
      </c>
      <c r="BN228" s="189">
        <v>0</v>
      </c>
      <c r="BO228" s="189">
        <v>0</v>
      </c>
    </row>
    <row r="229" spans="1:67" s="185" customFormat="1" x14ac:dyDescent="0.25">
      <c r="A229" s="185" t="str">
        <f t="shared" si="37"/>
        <v>C-2502-1000-7-0-2-2-10</v>
      </c>
      <c r="B229" s="186" t="str">
        <f t="shared" si="26"/>
        <v>C</v>
      </c>
      <c r="C229" s="186" t="str">
        <f t="shared" si="27"/>
        <v>2502</v>
      </c>
      <c r="D229" s="186" t="str">
        <f t="shared" si="28"/>
        <v>1000</v>
      </c>
      <c r="E229" s="186" t="str">
        <f t="shared" si="29"/>
        <v>7</v>
      </c>
      <c r="F229" s="186" t="str">
        <f t="shared" si="35"/>
        <v>0</v>
      </c>
      <c r="G229" s="186" t="str">
        <f t="shared" si="36"/>
        <v>2</v>
      </c>
      <c r="H229" s="186" t="str">
        <f t="shared" si="33"/>
        <v>2</v>
      </c>
      <c r="I229" s="186"/>
      <c r="J229" s="186"/>
      <c r="K229" s="186"/>
      <c r="M229" s="199"/>
      <c r="N229" s="1445" t="s">
        <v>102</v>
      </c>
      <c r="O229" s="1444"/>
      <c r="P229" s="1445" t="s">
        <v>330</v>
      </c>
      <c r="Q229" s="1444"/>
      <c r="R229" s="1445" t="s">
        <v>332</v>
      </c>
      <c r="S229" s="1444"/>
      <c r="T229" s="1445" t="s">
        <v>301</v>
      </c>
      <c r="U229" s="1444"/>
      <c r="V229" s="1445" t="s">
        <v>288</v>
      </c>
      <c r="W229" s="1444"/>
      <c r="X229" s="1444"/>
      <c r="Y229" s="1445" t="s">
        <v>290</v>
      </c>
      <c r="Z229" s="1444"/>
      <c r="AA229" s="1444"/>
      <c r="AB229" s="1445" t="s">
        <v>290</v>
      </c>
      <c r="AC229" s="1444"/>
      <c r="AD229" s="1445"/>
      <c r="AE229" s="1444"/>
      <c r="AF229" s="1446" t="s">
        <v>335</v>
      </c>
      <c r="AG229" s="1444"/>
      <c r="AH229" s="1444"/>
      <c r="AI229" s="1444"/>
      <c r="AJ229" s="1444"/>
      <c r="AK229" s="1444"/>
      <c r="AL229" s="1444"/>
      <c r="AM229" s="1444"/>
      <c r="AN229" s="1445" t="s">
        <v>281</v>
      </c>
      <c r="AO229" s="1444"/>
      <c r="AP229" s="1444"/>
      <c r="AQ229" s="1444"/>
      <c r="AR229" s="1444"/>
      <c r="AS229" s="1445" t="s">
        <v>282</v>
      </c>
      <c r="AT229" s="1444"/>
      <c r="AU229" s="1444"/>
      <c r="AV229" s="187" t="s">
        <v>68</v>
      </c>
      <c r="AW229" s="1443" t="s">
        <v>283</v>
      </c>
      <c r="AX229" s="1444"/>
      <c r="AY229" s="1444"/>
      <c r="AZ229" s="1444"/>
      <c r="BA229" s="1444"/>
      <c r="BB229" s="1444"/>
      <c r="BC229" s="188">
        <v>375000000</v>
      </c>
      <c r="BD229" s="189">
        <v>0</v>
      </c>
      <c r="BE229" s="189">
        <v>0</v>
      </c>
      <c r="BF229" s="189">
        <v>0</v>
      </c>
      <c r="BG229" s="189">
        <v>0</v>
      </c>
      <c r="BH229" s="189">
        <v>0</v>
      </c>
      <c r="BI229" s="188">
        <v>75000000</v>
      </c>
      <c r="BJ229" s="188">
        <v>-75000000</v>
      </c>
      <c r="BK229" s="188">
        <v>75000000</v>
      </c>
      <c r="BL229" s="189">
        <v>0</v>
      </c>
      <c r="BM229" s="188">
        <v>75000000</v>
      </c>
      <c r="BN229" s="189">
        <v>0</v>
      </c>
      <c r="BO229" s="189">
        <v>0</v>
      </c>
    </row>
    <row r="230" spans="1:67" s="185" customFormat="1" x14ac:dyDescent="0.25">
      <c r="A230" s="185" t="str">
        <f t="shared" si="37"/>
        <v>C-2502-1000-7-0-2-3-10</v>
      </c>
      <c r="B230" s="186" t="str">
        <f t="shared" si="26"/>
        <v>C</v>
      </c>
      <c r="C230" s="186" t="str">
        <f t="shared" si="27"/>
        <v>2502</v>
      </c>
      <c r="D230" s="186" t="str">
        <f t="shared" si="28"/>
        <v>1000</v>
      </c>
      <c r="E230" s="186" t="str">
        <f t="shared" si="29"/>
        <v>7</v>
      </c>
      <c r="F230" s="186" t="str">
        <f t="shared" si="35"/>
        <v>0</v>
      </c>
      <c r="G230" s="186" t="str">
        <f t="shared" si="36"/>
        <v>2</v>
      </c>
      <c r="H230" s="186" t="str">
        <f t="shared" si="33"/>
        <v>3</v>
      </c>
      <c r="I230" s="186"/>
      <c r="J230" s="186"/>
      <c r="K230" s="186"/>
      <c r="M230" s="199"/>
      <c r="N230" s="1445" t="s">
        <v>102</v>
      </c>
      <c r="O230" s="1444"/>
      <c r="P230" s="1445" t="s">
        <v>330</v>
      </c>
      <c r="Q230" s="1444"/>
      <c r="R230" s="1445" t="s">
        <v>332</v>
      </c>
      <c r="S230" s="1444"/>
      <c r="T230" s="1445" t="s">
        <v>301</v>
      </c>
      <c r="U230" s="1444"/>
      <c r="V230" s="1445" t="s">
        <v>288</v>
      </c>
      <c r="W230" s="1444"/>
      <c r="X230" s="1444"/>
      <c r="Y230" s="1445" t="s">
        <v>290</v>
      </c>
      <c r="Z230" s="1444"/>
      <c r="AA230" s="1444"/>
      <c r="AB230" s="1445" t="s">
        <v>297</v>
      </c>
      <c r="AC230" s="1444"/>
      <c r="AD230" s="1445"/>
      <c r="AE230" s="1444"/>
      <c r="AF230" s="1446" t="s">
        <v>336</v>
      </c>
      <c r="AG230" s="1444"/>
      <c r="AH230" s="1444"/>
      <c r="AI230" s="1444"/>
      <c r="AJ230" s="1444"/>
      <c r="AK230" s="1444"/>
      <c r="AL230" s="1444"/>
      <c r="AM230" s="1444"/>
      <c r="AN230" s="1445" t="s">
        <v>281</v>
      </c>
      <c r="AO230" s="1444"/>
      <c r="AP230" s="1444"/>
      <c r="AQ230" s="1444"/>
      <c r="AR230" s="1444"/>
      <c r="AS230" s="1445" t="s">
        <v>282</v>
      </c>
      <c r="AT230" s="1444"/>
      <c r="AU230" s="1444"/>
      <c r="AV230" s="187" t="s">
        <v>68</v>
      </c>
      <c r="AW230" s="1443" t="s">
        <v>283</v>
      </c>
      <c r="AX230" s="1444"/>
      <c r="AY230" s="1444"/>
      <c r="AZ230" s="1444"/>
      <c r="BA230" s="1444"/>
      <c r="BB230" s="1444"/>
      <c r="BC230" s="188">
        <v>150000000</v>
      </c>
      <c r="BD230" s="189">
        <v>0</v>
      </c>
      <c r="BE230" s="189">
        <v>0</v>
      </c>
      <c r="BF230" s="189">
        <v>0</v>
      </c>
      <c r="BG230" s="189">
        <v>0</v>
      </c>
      <c r="BH230" s="189">
        <v>0</v>
      </c>
      <c r="BI230" s="189">
        <v>0</v>
      </c>
      <c r="BJ230" s="189">
        <v>0</v>
      </c>
      <c r="BK230" s="188">
        <v>4981746</v>
      </c>
      <c r="BL230" s="188">
        <v>-4981746</v>
      </c>
      <c r="BM230" s="188">
        <v>4981746</v>
      </c>
      <c r="BN230" s="189">
        <v>0</v>
      </c>
      <c r="BO230" s="189">
        <v>0</v>
      </c>
    </row>
    <row r="231" spans="1:67" s="185" customFormat="1" ht="14.45" customHeight="1" x14ac:dyDescent="0.25">
      <c r="A231" s="185" t="str">
        <f t="shared" si="37"/>
        <v>C-2502-1000-7-0-2-4-10</v>
      </c>
      <c r="B231" s="186" t="str">
        <f t="shared" si="26"/>
        <v>C</v>
      </c>
      <c r="C231" s="186" t="str">
        <f t="shared" si="27"/>
        <v>2502</v>
      </c>
      <c r="D231" s="186" t="str">
        <f t="shared" si="28"/>
        <v>1000</v>
      </c>
      <c r="E231" s="186" t="str">
        <f t="shared" si="29"/>
        <v>7</v>
      </c>
      <c r="F231" s="186" t="str">
        <f t="shared" si="35"/>
        <v>0</v>
      </c>
      <c r="G231" s="186" t="str">
        <f t="shared" si="36"/>
        <v>2</v>
      </c>
      <c r="H231" s="186" t="str">
        <f t="shared" si="33"/>
        <v>4</v>
      </c>
      <c r="I231" s="186"/>
      <c r="J231" s="186"/>
      <c r="K231" s="186"/>
      <c r="M231" s="199"/>
      <c r="N231" s="1445" t="s">
        <v>102</v>
      </c>
      <c r="O231" s="1444"/>
      <c r="P231" s="1445" t="s">
        <v>330</v>
      </c>
      <c r="Q231" s="1444"/>
      <c r="R231" s="1445" t="s">
        <v>332</v>
      </c>
      <c r="S231" s="1444"/>
      <c r="T231" s="1445" t="s">
        <v>301</v>
      </c>
      <c r="U231" s="1444"/>
      <c r="V231" s="1445" t="s">
        <v>288</v>
      </c>
      <c r="W231" s="1444"/>
      <c r="X231" s="1444"/>
      <c r="Y231" s="1445" t="s">
        <v>290</v>
      </c>
      <c r="Z231" s="1444"/>
      <c r="AA231" s="1444"/>
      <c r="AB231" s="1445" t="s">
        <v>291</v>
      </c>
      <c r="AC231" s="1444"/>
      <c r="AD231" s="1445"/>
      <c r="AE231" s="1444"/>
      <c r="AF231" s="1446" t="s">
        <v>87</v>
      </c>
      <c r="AG231" s="1444"/>
      <c r="AH231" s="1444"/>
      <c r="AI231" s="1444"/>
      <c r="AJ231" s="1444"/>
      <c r="AK231" s="1444"/>
      <c r="AL231" s="1444"/>
      <c r="AM231" s="1444"/>
      <c r="AN231" s="1445" t="s">
        <v>281</v>
      </c>
      <c r="AO231" s="1444"/>
      <c r="AP231" s="1444"/>
      <c r="AQ231" s="1444"/>
      <c r="AR231" s="1444"/>
      <c r="AS231" s="1445" t="s">
        <v>282</v>
      </c>
      <c r="AT231" s="1444"/>
      <c r="AU231" s="1444"/>
      <c r="AV231" s="187" t="s">
        <v>68</v>
      </c>
      <c r="AW231" s="1443" t="s">
        <v>283</v>
      </c>
      <c r="AX231" s="1444"/>
      <c r="AY231" s="1444"/>
      <c r="AZ231" s="1444"/>
      <c r="BA231" s="1444"/>
      <c r="BB231" s="1444"/>
      <c r="BC231" s="188">
        <v>500000000</v>
      </c>
      <c r="BD231" s="189">
        <v>0</v>
      </c>
      <c r="BE231" s="189">
        <v>0</v>
      </c>
      <c r="BF231" s="189">
        <v>0</v>
      </c>
      <c r="BG231" s="188">
        <v>71189759</v>
      </c>
      <c r="BH231" s="188">
        <v>-71189759</v>
      </c>
      <c r="BI231" s="188">
        <v>54802129</v>
      </c>
      <c r="BJ231" s="188">
        <v>16387630</v>
      </c>
      <c r="BK231" s="188">
        <v>42779026</v>
      </c>
      <c r="BL231" s="188">
        <v>12023103</v>
      </c>
      <c r="BM231" s="188">
        <v>42779026</v>
      </c>
      <c r="BN231" s="189">
        <v>0</v>
      </c>
      <c r="BO231" s="189">
        <v>0</v>
      </c>
    </row>
    <row r="232" spans="1:67" s="185" customFormat="1" x14ac:dyDescent="0.25">
      <c r="A232" s="185" t="str">
        <f t="shared" si="37"/>
        <v>C-2502-1000-7-0-2-6-10</v>
      </c>
      <c r="B232" s="186" t="str">
        <f t="shared" si="26"/>
        <v>C</v>
      </c>
      <c r="C232" s="186" t="str">
        <f t="shared" si="27"/>
        <v>2502</v>
      </c>
      <c r="D232" s="186" t="str">
        <f t="shared" si="28"/>
        <v>1000</v>
      </c>
      <c r="E232" s="186" t="str">
        <f t="shared" si="29"/>
        <v>7</v>
      </c>
      <c r="F232" s="186" t="str">
        <f t="shared" si="35"/>
        <v>0</v>
      </c>
      <c r="G232" s="186" t="str">
        <f t="shared" si="36"/>
        <v>2</v>
      </c>
      <c r="H232" s="186" t="str">
        <f t="shared" si="33"/>
        <v>6</v>
      </c>
      <c r="I232" s="186"/>
      <c r="J232" s="186"/>
      <c r="K232" s="186"/>
      <c r="M232" s="199"/>
      <c r="N232" s="1445" t="s">
        <v>102</v>
      </c>
      <c r="O232" s="1444"/>
      <c r="P232" s="1445" t="s">
        <v>330</v>
      </c>
      <c r="Q232" s="1444"/>
      <c r="R232" s="1445" t="s">
        <v>332</v>
      </c>
      <c r="S232" s="1444"/>
      <c r="T232" s="1445" t="s">
        <v>301</v>
      </c>
      <c r="U232" s="1444"/>
      <c r="V232" s="1445" t="s">
        <v>288</v>
      </c>
      <c r="W232" s="1444"/>
      <c r="X232" s="1444"/>
      <c r="Y232" s="1445" t="s">
        <v>290</v>
      </c>
      <c r="Z232" s="1444"/>
      <c r="AA232" s="1444"/>
      <c r="AB232" s="1445" t="s">
        <v>300</v>
      </c>
      <c r="AC232" s="1444"/>
      <c r="AD232" s="1445"/>
      <c r="AE232" s="1444"/>
      <c r="AF232" s="1446" t="s">
        <v>337</v>
      </c>
      <c r="AG232" s="1444"/>
      <c r="AH232" s="1444"/>
      <c r="AI232" s="1444"/>
      <c r="AJ232" s="1444"/>
      <c r="AK232" s="1444"/>
      <c r="AL232" s="1444"/>
      <c r="AM232" s="1444"/>
      <c r="AN232" s="1445" t="s">
        <v>281</v>
      </c>
      <c r="AO232" s="1444"/>
      <c r="AP232" s="1444"/>
      <c r="AQ232" s="1444"/>
      <c r="AR232" s="1444"/>
      <c r="AS232" s="1445" t="s">
        <v>282</v>
      </c>
      <c r="AT232" s="1444"/>
      <c r="AU232" s="1444"/>
      <c r="AV232" s="187" t="s">
        <v>68</v>
      </c>
      <c r="AW232" s="1443" t="s">
        <v>283</v>
      </c>
      <c r="AX232" s="1444"/>
      <c r="AY232" s="1444"/>
      <c r="AZ232" s="1444"/>
      <c r="BA232" s="1444"/>
      <c r="BB232" s="1444"/>
      <c r="BC232" s="188">
        <v>75000000</v>
      </c>
      <c r="BD232" s="189">
        <v>0</v>
      </c>
      <c r="BE232" s="188">
        <v>75000000</v>
      </c>
      <c r="BF232" s="189">
        <v>0</v>
      </c>
      <c r="BG232" s="189">
        <v>0</v>
      </c>
      <c r="BH232" s="189">
        <v>0</v>
      </c>
      <c r="BI232" s="189">
        <v>0</v>
      </c>
      <c r="BJ232" s="189">
        <v>0</v>
      </c>
      <c r="BK232" s="189">
        <v>0</v>
      </c>
      <c r="BL232" s="189">
        <v>0</v>
      </c>
      <c r="BM232" s="189">
        <v>0</v>
      </c>
      <c r="BN232" s="189">
        <v>0</v>
      </c>
      <c r="BO232" s="189">
        <v>0</v>
      </c>
    </row>
    <row r="233" spans="1:67" s="185" customFormat="1" x14ac:dyDescent="0.25">
      <c r="A233" s="185" t="str">
        <f t="shared" si="37"/>
        <v>C-2502-1000-7-0-2-11-10</v>
      </c>
      <c r="B233" s="186" t="str">
        <f t="shared" si="26"/>
        <v>C</v>
      </c>
      <c r="C233" s="186" t="str">
        <f t="shared" si="27"/>
        <v>2502</v>
      </c>
      <c r="D233" s="186" t="str">
        <f t="shared" si="28"/>
        <v>1000</v>
      </c>
      <c r="E233" s="186" t="str">
        <f t="shared" si="29"/>
        <v>7</v>
      </c>
      <c r="F233" s="186" t="str">
        <f t="shared" si="35"/>
        <v>0</v>
      </c>
      <c r="G233" s="186" t="str">
        <f t="shared" si="36"/>
        <v>2</v>
      </c>
      <c r="H233" s="186" t="str">
        <f>+AB233</f>
        <v>11</v>
      </c>
      <c r="I233" s="186"/>
      <c r="J233" s="186"/>
      <c r="K233" s="186"/>
      <c r="M233" s="199"/>
      <c r="N233" s="1445" t="s">
        <v>102</v>
      </c>
      <c r="O233" s="1444"/>
      <c r="P233" s="1445" t="s">
        <v>330</v>
      </c>
      <c r="Q233" s="1444"/>
      <c r="R233" s="1445" t="s">
        <v>332</v>
      </c>
      <c r="S233" s="1444"/>
      <c r="T233" s="1445" t="s">
        <v>301</v>
      </c>
      <c r="U233" s="1444"/>
      <c r="V233" s="1445" t="s">
        <v>288</v>
      </c>
      <c r="W233" s="1444"/>
      <c r="X233" s="1444"/>
      <c r="Y233" s="1445" t="s">
        <v>290</v>
      </c>
      <c r="Z233" s="1444"/>
      <c r="AA233" s="1444"/>
      <c r="AB233" s="1445" t="s">
        <v>83</v>
      </c>
      <c r="AC233" s="1444"/>
      <c r="AD233" s="1445"/>
      <c r="AE233" s="1444"/>
      <c r="AF233" s="1446" t="s">
        <v>338</v>
      </c>
      <c r="AG233" s="1444"/>
      <c r="AH233" s="1444"/>
      <c r="AI233" s="1444"/>
      <c r="AJ233" s="1444"/>
      <c r="AK233" s="1444"/>
      <c r="AL233" s="1444"/>
      <c r="AM233" s="1444"/>
      <c r="AN233" s="1445" t="s">
        <v>281</v>
      </c>
      <c r="AO233" s="1444"/>
      <c r="AP233" s="1444"/>
      <c r="AQ233" s="1444"/>
      <c r="AR233" s="1444"/>
      <c r="AS233" s="1445" t="s">
        <v>282</v>
      </c>
      <c r="AT233" s="1444"/>
      <c r="AU233" s="1444"/>
      <c r="AV233" s="187" t="s">
        <v>68</v>
      </c>
      <c r="AW233" s="1443" t="s">
        <v>283</v>
      </c>
      <c r="AX233" s="1444"/>
      <c r="AY233" s="1444"/>
      <c r="AZ233" s="1444"/>
      <c r="BA233" s="1444"/>
      <c r="BB233" s="1444"/>
      <c r="BC233" s="189">
        <v>0</v>
      </c>
      <c r="BD233" s="189">
        <v>0</v>
      </c>
      <c r="BE233" s="189">
        <v>0</v>
      </c>
      <c r="BF233" s="189">
        <v>0</v>
      </c>
      <c r="BG233" s="189">
        <v>0</v>
      </c>
      <c r="BH233" s="189">
        <v>0</v>
      </c>
      <c r="BI233" s="189">
        <v>0</v>
      </c>
      <c r="BJ233" s="189">
        <v>0</v>
      </c>
      <c r="BK233" s="189">
        <v>0</v>
      </c>
      <c r="BL233" s="189">
        <v>0</v>
      </c>
      <c r="BM233" s="189">
        <v>0</v>
      </c>
      <c r="BN233" s="189">
        <v>0</v>
      </c>
      <c r="BO233" s="189">
        <v>0</v>
      </c>
    </row>
    <row r="234" spans="1:67" x14ac:dyDescent="0.25">
      <c r="B234" s="179" t="str">
        <f t="shared" si="26"/>
        <v>C</v>
      </c>
      <c r="C234" s="179" t="str">
        <f t="shared" si="27"/>
        <v>2599</v>
      </c>
      <c r="N234" s="1233" t="s">
        <v>102</v>
      </c>
      <c r="O234" s="1344"/>
      <c r="P234" s="1233" t="s">
        <v>345</v>
      </c>
      <c r="Q234" s="1344"/>
      <c r="R234" s="1233"/>
      <c r="S234" s="1344"/>
      <c r="T234" s="1233"/>
      <c r="U234" s="1344"/>
      <c r="V234" s="1233"/>
      <c r="W234" s="1344"/>
      <c r="X234" s="1344"/>
      <c r="Y234" s="1233"/>
      <c r="Z234" s="1344"/>
      <c r="AA234" s="1344"/>
      <c r="AB234" s="1233"/>
      <c r="AC234" s="1344"/>
      <c r="AD234" s="1233"/>
      <c r="AE234" s="1344"/>
      <c r="AF234" s="1232" t="s">
        <v>346</v>
      </c>
      <c r="AG234" s="1344"/>
      <c r="AH234" s="1344"/>
      <c r="AI234" s="1344"/>
      <c r="AJ234" s="1344"/>
      <c r="AK234" s="1344"/>
      <c r="AL234" s="1344"/>
      <c r="AM234" s="1344"/>
      <c r="AN234" s="1233" t="s">
        <v>281</v>
      </c>
      <c r="AO234" s="1344"/>
      <c r="AP234" s="1344"/>
      <c r="AQ234" s="1344"/>
      <c r="AR234" s="1344"/>
      <c r="AS234" s="1233" t="s">
        <v>282</v>
      </c>
      <c r="AT234" s="1344"/>
      <c r="AU234" s="1344"/>
      <c r="AV234" s="169" t="s">
        <v>68</v>
      </c>
      <c r="AW234" s="1234" t="s">
        <v>283</v>
      </c>
      <c r="AX234" s="1344"/>
      <c r="AY234" s="1344"/>
      <c r="AZ234" s="1344"/>
      <c r="BA234" s="1344"/>
      <c r="BB234" s="1344"/>
      <c r="BC234" s="170">
        <v>10875414179</v>
      </c>
      <c r="BD234" s="171">
        <v>0</v>
      </c>
      <c r="BE234" s="171">
        <v>0</v>
      </c>
      <c r="BF234" s="171">
        <v>0</v>
      </c>
      <c r="BG234" s="171">
        <v>0</v>
      </c>
      <c r="BH234" s="171">
        <v>0</v>
      </c>
      <c r="BI234" s="171">
        <v>0</v>
      </c>
      <c r="BJ234" s="171">
        <v>0</v>
      </c>
      <c r="BK234" s="171">
        <v>0</v>
      </c>
      <c r="BL234" s="171">
        <v>0</v>
      </c>
      <c r="BM234" s="171">
        <v>0</v>
      </c>
      <c r="BN234" s="171">
        <v>0</v>
      </c>
      <c r="BO234" s="171">
        <v>0</v>
      </c>
    </row>
    <row r="235" spans="1:67" x14ac:dyDescent="0.25">
      <c r="B235" s="179" t="str">
        <f t="shared" ref="B235:B240" si="38">+N235</f>
        <v>C</v>
      </c>
      <c r="C235" s="179" t="str">
        <f t="shared" ref="C235:C240" si="39">+P235</f>
        <v>2599</v>
      </c>
      <c r="N235" s="1233" t="s">
        <v>102</v>
      </c>
      <c r="O235" s="1344"/>
      <c r="P235" s="1233" t="s">
        <v>345</v>
      </c>
      <c r="Q235" s="1344"/>
      <c r="R235" s="1233"/>
      <c r="S235" s="1344"/>
      <c r="T235" s="1233"/>
      <c r="U235" s="1344"/>
      <c r="V235" s="1233"/>
      <c r="W235" s="1344"/>
      <c r="X235" s="1344"/>
      <c r="Y235" s="1233"/>
      <c r="Z235" s="1344"/>
      <c r="AA235" s="1344"/>
      <c r="AB235" s="1233"/>
      <c r="AC235" s="1344"/>
      <c r="AD235" s="1233"/>
      <c r="AE235" s="1344"/>
      <c r="AF235" s="1232" t="s">
        <v>346</v>
      </c>
      <c r="AG235" s="1344"/>
      <c r="AH235" s="1344"/>
      <c r="AI235" s="1344"/>
      <c r="AJ235" s="1344"/>
      <c r="AK235" s="1344"/>
      <c r="AL235" s="1344"/>
      <c r="AM235" s="1344"/>
      <c r="AN235" s="1233" t="s">
        <v>281</v>
      </c>
      <c r="AO235" s="1344"/>
      <c r="AP235" s="1344"/>
      <c r="AQ235" s="1344"/>
      <c r="AR235" s="1344"/>
      <c r="AS235" s="1233" t="s">
        <v>282</v>
      </c>
      <c r="AT235" s="1344"/>
      <c r="AU235" s="1344"/>
      <c r="AV235" s="169" t="s">
        <v>311</v>
      </c>
      <c r="AW235" s="1234" t="s">
        <v>329</v>
      </c>
      <c r="AX235" s="1344"/>
      <c r="AY235" s="1344"/>
      <c r="AZ235" s="1344"/>
      <c r="BA235" s="1344"/>
      <c r="BB235" s="1344"/>
      <c r="BC235" s="170">
        <v>9021085821</v>
      </c>
      <c r="BD235" s="171">
        <v>0</v>
      </c>
      <c r="BE235" s="171">
        <v>0</v>
      </c>
      <c r="BF235" s="171">
        <v>0</v>
      </c>
      <c r="BG235" s="171">
        <v>0</v>
      </c>
      <c r="BH235" s="171">
        <v>0</v>
      </c>
      <c r="BI235" s="171">
        <v>0</v>
      </c>
      <c r="BJ235" s="171">
        <v>0</v>
      </c>
      <c r="BK235" s="171">
        <v>0</v>
      </c>
      <c r="BL235" s="171">
        <v>0</v>
      </c>
      <c r="BM235" s="171">
        <v>0</v>
      </c>
      <c r="BN235" s="171">
        <v>0</v>
      </c>
      <c r="BO235" s="171">
        <v>0</v>
      </c>
    </row>
    <row r="236" spans="1:67" x14ac:dyDescent="0.25">
      <c r="B236" s="179" t="str">
        <f t="shared" si="38"/>
        <v>C</v>
      </c>
      <c r="C236" s="179" t="str">
        <f t="shared" si="39"/>
        <v>2599</v>
      </c>
      <c r="D236" s="179" t="str">
        <f>+R236</f>
        <v>1000</v>
      </c>
      <c r="E236" s="179">
        <f>+T236</f>
        <v>0</v>
      </c>
      <c r="N236" s="1233" t="s">
        <v>102</v>
      </c>
      <c r="O236" s="1344"/>
      <c r="P236" s="1233" t="s">
        <v>345</v>
      </c>
      <c r="Q236" s="1344"/>
      <c r="R236" s="1233" t="s">
        <v>332</v>
      </c>
      <c r="S236" s="1344"/>
      <c r="T236" s="1233"/>
      <c r="U236" s="1344"/>
      <c r="V236" s="1233"/>
      <c r="W236" s="1344"/>
      <c r="X236" s="1344"/>
      <c r="Y236" s="1233"/>
      <c r="Z236" s="1344"/>
      <c r="AA236" s="1344"/>
      <c r="AB236" s="1233"/>
      <c r="AC236" s="1344"/>
      <c r="AD236" s="1233"/>
      <c r="AE236" s="1344"/>
      <c r="AF236" s="1232" t="s">
        <v>333</v>
      </c>
      <c r="AG236" s="1344"/>
      <c r="AH236" s="1344"/>
      <c r="AI236" s="1344"/>
      <c r="AJ236" s="1344"/>
      <c r="AK236" s="1344"/>
      <c r="AL236" s="1344"/>
      <c r="AM236" s="1344"/>
      <c r="AN236" s="1233" t="s">
        <v>281</v>
      </c>
      <c r="AO236" s="1344"/>
      <c r="AP236" s="1344"/>
      <c r="AQ236" s="1344"/>
      <c r="AR236" s="1344"/>
      <c r="AS236" s="1233" t="s">
        <v>282</v>
      </c>
      <c r="AT236" s="1344"/>
      <c r="AU236" s="1344"/>
      <c r="AV236" s="169" t="s">
        <v>68</v>
      </c>
      <c r="AW236" s="1234" t="s">
        <v>283</v>
      </c>
      <c r="AX236" s="1344"/>
      <c r="AY236" s="1344"/>
      <c r="AZ236" s="1344"/>
      <c r="BA236" s="1344"/>
      <c r="BB236" s="1344"/>
      <c r="BC236" s="170">
        <v>10875414179</v>
      </c>
      <c r="BD236" s="171">
        <v>0</v>
      </c>
      <c r="BE236" s="171">
        <v>0</v>
      </c>
      <c r="BF236" s="171">
        <v>0</v>
      </c>
      <c r="BG236" s="171">
        <v>0</v>
      </c>
      <c r="BH236" s="171">
        <v>0</v>
      </c>
      <c r="BI236" s="171">
        <v>0</v>
      </c>
      <c r="BJ236" s="171">
        <v>0</v>
      </c>
      <c r="BK236" s="171">
        <v>0</v>
      </c>
      <c r="BL236" s="171">
        <v>0</v>
      </c>
      <c r="BM236" s="171">
        <v>0</v>
      </c>
      <c r="BN236" s="171">
        <v>0</v>
      </c>
      <c r="BO236" s="171">
        <v>0</v>
      </c>
    </row>
    <row r="237" spans="1:67" x14ac:dyDescent="0.25">
      <c r="B237" s="179" t="str">
        <f t="shared" si="38"/>
        <v>C</v>
      </c>
      <c r="C237" s="179" t="str">
        <f t="shared" si="39"/>
        <v>2599</v>
      </c>
      <c r="D237" s="179" t="str">
        <f>+R237</f>
        <v>1000</v>
      </c>
      <c r="E237" s="179">
        <f>+T237</f>
        <v>0</v>
      </c>
      <c r="N237" s="1233" t="s">
        <v>102</v>
      </c>
      <c r="O237" s="1344"/>
      <c r="P237" s="1233" t="s">
        <v>345</v>
      </c>
      <c r="Q237" s="1344"/>
      <c r="R237" s="1233" t="s">
        <v>332</v>
      </c>
      <c r="S237" s="1344"/>
      <c r="T237" s="1233"/>
      <c r="U237" s="1344"/>
      <c r="V237" s="1233"/>
      <c r="W237" s="1344"/>
      <c r="X237" s="1344"/>
      <c r="Y237" s="1233"/>
      <c r="Z237" s="1344"/>
      <c r="AA237" s="1344"/>
      <c r="AB237" s="1233"/>
      <c r="AC237" s="1344"/>
      <c r="AD237" s="1233"/>
      <c r="AE237" s="1344"/>
      <c r="AF237" s="1232" t="s">
        <v>333</v>
      </c>
      <c r="AG237" s="1344"/>
      <c r="AH237" s="1344"/>
      <c r="AI237" s="1344"/>
      <c r="AJ237" s="1344"/>
      <c r="AK237" s="1344"/>
      <c r="AL237" s="1344"/>
      <c r="AM237" s="1344"/>
      <c r="AN237" s="1233" t="s">
        <v>281</v>
      </c>
      <c r="AO237" s="1344"/>
      <c r="AP237" s="1344"/>
      <c r="AQ237" s="1344"/>
      <c r="AR237" s="1344"/>
      <c r="AS237" s="1233" t="s">
        <v>282</v>
      </c>
      <c r="AT237" s="1344"/>
      <c r="AU237" s="1344"/>
      <c r="AV237" s="169" t="s">
        <v>311</v>
      </c>
      <c r="AW237" s="1234" t="s">
        <v>329</v>
      </c>
      <c r="AX237" s="1344"/>
      <c r="AY237" s="1344"/>
      <c r="AZ237" s="1344"/>
      <c r="BA237" s="1344"/>
      <c r="BB237" s="1344"/>
      <c r="BC237" s="170">
        <v>9021085821</v>
      </c>
      <c r="BD237" s="171">
        <v>0</v>
      </c>
      <c r="BE237" s="171">
        <v>0</v>
      </c>
      <c r="BF237" s="171">
        <v>0</v>
      </c>
      <c r="BG237" s="171">
        <v>0</v>
      </c>
      <c r="BH237" s="171">
        <v>0</v>
      </c>
      <c r="BI237" s="171">
        <v>0</v>
      </c>
      <c r="BJ237" s="171">
        <v>0</v>
      </c>
      <c r="BK237" s="171">
        <v>0</v>
      </c>
      <c r="BL237" s="171">
        <v>0</v>
      </c>
      <c r="BM237" s="171">
        <v>0</v>
      </c>
      <c r="BN237" s="171">
        <v>0</v>
      </c>
      <c r="BO237" s="171">
        <v>0</v>
      </c>
    </row>
    <row r="238" spans="1:67" s="185" customFormat="1" x14ac:dyDescent="0.25">
      <c r="A238" s="185" t="str">
        <f>+B238&amp;"-"&amp;C238&amp;"-"&amp;D238&amp;"-"&amp;E238&amp;"-"&amp;F238&amp;"-"&amp;G238&amp;"-"&amp;H238&amp;"-"&amp;AV238</f>
        <v>C-2599-1000-1----10</v>
      </c>
      <c r="B238" s="186" t="str">
        <f t="shared" si="38"/>
        <v>C</v>
      </c>
      <c r="C238" s="186" t="str">
        <f t="shared" si="39"/>
        <v>2599</v>
      </c>
      <c r="D238" s="186" t="str">
        <f>+R238</f>
        <v>1000</v>
      </c>
      <c r="E238" s="186" t="str">
        <f>+T238</f>
        <v>1</v>
      </c>
      <c r="F238" s="186"/>
      <c r="G238" s="186"/>
      <c r="H238" s="186"/>
      <c r="I238" s="186"/>
      <c r="J238" s="186"/>
      <c r="K238" s="186"/>
      <c r="M238" s="199"/>
      <c r="N238" s="1445" t="s">
        <v>102</v>
      </c>
      <c r="O238" s="1444"/>
      <c r="P238" s="1445" t="s">
        <v>345</v>
      </c>
      <c r="Q238" s="1444"/>
      <c r="R238" s="1445" t="s">
        <v>332</v>
      </c>
      <c r="S238" s="1444"/>
      <c r="T238" s="1445" t="s">
        <v>287</v>
      </c>
      <c r="U238" s="1444"/>
      <c r="V238" s="1445"/>
      <c r="W238" s="1444"/>
      <c r="X238" s="1444"/>
      <c r="Y238" s="1445"/>
      <c r="Z238" s="1444"/>
      <c r="AA238" s="1444"/>
      <c r="AB238" s="1445"/>
      <c r="AC238" s="1444"/>
      <c r="AD238" s="1445"/>
      <c r="AE238" s="1444"/>
      <c r="AF238" s="1446" t="s">
        <v>188</v>
      </c>
      <c r="AG238" s="1444"/>
      <c r="AH238" s="1444"/>
      <c r="AI238" s="1444"/>
      <c r="AJ238" s="1444"/>
      <c r="AK238" s="1444"/>
      <c r="AL238" s="1444"/>
      <c r="AM238" s="1444"/>
      <c r="AN238" s="1445" t="s">
        <v>281</v>
      </c>
      <c r="AO238" s="1444"/>
      <c r="AP238" s="1444"/>
      <c r="AQ238" s="1444"/>
      <c r="AR238" s="1444"/>
      <c r="AS238" s="1445" t="s">
        <v>282</v>
      </c>
      <c r="AT238" s="1444"/>
      <c r="AU238" s="1444"/>
      <c r="AV238" s="187" t="s">
        <v>68</v>
      </c>
      <c r="AW238" s="1443" t="s">
        <v>283</v>
      </c>
      <c r="AX238" s="1444"/>
      <c r="AY238" s="1444"/>
      <c r="AZ238" s="1444"/>
      <c r="BA238" s="1444"/>
      <c r="BB238" s="1444"/>
      <c r="BC238" s="188">
        <v>10875414179</v>
      </c>
      <c r="BD238" s="189">
        <v>0</v>
      </c>
      <c r="BE238" s="189">
        <v>0</v>
      </c>
      <c r="BF238" s="189">
        <v>0</v>
      </c>
      <c r="BG238" s="189">
        <v>0</v>
      </c>
      <c r="BH238" s="189">
        <v>0</v>
      </c>
      <c r="BI238" s="189">
        <v>0</v>
      </c>
      <c r="BJ238" s="189">
        <v>0</v>
      </c>
      <c r="BK238" s="189">
        <v>0</v>
      </c>
      <c r="BL238" s="189">
        <v>0</v>
      </c>
      <c r="BM238" s="189">
        <v>0</v>
      </c>
      <c r="BN238" s="189">
        <v>0</v>
      </c>
      <c r="BO238" s="189">
        <v>0</v>
      </c>
    </row>
    <row r="239" spans="1:67" s="185" customFormat="1" x14ac:dyDescent="0.25">
      <c r="A239" s="185" t="str">
        <f>+B239&amp;"-"&amp;C239&amp;"-"&amp;D239&amp;"-"&amp;E239&amp;"-"&amp;F239&amp;"-"&amp;G239&amp;"-"&amp;H239&amp;"-"&amp;AV239</f>
        <v>C-2599-1000-1----13</v>
      </c>
      <c r="B239" s="186" t="str">
        <f t="shared" si="38"/>
        <v>C</v>
      </c>
      <c r="C239" s="186" t="str">
        <f t="shared" si="39"/>
        <v>2599</v>
      </c>
      <c r="D239" s="186" t="str">
        <f>+R239</f>
        <v>1000</v>
      </c>
      <c r="E239" s="186" t="str">
        <f>+T239</f>
        <v>1</v>
      </c>
      <c r="F239" s="186"/>
      <c r="G239" s="186"/>
      <c r="H239" s="186"/>
      <c r="I239" s="186"/>
      <c r="J239" s="186"/>
      <c r="K239" s="186"/>
      <c r="M239" s="199"/>
      <c r="N239" s="1445" t="s">
        <v>102</v>
      </c>
      <c r="O239" s="1444"/>
      <c r="P239" s="1445" t="s">
        <v>345</v>
      </c>
      <c r="Q239" s="1444"/>
      <c r="R239" s="1445" t="s">
        <v>332</v>
      </c>
      <c r="S239" s="1444"/>
      <c r="T239" s="1445" t="s">
        <v>287</v>
      </c>
      <c r="U239" s="1444"/>
      <c r="V239" s="1445"/>
      <c r="W239" s="1444"/>
      <c r="X239" s="1444"/>
      <c r="Y239" s="1445"/>
      <c r="Z239" s="1444"/>
      <c r="AA239" s="1444"/>
      <c r="AB239" s="1445"/>
      <c r="AC239" s="1444"/>
      <c r="AD239" s="1445"/>
      <c r="AE239" s="1444"/>
      <c r="AF239" s="1446" t="s">
        <v>188</v>
      </c>
      <c r="AG239" s="1444"/>
      <c r="AH239" s="1444"/>
      <c r="AI239" s="1444"/>
      <c r="AJ239" s="1444"/>
      <c r="AK239" s="1444"/>
      <c r="AL239" s="1444"/>
      <c r="AM239" s="1444"/>
      <c r="AN239" s="1445" t="s">
        <v>281</v>
      </c>
      <c r="AO239" s="1444"/>
      <c r="AP239" s="1444"/>
      <c r="AQ239" s="1444"/>
      <c r="AR239" s="1444"/>
      <c r="AS239" s="1445" t="s">
        <v>282</v>
      </c>
      <c r="AT239" s="1444"/>
      <c r="AU239" s="1444"/>
      <c r="AV239" s="187" t="s">
        <v>311</v>
      </c>
      <c r="AW239" s="1443" t="s">
        <v>329</v>
      </c>
      <c r="AX239" s="1444"/>
      <c r="AY239" s="1444"/>
      <c r="AZ239" s="1444"/>
      <c r="BA239" s="1444"/>
      <c r="BB239" s="1444"/>
      <c r="BC239" s="188">
        <v>9021085821</v>
      </c>
      <c r="BD239" s="189">
        <v>0</v>
      </c>
      <c r="BE239" s="189">
        <v>0</v>
      </c>
      <c r="BF239" s="189">
        <v>0</v>
      </c>
      <c r="BG239" s="189">
        <v>0</v>
      </c>
      <c r="BH239" s="189">
        <v>0</v>
      </c>
      <c r="BI239" s="189">
        <v>0</v>
      </c>
      <c r="BJ239" s="189">
        <v>0</v>
      </c>
      <c r="BK239" s="189">
        <v>0</v>
      </c>
      <c r="BL239" s="189">
        <v>0</v>
      </c>
      <c r="BM239" s="189">
        <v>0</v>
      </c>
      <c r="BN239" s="189">
        <v>0</v>
      </c>
      <c r="BO239" s="189">
        <v>0</v>
      </c>
    </row>
    <row r="240" spans="1:67" x14ac:dyDescent="0.25">
      <c r="B240" s="179" t="str">
        <f t="shared" si="38"/>
        <v/>
      </c>
      <c r="C240" s="179" t="str">
        <f t="shared" si="39"/>
        <v/>
      </c>
      <c r="D240" s="179" t="str">
        <f>+R240</f>
        <v/>
      </c>
      <c r="E240" s="179" t="str">
        <f>+T240</f>
        <v/>
      </c>
      <c r="F240" s="180" t="s">
        <v>244</v>
      </c>
      <c r="G240" s="180" t="s">
        <v>244</v>
      </c>
      <c r="H240" s="179" t="str">
        <f>+AB240</f>
        <v/>
      </c>
      <c r="I240" s="180" t="s">
        <v>244</v>
      </c>
      <c r="J240" s="180" t="s">
        <v>244</v>
      </c>
      <c r="K240" s="180" t="s">
        <v>244</v>
      </c>
      <c r="L240" s="175" t="s">
        <v>244</v>
      </c>
      <c r="M240" s="202" t="s">
        <v>244</v>
      </c>
      <c r="N240" s="175" t="s">
        <v>244</v>
      </c>
      <c r="O240" s="175" t="s">
        <v>244</v>
      </c>
      <c r="P240" s="175" t="s">
        <v>244</v>
      </c>
      <c r="Q240" s="175" t="s">
        <v>244</v>
      </c>
      <c r="R240" s="175" t="s">
        <v>244</v>
      </c>
      <c r="S240" s="175" t="s">
        <v>244</v>
      </c>
      <c r="T240" s="175" t="s">
        <v>244</v>
      </c>
      <c r="U240" s="175" t="s">
        <v>244</v>
      </c>
      <c r="V240" s="175" t="s">
        <v>244</v>
      </c>
      <c r="W240" s="1361" t="s">
        <v>244</v>
      </c>
      <c r="X240" s="1344"/>
      <c r="Y240" s="1361" t="s">
        <v>244</v>
      </c>
      <c r="Z240" s="1344"/>
      <c r="AA240" s="175" t="s">
        <v>244</v>
      </c>
      <c r="AB240" s="175" t="s">
        <v>244</v>
      </c>
      <c r="AC240" s="175" t="s">
        <v>244</v>
      </c>
      <c r="AD240" s="175" t="s">
        <v>244</v>
      </c>
      <c r="AE240" s="175" t="s">
        <v>244</v>
      </c>
      <c r="AF240" s="175" t="s">
        <v>244</v>
      </c>
      <c r="AG240" s="175" t="s">
        <v>244</v>
      </c>
      <c r="AH240" s="175" t="s">
        <v>244</v>
      </c>
      <c r="AI240" s="175" t="s">
        <v>244</v>
      </c>
      <c r="AJ240" s="175" t="s">
        <v>244</v>
      </c>
      <c r="AK240" s="175" t="s">
        <v>244</v>
      </c>
      <c r="AL240" s="175" t="s">
        <v>244</v>
      </c>
      <c r="AM240" s="175" t="s">
        <v>244</v>
      </c>
      <c r="AN240" s="1361" t="s">
        <v>244</v>
      </c>
      <c r="AO240" s="1344"/>
      <c r="AP240" s="1361" t="s">
        <v>244</v>
      </c>
      <c r="AQ240" s="1344"/>
      <c r="AR240" s="175" t="s">
        <v>244</v>
      </c>
      <c r="AS240" s="175" t="s">
        <v>244</v>
      </c>
      <c r="AT240" s="175" t="s">
        <v>244</v>
      </c>
      <c r="AU240" s="175" t="s">
        <v>244</v>
      </c>
      <c r="AV240" s="175" t="s">
        <v>244</v>
      </c>
      <c r="AW240" s="175" t="s">
        <v>244</v>
      </c>
      <c r="AX240" s="175" t="s">
        <v>244</v>
      </c>
      <c r="AY240" s="175" t="s">
        <v>244</v>
      </c>
      <c r="AZ240" s="1361" t="s">
        <v>244</v>
      </c>
      <c r="BA240" s="1344"/>
      <c r="BB240" s="1344"/>
      <c r="BC240" s="175" t="s">
        <v>244</v>
      </c>
      <c r="BD240" s="175" t="s">
        <v>244</v>
      </c>
      <c r="BE240" s="175" t="s">
        <v>244</v>
      </c>
      <c r="BF240" s="175" t="s">
        <v>244</v>
      </c>
      <c r="BG240" s="175" t="s">
        <v>244</v>
      </c>
      <c r="BH240" s="175" t="s">
        <v>244</v>
      </c>
      <c r="BI240" s="175" t="s">
        <v>244</v>
      </c>
      <c r="BJ240" s="175" t="s">
        <v>244</v>
      </c>
      <c r="BK240" s="175" t="s">
        <v>244</v>
      </c>
      <c r="BL240" s="175" t="s">
        <v>244</v>
      </c>
      <c r="BM240" s="175" t="s">
        <v>244</v>
      </c>
      <c r="BN240" s="175" t="s">
        <v>244</v>
      </c>
      <c r="BO240" s="175" t="s">
        <v>244</v>
      </c>
    </row>
    <row r="241" spans="2:67" x14ac:dyDescent="0.25">
      <c r="B241" s="180" t="s">
        <v>244</v>
      </c>
      <c r="C241" s="180" t="s">
        <v>244</v>
      </c>
      <c r="D241" s="180" t="s">
        <v>244</v>
      </c>
      <c r="E241" s="180" t="s">
        <v>244</v>
      </c>
      <c r="F241" s="180" t="s">
        <v>244</v>
      </c>
      <c r="G241" s="180" t="s">
        <v>244</v>
      </c>
      <c r="H241" s="179" t="str">
        <f>+AB241</f>
        <v/>
      </c>
      <c r="I241" s="180" t="s">
        <v>244</v>
      </c>
      <c r="J241" s="180" t="s">
        <v>244</v>
      </c>
      <c r="K241" s="180" t="s">
        <v>244</v>
      </c>
      <c r="L241" s="175" t="s">
        <v>244</v>
      </c>
      <c r="M241" s="202" t="s">
        <v>244</v>
      </c>
      <c r="N241" s="175" t="s">
        <v>244</v>
      </c>
      <c r="O241" s="175" t="s">
        <v>244</v>
      </c>
      <c r="P241" s="175" t="s">
        <v>244</v>
      </c>
      <c r="Q241" s="175" t="s">
        <v>244</v>
      </c>
      <c r="R241" s="175" t="s">
        <v>244</v>
      </c>
      <c r="S241" s="175" t="s">
        <v>244</v>
      </c>
      <c r="T241" s="175" t="s">
        <v>244</v>
      </c>
      <c r="U241" s="175" t="s">
        <v>244</v>
      </c>
      <c r="V241" s="175" t="s">
        <v>244</v>
      </c>
      <c r="W241" s="1361" t="s">
        <v>244</v>
      </c>
      <c r="X241" s="1344"/>
      <c r="Y241" s="1361" t="s">
        <v>244</v>
      </c>
      <c r="Z241" s="1344"/>
      <c r="AA241" s="175" t="s">
        <v>244</v>
      </c>
      <c r="AB241" s="175" t="s">
        <v>244</v>
      </c>
      <c r="AC241" s="175" t="s">
        <v>244</v>
      </c>
      <c r="AD241" s="175" t="s">
        <v>244</v>
      </c>
      <c r="AE241" s="175" t="s">
        <v>244</v>
      </c>
      <c r="AF241" s="175" t="s">
        <v>244</v>
      </c>
      <c r="AG241" s="175" t="s">
        <v>244</v>
      </c>
      <c r="AH241" s="175" t="s">
        <v>244</v>
      </c>
      <c r="AI241" s="175" t="s">
        <v>244</v>
      </c>
      <c r="AJ241" s="175" t="s">
        <v>244</v>
      </c>
      <c r="AK241" s="175" t="s">
        <v>244</v>
      </c>
      <c r="AL241" s="175" t="s">
        <v>244</v>
      </c>
      <c r="AM241" s="175" t="s">
        <v>244</v>
      </c>
      <c r="AN241" s="1361" t="s">
        <v>244</v>
      </c>
      <c r="AO241" s="1344"/>
      <c r="AP241" s="1361" t="s">
        <v>244</v>
      </c>
      <c r="AQ241" s="1344"/>
      <c r="AR241" s="175" t="s">
        <v>244</v>
      </c>
      <c r="AS241" s="175" t="s">
        <v>244</v>
      </c>
      <c r="AT241" s="175" t="s">
        <v>244</v>
      </c>
      <c r="AU241" s="175" t="s">
        <v>244</v>
      </c>
      <c r="AV241" s="175" t="s">
        <v>244</v>
      </c>
      <c r="AW241" s="175" t="s">
        <v>244</v>
      </c>
      <c r="AX241" s="175" t="s">
        <v>244</v>
      </c>
      <c r="AY241" s="175" t="s">
        <v>244</v>
      </c>
      <c r="AZ241" s="1361" t="s">
        <v>244</v>
      </c>
      <c r="BA241" s="1344"/>
      <c r="BB241" s="1344"/>
      <c r="BC241" s="175" t="s">
        <v>244</v>
      </c>
      <c r="BD241" s="175" t="s">
        <v>244</v>
      </c>
      <c r="BE241" s="175" t="s">
        <v>244</v>
      </c>
      <c r="BF241" s="175" t="s">
        <v>244</v>
      </c>
      <c r="BG241" s="175" t="s">
        <v>244</v>
      </c>
      <c r="BH241" s="175" t="s">
        <v>244</v>
      </c>
      <c r="BI241" s="175" t="s">
        <v>244</v>
      </c>
      <c r="BJ241" s="175" t="s">
        <v>244</v>
      </c>
      <c r="BK241" s="175" t="s">
        <v>244</v>
      </c>
      <c r="BL241" s="175" t="s">
        <v>244</v>
      </c>
      <c r="BM241" s="175" t="s">
        <v>244</v>
      </c>
      <c r="BN241" s="175" t="s">
        <v>244</v>
      </c>
      <c r="BO241" s="175" t="s">
        <v>244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359"/>
  <sheetViews>
    <sheetView showGridLines="0" zoomScaleNormal="100" workbookViewId="0">
      <pane xSplit="36" ySplit="16" topLeftCell="AT17" activePane="bottomRight" state="frozen"/>
      <selection activeCell="D185" sqref="D185"/>
      <selection pane="topRight" activeCell="D185" sqref="D185"/>
      <selection pane="bottomLeft" activeCell="D185" sqref="D185"/>
      <selection pane="bottomRight" activeCell="D185" sqref="D185:E185"/>
    </sheetView>
  </sheetViews>
  <sheetFormatPr baseColWidth="10" defaultRowHeight="15" x14ac:dyDescent="0.25"/>
  <cols>
    <col min="1" max="1" width="20.85546875" style="908" bestFit="1" customWidth="1"/>
    <col min="2" max="2" width="2.85546875" style="860" customWidth="1"/>
    <col min="3" max="6" width="2.7109375" style="860" customWidth="1"/>
    <col min="7" max="7" width="2.85546875" style="860" customWidth="1"/>
    <col min="8" max="10" width="2.7109375" style="860" customWidth="1"/>
    <col min="11" max="11" width="2.42578125" style="860" customWidth="1"/>
    <col min="12" max="12" width="0.28515625" style="860" customWidth="1"/>
    <col min="13" max="13" width="1" style="860" customWidth="1"/>
    <col min="14" max="14" width="1.5703125" style="860" customWidth="1"/>
    <col min="15" max="19" width="2.7109375" style="860" customWidth="1"/>
    <col min="20" max="20" width="16.42578125" style="867" customWidth="1"/>
    <col min="21" max="27" width="2.7109375" style="860" customWidth="1"/>
    <col min="28" max="28" width="2.42578125" style="860" customWidth="1"/>
    <col min="29" max="29" width="0.28515625" style="860" customWidth="1"/>
    <col min="30" max="30" width="1.85546875" style="860" customWidth="1"/>
    <col min="31" max="31" width="0.85546875" style="860" customWidth="1"/>
    <col min="32" max="32" width="2.7109375" style="860" customWidth="1"/>
    <col min="33" max="35" width="4.28515625" style="860" customWidth="1"/>
    <col min="36" max="36" width="7.28515625" style="860" customWidth="1"/>
    <col min="37" max="37" width="3.140625" style="860" customWidth="1"/>
    <col min="38" max="39" width="2.7109375" style="860" customWidth="1"/>
    <col min="40" max="41" width="0.85546875" style="860" customWidth="1"/>
    <col min="42" max="42" width="1" style="860" customWidth="1"/>
    <col min="43" max="43" width="14.7109375" style="860" customWidth="1"/>
    <col min="44" max="44" width="14.7109375" style="739" customWidth="1"/>
    <col min="45" max="45" width="13.85546875" style="860" bestFit="1" customWidth="1"/>
    <col min="46" max="46" width="13" style="860" customWidth="1"/>
    <col min="47" max="47" width="14.7109375" style="951" customWidth="1"/>
    <col min="48" max="48" width="14" style="860" customWidth="1"/>
    <col min="49" max="49" width="14.7109375" style="739" customWidth="1"/>
    <col min="50" max="50" width="13.85546875" style="860" bestFit="1" customWidth="1"/>
    <col min="51" max="51" width="14.7109375" style="739" customWidth="1"/>
    <col min="52" max="52" width="13.140625" style="860" bestFit="1" customWidth="1"/>
    <col min="53" max="53" width="14.7109375" style="860" bestFit="1" customWidth="1"/>
    <col min="54" max="54" width="16.140625" style="860" bestFit="1" customWidth="1"/>
    <col min="55" max="55" width="11.7109375" style="860" bestFit="1" customWidth="1"/>
    <col min="56" max="56" width="0.5703125" style="860" customWidth="1"/>
    <col min="57" max="57" width="12" style="868" bestFit="1" customWidth="1"/>
    <col min="58" max="16384" width="11.42578125" style="860"/>
  </cols>
  <sheetData>
    <row r="1" spans="2:57" ht="4.3499999999999996" customHeight="1" x14ac:dyDescent="0.25"/>
    <row r="2" spans="2:57" ht="4.3499999999999996" customHeight="1" x14ac:dyDescent="0.25">
      <c r="B2" s="1145"/>
      <c r="C2" s="1145"/>
      <c r="D2" s="1145"/>
      <c r="E2" s="1145"/>
      <c r="F2" s="1145"/>
      <c r="G2" s="1145"/>
      <c r="H2" s="1145"/>
      <c r="I2" s="1145"/>
      <c r="J2" s="1145"/>
      <c r="K2" s="1145"/>
    </row>
    <row r="3" spans="2:57" ht="14.1" customHeight="1" x14ac:dyDescent="0.25">
      <c r="B3" s="1145"/>
      <c r="C3" s="1145"/>
      <c r="D3" s="1145"/>
      <c r="E3" s="1145"/>
      <c r="F3" s="1145"/>
      <c r="G3" s="1145"/>
      <c r="H3" s="1145"/>
      <c r="I3" s="1145"/>
      <c r="J3" s="1145"/>
      <c r="K3" s="1145"/>
      <c r="N3" s="1146" t="s">
        <v>422</v>
      </c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B3" s="1145"/>
      <c r="AE3" s="1147" t="s">
        <v>246</v>
      </c>
      <c r="AF3" s="1145"/>
      <c r="AG3" s="1145"/>
      <c r="AH3" s="1145"/>
      <c r="AI3" s="1145"/>
      <c r="AJ3" s="1145"/>
      <c r="AK3" s="1145"/>
      <c r="AL3" s="1145"/>
      <c r="AM3" s="1145"/>
      <c r="AN3" s="1145"/>
      <c r="AP3" s="1148" t="s">
        <v>424</v>
      </c>
      <c r="AQ3" s="1145"/>
      <c r="AR3" s="1145"/>
      <c r="AS3" s="1145"/>
      <c r="AT3" s="1145"/>
    </row>
    <row r="4" spans="2:57" ht="7.15" customHeight="1" x14ac:dyDescent="0.25">
      <c r="B4" s="1145"/>
      <c r="C4" s="1145"/>
      <c r="D4" s="1145"/>
      <c r="E4" s="1145"/>
      <c r="F4" s="1145"/>
      <c r="G4" s="1145"/>
      <c r="H4" s="1145"/>
      <c r="I4" s="1145"/>
      <c r="J4" s="1145"/>
      <c r="K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  <c r="AB4" s="1145"/>
    </row>
    <row r="5" spans="2:57" ht="28.35" customHeight="1" x14ac:dyDescent="0.25">
      <c r="B5" s="1145"/>
      <c r="C5" s="1145"/>
      <c r="D5" s="1145"/>
      <c r="E5" s="1145"/>
      <c r="F5" s="1145"/>
      <c r="G5" s="1145"/>
      <c r="H5" s="1145"/>
      <c r="I5" s="1145"/>
      <c r="J5" s="1145"/>
      <c r="K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B5" s="1145"/>
      <c r="AE5" s="1149" t="s">
        <v>247</v>
      </c>
      <c r="AF5" s="1145"/>
      <c r="AG5" s="1145"/>
      <c r="AH5" s="1145"/>
      <c r="AI5" s="1145"/>
      <c r="AJ5" s="1145"/>
      <c r="AK5" s="1145"/>
      <c r="AL5" s="1145"/>
      <c r="AM5" s="1145"/>
      <c r="AN5" s="1145"/>
      <c r="AP5" s="1150" t="s">
        <v>248</v>
      </c>
      <c r="AQ5" s="1145"/>
      <c r="AR5" s="1145"/>
      <c r="AS5" s="1145"/>
      <c r="AT5" s="1145"/>
    </row>
    <row r="6" spans="2:57" ht="2.85" customHeight="1" x14ac:dyDescent="0.25">
      <c r="B6" s="1145"/>
      <c r="C6" s="1145"/>
      <c r="D6" s="1145"/>
      <c r="E6" s="1145"/>
      <c r="F6" s="1145"/>
      <c r="G6" s="1145"/>
      <c r="H6" s="1145"/>
      <c r="I6" s="1145"/>
      <c r="J6" s="1145"/>
      <c r="K6" s="1145"/>
      <c r="AE6" s="1145"/>
      <c r="AF6" s="1145"/>
      <c r="AG6" s="1145"/>
      <c r="AH6" s="1145"/>
      <c r="AI6" s="1145"/>
      <c r="AJ6" s="1145"/>
      <c r="AK6" s="1145"/>
      <c r="AL6" s="1145"/>
      <c r="AM6" s="1145"/>
      <c r="AN6" s="1145"/>
      <c r="AP6" s="1145"/>
      <c r="AQ6" s="1145"/>
      <c r="AR6" s="1145"/>
      <c r="AS6" s="1145"/>
      <c r="AT6" s="1145"/>
    </row>
    <row r="7" spans="2:57" x14ac:dyDescent="0.25"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P7" s="1145"/>
      <c r="AQ7" s="1145"/>
      <c r="AR7" s="1145"/>
      <c r="AS7" s="1145"/>
      <c r="AT7" s="1145"/>
    </row>
    <row r="8" spans="2:57" ht="7.15" customHeight="1" x14ac:dyDescent="0.25"/>
    <row r="9" spans="2:57" ht="14.1" customHeight="1" x14ac:dyDescent="0.25">
      <c r="AE9" s="1149" t="s">
        <v>249</v>
      </c>
      <c r="AF9" s="1145"/>
      <c r="AG9" s="1145"/>
      <c r="AH9" s="1145"/>
      <c r="AI9" s="1145"/>
      <c r="AJ9" s="1145"/>
      <c r="AK9" s="1145"/>
      <c r="AL9" s="1145"/>
      <c r="AM9" s="1145"/>
      <c r="AN9" s="1145"/>
      <c r="AP9" s="1150" t="s">
        <v>965</v>
      </c>
      <c r="AQ9" s="1145"/>
      <c r="AR9" s="1145"/>
      <c r="AS9" s="1145"/>
      <c r="AT9" s="1145"/>
    </row>
    <row r="10" spans="2:57" ht="0" hidden="1" customHeight="1" x14ac:dyDescent="0.25"/>
    <row r="11" spans="2:57" ht="19.899999999999999" customHeight="1" x14ac:dyDescent="0.25"/>
    <row r="12" spans="2:57" ht="0" hidden="1" customHeight="1" x14ac:dyDescent="0.25"/>
    <row r="13" spans="2:57" ht="8.4499999999999993" customHeight="1" x14ac:dyDescent="0.25"/>
    <row r="14" spans="2:57" ht="16.5" customHeight="1" x14ac:dyDescent="0.25">
      <c r="B14" s="1155" t="s">
        <v>250</v>
      </c>
      <c r="C14" s="1137"/>
      <c r="D14" s="1137"/>
      <c r="E14" s="1137"/>
      <c r="F14" s="1138"/>
      <c r="G14" s="1156" t="s">
        <v>423</v>
      </c>
      <c r="H14" s="1137"/>
      <c r="I14" s="1138"/>
      <c r="J14" s="1155" t="s">
        <v>251</v>
      </c>
      <c r="K14" s="1137"/>
      <c r="L14" s="1137"/>
      <c r="M14" s="1137"/>
      <c r="N14" s="1137"/>
      <c r="O14" s="1137"/>
      <c r="P14" s="1137"/>
      <c r="Q14" s="1138"/>
      <c r="R14" s="1157" t="s">
        <v>252</v>
      </c>
      <c r="S14" s="1137"/>
      <c r="T14" s="1137"/>
      <c r="U14" s="1137"/>
      <c r="V14" s="1137"/>
      <c r="W14" s="1137"/>
      <c r="X14" s="1138"/>
      <c r="Y14" s="1155" t="s">
        <v>253</v>
      </c>
      <c r="Z14" s="1137"/>
      <c r="AA14" s="1137"/>
      <c r="AB14" s="1137"/>
      <c r="AC14" s="1137"/>
      <c r="AD14" s="1137"/>
      <c r="AE14" s="1138"/>
      <c r="AF14" s="1158" t="s">
        <v>433</v>
      </c>
      <c r="AG14" s="1159"/>
      <c r="AH14" s="1159"/>
      <c r="AI14" s="1159"/>
      <c r="AJ14" s="1159"/>
      <c r="AK14" s="1160"/>
      <c r="AL14" s="862" t="s">
        <v>244</v>
      </c>
      <c r="AM14" s="862" t="s">
        <v>244</v>
      </c>
      <c r="AN14" s="1080" t="s">
        <v>244</v>
      </c>
      <c r="AO14" s="1145"/>
      <c r="AP14" s="1145"/>
      <c r="AQ14" s="862" t="s">
        <v>244</v>
      </c>
      <c r="AR14" s="962" t="s">
        <v>244</v>
      </c>
      <c r="AS14" s="862" t="s">
        <v>244</v>
      </c>
      <c r="AT14" s="862" t="s">
        <v>244</v>
      </c>
      <c r="AU14" s="341" t="s">
        <v>244</v>
      </c>
      <c r="AV14" s="862" t="s">
        <v>244</v>
      </c>
      <c r="AW14" s="962" t="s">
        <v>244</v>
      </c>
      <c r="AX14" s="862" t="s">
        <v>244</v>
      </c>
      <c r="AY14" s="962" t="s">
        <v>244</v>
      </c>
      <c r="AZ14" s="862" t="s">
        <v>244</v>
      </c>
      <c r="BA14" s="862" t="s">
        <v>244</v>
      </c>
      <c r="BB14" s="862" t="s">
        <v>244</v>
      </c>
      <c r="BC14" s="862" t="s">
        <v>244</v>
      </c>
      <c r="BE14" s="869" t="s">
        <v>244</v>
      </c>
    </row>
    <row r="15" spans="2:57" x14ac:dyDescent="0.25">
      <c r="B15" s="1151" t="s">
        <v>254</v>
      </c>
      <c r="C15" s="1137"/>
      <c r="D15" s="1137"/>
      <c r="E15" s="1137"/>
      <c r="F15" s="1137"/>
      <c r="G15" s="1138"/>
      <c r="H15" s="1152" t="s">
        <v>248</v>
      </c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7"/>
      <c r="AH15" s="1138"/>
      <c r="AI15" s="861" t="s">
        <v>244</v>
      </c>
      <c r="AJ15" s="861" t="s">
        <v>244</v>
      </c>
      <c r="AK15" s="861" t="s">
        <v>244</v>
      </c>
      <c r="AL15" s="861" t="s">
        <v>244</v>
      </c>
      <c r="AM15" s="861" t="s">
        <v>244</v>
      </c>
      <c r="AN15" s="1153" t="s">
        <v>244</v>
      </c>
      <c r="AO15" s="1154"/>
      <c r="AP15" s="1154"/>
      <c r="AQ15" s="862" t="s">
        <v>244</v>
      </c>
      <c r="AR15" s="962" t="s">
        <v>244</v>
      </c>
      <c r="AS15" s="862" t="s">
        <v>244</v>
      </c>
      <c r="AT15" s="862" t="s">
        <v>244</v>
      </c>
      <c r="AU15" s="341" t="s">
        <v>244</v>
      </c>
      <c r="AV15" s="862" t="s">
        <v>244</v>
      </c>
      <c r="AW15" s="962" t="s">
        <v>244</v>
      </c>
      <c r="AX15" s="862" t="s">
        <v>244</v>
      </c>
      <c r="AY15" s="962" t="s">
        <v>244</v>
      </c>
      <c r="AZ15" s="862" t="s">
        <v>244</v>
      </c>
      <c r="BA15" s="862" t="s">
        <v>244</v>
      </c>
      <c r="BB15" s="862" t="s">
        <v>244</v>
      </c>
      <c r="BC15" s="862" t="s">
        <v>244</v>
      </c>
      <c r="BE15" s="869" t="s">
        <v>244</v>
      </c>
    </row>
    <row r="16" spans="2:57" ht="24" customHeight="1" x14ac:dyDescent="0.25">
      <c r="B16" s="1151" t="s">
        <v>671</v>
      </c>
      <c r="C16" s="1137"/>
      <c r="D16" s="1137"/>
      <c r="E16" s="1137"/>
      <c r="F16" s="1137"/>
      <c r="G16" s="1137"/>
      <c r="H16" s="1138"/>
      <c r="I16" s="1152" t="s">
        <v>672</v>
      </c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7"/>
      <c r="AP16" s="1138"/>
      <c r="AQ16" s="862" t="s">
        <v>244</v>
      </c>
      <c r="AR16" s="962" t="s">
        <v>244</v>
      </c>
      <c r="AS16" s="862" t="s">
        <v>244</v>
      </c>
      <c r="AT16" s="862" t="s">
        <v>244</v>
      </c>
      <c r="AU16" s="341" t="s">
        <v>244</v>
      </c>
      <c r="AV16" s="862" t="s">
        <v>244</v>
      </c>
      <c r="AW16" s="962" t="s">
        <v>244</v>
      </c>
      <c r="AX16" s="862" t="s">
        <v>244</v>
      </c>
      <c r="AY16" s="962" t="s">
        <v>244</v>
      </c>
      <c r="AZ16" s="862" t="s">
        <v>244</v>
      </c>
      <c r="BA16" s="862" t="s">
        <v>244</v>
      </c>
      <c r="BB16" s="862" t="s">
        <v>244</v>
      </c>
      <c r="BC16" s="862" t="s">
        <v>244</v>
      </c>
      <c r="BE16" s="869" t="s">
        <v>244</v>
      </c>
    </row>
    <row r="17" spans="1:58" ht="45" customHeight="1" x14ac:dyDescent="0.25">
      <c r="B17" s="1136" t="s">
        <v>255</v>
      </c>
      <c r="C17" s="1138"/>
      <c r="D17" s="1140" t="s">
        <v>256</v>
      </c>
      <c r="E17" s="1138"/>
      <c r="F17" s="1136" t="s">
        <v>257</v>
      </c>
      <c r="G17" s="1138"/>
      <c r="H17" s="1136" t="s">
        <v>258</v>
      </c>
      <c r="I17" s="1138"/>
      <c r="J17" s="1136" t="s">
        <v>259</v>
      </c>
      <c r="K17" s="1137"/>
      <c r="L17" s="1138"/>
      <c r="M17" s="1136" t="s">
        <v>260</v>
      </c>
      <c r="N17" s="1137"/>
      <c r="O17" s="1138"/>
      <c r="P17" s="1136" t="s">
        <v>261</v>
      </c>
      <c r="Q17" s="1138"/>
      <c r="R17" s="1136" t="s">
        <v>262</v>
      </c>
      <c r="S17" s="1138"/>
      <c r="T17" s="1136" t="s">
        <v>263</v>
      </c>
      <c r="U17" s="1137"/>
      <c r="V17" s="1137"/>
      <c r="W17" s="1137"/>
      <c r="X17" s="1137"/>
      <c r="Y17" s="1137"/>
      <c r="Z17" s="1137"/>
      <c r="AA17" s="1138"/>
      <c r="AB17" s="1136" t="s">
        <v>264</v>
      </c>
      <c r="AC17" s="1137"/>
      <c r="AD17" s="1137"/>
      <c r="AE17" s="1137"/>
      <c r="AF17" s="1138"/>
      <c r="AG17" s="1136" t="s">
        <v>265</v>
      </c>
      <c r="AH17" s="1137"/>
      <c r="AI17" s="1138"/>
      <c r="AJ17" s="863" t="s">
        <v>266</v>
      </c>
      <c r="AK17" s="1136" t="s">
        <v>267</v>
      </c>
      <c r="AL17" s="1137"/>
      <c r="AM17" s="1137"/>
      <c r="AN17" s="1137"/>
      <c r="AO17" s="1137"/>
      <c r="AP17" s="1138"/>
      <c r="AQ17" s="863" t="s">
        <v>268</v>
      </c>
      <c r="AR17" s="963" t="s">
        <v>269</v>
      </c>
      <c r="AS17" s="863" t="s">
        <v>270</v>
      </c>
      <c r="AT17" s="863" t="s">
        <v>271</v>
      </c>
      <c r="AU17" s="342" t="s">
        <v>272</v>
      </c>
      <c r="AV17" s="870" t="s">
        <v>273</v>
      </c>
      <c r="AW17" s="963" t="s">
        <v>274</v>
      </c>
      <c r="AX17" s="871" t="s">
        <v>275</v>
      </c>
      <c r="AY17" s="963" t="s">
        <v>276</v>
      </c>
      <c r="AZ17" s="872" t="s">
        <v>277</v>
      </c>
      <c r="BA17" s="863" t="s">
        <v>278</v>
      </c>
      <c r="BB17" s="863" t="s">
        <v>279</v>
      </c>
      <c r="BC17" s="863" t="s">
        <v>280</v>
      </c>
      <c r="BE17" s="873" t="s">
        <v>934</v>
      </c>
    </row>
    <row r="18" spans="1:58" s="864" customFormat="1" ht="12.75" x14ac:dyDescent="0.2">
      <c r="A18" s="909"/>
      <c r="B18" s="1109" t="s">
        <v>17</v>
      </c>
      <c r="C18" s="1110"/>
      <c r="D18" s="1109" t="s">
        <v>287</v>
      </c>
      <c r="E18" s="1110"/>
      <c r="F18" s="1109"/>
      <c r="G18" s="1110"/>
      <c r="H18" s="1109"/>
      <c r="I18" s="1110"/>
      <c r="J18" s="1109"/>
      <c r="K18" s="1110"/>
      <c r="L18" s="1110"/>
      <c r="M18" s="1109"/>
      <c r="N18" s="1110"/>
      <c r="O18" s="1110"/>
      <c r="P18" s="1109"/>
      <c r="Q18" s="1110"/>
      <c r="R18" s="1109"/>
      <c r="S18" s="1110"/>
      <c r="T18" s="1111" t="s">
        <v>9</v>
      </c>
      <c r="U18" s="1110"/>
      <c r="V18" s="1110"/>
      <c r="W18" s="1110"/>
      <c r="X18" s="1110"/>
      <c r="Y18" s="1110"/>
      <c r="Z18" s="1110"/>
      <c r="AA18" s="1110"/>
      <c r="AB18" s="1109" t="s">
        <v>281</v>
      </c>
      <c r="AC18" s="1110"/>
      <c r="AD18" s="1110"/>
      <c r="AE18" s="1110"/>
      <c r="AF18" s="1110"/>
      <c r="AG18" s="1109" t="s">
        <v>282</v>
      </c>
      <c r="AH18" s="1110"/>
      <c r="AI18" s="1110"/>
      <c r="AJ18" s="865">
        <v>10</v>
      </c>
      <c r="AK18" s="1139"/>
      <c r="AL18" s="1110"/>
      <c r="AM18" s="1110"/>
      <c r="AN18" s="1110"/>
      <c r="AO18" s="1110"/>
      <c r="AP18" s="1110"/>
      <c r="AQ18" s="262">
        <v>183364016667</v>
      </c>
      <c r="AR18" s="964">
        <v>183355658120</v>
      </c>
      <c r="AS18" s="262">
        <v>8358547</v>
      </c>
      <c r="AT18" s="262">
        <v>0</v>
      </c>
      <c r="AU18" s="1002">
        <v>147583557316</v>
      </c>
      <c r="AV18" s="874">
        <v>35772100804</v>
      </c>
      <c r="AW18" s="964">
        <v>147124272273</v>
      </c>
      <c r="AX18" s="875">
        <v>459285043</v>
      </c>
      <c r="AY18" s="964">
        <v>147023834474</v>
      </c>
      <c r="AZ18" s="876">
        <v>100437799</v>
      </c>
      <c r="BA18" s="262">
        <v>147023834474</v>
      </c>
      <c r="BB18" s="262">
        <v>0</v>
      </c>
      <c r="BC18" s="262">
        <v>381991133</v>
      </c>
      <c r="BD18" s="262">
        <v>0</v>
      </c>
      <c r="BE18" s="877">
        <v>0.80486651633521178</v>
      </c>
      <c r="BF18" s="262"/>
    </row>
    <row r="19" spans="1:58" s="864" customFormat="1" ht="12.75" x14ac:dyDescent="0.2">
      <c r="A19" s="909"/>
      <c r="B19" s="1109" t="s">
        <v>17</v>
      </c>
      <c r="C19" s="1110"/>
      <c r="D19" s="1109" t="s">
        <v>290</v>
      </c>
      <c r="E19" s="1110"/>
      <c r="F19" s="1109"/>
      <c r="G19" s="1110"/>
      <c r="H19" s="1109"/>
      <c r="I19" s="1110"/>
      <c r="J19" s="1109"/>
      <c r="K19" s="1110"/>
      <c r="L19" s="1110"/>
      <c r="M19" s="1109"/>
      <c r="N19" s="1110"/>
      <c r="O19" s="1110"/>
      <c r="P19" s="1109"/>
      <c r="Q19" s="1110"/>
      <c r="R19" s="1109"/>
      <c r="S19" s="1110"/>
      <c r="T19" s="1111" t="s">
        <v>11</v>
      </c>
      <c r="U19" s="1110"/>
      <c r="V19" s="1110"/>
      <c r="W19" s="1110"/>
      <c r="X19" s="1110"/>
      <c r="Y19" s="1110"/>
      <c r="Z19" s="1110"/>
      <c r="AA19" s="1110"/>
      <c r="AB19" s="1109" t="s">
        <v>281</v>
      </c>
      <c r="AC19" s="1110"/>
      <c r="AD19" s="1110"/>
      <c r="AE19" s="1110"/>
      <c r="AF19" s="1110"/>
      <c r="AG19" s="1109" t="s">
        <v>282</v>
      </c>
      <c r="AH19" s="1110"/>
      <c r="AI19" s="1110"/>
      <c r="AJ19" s="878" t="s">
        <v>661</v>
      </c>
      <c r="AK19" s="1139"/>
      <c r="AL19" s="1110"/>
      <c r="AM19" s="1110"/>
      <c r="AN19" s="1110"/>
      <c r="AO19" s="1110"/>
      <c r="AP19" s="1110"/>
      <c r="AQ19" s="262">
        <v>18461500000</v>
      </c>
      <c r="AR19" s="964">
        <v>16838636555.77</v>
      </c>
      <c r="AS19" s="262">
        <v>1622863444.23</v>
      </c>
      <c r="AT19" s="262">
        <v>0</v>
      </c>
      <c r="AU19" s="1002">
        <v>13168274799.85</v>
      </c>
      <c r="AV19" s="874">
        <v>3670361755.9200001</v>
      </c>
      <c r="AW19" s="964">
        <v>9925115446.2600002</v>
      </c>
      <c r="AX19" s="875">
        <v>3243159353.5900002</v>
      </c>
      <c r="AY19" s="964">
        <v>9730015917.2600002</v>
      </c>
      <c r="AZ19" s="876">
        <v>195099529</v>
      </c>
      <c r="BA19" s="262">
        <v>9730015917.2600002</v>
      </c>
      <c r="BB19" s="262">
        <v>0</v>
      </c>
      <c r="BC19" s="262">
        <v>5882188</v>
      </c>
      <c r="BE19" s="877">
        <v>0.71328303766487011</v>
      </c>
    </row>
    <row r="20" spans="1:58" s="864" customFormat="1" ht="12.75" x14ac:dyDescent="0.2">
      <c r="A20" s="909"/>
      <c r="B20" s="1109" t="s">
        <v>17</v>
      </c>
      <c r="C20" s="1110"/>
      <c r="D20" s="1109" t="s">
        <v>297</v>
      </c>
      <c r="E20" s="1110"/>
      <c r="F20" s="1109"/>
      <c r="G20" s="1110"/>
      <c r="H20" s="1109"/>
      <c r="I20" s="1110"/>
      <c r="J20" s="1109"/>
      <c r="K20" s="1110"/>
      <c r="L20" s="1110"/>
      <c r="M20" s="1109"/>
      <c r="N20" s="1110"/>
      <c r="O20" s="1110"/>
      <c r="P20" s="1109"/>
      <c r="Q20" s="1110"/>
      <c r="R20" s="1109"/>
      <c r="S20" s="1110"/>
      <c r="T20" s="1111" t="s">
        <v>12</v>
      </c>
      <c r="U20" s="1110"/>
      <c r="V20" s="1110"/>
      <c r="W20" s="1110"/>
      <c r="X20" s="1110"/>
      <c r="Y20" s="1110"/>
      <c r="Z20" s="1110"/>
      <c r="AA20" s="1110"/>
      <c r="AB20" s="1109" t="s">
        <v>281</v>
      </c>
      <c r="AC20" s="1110"/>
      <c r="AD20" s="1110"/>
      <c r="AE20" s="1110"/>
      <c r="AF20" s="1110"/>
      <c r="AG20" s="1109" t="s">
        <v>966</v>
      </c>
      <c r="AH20" s="1110"/>
      <c r="AI20" s="1110"/>
      <c r="AJ20" s="879" t="s">
        <v>967</v>
      </c>
      <c r="AK20" s="1139"/>
      <c r="AL20" s="1110"/>
      <c r="AM20" s="1110"/>
      <c r="AN20" s="1110"/>
      <c r="AO20" s="1110"/>
      <c r="AP20" s="1110"/>
      <c r="AQ20" s="262">
        <v>268937100000</v>
      </c>
      <c r="AR20" s="964">
        <v>221796123783</v>
      </c>
      <c r="AS20" s="262">
        <v>47140976217</v>
      </c>
      <c r="AT20" s="262">
        <v>0</v>
      </c>
      <c r="AU20" s="1002">
        <v>216611694984</v>
      </c>
      <c r="AV20" s="874">
        <v>5184428799</v>
      </c>
      <c r="AW20" s="964">
        <v>171454079373</v>
      </c>
      <c r="AX20" s="875">
        <v>45157615611</v>
      </c>
      <c r="AY20" s="964">
        <v>171354461399</v>
      </c>
      <c r="AZ20" s="876">
        <v>99617974</v>
      </c>
      <c r="BA20" s="262">
        <v>171354461399</v>
      </c>
      <c r="BB20" s="262">
        <v>0</v>
      </c>
      <c r="BC20" s="262">
        <v>7824263</v>
      </c>
      <c r="BE20" s="877">
        <v>0.80543627109833493</v>
      </c>
    </row>
    <row r="21" spans="1:58" s="866" customFormat="1" ht="13.5" x14ac:dyDescent="0.2">
      <c r="A21" s="910"/>
      <c r="B21" s="1141"/>
      <c r="C21" s="1143"/>
      <c r="D21" s="1144"/>
      <c r="E21" s="1143"/>
      <c r="F21" s="1141"/>
      <c r="G21" s="1143"/>
      <c r="H21" s="1141"/>
      <c r="I21" s="1143"/>
      <c r="J21" s="1141"/>
      <c r="K21" s="1142"/>
      <c r="L21" s="1143"/>
      <c r="M21" s="1141"/>
      <c r="N21" s="1142"/>
      <c r="O21" s="1143"/>
      <c r="P21" s="1141"/>
      <c r="Q21" s="1143"/>
      <c r="R21" s="1141"/>
      <c r="S21" s="1143"/>
      <c r="T21" s="1141"/>
      <c r="U21" s="1142"/>
      <c r="V21" s="1142"/>
      <c r="W21" s="1142"/>
      <c r="X21" s="1142"/>
      <c r="Y21" s="1142"/>
      <c r="Z21" s="1142"/>
      <c r="AA21" s="1143"/>
      <c r="AB21" s="1141"/>
      <c r="AC21" s="1142"/>
      <c r="AD21" s="1142"/>
      <c r="AE21" s="1142"/>
      <c r="AF21" s="1143"/>
      <c r="AG21" s="1141"/>
      <c r="AH21" s="1142"/>
      <c r="AI21" s="1143"/>
      <c r="AJ21" s="880"/>
      <c r="AK21" s="1141"/>
      <c r="AL21" s="1142"/>
      <c r="AM21" s="1142"/>
      <c r="AN21" s="1142"/>
      <c r="AO21" s="1142"/>
      <c r="AP21" s="1143"/>
      <c r="AQ21" s="881">
        <f>+SUM(AQ18:AQ20)</f>
        <v>470762616667</v>
      </c>
      <c r="AR21" s="965">
        <f t="shared" ref="AR21:BC21" si="0">+SUM(AR18:AR20)</f>
        <v>421990418458.77002</v>
      </c>
      <c r="AS21" s="881">
        <f t="shared" si="0"/>
        <v>48772198208.230003</v>
      </c>
      <c r="AT21" s="881">
        <f t="shared" si="0"/>
        <v>0</v>
      </c>
      <c r="AU21" s="1003">
        <f t="shared" si="0"/>
        <v>377363527099.84998</v>
      </c>
      <c r="AV21" s="882">
        <f t="shared" si="0"/>
        <v>44626891358.919998</v>
      </c>
      <c r="AW21" s="965">
        <f t="shared" si="0"/>
        <v>328503467092.26001</v>
      </c>
      <c r="AX21" s="883">
        <f t="shared" si="0"/>
        <v>48860060007.589996</v>
      </c>
      <c r="AY21" s="965">
        <f t="shared" si="0"/>
        <v>328108311790.26001</v>
      </c>
      <c r="AZ21" s="884">
        <f t="shared" si="0"/>
        <v>395155302</v>
      </c>
      <c r="BA21" s="881">
        <f t="shared" si="0"/>
        <v>328108311790.26001</v>
      </c>
      <c r="BB21" s="881">
        <f t="shared" si="0"/>
        <v>0</v>
      </c>
      <c r="BC21" s="881">
        <f t="shared" si="0"/>
        <v>395697584</v>
      </c>
      <c r="BE21" s="885">
        <f t="shared" ref="BE21:BE23" si="1">+AU21/AQ21</f>
        <v>0.80160045368849442</v>
      </c>
    </row>
    <row r="22" spans="1:58" s="864" customFormat="1" ht="12.75" x14ac:dyDescent="0.2">
      <c r="A22" s="909"/>
      <c r="B22" s="1109" t="s">
        <v>102</v>
      </c>
      <c r="C22" s="1110"/>
      <c r="D22" s="1109"/>
      <c r="E22" s="1110"/>
      <c r="F22" s="1109"/>
      <c r="G22" s="1110"/>
      <c r="H22" s="1109"/>
      <c r="I22" s="1110"/>
      <c r="J22" s="1109"/>
      <c r="K22" s="1110"/>
      <c r="L22" s="1110"/>
      <c r="M22" s="1109"/>
      <c r="N22" s="1110"/>
      <c r="O22" s="1110"/>
      <c r="P22" s="1109"/>
      <c r="Q22" s="1110"/>
      <c r="R22" s="1109"/>
      <c r="S22" s="1110"/>
      <c r="T22" s="1111" t="s">
        <v>13</v>
      </c>
      <c r="U22" s="1110"/>
      <c r="V22" s="1110"/>
      <c r="W22" s="1110"/>
      <c r="X22" s="1110"/>
      <c r="Y22" s="1110"/>
      <c r="Z22" s="1110"/>
      <c r="AA22" s="1110"/>
      <c r="AB22" s="1109" t="s">
        <v>281</v>
      </c>
      <c r="AC22" s="1110"/>
      <c r="AD22" s="1110"/>
      <c r="AE22" s="1110"/>
      <c r="AF22" s="1110"/>
      <c r="AG22" s="1109" t="s">
        <v>282</v>
      </c>
      <c r="AH22" s="1110"/>
      <c r="AI22" s="1110"/>
      <c r="AJ22" s="879" t="s">
        <v>968</v>
      </c>
      <c r="AK22" s="1139"/>
      <c r="AL22" s="1110"/>
      <c r="AM22" s="1110"/>
      <c r="AN22" s="1110"/>
      <c r="AO22" s="1110"/>
      <c r="AP22" s="1110"/>
      <c r="AQ22" s="262">
        <v>34435745822</v>
      </c>
      <c r="AR22" s="964">
        <v>28263852508</v>
      </c>
      <c r="AS22" s="262">
        <v>6171893314</v>
      </c>
      <c r="AT22" s="262">
        <v>0</v>
      </c>
      <c r="AU22" s="1002">
        <v>22039071433.720001</v>
      </c>
      <c r="AV22" s="874">
        <v>6224781074.2799997</v>
      </c>
      <c r="AW22" s="964">
        <v>9151696728.6900005</v>
      </c>
      <c r="AX22" s="875">
        <v>12887374705.029999</v>
      </c>
      <c r="AY22" s="964">
        <v>8882074338.6900005</v>
      </c>
      <c r="AZ22" s="876">
        <v>269622390</v>
      </c>
      <c r="BA22" s="262">
        <v>8277589338.6900005</v>
      </c>
      <c r="BB22" s="262">
        <v>604485000</v>
      </c>
      <c r="BC22" s="262">
        <v>2638802</v>
      </c>
      <c r="BE22" s="877">
        <v>0.64000563680661959</v>
      </c>
    </row>
    <row r="23" spans="1:58" x14ac:dyDescent="0.25">
      <c r="B23" s="1136"/>
      <c r="C23" s="1138"/>
      <c r="D23" s="1140"/>
      <c r="E23" s="1138"/>
      <c r="F23" s="1136"/>
      <c r="G23" s="1138"/>
      <c r="H23" s="1136"/>
      <c r="I23" s="1138"/>
      <c r="J23" s="1136"/>
      <c r="K23" s="1137"/>
      <c r="L23" s="1138"/>
      <c r="M23" s="1136"/>
      <c r="N23" s="1137"/>
      <c r="O23" s="1138"/>
      <c r="P23" s="1136"/>
      <c r="Q23" s="1138"/>
      <c r="R23" s="1136"/>
      <c r="S23" s="1138"/>
      <c r="T23" s="1136"/>
      <c r="U23" s="1137"/>
      <c r="V23" s="1137"/>
      <c r="W23" s="1137"/>
      <c r="X23" s="1137"/>
      <c r="Y23" s="1137"/>
      <c r="Z23" s="1137"/>
      <c r="AA23" s="1138"/>
      <c r="AB23" s="1136"/>
      <c r="AC23" s="1137"/>
      <c r="AD23" s="1137"/>
      <c r="AE23" s="1137"/>
      <c r="AF23" s="1138"/>
      <c r="AG23" s="1136"/>
      <c r="AH23" s="1137"/>
      <c r="AI23" s="1138"/>
      <c r="AJ23" s="863"/>
      <c r="AK23" s="1136"/>
      <c r="AL23" s="1137"/>
      <c r="AM23" s="1137"/>
      <c r="AN23" s="1137"/>
      <c r="AO23" s="1137"/>
      <c r="AP23" s="1138"/>
      <c r="AQ23" s="267">
        <f>+AQ21+AQ22</f>
        <v>505198362489</v>
      </c>
      <c r="AR23" s="966">
        <f t="shared" ref="AR23:BC23" si="2">+AR21+AR22</f>
        <v>450254270966.77002</v>
      </c>
      <c r="AS23" s="267">
        <f t="shared" si="2"/>
        <v>54944091522.230003</v>
      </c>
      <c r="AT23" s="267">
        <f t="shared" si="2"/>
        <v>0</v>
      </c>
      <c r="AU23" s="1004">
        <f t="shared" si="2"/>
        <v>399402598533.56995</v>
      </c>
      <c r="AV23" s="886">
        <f t="shared" si="2"/>
        <v>50851672433.199997</v>
      </c>
      <c r="AW23" s="966">
        <f t="shared" si="2"/>
        <v>337655163820.95001</v>
      </c>
      <c r="AX23" s="887">
        <f t="shared" si="2"/>
        <v>61747434712.619995</v>
      </c>
      <c r="AY23" s="966">
        <f t="shared" si="2"/>
        <v>336990386128.95001</v>
      </c>
      <c r="AZ23" s="888">
        <f t="shared" si="2"/>
        <v>664777692</v>
      </c>
      <c r="BA23" s="267">
        <f t="shared" si="2"/>
        <v>336385901128.95001</v>
      </c>
      <c r="BB23" s="267">
        <f t="shared" si="2"/>
        <v>604485000</v>
      </c>
      <c r="BC23" s="267">
        <f t="shared" si="2"/>
        <v>398336386</v>
      </c>
      <c r="BE23" s="873">
        <f t="shared" si="1"/>
        <v>0.79058569502442988</v>
      </c>
    </row>
    <row r="24" spans="1:58" s="864" customFormat="1" ht="13.5" customHeight="1" x14ac:dyDescent="0.2">
      <c r="A24" s="909"/>
      <c r="B24" s="1109"/>
      <c r="C24" s="1110"/>
      <c r="D24" s="1109"/>
      <c r="E24" s="1110"/>
      <c r="F24" s="1109"/>
      <c r="G24" s="1110"/>
      <c r="H24" s="1109"/>
      <c r="I24" s="1110"/>
      <c r="J24" s="1109"/>
      <c r="K24" s="1110"/>
      <c r="L24" s="1110"/>
      <c r="M24" s="1109"/>
      <c r="N24" s="1110"/>
      <c r="O24" s="1110"/>
      <c r="P24" s="1109"/>
      <c r="Q24" s="1110"/>
      <c r="R24" s="1109"/>
      <c r="S24" s="1110"/>
      <c r="T24" s="1111"/>
      <c r="U24" s="1110"/>
      <c r="V24" s="1110"/>
      <c r="W24" s="1110"/>
      <c r="X24" s="1110"/>
      <c r="Y24" s="1110"/>
      <c r="Z24" s="1110"/>
      <c r="AA24" s="1110"/>
      <c r="AB24" s="1109"/>
      <c r="AC24" s="1110"/>
      <c r="AD24" s="1110"/>
      <c r="AE24" s="1110"/>
      <c r="AF24" s="1110"/>
      <c r="AG24" s="1109"/>
      <c r="AH24" s="1110"/>
      <c r="AI24" s="1110"/>
      <c r="AJ24" s="879"/>
      <c r="AK24" s="1139"/>
      <c r="AL24" s="1110"/>
      <c r="AM24" s="1110"/>
      <c r="AN24" s="1110"/>
      <c r="AO24" s="1110"/>
      <c r="AP24" s="1110"/>
      <c r="AQ24" s="262"/>
      <c r="AR24" s="964" t="e">
        <v>#REF!</v>
      </c>
      <c r="AS24" s="262"/>
      <c r="AT24" s="262"/>
      <c r="AU24" s="1002" t="e">
        <v>#REF!</v>
      </c>
      <c r="AV24" s="874" t="e">
        <v>#REF!</v>
      </c>
      <c r="AW24" s="964"/>
      <c r="AX24" s="875" t="e">
        <v>#REF!</v>
      </c>
      <c r="AY24" s="964" t="e">
        <v>#REF!</v>
      </c>
      <c r="AZ24" s="876"/>
      <c r="BB24" s="262"/>
      <c r="BC24" s="262"/>
      <c r="BE24" s="877"/>
    </row>
    <row r="25" spans="1:58" s="864" customFormat="1" ht="13.5" customHeight="1" x14ac:dyDescent="0.2">
      <c r="A25" s="909"/>
      <c r="B25" s="1109"/>
      <c r="C25" s="1110"/>
      <c r="D25" s="1109"/>
      <c r="E25" s="1110"/>
      <c r="F25" s="1109"/>
      <c r="G25" s="1110"/>
      <c r="H25" s="1109"/>
      <c r="I25" s="1110"/>
      <c r="J25" s="1109"/>
      <c r="K25" s="1110"/>
      <c r="L25" s="1110"/>
      <c r="M25" s="1109"/>
      <c r="N25" s="1110"/>
      <c r="O25" s="1110"/>
      <c r="P25" s="1109"/>
      <c r="Q25" s="1110"/>
      <c r="R25" s="1109"/>
      <c r="S25" s="1110"/>
      <c r="T25" s="1111"/>
      <c r="U25" s="1110"/>
      <c r="V25" s="1110"/>
      <c r="W25" s="1110"/>
      <c r="X25" s="1110"/>
      <c r="Y25" s="1110"/>
      <c r="Z25" s="1110"/>
      <c r="AA25" s="1110"/>
      <c r="AB25" s="1109"/>
      <c r="AC25" s="1110"/>
      <c r="AD25" s="1110"/>
      <c r="AE25" s="1110"/>
      <c r="AF25" s="1110"/>
      <c r="AG25" s="1109"/>
      <c r="AH25" s="1110"/>
      <c r="AI25" s="1110"/>
      <c r="AJ25" s="879"/>
      <c r="AK25" s="1139"/>
      <c r="AL25" s="1110"/>
      <c r="AM25" s="1110"/>
      <c r="AN25" s="1110"/>
      <c r="AO25" s="1110"/>
      <c r="AP25" s="1110"/>
      <c r="AQ25" s="262"/>
      <c r="AR25" s="964" t="e">
        <f>+AR23-AR24</f>
        <v>#REF!</v>
      </c>
      <c r="AS25" s="262"/>
      <c r="AT25" s="262"/>
      <c r="AU25" s="1002" t="e">
        <f>+AU23-AU24</f>
        <v>#REF!</v>
      </c>
      <c r="AV25" s="262" t="e">
        <f>+AV23-AV24</f>
        <v>#REF!</v>
      </c>
      <c r="AW25" s="964"/>
      <c r="AX25" s="262" t="e">
        <f>+AX23-AX24</f>
        <v>#REF!</v>
      </c>
      <c r="AY25" s="964" t="e">
        <f>+AY23-AY24</f>
        <v>#REF!</v>
      </c>
      <c r="AZ25" s="262">
        <f t="shared" ref="AZ25" si="3">+AZ23-AZ24</f>
        <v>664777692</v>
      </c>
      <c r="BA25" s="262"/>
      <c r="BB25" s="262"/>
      <c r="BC25" s="262"/>
      <c r="BE25" s="877"/>
    </row>
    <row r="26" spans="1:58" x14ac:dyDescent="0.25"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62"/>
      <c r="AF26" s="862"/>
      <c r="AG26" s="862"/>
      <c r="AH26" s="862"/>
      <c r="AI26" s="862"/>
      <c r="AJ26" s="862"/>
      <c r="AK26" s="862"/>
      <c r="AL26" s="862"/>
      <c r="AM26" s="862"/>
      <c r="AN26" s="862"/>
      <c r="AO26" s="862"/>
      <c r="AP26" s="862"/>
      <c r="AQ26" s="862"/>
      <c r="AR26" s="962"/>
      <c r="AS26" s="862"/>
      <c r="AT26" s="862"/>
      <c r="AU26" s="341"/>
      <c r="AV26" s="862"/>
      <c r="AW26" s="962"/>
      <c r="AX26" s="862"/>
      <c r="AY26" s="962"/>
      <c r="AZ26" s="862"/>
      <c r="BA26" s="862"/>
      <c r="BB26" s="862"/>
      <c r="BC26" s="862"/>
      <c r="BE26" s="869"/>
    </row>
    <row r="27" spans="1:58" ht="45" customHeight="1" x14ac:dyDescent="0.25">
      <c r="B27" s="1136" t="s">
        <v>255</v>
      </c>
      <c r="C27" s="1138"/>
      <c r="D27" s="1140" t="s">
        <v>256</v>
      </c>
      <c r="E27" s="1138"/>
      <c r="F27" s="1136" t="s">
        <v>257</v>
      </c>
      <c r="G27" s="1138"/>
      <c r="H27" s="1136" t="s">
        <v>258</v>
      </c>
      <c r="I27" s="1138"/>
      <c r="J27" s="1136" t="s">
        <v>259</v>
      </c>
      <c r="K27" s="1137"/>
      <c r="L27" s="1138"/>
      <c r="M27" s="1136" t="s">
        <v>260</v>
      </c>
      <c r="N27" s="1137"/>
      <c r="O27" s="1138"/>
      <c r="P27" s="1136" t="s">
        <v>261</v>
      </c>
      <c r="Q27" s="1138"/>
      <c r="R27" s="1136" t="s">
        <v>262</v>
      </c>
      <c r="S27" s="1138"/>
      <c r="T27" s="1136" t="s">
        <v>263</v>
      </c>
      <c r="U27" s="1137"/>
      <c r="V27" s="1137"/>
      <c r="W27" s="1137"/>
      <c r="X27" s="1137"/>
      <c r="Y27" s="1137"/>
      <c r="Z27" s="1137"/>
      <c r="AA27" s="1138"/>
      <c r="AB27" s="1136" t="s">
        <v>264</v>
      </c>
      <c r="AC27" s="1137"/>
      <c r="AD27" s="1137"/>
      <c r="AE27" s="1137"/>
      <c r="AF27" s="1138"/>
      <c r="AG27" s="1136" t="s">
        <v>265</v>
      </c>
      <c r="AH27" s="1137"/>
      <c r="AI27" s="1138"/>
      <c r="AJ27" s="863" t="s">
        <v>266</v>
      </c>
      <c r="AK27" s="1136" t="s">
        <v>267</v>
      </c>
      <c r="AL27" s="1137"/>
      <c r="AM27" s="1137"/>
      <c r="AN27" s="1137"/>
      <c r="AO27" s="1137"/>
      <c r="AP27" s="1138"/>
      <c r="AQ27" s="863" t="s">
        <v>268</v>
      </c>
      <c r="AR27" s="963" t="s">
        <v>269</v>
      </c>
      <c r="AS27" s="863" t="s">
        <v>270</v>
      </c>
      <c r="AT27" s="863" t="s">
        <v>271</v>
      </c>
      <c r="AU27" s="342" t="s">
        <v>272</v>
      </c>
      <c r="AV27" s="863" t="s">
        <v>273</v>
      </c>
      <c r="AW27" s="963" t="s">
        <v>274</v>
      </c>
      <c r="AX27" s="863" t="s">
        <v>275</v>
      </c>
      <c r="AY27" s="963" t="s">
        <v>276</v>
      </c>
      <c r="AZ27" s="863" t="s">
        <v>277</v>
      </c>
      <c r="BA27" s="863" t="s">
        <v>278</v>
      </c>
      <c r="BB27" s="863" t="s">
        <v>279</v>
      </c>
      <c r="BC27" s="863" t="s">
        <v>280</v>
      </c>
      <c r="BE27" s="873" t="s">
        <v>934</v>
      </c>
    </row>
    <row r="28" spans="1:58" s="859" customFormat="1" ht="12.75" x14ac:dyDescent="0.2">
      <c r="A28" s="911"/>
      <c r="B28" s="1087" t="s">
        <v>17</v>
      </c>
      <c r="C28" s="1081"/>
      <c r="D28" s="1087"/>
      <c r="E28" s="1081"/>
      <c r="F28" s="1087"/>
      <c r="G28" s="1081"/>
      <c r="H28" s="1087"/>
      <c r="I28" s="1081"/>
      <c r="J28" s="1087"/>
      <c r="K28" s="1081"/>
      <c r="L28" s="1081"/>
      <c r="M28" s="1087"/>
      <c r="N28" s="1081"/>
      <c r="O28" s="1081"/>
      <c r="P28" s="1087"/>
      <c r="Q28" s="1081"/>
      <c r="R28" s="1087"/>
      <c r="S28" s="1081"/>
      <c r="T28" s="1089" t="s">
        <v>10</v>
      </c>
      <c r="U28" s="1081"/>
      <c r="V28" s="1081"/>
      <c r="W28" s="1081"/>
      <c r="X28" s="1081"/>
      <c r="Y28" s="1081"/>
      <c r="Z28" s="1081"/>
      <c r="AA28" s="1081"/>
      <c r="AB28" s="1087" t="s">
        <v>281</v>
      </c>
      <c r="AC28" s="1081"/>
      <c r="AD28" s="1081"/>
      <c r="AE28" s="1081"/>
      <c r="AF28" s="1081"/>
      <c r="AG28" s="1087" t="s">
        <v>282</v>
      </c>
      <c r="AH28" s="1081"/>
      <c r="AI28" s="1081"/>
      <c r="AJ28" s="761" t="s">
        <v>68</v>
      </c>
      <c r="AK28" s="1088" t="s">
        <v>283</v>
      </c>
      <c r="AL28" s="1083"/>
      <c r="AM28" s="1083"/>
      <c r="AN28" s="1083"/>
      <c r="AO28" s="1083"/>
      <c r="AP28" s="1083"/>
      <c r="AQ28" s="889">
        <v>399548801758</v>
      </c>
      <c r="AR28" s="967">
        <v>397943575875.84003</v>
      </c>
      <c r="AS28" s="889">
        <v>1605225882.1600001</v>
      </c>
      <c r="AT28" s="890">
        <v>0</v>
      </c>
      <c r="AU28" s="1005">
        <v>357346369530.91998</v>
      </c>
      <c r="AV28" s="889">
        <v>40597206344.919998</v>
      </c>
      <c r="AW28" s="967">
        <v>314269715813.84003</v>
      </c>
      <c r="AX28" s="889">
        <v>43076653717.080002</v>
      </c>
      <c r="AY28" s="967">
        <v>313968974277.84003</v>
      </c>
      <c r="AZ28" s="889">
        <v>300741536</v>
      </c>
      <c r="BA28" s="889">
        <v>313968974277.84003</v>
      </c>
      <c r="BB28" s="890">
        <v>0</v>
      </c>
      <c r="BC28" s="889">
        <v>395697584</v>
      </c>
      <c r="BE28" s="891">
        <f t="shared" ref="BE28:BE91" si="4">+AU28/AQ28</f>
        <v>0.8943747746423194</v>
      </c>
    </row>
    <row r="29" spans="1:58" s="859" customFormat="1" ht="15" customHeight="1" x14ac:dyDescent="0.2">
      <c r="A29" s="911"/>
      <c r="B29" s="1087" t="s">
        <v>17</v>
      </c>
      <c r="C29" s="1081"/>
      <c r="D29" s="1087"/>
      <c r="E29" s="1081"/>
      <c r="F29" s="1087"/>
      <c r="G29" s="1081"/>
      <c r="H29" s="1087"/>
      <c r="I29" s="1081"/>
      <c r="J29" s="1087"/>
      <c r="K29" s="1081"/>
      <c r="L29" s="1081"/>
      <c r="M29" s="1087"/>
      <c r="N29" s="1081"/>
      <c r="O29" s="1081"/>
      <c r="P29" s="1087"/>
      <c r="Q29" s="1081"/>
      <c r="R29" s="1087"/>
      <c r="S29" s="1081"/>
      <c r="T29" s="1089" t="s">
        <v>10</v>
      </c>
      <c r="U29" s="1081"/>
      <c r="V29" s="1081"/>
      <c r="W29" s="1081"/>
      <c r="X29" s="1081"/>
      <c r="Y29" s="1081"/>
      <c r="Z29" s="1081"/>
      <c r="AA29" s="1081"/>
      <c r="AB29" s="1087" t="s">
        <v>281</v>
      </c>
      <c r="AC29" s="1081"/>
      <c r="AD29" s="1081"/>
      <c r="AE29" s="1081"/>
      <c r="AF29" s="1081"/>
      <c r="AG29" s="1087" t="s">
        <v>282</v>
      </c>
      <c r="AH29" s="1081"/>
      <c r="AI29" s="1081"/>
      <c r="AJ29" s="761" t="s">
        <v>311</v>
      </c>
      <c r="AK29" s="1088" t="s">
        <v>329</v>
      </c>
      <c r="AL29" s="1083"/>
      <c r="AM29" s="1083"/>
      <c r="AN29" s="1083"/>
      <c r="AO29" s="1083"/>
      <c r="AP29" s="1083"/>
      <c r="AQ29" s="889">
        <v>4021085821</v>
      </c>
      <c r="AR29" s="967">
        <v>3733143693.9299998</v>
      </c>
      <c r="AS29" s="889">
        <v>287942127.06999999</v>
      </c>
      <c r="AT29" s="890">
        <v>0</v>
      </c>
      <c r="AU29" s="1005">
        <v>1943887760.9300001</v>
      </c>
      <c r="AV29" s="889">
        <v>1789255933</v>
      </c>
      <c r="AW29" s="967">
        <v>868961435.41999996</v>
      </c>
      <c r="AX29" s="889">
        <v>1074926325.51</v>
      </c>
      <c r="AY29" s="967">
        <v>829743032.41999996</v>
      </c>
      <c r="AZ29" s="889">
        <v>39218403</v>
      </c>
      <c r="BA29" s="889">
        <v>829743032.41999996</v>
      </c>
      <c r="BB29" s="890">
        <v>0</v>
      </c>
      <c r="BC29" s="890">
        <v>0</v>
      </c>
      <c r="BE29" s="891">
        <f t="shared" si="4"/>
        <v>0.48342359438789012</v>
      </c>
    </row>
    <row r="30" spans="1:58" s="859" customFormat="1" ht="15" customHeight="1" x14ac:dyDescent="0.2">
      <c r="A30" s="911"/>
      <c r="B30" s="1087" t="s">
        <v>17</v>
      </c>
      <c r="C30" s="1081"/>
      <c r="D30" s="1087"/>
      <c r="E30" s="1081"/>
      <c r="F30" s="1087"/>
      <c r="G30" s="1081"/>
      <c r="H30" s="1087"/>
      <c r="I30" s="1081"/>
      <c r="J30" s="1087"/>
      <c r="K30" s="1081"/>
      <c r="L30" s="1081"/>
      <c r="M30" s="1087"/>
      <c r="N30" s="1081"/>
      <c r="O30" s="1081"/>
      <c r="P30" s="1087"/>
      <c r="Q30" s="1081"/>
      <c r="R30" s="1087"/>
      <c r="S30" s="1081"/>
      <c r="T30" s="1089" t="s">
        <v>10</v>
      </c>
      <c r="U30" s="1081"/>
      <c r="V30" s="1081"/>
      <c r="W30" s="1081"/>
      <c r="X30" s="1081"/>
      <c r="Y30" s="1081"/>
      <c r="Z30" s="1081"/>
      <c r="AA30" s="1081"/>
      <c r="AB30" s="1087" t="s">
        <v>281</v>
      </c>
      <c r="AC30" s="1081"/>
      <c r="AD30" s="1081"/>
      <c r="AE30" s="1081"/>
      <c r="AF30" s="1081"/>
      <c r="AG30" s="1087" t="s">
        <v>284</v>
      </c>
      <c r="AH30" s="1081"/>
      <c r="AI30" s="1081"/>
      <c r="AJ30" s="761" t="s">
        <v>68</v>
      </c>
      <c r="AK30" s="1088" t="s">
        <v>283</v>
      </c>
      <c r="AL30" s="1083"/>
      <c r="AM30" s="1083"/>
      <c r="AN30" s="1083"/>
      <c r="AO30" s="1083"/>
      <c r="AP30" s="1083"/>
      <c r="AQ30" s="889">
        <v>159829088</v>
      </c>
      <c r="AR30" s="967">
        <v>159829088</v>
      </c>
      <c r="AS30" s="890">
        <v>0</v>
      </c>
      <c r="AT30" s="890">
        <v>0</v>
      </c>
      <c r="AU30" s="1005">
        <v>159829088</v>
      </c>
      <c r="AV30" s="890">
        <v>0</v>
      </c>
      <c r="AW30" s="970">
        <v>0</v>
      </c>
      <c r="AX30" s="889">
        <v>159829088</v>
      </c>
      <c r="AY30" s="970">
        <v>0</v>
      </c>
      <c r="AZ30" s="890">
        <v>0</v>
      </c>
      <c r="BA30" s="890">
        <v>0</v>
      </c>
      <c r="BB30" s="890">
        <v>0</v>
      </c>
      <c r="BC30" s="890">
        <v>0</v>
      </c>
      <c r="BE30" s="891">
        <f t="shared" si="4"/>
        <v>1</v>
      </c>
    </row>
    <row r="31" spans="1:58" s="859" customFormat="1" ht="15" customHeight="1" x14ac:dyDescent="0.2">
      <c r="A31" s="911"/>
      <c r="B31" s="1087" t="s">
        <v>17</v>
      </c>
      <c r="C31" s="1081"/>
      <c r="D31" s="1087"/>
      <c r="E31" s="1081"/>
      <c r="F31" s="1087"/>
      <c r="G31" s="1081"/>
      <c r="H31" s="1087"/>
      <c r="I31" s="1081"/>
      <c r="J31" s="1087"/>
      <c r="K31" s="1081"/>
      <c r="L31" s="1081"/>
      <c r="M31" s="1087"/>
      <c r="N31" s="1081"/>
      <c r="O31" s="1081"/>
      <c r="P31" s="1087"/>
      <c r="Q31" s="1081"/>
      <c r="R31" s="1087"/>
      <c r="S31" s="1081"/>
      <c r="T31" s="1089" t="s">
        <v>10</v>
      </c>
      <c r="U31" s="1081"/>
      <c r="V31" s="1081"/>
      <c r="W31" s="1081"/>
      <c r="X31" s="1081"/>
      <c r="Y31" s="1081"/>
      <c r="Z31" s="1081"/>
      <c r="AA31" s="1081"/>
      <c r="AB31" s="1087" t="s">
        <v>281</v>
      </c>
      <c r="AC31" s="1081"/>
      <c r="AD31" s="1081"/>
      <c r="AE31" s="1081"/>
      <c r="AF31" s="1081"/>
      <c r="AG31" s="1087" t="s">
        <v>284</v>
      </c>
      <c r="AH31" s="1081"/>
      <c r="AI31" s="1081"/>
      <c r="AJ31" s="761" t="s">
        <v>83</v>
      </c>
      <c r="AK31" s="1088" t="s">
        <v>285</v>
      </c>
      <c r="AL31" s="1083"/>
      <c r="AM31" s="1083"/>
      <c r="AN31" s="1083"/>
      <c r="AO31" s="1083"/>
      <c r="AP31" s="1083"/>
      <c r="AQ31" s="889">
        <v>519000000</v>
      </c>
      <c r="AR31" s="967">
        <v>519000000</v>
      </c>
      <c r="AS31" s="890">
        <v>0</v>
      </c>
      <c r="AT31" s="890">
        <v>0</v>
      </c>
      <c r="AU31" s="1005">
        <v>519000000</v>
      </c>
      <c r="AV31" s="890">
        <v>0</v>
      </c>
      <c r="AW31" s="970">
        <v>0</v>
      </c>
      <c r="AX31" s="889">
        <v>519000000</v>
      </c>
      <c r="AY31" s="970">
        <v>0</v>
      </c>
      <c r="AZ31" s="890">
        <v>0</v>
      </c>
      <c r="BA31" s="890">
        <v>0</v>
      </c>
      <c r="BB31" s="890">
        <v>0</v>
      </c>
      <c r="BC31" s="890">
        <v>0</v>
      </c>
      <c r="BE31" s="891">
        <f t="shared" si="4"/>
        <v>1</v>
      </c>
    </row>
    <row r="32" spans="1:58" s="859" customFormat="1" ht="12.75" x14ac:dyDescent="0.2">
      <c r="A32" s="911"/>
      <c r="B32" s="1087" t="s">
        <v>17</v>
      </c>
      <c r="C32" s="1081"/>
      <c r="D32" s="1087"/>
      <c r="E32" s="1081"/>
      <c r="F32" s="1087"/>
      <c r="G32" s="1081"/>
      <c r="H32" s="1087"/>
      <c r="I32" s="1081"/>
      <c r="J32" s="1087"/>
      <c r="K32" s="1081"/>
      <c r="L32" s="1081"/>
      <c r="M32" s="1087"/>
      <c r="N32" s="1081"/>
      <c r="O32" s="1081"/>
      <c r="P32" s="1087"/>
      <c r="Q32" s="1081"/>
      <c r="R32" s="1087"/>
      <c r="S32" s="1081"/>
      <c r="T32" s="1089" t="s">
        <v>10</v>
      </c>
      <c r="U32" s="1081"/>
      <c r="V32" s="1081"/>
      <c r="W32" s="1081"/>
      <c r="X32" s="1081"/>
      <c r="Y32" s="1081"/>
      <c r="Z32" s="1081"/>
      <c r="AA32" s="1081"/>
      <c r="AB32" s="1087" t="s">
        <v>281</v>
      </c>
      <c r="AC32" s="1081"/>
      <c r="AD32" s="1081"/>
      <c r="AE32" s="1081"/>
      <c r="AF32" s="1081"/>
      <c r="AG32" s="1087" t="s">
        <v>284</v>
      </c>
      <c r="AH32" s="1081"/>
      <c r="AI32" s="1081"/>
      <c r="AJ32" s="761" t="s">
        <v>26</v>
      </c>
      <c r="AK32" s="1088" t="s">
        <v>286</v>
      </c>
      <c r="AL32" s="1083"/>
      <c r="AM32" s="1083"/>
      <c r="AN32" s="1083"/>
      <c r="AO32" s="1083"/>
      <c r="AP32" s="1083"/>
      <c r="AQ32" s="889">
        <v>66513900000</v>
      </c>
      <c r="AR32" s="967">
        <v>19634869801</v>
      </c>
      <c r="AS32" s="889">
        <v>46879030199</v>
      </c>
      <c r="AT32" s="890">
        <v>0</v>
      </c>
      <c r="AU32" s="1005">
        <v>17394440720</v>
      </c>
      <c r="AV32" s="889">
        <v>2240429081</v>
      </c>
      <c r="AW32" s="967">
        <v>13364789843</v>
      </c>
      <c r="AX32" s="889">
        <v>4029650877</v>
      </c>
      <c r="AY32" s="967">
        <v>13309594480</v>
      </c>
      <c r="AZ32" s="889">
        <v>55195363</v>
      </c>
      <c r="BA32" s="889">
        <v>13309594480</v>
      </c>
      <c r="BB32" s="890">
        <v>0</v>
      </c>
      <c r="BC32" s="890">
        <v>0</v>
      </c>
      <c r="BE32" s="891">
        <f t="shared" si="4"/>
        <v>0.26151587442624774</v>
      </c>
    </row>
    <row r="33" spans="1:57" s="864" customFormat="1" ht="23.25" customHeight="1" x14ac:dyDescent="0.2">
      <c r="A33" s="909" t="str">
        <f>+B33&amp;D33&amp;F33&amp;H33&amp;J33&amp;M33&amp;P33&amp;R33&amp;AJ33</f>
        <v>A110</v>
      </c>
      <c r="B33" s="1109" t="s">
        <v>17</v>
      </c>
      <c r="C33" s="1110"/>
      <c r="D33" s="1109" t="s">
        <v>287</v>
      </c>
      <c r="E33" s="1110"/>
      <c r="F33" s="1109"/>
      <c r="G33" s="1110"/>
      <c r="H33" s="1109"/>
      <c r="I33" s="1110"/>
      <c r="J33" s="1109"/>
      <c r="K33" s="1110"/>
      <c r="L33" s="1110"/>
      <c r="M33" s="1109"/>
      <c r="N33" s="1110"/>
      <c r="O33" s="1110"/>
      <c r="P33" s="1109"/>
      <c r="Q33" s="1110"/>
      <c r="R33" s="1109"/>
      <c r="S33" s="1110"/>
      <c r="T33" s="1111" t="s">
        <v>9</v>
      </c>
      <c r="U33" s="1110"/>
      <c r="V33" s="1110"/>
      <c r="W33" s="1110"/>
      <c r="X33" s="1110"/>
      <c r="Y33" s="1110"/>
      <c r="Z33" s="1110"/>
      <c r="AA33" s="1110"/>
      <c r="AB33" s="1109" t="s">
        <v>281</v>
      </c>
      <c r="AC33" s="1110"/>
      <c r="AD33" s="1110"/>
      <c r="AE33" s="1110"/>
      <c r="AF33" s="1110"/>
      <c r="AG33" s="1109" t="s">
        <v>282</v>
      </c>
      <c r="AH33" s="1110"/>
      <c r="AI33" s="1110"/>
      <c r="AJ33" s="865" t="s">
        <v>68</v>
      </c>
      <c r="AK33" s="1107" t="s">
        <v>283</v>
      </c>
      <c r="AL33" s="1108"/>
      <c r="AM33" s="1108"/>
      <c r="AN33" s="1108"/>
      <c r="AO33" s="1108"/>
      <c r="AP33" s="1108"/>
      <c r="AQ33" s="262">
        <v>183364016667</v>
      </c>
      <c r="AR33" s="964">
        <v>183355658120</v>
      </c>
      <c r="AS33" s="262">
        <v>8358547</v>
      </c>
      <c r="AT33" s="276">
        <v>0</v>
      </c>
      <c r="AU33" s="1002">
        <v>147583557316</v>
      </c>
      <c r="AV33" s="262">
        <v>35772100804</v>
      </c>
      <c r="AW33" s="964">
        <v>147124272273</v>
      </c>
      <c r="AX33" s="262">
        <v>459285043</v>
      </c>
      <c r="AY33" s="964">
        <v>147023834474</v>
      </c>
      <c r="AZ33" s="262">
        <v>100437799</v>
      </c>
      <c r="BA33" s="262">
        <v>147023834474</v>
      </c>
      <c r="BB33" s="276">
        <v>0</v>
      </c>
      <c r="BC33" s="262">
        <v>381991133</v>
      </c>
      <c r="BE33" s="877">
        <f t="shared" si="4"/>
        <v>0.80486651633521178</v>
      </c>
    </row>
    <row r="34" spans="1:57" s="859" customFormat="1" ht="23.25" customHeight="1" x14ac:dyDescent="0.2">
      <c r="A34" s="909" t="str">
        <f t="shared" ref="A34:A97" si="5">+B34&amp;D34&amp;F34&amp;H34&amp;J34&amp;M34&amp;P34&amp;R34&amp;AJ34</f>
        <v>A1010</v>
      </c>
      <c r="B34" s="1087" t="s">
        <v>17</v>
      </c>
      <c r="C34" s="1081"/>
      <c r="D34" s="1087" t="s">
        <v>287</v>
      </c>
      <c r="E34" s="1081"/>
      <c r="F34" s="1087" t="s">
        <v>288</v>
      </c>
      <c r="G34" s="1081"/>
      <c r="H34" s="1087"/>
      <c r="I34" s="1081"/>
      <c r="J34" s="1087"/>
      <c r="K34" s="1081"/>
      <c r="L34" s="1081"/>
      <c r="M34" s="1087"/>
      <c r="N34" s="1081"/>
      <c r="O34" s="1081"/>
      <c r="P34" s="1087"/>
      <c r="Q34" s="1081"/>
      <c r="R34" s="1087"/>
      <c r="S34" s="1081"/>
      <c r="T34" s="1089" t="s">
        <v>9</v>
      </c>
      <c r="U34" s="1081"/>
      <c r="V34" s="1081"/>
      <c r="W34" s="1081"/>
      <c r="X34" s="1081"/>
      <c r="Y34" s="1081"/>
      <c r="Z34" s="1081"/>
      <c r="AA34" s="1081"/>
      <c r="AB34" s="1087" t="s">
        <v>281</v>
      </c>
      <c r="AC34" s="1081"/>
      <c r="AD34" s="1081"/>
      <c r="AE34" s="1081"/>
      <c r="AF34" s="1081"/>
      <c r="AG34" s="1087" t="s">
        <v>282</v>
      </c>
      <c r="AH34" s="1081"/>
      <c r="AI34" s="1081"/>
      <c r="AJ34" s="761" t="s">
        <v>68</v>
      </c>
      <c r="AK34" s="1088" t="s">
        <v>283</v>
      </c>
      <c r="AL34" s="1083"/>
      <c r="AM34" s="1083"/>
      <c r="AN34" s="1083"/>
      <c r="AO34" s="1083"/>
      <c r="AP34" s="1083"/>
      <c r="AQ34" s="889">
        <v>183364016667</v>
      </c>
      <c r="AR34" s="967">
        <v>183355658120</v>
      </c>
      <c r="AS34" s="889">
        <v>8358547</v>
      </c>
      <c r="AT34" s="890">
        <v>0</v>
      </c>
      <c r="AU34" s="1005">
        <v>147583557316</v>
      </c>
      <c r="AV34" s="889">
        <v>35772100804</v>
      </c>
      <c r="AW34" s="967">
        <v>147124272273</v>
      </c>
      <c r="AX34" s="889">
        <v>459285043</v>
      </c>
      <c r="AY34" s="967">
        <v>147023834474</v>
      </c>
      <c r="AZ34" s="889">
        <v>100437799</v>
      </c>
      <c r="BA34" s="889">
        <v>147023834474</v>
      </c>
      <c r="BB34" s="890">
        <v>0</v>
      </c>
      <c r="BC34" s="889">
        <v>381991133</v>
      </c>
      <c r="BE34" s="891">
        <f t="shared" si="4"/>
        <v>0.80486651633521178</v>
      </c>
    </row>
    <row r="35" spans="1:57" s="859" customFormat="1" ht="23.25" customHeight="1" x14ac:dyDescent="0.2">
      <c r="A35" s="909" t="str">
        <f t="shared" si="5"/>
        <v>A10110</v>
      </c>
      <c r="B35" s="1087" t="s">
        <v>17</v>
      </c>
      <c r="C35" s="1081"/>
      <c r="D35" s="1087" t="s">
        <v>287</v>
      </c>
      <c r="E35" s="1081"/>
      <c r="F35" s="1087" t="s">
        <v>288</v>
      </c>
      <c r="G35" s="1081"/>
      <c r="H35" s="1087" t="s">
        <v>287</v>
      </c>
      <c r="I35" s="1081"/>
      <c r="J35" s="1087"/>
      <c r="K35" s="1081"/>
      <c r="L35" s="1081"/>
      <c r="M35" s="1087"/>
      <c r="N35" s="1081"/>
      <c r="O35" s="1081"/>
      <c r="P35" s="1087"/>
      <c r="Q35" s="1081"/>
      <c r="R35" s="1087"/>
      <c r="S35" s="1081"/>
      <c r="T35" s="1089" t="s">
        <v>289</v>
      </c>
      <c r="U35" s="1081"/>
      <c r="V35" s="1081"/>
      <c r="W35" s="1081"/>
      <c r="X35" s="1081"/>
      <c r="Y35" s="1081"/>
      <c r="Z35" s="1081"/>
      <c r="AA35" s="1081"/>
      <c r="AB35" s="1087" t="s">
        <v>281</v>
      </c>
      <c r="AC35" s="1081"/>
      <c r="AD35" s="1081"/>
      <c r="AE35" s="1081"/>
      <c r="AF35" s="1081"/>
      <c r="AG35" s="1087" t="s">
        <v>282</v>
      </c>
      <c r="AH35" s="1081"/>
      <c r="AI35" s="1081"/>
      <c r="AJ35" s="761" t="s">
        <v>68</v>
      </c>
      <c r="AK35" s="1088" t="s">
        <v>283</v>
      </c>
      <c r="AL35" s="1083"/>
      <c r="AM35" s="1083"/>
      <c r="AN35" s="1083"/>
      <c r="AO35" s="1083"/>
      <c r="AP35" s="1083"/>
      <c r="AQ35" s="889">
        <v>134232371450</v>
      </c>
      <c r="AR35" s="967">
        <v>134232371450</v>
      </c>
      <c r="AS35" s="890">
        <v>0</v>
      </c>
      <c r="AT35" s="890">
        <v>0</v>
      </c>
      <c r="AU35" s="1005">
        <v>108636339323</v>
      </c>
      <c r="AV35" s="889">
        <v>25596032127</v>
      </c>
      <c r="AW35" s="967">
        <v>108636339323</v>
      </c>
      <c r="AX35" s="890">
        <v>0</v>
      </c>
      <c r="AY35" s="967">
        <v>108636339323</v>
      </c>
      <c r="AZ35" s="890">
        <v>0</v>
      </c>
      <c r="BA35" s="889">
        <v>108636339323</v>
      </c>
      <c r="BB35" s="890">
        <v>0</v>
      </c>
      <c r="BC35" s="889">
        <v>291328517</v>
      </c>
      <c r="BE35" s="891">
        <f t="shared" si="4"/>
        <v>0.80931550377522588</v>
      </c>
    </row>
    <row r="36" spans="1:57" s="859" customFormat="1" ht="23.25" customHeight="1" x14ac:dyDescent="0.2">
      <c r="A36" s="909" t="str">
        <f t="shared" si="5"/>
        <v>A101110</v>
      </c>
      <c r="B36" s="1087" t="s">
        <v>17</v>
      </c>
      <c r="C36" s="1081"/>
      <c r="D36" s="1087" t="s">
        <v>287</v>
      </c>
      <c r="E36" s="1081"/>
      <c r="F36" s="1087" t="s">
        <v>288</v>
      </c>
      <c r="G36" s="1081"/>
      <c r="H36" s="1087" t="s">
        <v>287</v>
      </c>
      <c r="I36" s="1081"/>
      <c r="J36" s="1087" t="s">
        <v>287</v>
      </c>
      <c r="K36" s="1081"/>
      <c r="L36" s="1081"/>
      <c r="M36" s="1087"/>
      <c r="N36" s="1081"/>
      <c r="O36" s="1081"/>
      <c r="P36" s="1087"/>
      <c r="Q36" s="1081"/>
      <c r="R36" s="1087"/>
      <c r="S36" s="1081"/>
      <c r="T36" s="1089" t="s">
        <v>194</v>
      </c>
      <c r="U36" s="1081"/>
      <c r="V36" s="1081"/>
      <c r="W36" s="1081"/>
      <c r="X36" s="1081"/>
      <c r="Y36" s="1081"/>
      <c r="Z36" s="1081"/>
      <c r="AA36" s="1081"/>
      <c r="AB36" s="1087" t="s">
        <v>281</v>
      </c>
      <c r="AC36" s="1081"/>
      <c r="AD36" s="1081"/>
      <c r="AE36" s="1081"/>
      <c r="AF36" s="1081"/>
      <c r="AG36" s="1087" t="s">
        <v>282</v>
      </c>
      <c r="AH36" s="1081"/>
      <c r="AI36" s="1081"/>
      <c r="AJ36" s="761" t="s">
        <v>68</v>
      </c>
      <c r="AK36" s="1088" t="s">
        <v>283</v>
      </c>
      <c r="AL36" s="1083"/>
      <c r="AM36" s="1083"/>
      <c r="AN36" s="1083"/>
      <c r="AO36" s="1083"/>
      <c r="AP36" s="1083"/>
      <c r="AQ36" s="889">
        <v>103834680000</v>
      </c>
      <c r="AR36" s="967">
        <v>103834680000</v>
      </c>
      <c r="AS36" s="890">
        <v>0</v>
      </c>
      <c r="AT36" s="890">
        <v>0</v>
      </c>
      <c r="AU36" s="1005">
        <v>90801751687</v>
      </c>
      <c r="AV36" s="889">
        <v>13032928313</v>
      </c>
      <c r="AW36" s="967">
        <v>90801751687</v>
      </c>
      <c r="AX36" s="890">
        <v>0</v>
      </c>
      <c r="AY36" s="967">
        <v>90801751687</v>
      </c>
      <c r="AZ36" s="890">
        <v>0</v>
      </c>
      <c r="BA36" s="889">
        <v>90801751687</v>
      </c>
      <c r="BB36" s="890">
        <v>0</v>
      </c>
      <c r="BC36" s="889">
        <v>288794271</v>
      </c>
      <c r="BE36" s="891">
        <f t="shared" si="4"/>
        <v>0.8744838592173636</v>
      </c>
    </row>
    <row r="37" spans="1:57" s="915" customFormat="1" ht="23.25" customHeight="1" x14ac:dyDescent="0.2">
      <c r="A37" s="909" t="str">
        <f t="shared" si="5"/>
        <v>A1011110</v>
      </c>
      <c r="B37" s="1131" t="s">
        <v>17</v>
      </c>
      <c r="C37" s="1132"/>
      <c r="D37" s="1131" t="s">
        <v>287</v>
      </c>
      <c r="E37" s="1132"/>
      <c r="F37" s="1131" t="s">
        <v>288</v>
      </c>
      <c r="G37" s="1132"/>
      <c r="H37" s="1131" t="s">
        <v>287</v>
      </c>
      <c r="I37" s="1132"/>
      <c r="J37" s="1131" t="s">
        <v>287</v>
      </c>
      <c r="K37" s="1132"/>
      <c r="L37" s="1132"/>
      <c r="M37" s="1131" t="s">
        <v>287</v>
      </c>
      <c r="N37" s="1132"/>
      <c r="O37" s="1132"/>
      <c r="P37" s="1131"/>
      <c r="Q37" s="1132"/>
      <c r="R37" s="1131"/>
      <c r="S37" s="1132"/>
      <c r="T37" s="1135" t="s">
        <v>18</v>
      </c>
      <c r="U37" s="1132"/>
      <c r="V37" s="1132"/>
      <c r="W37" s="1132"/>
      <c r="X37" s="1132"/>
      <c r="Y37" s="1132"/>
      <c r="Z37" s="1132"/>
      <c r="AA37" s="1132"/>
      <c r="AB37" s="1131" t="s">
        <v>281</v>
      </c>
      <c r="AC37" s="1132"/>
      <c r="AD37" s="1132"/>
      <c r="AE37" s="1132"/>
      <c r="AF37" s="1132"/>
      <c r="AG37" s="1131" t="s">
        <v>282</v>
      </c>
      <c r="AH37" s="1132"/>
      <c r="AI37" s="1132"/>
      <c r="AJ37" s="912" t="s">
        <v>68</v>
      </c>
      <c r="AK37" s="1133" t="s">
        <v>283</v>
      </c>
      <c r="AL37" s="1134"/>
      <c r="AM37" s="1134"/>
      <c r="AN37" s="1134"/>
      <c r="AO37" s="1134"/>
      <c r="AP37" s="1134"/>
      <c r="AQ37" s="913">
        <v>96087098826</v>
      </c>
      <c r="AR37" s="968">
        <v>96087098826</v>
      </c>
      <c r="AS37" s="914">
        <v>0</v>
      </c>
      <c r="AT37" s="914">
        <v>0</v>
      </c>
      <c r="AU37" s="1000">
        <v>85230362374</v>
      </c>
      <c r="AV37" s="913">
        <v>10856736452</v>
      </c>
      <c r="AW37" s="968">
        <v>85230362374</v>
      </c>
      <c r="AX37" s="914">
        <v>0</v>
      </c>
      <c r="AY37" s="968">
        <v>85230362374</v>
      </c>
      <c r="AZ37" s="914">
        <v>0</v>
      </c>
      <c r="BA37" s="913">
        <v>85230362374</v>
      </c>
      <c r="BB37" s="914">
        <v>0</v>
      </c>
      <c r="BC37" s="913">
        <v>1190044</v>
      </c>
      <c r="BE37" s="916">
        <f t="shared" si="4"/>
        <v>0.88701150742765167</v>
      </c>
    </row>
    <row r="38" spans="1:57" s="859" customFormat="1" ht="23.25" customHeight="1" x14ac:dyDescent="0.2">
      <c r="A38" s="909" t="str">
        <f t="shared" si="5"/>
        <v>A1011210</v>
      </c>
      <c r="B38" s="1084" t="s">
        <v>17</v>
      </c>
      <c r="C38" s="1081"/>
      <c r="D38" s="1084" t="s">
        <v>287</v>
      </c>
      <c r="E38" s="1081"/>
      <c r="F38" s="1084" t="s">
        <v>288</v>
      </c>
      <c r="G38" s="1081"/>
      <c r="H38" s="1084" t="s">
        <v>287</v>
      </c>
      <c r="I38" s="1081"/>
      <c r="J38" s="1084" t="s">
        <v>287</v>
      </c>
      <c r="K38" s="1081"/>
      <c r="L38" s="1081"/>
      <c r="M38" s="1084" t="s">
        <v>290</v>
      </c>
      <c r="N38" s="1081"/>
      <c r="O38" s="1081"/>
      <c r="P38" s="1084"/>
      <c r="Q38" s="1081"/>
      <c r="R38" s="1084"/>
      <c r="S38" s="1081"/>
      <c r="T38" s="1085" t="s">
        <v>19</v>
      </c>
      <c r="U38" s="1081"/>
      <c r="V38" s="1081"/>
      <c r="W38" s="1081"/>
      <c r="X38" s="1081"/>
      <c r="Y38" s="1081"/>
      <c r="Z38" s="1081"/>
      <c r="AA38" s="1081"/>
      <c r="AB38" s="1084" t="s">
        <v>281</v>
      </c>
      <c r="AC38" s="1081"/>
      <c r="AD38" s="1081"/>
      <c r="AE38" s="1081"/>
      <c r="AF38" s="1081"/>
      <c r="AG38" s="1084" t="s">
        <v>282</v>
      </c>
      <c r="AH38" s="1081"/>
      <c r="AI38" s="1081"/>
      <c r="AJ38" s="892" t="s">
        <v>68</v>
      </c>
      <c r="AK38" s="1086" t="s">
        <v>283</v>
      </c>
      <c r="AL38" s="1083"/>
      <c r="AM38" s="1083"/>
      <c r="AN38" s="1083"/>
      <c r="AO38" s="1083"/>
      <c r="AP38" s="1083"/>
      <c r="AQ38" s="893">
        <v>6427581174</v>
      </c>
      <c r="AR38" s="968">
        <v>6427581174</v>
      </c>
      <c r="AS38" s="894">
        <v>0</v>
      </c>
      <c r="AT38" s="894">
        <v>0</v>
      </c>
      <c r="AU38" s="1000">
        <v>4779262886</v>
      </c>
      <c r="AV38" s="893">
        <v>1648318288</v>
      </c>
      <c r="AW38" s="968">
        <v>4779262886</v>
      </c>
      <c r="AX38" s="894">
        <v>0</v>
      </c>
      <c r="AY38" s="968">
        <v>4779262886</v>
      </c>
      <c r="AZ38" s="894">
        <v>0</v>
      </c>
      <c r="BA38" s="893">
        <v>4779262886</v>
      </c>
      <c r="BB38" s="894">
        <v>0</v>
      </c>
      <c r="BC38" s="893">
        <v>2549184</v>
      </c>
      <c r="BE38" s="895">
        <f t="shared" si="4"/>
        <v>0.74355543035884808</v>
      </c>
    </row>
    <row r="39" spans="1:57" s="859" customFormat="1" ht="23.25" customHeight="1" x14ac:dyDescent="0.2">
      <c r="A39" s="909" t="str">
        <f t="shared" si="5"/>
        <v>A1011410</v>
      </c>
      <c r="B39" s="1084" t="s">
        <v>17</v>
      </c>
      <c r="C39" s="1081"/>
      <c r="D39" s="1084" t="s">
        <v>287</v>
      </c>
      <c r="E39" s="1081"/>
      <c r="F39" s="1084" t="s">
        <v>288</v>
      </c>
      <c r="G39" s="1081"/>
      <c r="H39" s="1084" t="s">
        <v>287</v>
      </c>
      <c r="I39" s="1081"/>
      <c r="J39" s="1084" t="s">
        <v>287</v>
      </c>
      <c r="K39" s="1081"/>
      <c r="L39" s="1081"/>
      <c r="M39" s="1084" t="s">
        <v>291</v>
      </c>
      <c r="N39" s="1081"/>
      <c r="O39" s="1081"/>
      <c r="P39" s="1084"/>
      <c r="Q39" s="1081"/>
      <c r="R39" s="1084"/>
      <c r="S39" s="1081"/>
      <c r="T39" s="1085" t="s">
        <v>20</v>
      </c>
      <c r="U39" s="1081"/>
      <c r="V39" s="1081"/>
      <c r="W39" s="1081"/>
      <c r="X39" s="1081"/>
      <c r="Y39" s="1081"/>
      <c r="Z39" s="1081"/>
      <c r="AA39" s="1081"/>
      <c r="AB39" s="1084" t="s">
        <v>281</v>
      </c>
      <c r="AC39" s="1081"/>
      <c r="AD39" s="1081"/>
      <c r="AE39" s="1081"/>
      <c r="AF39" s="1081"/>
      <c r="AG39" s="1084" t="s">
        <v>282</v>
      </c>
      <c r="AH39" s="1081"/>
      <c r="AI39" s="1081"/>
      <c r="AJ39" s="892" t="s">
        <v>68</v>
      </c>
      <c r="AK39" s="1086" t="s">
        <v>283</v>
      </c>
      <c r="AL39" s="1083"/>
      <c r="AM39" s="1083"/>
      <c r="AN39" s="1083"/>
      <c r="AO39" s="1083"/>
      <c r="AP39" s="1083"/>
      <c r="AQ39" s="893">
        <v>1320000000</v>
      </c>
      <c r="AR39" s="968">
        <v>1320000000</v>
      </c>
      <c r="AS39" s="894">
        <v>0</v>
      </c>
      <c r="AT39" s="894">
        <v>0</v>
      </c>
      <c r="AU39" s="1000">
        <v>792126427</v>
      </c>
      <c r="AV39" s="893">
        <v>527873573</v>
      </c>
      <c r="AW39" s="968">
        <v>792126427</v>
      </c>
      <c r="AX39" s="894">
        <v>0</v>
      </c>
      <c r="AY39" s="968">
        <v>792126427</v>
      </c>
      <c r="AZ39" s="894">
        <v>0</v>
      </c>
      <c r="BA39" s="893">
        <v>792126427</v>
      </c>
      <c r="BB39" s="894">
        <v>0</v>
      </c>
      <c r="BC39" s="893">
        <v>285055043</v>
      </c>
      <c r="BE39" s="895">
        <f t="shared" si="4"/>
        <v>0.60009577803030301</v>
      </c>
    </row>
    <row r="40" spans="1:57" s="859" customFormat="1" ht="23.25" customHeight="1" x14ac:dyDescent="0.2">
      <c r="A40" s="909" t="str">
        <f t="shared" si="5"/>
        <v>A101410</v>
      </c>
      <c r="B40" s="1087" t="s">
        <v>17</v>
      </c>
      <c r="C40" s="1081"/>
      <c r="D40" s="1087" t="s">
        <v>287</v>
      </c>
      <c r="E40" s="1081"/>
      <c r="F40" s="1087" t="s">
        <v>288</v>
      </c>
      <c r="G40" s="1081"/>
      <c r="H40" s="1087" t="s">
        <v>287</v>
      </c>
      <c r="I40" s="1081"/>
      <c r="J40" s="1087" t="s">
        <v>291</v>
      </c>
      <c r="K40" s="1081"/>
      <c r="L40" s="1081"/>
      <c r="M40" s="1087"/>
      <c r="N40" s="1081"/>
      <c r="O40" s="1081"/>
      <c r="P40" s="1087"/>
      <c r="Q40" s="1081"/>
      <c r="R40" s="1087"/>
      <c r="S40" s="1081"/>
      <c r="T40" s="1089" t="s">
        <v>195</v>
      </c>
      <c r="U40" s="1081"/>
      <c r="V40" s="1081"/>
      <c r="W40" s="1081"/>
      <c r="X40" s="1081"/>
      <c r="Y40" s="1081"/>
      <c r="Z40" s="1081"/>
      <c r="AA40" s="1081"/>
      <c r="AB40" s="1087" t="s">
        <v>281</v>
      </c>
      <c r="AC40" s="1081"/>
      <c r="AD40" s="1081"/>
      <c r="AE40" s="1081"/>
      <c r="AF40" s="1081"/>
      <c r="AG40" s="1087" t="s">
        <v>282</v>
      </c>
      <c r="AH40" s="1081"/>
      <c r="AI40" s="1081"/>
      <c r="AJ40" s="761" t="s">
        <v>68</v>
      </c>
      <c r="AK40" s="1088" t="s">
        <v>283</v>
      </c>
      <c r="AL40" s="1083"/>
      <c r="AM40" s="1083"/>
      <c r="AN40" s="1083"/>
      <c r="AO40" s="1083"/>
      <c r="AP40" s="1083"/>
      <c r="AQ40" s="889">
        <v>1781691450</v>
      </c>
      <c r="AR40" s="967">
        <v>1781691450</v>
      </c>
      <c r="AS40" s="890">
        <v>0</v>
      </c>
      <c r="AT40" s="890">
        <v>0</v>
      </c>
      <c r="AU40" s="1005">
        <v>1566786399</v>
      </c>
      <c r="AV40" s="889">
        <v>214905051</v>
      </c>
      <c r="AW40" s="967">
        <v>1566786399</v>
      </c>
      <c r="AX40" s="890">
        <v>0</v>
      </c>
      <c r="AY40" s="967">
        <v>1566786399</v>
      </c>
      <c r="AZ40" s="890">
        <v>0</v>
      </c>
      <c r="BA40" s="889">
        <v>1566786399</v>
      </c>
      <c r="BB40" s="890">
        <v>0</v>
      </c>
      <c r="BC40" s="889">
        <v>193412</v>
      </c>
      <c r="BE40" s="891">
        <f t="shared" si="4"/>
        <v>0.87938144340312119</v>
      </c>
    </row>
    <row r="41" spans="1:57" s="859" customFormat="1" ht="23.25" customHeight="1" x14ac:dyDescent="0.2">
      <c r="A41" s="909" t="str">
        <f t="shared" si="5"/>
        <v>A1014210</v>
      </c>
      <c r="B41" s="1084" t="s">
        <v>17</v>
      </c>
      <c r="C41" s="1081"/>
      <c r="D41" s="1084" t="s">
        <v>287</v>
      </c>
      <c r="E41" s="1081"/>
      <c r="F41" s="1084" t="s">
        <v>288</v>
      </c>
      <c r="G41" s="1081"/>
      <c r="H41" s="1084" t="s">
        <v>287</v>
      </c>
      <c r="I41" s="1081"/>
      <c r="J41" s="1084" t="s">
        <v>291</v>
      </c>
      <c r="K41" s="1081"/>
      <c r="L41" s="1081"/>
      <c r="M41" s="1084" t="s">
        <v>290</v>
      </c>
      <c r="N41" s="1081"/>
      <c r="O41" s="1081"/>
      <c r="P41" s="1084"/>
      <c r="Q41" s="1081"/>
      <c r="R41" s="1084"/>
      <c r="S41" s="1081"/>
      <c r="T41" s="1085" t="s">
        <v>21</v>
      </c>
      <c r="U41" s="1081"/>
      <c r="V41" s="1081"/>
      <c r="W41" s="1081"/>
      <c r="X41" s="1081"/>
      <c r="Y41" s="1081"/>
      <c r="Z41" s="1081"/>
      <c r="AA41" s="1081"/>
      <c r="AB41" s="1084" t="s">
        <v>281</v>
      </c>
      <c r="AC41" s="1081"/>
      <c r="AD41" s="1081"/>
      <c r="AE41" s="1081"/>
      <c r="AF41" s="1081"/>
      <c r="AG41" s="1084" t="s">
        <v>282</v>
      </c>
      <c r="AH41" s="1081"/>
      <c r="AI41" s="1081"/>
      <c r="AJ41" s="892" t="s">
        <v>68</v>
      </c>
      <c r="AK41" s="1086" t="s">
        <v>283</v>
      </c>
      <c r="AL41" s="1083"/>
      <c r="AM41" s="1083"/>
      <c r="AN41" s="1083"/>
      <c r="AO41" s="1083"/>
      <c r="AP41" s="1083"/>
      <c r="AQ41" s="893">
        <v>1781691450</v>
      </c>
      <c r="AR41" s="968">
        <v>1781691450</v>
      </c>
      <c r="AS41" s="894">
        <v>0</v>
      </c>
      <c r="AT41" s="894">
        <v>0</v>
      </c>
      <c r="AU41" s="1000">
        <v>1566786399</v>
      </c>
      <c r="AV41" s="893">
        <v>214905051</v>
      </c>
      <c r="AW41" s="968">
        <v>1566786399</v>
      </c>
      <c r="AX41" s="894">
        <v>0</v>
      </c>
      <c r="AY41" s="968">
        <v>1566786399</v>
      </c>
      <c r="AZ41" s="894">
        <v>0</v>
      </c>
      <c r="BA41" s="893">
        <v>1566786399</v>
      </c>
      <c r="BB41" s="894">
        <v>0</v>
      </c>
      <c r="BC41" s="893">
        <v>193412</v>
      </c>
      <c r="BE41" s="895">
        <f t="shared" si="4"/>
        <v>0.87938144340312119</v>
      </c>
    </row>
    <row r="42" spans="1:57" s="859" customFormat="1" ht="23.25" customHeight="1" x14ac:dyDescent="0.2">
      <c r="A42" s="909" t="str">
        <f t="shared" si="5"/>
        <v>A101510</v>
      </c>
      <c r="B42" s="1087" t="s">
        <v>17</v>
      </c>
      <c r="C42" s="1081"/>
      <c r="D42" s="1087" t="s">
        <v>287</v>
      </c>
      <c r="E42" s="1081"/>
      <c r="F42" s="1087" t="s">
        <v>288</v>
      </c>
      <c r="G42" s="1081"/>
      <c r="H42" s="1087" t="s">
        <v>287</v>
      </c>
      <c r="I42" s="1081"/>
      <c r="J42" s="1087" t="s">
        <v>292</v>
      </c>
      <c r="K42" s="1081"/>
      <c r="L42" s="1081"/>
      <c r="M42" s="1087"/>
      <c r="N42" s="1081"/>
      <c r="O42" s="1081"/>
      <c r="P42" s="1087"/>
      <c r="Q42" s="1081"/>
      <c r="R42" s="1087"/>
      <c r="S42" s="1081"/>
      <c r="T42" s="1089" t="s">
        <v>197</v>
      </c>
      <c r="U42" s="1081"/>
      <c r="V42" s="1081"/>
      <c r="W42" s="1081"/>
      <c r="X42" s="1081"/>
      <c r="Y42" s="1081"/>
      <c r="Z42" s="1081"/>
      <c r="AA42" s="1081"/>
      <c r="AB42" s="1087" t="s">
        <v>281</v>
      </c>
      <c r="AC42" s="1081"/>
      <c r="AD42" s="1081"/>
      <c r="AE42" s="1081"/>
      <c r="AF42" s="1081"/>
      <c r="AG42" s="1087" t="s">
        <v>282</v>
      </c>
      <c r="AH42" s="1081"/>
      <c r="AI42" s="1081"/>
      <c r="AJ42" s="761" t="s">
        <v>68</v>
      </c>
      <c r="AK42" s="1088" t="s">
        <v>283</v>
      </c>
      <c r="AL42" s="1083"/>
      <c r="AM42" s="1083"/>
      <c r="AN42" s="1083"/>
      <c r="AO42" s="1083"/>
      <c r="AP42" s="1083"/>
      <c r="AQ42" s="889">
        <v>27834000000</v>
      </c>
      <c r="AR42" s="967">
        <v>27834000000</v>
      </c>
      <c r="AS42" s="890">
        <v>0</v>
      </c>
      <c r="AT42" s="890">
        <v>0</v>
      </c>
      <c r="AU42" s="1005">
        <v>15666907176</v>
      </c>
      <c r="AV42" s="889">
        <v>12167092824</v>
      </c>
      <c r="AW42" s="967">
        <v>15666907176</v>
      </c>
      <c r="AX42" s="890">
        <v>0</v>
      </c>
      <c r="AY42" s="967">
        <v>15666907176</v>
      </c>
      <c r="AZ42" s="890">
        <v>0</v>
      </c>
      <c r="BA42" s="889">
        <v>15666907176</v>
      </c>
      <c r="BB42" s="890">
        <v>0</v>
      </c>
      <c r="BC42" s="889">
        <v>2340834</v>
      </c>
      <c r="BE42" s="891">
        <f t="shared" si="4"/>
        <v>0.56286941064884677</v>
      </c>
    </row>
    <row r="43" spans="1:57" s="859" customFormat="1" ht="23.25" customHeight="1" x14ac:dyDescent="0.2">
      <c r="A43" s="909" t="str">
        <f t="shared" si="5"/>
        <v>A1015110</v>
      </c>
      <c r="B43" s="1084" t="s">
        <v>17</v>
      </c>
      <c r="C43" s="1081"/>
      <c r="D43" s="1084" t="s">
        <v>287</v>
      </c>
      <c r="E43" s="1081"/>
      <c r="F43" s="1084" t="s">
        <v>288</v>
      </c>
      <c r="G43" s="1081"/>
      <c r="H43" s="1084" t="s">
        <v>287</v>
      </c>
      <c r="I43" s="1081"/>
      <c r="J43" s="1084" t="s">
        <v>292</v>
      </c>
      <c r="K43" s="1081"/>
      <c r="L43" s="1081"/>
      <c r="M43" s="1084" t="s">
        <v>287</v>
      </c>
      <c r="N43" s="1081"/>
      <c r="O43" s="1081"/>
      <c r="P43" s="1084"/>
      <c r="Q43" s="1081"/>
      <c r="R43" s="1084"/>
      <c r="S43" s="1081"/>
      <c r="T43" s="1085" t="s">
        <v>22</v>
      </c>
      <c r="U43" s="1081"/>
      <c r="V43" s="1081"/>
      <c r="W43" s="1081"/>
      <c r="X43" s="1081"/>
      <c r="Y43" s="1081"/>
      <c r="Z43" s="1081"/>
      <c r="AA43" s="1081"/>
      <c r="AB43" s="1084" t="s">
        <v>281</v>
      </c>
      <c r="AC43" s="1081"/>
      <c r="AD43" s="1081"/>
      <c r="AE43" s="1081"/>
      <c r="AF43" s="1081"/>
      <c r="AG43" s="1084" t="s">
        <v>282</v>
      </c>
      <c r="AH43" s="1081"/>
      <c r="AI43" s="1081"/>
      <c r="AJ43" s="892" t="s">
        <v>68</v>
      </c>
      <c r="AK43" s="1086" t="s">
        <v>283</v>
      </c>
      <c r="AL43" s="1083"/>
      <c r="AM43" s="1083"/>
      <c r="AN43" s="1083"/>
      <c r="AO43" s="1083"/>
      <c r="AP43" s="1083"/>
      <c r="AQ43" s="893">
        <v>3566410138</v>
      </c>
      <c r="AR43" s="968">
        <v>3566410138</v>
      </c>
      <c r="AS43" s="894">
        <v>0</v>
      </c>
      <c r="AT43" s="894">
        <v>0</v>
      </c>
      <c r="AU43" s="1000">
        <v>3147774911</v>
      </c>
      <c r="AV43" s="893">
        <v>418635227</v>
      </c>
      <c r="AW43" s="968">
        <v>3147774911</v>
      </c>
      <c r="AX43" s="894">
        <v>0</v>
      </c>
      <c r="AY43" s="968">
        <v>3147774911</v>
      </c>
      <c r="AZ43" s="894">
        <v>0</v>
      </c>
      <c r="BA43" s="893">
        <v>3147774911</v>
      </c>
      <c r="BB43" s="894">
        <v>0</v>
      </c>
      <c r="BC43" s="893">
        <v>220484</v>
      </c>
      <c r="BE43" s="895">
        <f t="shared" si="4"/>
        <v>0.88261719465760446</v>
      </c>
    </row>
    <row r="44" spans="1:57" s="859" customFormat="1" ht="23.25" customHeight="1" x14ac:dyDescent="0.2">
      <c r="A44" s="909" t="str">
        <f t="shared" si="5"/>
        <v>A1015210</v>
      </c>
      <c r="B44" s="1084" t="s">
        <v>17</v>
      </c>
      <c r="C44" s="1081"/>
      <c r="D44" s="1084" t="s">
        <v>287</v>
      </c>
      <c r="E44" s="1081"/>
      <c r="F44" s="1084" t="s">
        <v>288</v>
      </c>
      <c r="G44" s="1081"/>
      <c r="H44" s="1084" t="s">
        <v>287</v>
      </c>
      <c r="I44" s="1081"/>
      <c r="J44" s="1084" t="s">
        <v>292</v>
      </c>
      <c r="K44" s="1081"/>
      <c r="L44" s="1081"/>
      <c r="M44" s="1084" t="s">
        <v>290</v>
      </c>
      <c r="N44" s="1081"/>
      <c r="O44" s="1081"/>
      <c r="P44" s="1084"/>
      <c r="Q44" s="1081"/>
      <c r="R44" s="1084"/>
      <c r="S44" s="1081"/>
      <c r="T44" s="1085" t="s">
        <v>23</v>
      </c>
      <c r="U44" s="1081"/>
      <c r="V44" s="1081"/>
      <c r="W44" s="1081"/>
      <c r="X44" s="1081"/>
      <c r="Y44" s="1081"/>
      <c r="Z44" s="1081"/>
      <c r="AA44" s="1081"/>
      <c r="AB44" s="1084" t="s">
        <v>281</v>
      </c>
      <c r="AC44" s="1081"/>
      <c r="AD44" s="1081"/>
      <c r="AE44" s="1081"/>
      <c r="AF44" s="1081"/>
      <c r="AG44" s="1084" t="s">
        <v>282</v>
      </c>
      <c r="AH44" s="1081"/>
      <c r="AI44" s="1081"/>
      <c r="AJ44" s="892" t="s">
        <v>68</v>
      </c>
      <c r="AK44" s="1086" t="s">
        <v>283</v>
      </c>
      <c r="AL44" s="1083"/>
      <c r="AM44" s="1083"/>
      <c r="AN44" s="1083"/>
      <c r="AO44" s="1083"/>
      <c r="AP44" s="1083"/>
      <c r="AQ44" s="893">
        <v>3049264140</v>
      </c>
      <c r="AR44" s="968">
        <v>3049264140</v>
      </c>
      <c r="AS44" s="894">
        <v>0</v>
      </c>
      <c r="AT44" s="894">
        <v>0</v>
      </c>
      <c r="AU44" s="1000">
        <v>2644417704</v>
      </c>
      <c r="AV44" s="893">
        <v>404846436</v>
      </c>
      <c r="AW44" s="968">
        <v>2644417704</v>
      </c>
      <c r="AX44" s="894">
        <v>0</v>
      </c>
      <c r="AY44" s="968">
        <v>2644417704</v>
      </c>
      <c r="AZ44" s="894">
        <v>0</v>
      </c>
      <c r="BA44" s="893">
        <v>2644417704</v>
      </c>
      <c r="BB44" s="894">
        <v>0</v>
      </c>
      <c r="BC44" s="894">
        <v>0</v>
      </c>
      <c r="BE44" s="895">
        <f t="shared" si="4"/>
        <v>0.86723143112160828</v>
      </c>
    </row>
    <row r="45" spans="1:57" s="859" customFormat="1" ht="23.25" customHeight="1" x14ac:dyDescent="0.2">
      <c r="A45" s="909" t="str">
        <f t="shared" si="5"/>
        <v>A10151410</v>
      </c>
      <c r="B45" s="1084" t="s">
        <v>17</v>
      </c>
      <c r="C45" s="1081"/>
      <c r="D45" s="1084" t="s">
        <v>287</v>
      </c>
      <c r="E45" s="1081"/>
      <c r="F45" s="1084" t="s">
        <v>288</v>
      </c>
      <c r="G45" s="1081"/>
      <c r="H45" s="1084" t="s">
        <v>287</v>
      </c>
      <c r="I45" s="1081"/>
      <c r="J45" s="1084" t="s">
        <v>292</v>
      </c>
      <c r="K45" s="1081"/>
      <c r="L45" s="1081"/>
      <c r="M45" s="1084" t="s">
        <v>293</v>
      </c>
      <c r="N45" s="1081"/>
      <c r="O45" s="1081"/>
      <c r="P45" s="1084"/>
      <c r="Q45" s="1081"/>
      <c r="R45" s="1084"/>
      <c r="S45" s="1081"/>
      <c r="T45" s="1085" t="s">
        <v>24</v>
      </c>
      <c r="U45" s="1081"/>
      <c r="V45" s="1081"/>
      <c r="W45" s="1081"/>
      <c r="X45" s="1081"/>
      <c r="Y45" s="1081"/>
      <c r="Z45" s="1081"/>
      <c r="AA45" s="1081"/>
      <c r="AB45" s="1084" t="s">
        <v>281</v>
      </c>
      <c r="AC45" s="1081"/>
      <c r="AD45" s="1081"/>
      <c r="AE45" s="1081"/>
      <c r="AF45" s="1081"/>
      <c r="AG45" s="1084" t="s">
        <v>282</v>
      </c>
      <c r="AH45" s="1081"/>
      <c r="AI45" s="1081"/>
      <c r="AJ45" s="892" t="s">
        <v>68</v>
      </c>
      <c r="AK45" s="1086" t="s">
        <v>283</v>
      </c>
      <c r="AL45" s="1083"/>
      <c r="AM45" s="1083"/>
      <c r="AN45" s="1083"/>
      <c r="AO45" s="1083"/>
      <c r="AP45" s="1083"/>
      <c r="AQ45" s="893">
        <v>4286255939</v>
      </c>
      <c r="AR45" s="968">
        <v>4286255939</v>
      </c>
      <c r="AS45" s="894">
        <v>0</v>
      </c>
      <c r="AT45" s="894">
        <v>0</v>
      </c>
      <c r="AU45" s="1000">
        <v>4154363750</v>
      </c>
      <c r="AV45" s="893">
        <v>131892189</v>
      </c>
      <c r="AW45" s="968">
        <v>4154363750</v>
      </c>
      <c r="AX45" s="894">
        <v>0</v>
      </c>
      <c r="AY45" s="968">
        <v>4154363750</v>
      </c>
      <c r="AZ45" s="894">
        <v>0</v>
      </c>
      <c r="BA45" s="893">
        <v>4154363750</v>
      </c>
      <c r="BB45" s="894">
        <v>0</v>
      </c>
      <c r="BC45" s="894">
        <v>0</v>
      </c>
      <c r="BE45" s="895">
        <f t="shared" si="4"/>
        <v>0.96922904491075001</v>
      </c>
    </row>
    <row r="46" spans="1:57" s="859" customFormat="1" ht="23.25" customHeight="1" x14ac:dyDescent="0.2">
      <c r="A46" s="909" t="str">
        <f t="shared" si="5"/>
        <v>A10151510</v>
      </c>
      <c r="B46" s="1084" t="s">
        <v>17</v>
      </c>
      <c r="C46" s="1081"/>
      <c r="D46" s="1084" t="s">
        <v>287</v>
      </c>
      <c r="E46" s="1081"/>
      <c r="F46" s="1084" t="s">
        <v>288</v>
      </c>
      <c r="G46" s="1081"/>
      <c r="H46" s="1084" t="s">
        <v>287</v>
      </c>
      <c r="I46" s="1081"/>
      <c r="J46" s="1084" t="s">
        <v>292</v>
      </c>
      <c r="K46" s="1081"/>
      <c r="L46" s="1081"/>
      <c r="M46" s="1084" t="s">
        <v>294</v>
      </c>
      <c r="N46" s="1081"/>
      <c r="O46" s="1081"/>
      <c r="P46" s="1084"/>
      <c r="Q46" s="1081"/>
      <c r="R46" s="1084"/>
      <c r="S46" s="1081"/>
      <c r="T46" s="1085" t="s">
        <v>25</v>
      </c>
      <c r="U46" s="1081"/>
      <c r="V46" s="1081"/>
      <c r="W46" s="1081"/>
      <c r="X46" s="1081"/>
      <c r="Y46" s="1081"/>
      <c r="Z46" s="1081"/>
      <c r="AA46" s="1081"/>
      <c r="AB46" s="1084" t="s">
        <v>281</v>
      </c>
      <c r="AC46" s="1081"/>
      <c r="AD46" s="1081"/>
      <c r="AE46" s="1081"/>
      <c r="AF46" s="1081"/>
      <c r="AG46" s="1084" t="s">
        <v>282</v>
      </c>
      <c r="AH46" s="1081"/>
      <c r="AI46" s="1081"/>
      <c r="AJ46" s="892" t="s">
        <v>68</v>
      </c>
      <c r="AK46" s="1086" t="s">
        <v>283</v>
      </c>
      <c r="AL46" s="1083"/>
      <c r="AM46" s="1083"/>
      <c r="AN46" s="1083"/>
      <c r="AO46" s="1083"/>
      <c r="AP46" s="1083"/>
      <c r="AQ46" s="893">
        <v>4573037173</v>
      </c>
      <c r="AR46" s="968">
        <v>4573037173</v>
      </c>
      <c r="AS46" s="894">
        <v>0</v>
      </c>
      <c r="AT46" s="894">
        <v>0</v>
      </c>
      <c r="AU46" s="1000">
        <v>3484589408</v>
      </c>
      <c r="AV46" s="893">
        <v>1088447765</v>
      </c>
      <c r="AW46" s="968">
        <v>3484589408</v>
      </c>
      <c r="AX46" s="894">
        <v>0</v>
      </c>
      <c r="AY46" s="968">
        <v>3484589408</v>
      </c>
      <c r="AZ46" s="894">
        <v>0</v>
      </c>
      <c r="BA46" s="893">
        <v>3484589408</v>
      </c>
      <c r="BB46" s="894">
        <v>0</v>
      </c>
      <c r="BC46" s="893">
        <v>2002349</v>
      </c>
      <c r="BE46" s="895">
        <f t="shared" si="4"/>
        <v>0.76198580422079587</v>
      </c>
    </row>
    <row r="47" spans="1:57" s="859" customFormat="1" ht="23.25" customHeight="1" x14ac:dyDescent="0.2">
      <c r="A47" s="909" t="str">
        <f t="shared" si="5"/>
        <v>A10151610</v>
      </c>
      <c r="B47" s="1084" t="s">
        <v>17</v>
      </c>
      <c r="C47" s="1081"/>
      <c r="D47" s="1084" t="s">
        <v>287</v>
      </c>
      <c r="E47" s="1081"/>
      <c r="F47" s="1084" t="s">
        <v>288</v>
      </c>
      <c r="G47" s="1081"/>
      <c r="H47" s="1084" t="s">
        <v>287</v>
      </c>
      <c r="I47" s="1081"/>
      <c r="J47" s="1084" t="s">
        <v>292</v>
      </c>
      <c r="K47" s="1081"/>
      <c r="L47" s="1081"/>
      <c r="M47" s="1084" t="s">
        <v>26</v>
      </c>
      <c r="N47" s="1081"/>
      <c r="O47" s="1081"/>
      <c r="P47" s="1084"/>
      <c r="Q47" s="1081"/>
      <c r="R47" s="1084"/>
      <c r="S47" s="1081"/>
      <c r="T47" s="1085" t="s">
        <v>27</v>
      </c>
      <c r="U47" s="1081"/>
      <c r="V47" s="1081"/>
      <c r="W47" s="1081"/>
      <c r="X47" s="1081"/>
      <c r="Y47" s="1081"/>
      <c r="Z47" s="1081"/>
      <c r="AA47" s="1081"/>
      <c r="AB47" s="1084" t="s">
        <v>281</v>
      </c>
      <c r="AC47" s="1081"/>
      <c r="AD47" s="1081"/>
      <c r="AE47" s="1081"/>
      <c r="AF47" s="1081"/>
      <c r="AG47" s="1084" t="s">
        <v>282</v>
      </c>
      <c r="AH47" s="1081"/>
      <c r="AI47" s="1081"/>
      <c r="AJ47" s="892" t="s">
        <v>68</v>
      </c>
      <c r="AK47" s="1086" t="s">
        <v>283</v>
      </c>
      <c r="AL47" s="1083"/>
      <c r="AM47" s="1083"/>
      <c r="AN47" s="1083"/>
      <c r="AO47" s="1083"/>
      <c r="AP47" s="1083"/>
      <c r="AQ47" s="893">
        <v>10101987628</v>
      </c>
      <c r="AR47" s="968">
        <v>10101987628</v>
      </c>
      <c r="AS47" s="894">
        <v>0</v>
      </c>
      <c r="AT47" s="894">
        <v>0</v>
      </c>
      <c r="AU47" s="1000">
        <v>215166912</v>
      </c>
      <c r="AV47" s="893">
        <v>9886820716</v>
      </c>
      <c r="AW47" s="968">
        <v>215166912</v>
      </c>
      <c r="AX47" s="894">
        <v>0</v>
      </c>
      <c r="AY47" s="968">
        <v>215166912</v>
      </c>
      <c r="AZ47" s="894">
        <v>0</v>
      </c>
      <c r="BA47" s="893">
        <v>215166912</v>
      </c>
      <c r="BB47" s="894">
        <v>0</v>
      </c>
      <c r="BC47" s="894">
        <v>0</v>
      </c>
      <c r="BE47" s="895">
        <f t="shared" si="4"/>
        <v>2.1299463028801879E-2</v>
      </c>
    </row>
    <row r="48" spans="1:57" s="859" customFormat="1" ht="23.25" customHeight="1" x14ac:dyDescent="0.2">
      <c r="A48" s="909" t="str">
        <f t="shared" si="5"/>
        <v>A10152210</v>
      </c>
      <c r="B48" s="1084" t="s">
        <v>17</v>
      </c>
      <c r="C48" s="1081"/>
      <c r="D48" s="1084" t="s">
        <v>287</v>
      </c>
      <c r="E48" s="1081"/>
      <c r="F48" s="1084" t="s">
        <v>288</v>
      </c>
      <c r="G48" s="1081"/>
      <c r="H48" s="1084" t="s">
        <v>287</v>
      </c>
      <c r="I48" s="1081"/>
      <c r="J48" s="1084" t="s">
        <v>292</v>
      </c>
      <c r="K48" s="1081"/>
      <c r="L48" s="1081"/>
      <c r="M48" s="1084" t="s">
        <v>295</v>
      </c>
      <c r="N48" s="1081"/>
      <c r="O48" s="1081"/>
      <c r="P48" s="1084"/>
      <c r="Q48" s="1081"/>
      <c r="R48" s="1084"/>
      <c r="S48" s="1081"/>
      <c r="T48" s="1085" t="s">
        <v>28</v>
      </c>
      <c r="U48" s="1081"/>
      <c r="V48" s="1081"/>
      <c r="W48" s="1081"/>
      <c r="X48" s="1081"/>
      <c r="Y48" s="1081"/>
      <c r="Z48" s="1081"/>
      <c r="AA48" s="1081"/>
      <c r="AB48" s="1084" t="s">
        <v>281</v>
      </c>
      <c r="AC48" s="1081"/>
      <c r="AD48" s="1081"/>
      <c r="AE48" s="1081"/>
      <c r="AF48" s="1081"/>
      <c r="AG48" s="1084" t="s">
        <v>282</v>
      </c>
      <c r="AH48" s="1081"/>
      <c r="AI48" s="1081"/>
      <c r="AJ48" s="892" t="s">
        <v>68</v>
      </c>
      <c r="AK48" s="1086" t="s">
        <v>283</v>
      </c>
      <c r="AL48" s="1083"/>
      <c r="AM48" s="1083"/>
      <c r="AN48" s="1083"/>
      <c r="AO48" s="1083"/>
      <c r="AP48" s="1083"/>
      <c r="AQ48" s="893">
        <v>2257044982</v>
      </c>
      <c r="AR48" s="968">
        <v>2257044982</v>
      </c>
      <c r="AS48" s="894">
        <v>0</v>
      </c>
      <c r="AT48" s="894">
        <v>0</v>
      </c>
      <c r="AU48" s="1000">
        <v>2020594491</v>
      </c>
      <c r="AV48" s="893">
        <v>236450491</v>
      </c>
      <c r="AW48" s="968">
        <v>2020594491</v>
      </c>
      <c r="AX48" s="894">
        <v>0</v>
      </c>
      <c r="AY48" s="968">
        <v>2020594491</v>
      </c>
      <c r="AZ48" s="894">
        <v>0</v>
      </c>
      <c r="BA48" s="893">
        <v>2020594491</v>
      </c>
      <c r="BB48" s="894">
        <v>0</v>
      </c>
      <c r="BC48" s="893">
        <v>118001</v>
      </c>
      <c r="BE48" s="895">
        <f t="shared" si="4"/>
        <v>0.89523891066163963</v>
      </c>
    </row>
    <row r="49" spans="1:57" s="859" customFormat="1" ht="23.25" customHeight="1" x14ac:dyDescent="0.2">
      <c r="A49" s="909" t="str">
        <f t="shared" si="5"/>
        <v>A101810</v>
      </c>
      <c r="B49" s="1084" t="s">
        <v>17</v>
      </c>
      <c r="C49" s="1081"/>
      <c r="D49" s="1084" t="s">
        <v>287</v>
      </c>
      <c r="E49" s="1081"/>
      <c r="F49" s="1084" t="s">
        <v>288</v>
      </c>
      <c r="G49" s="1081"/>
      <c r="H49" s="1084" t="s">
        <v>287</v>
      </c>
      <c r="I49" s="1081"/>
      <c r="J49" s="1084" t="s">
        <v>302</v>
      </c>
      <c r="K49" s="1081"/>
      <c r="L49" s="1081"/>
      <c r="M49" s="1084"/>
      <c r="N49" s="1081"/>
      <c r="O49" s="1081"/>
      <c r="P49" s="1084"/>
      <c r="Q49" s="1081"/>
      <c r="R49" s="1084"/>
      <c r="S49" s="1081"/>
      <c r="T49" s="1085" t="s">
        <v>969</v>
      </c>
      <c r="U49" s="1081"/>
      <c r="V49" s="1081"/>
      <c r="W49" s="1081"/>
      <c r="X49" s="1081"/>
      <c r="Y49" s="1081"/>
      <c r="Z49" s="1081"/>
      <c r="AA49" s="1081"/>
      <c r="AB49" s="1084" t="s">
        <v>281</v>
      </c>
      <c r="AC49" s="1081"/>
      <c r="AD49" s="1081"/>
      <c r="AE49" s="1081"/>
      <c r="AF49" s="1081"/>
      <c r="AG49" s="1084" t="s">
        <v>282</v>
      </c>
      <c r="AH49" s="1081"/>
      <c r="AI49" s="1081"/>
      <c r="AJ49" s="892" t="s">
        <v>68</v>
      </c>
      <c r="AK49" s="1086" t="s">
        <v>283</v>
      </c>
      <c r="AL49" s="1083"/>
      <c r="AM49" s="1083"/>
      <c r="AN49" s="1083"/>
      <c r="AO49" s="1083"/>
      <c r="AP49" s="1083"/>
      <c r="AQ49" s="894">
        <v>0</v>
      </c>
      <c r="AR49" s="969">
        <v>0</v>
      </c>
      <c r="AS49" s="894">
        <v>0</v>
      </c>
      <c r="AT49" s="894">
        <v>0</v>
      </c>
      <c r="AU49" s="1006">
        <v>0</v>
      </c>
      <c r="AV49" s="894">
        <v>0</v>
      </c>
      <c r="AW49" s="969">
        <v>0</v>
      </c>
      <c r="AX49" s="894">
        <v>0</v>
      </c>
      <c r="AY49" s="969">
        <v>0</v>
      </c>
      <c r="AZ49" s="894">
        <v>0</v>
      </c>
      <c r="BA49" s="894">
        <v>0</v>
      </c>
      <c r="BB49" s="894">
        <v>0</v>
      </c>
      <c r="BC49" s="894">
        <v>0</v>
      </c>
      <c r="BE49" s="895" t="e">
        <f t="shared" si="4"/>
        <v>#DIV/0!</v>
      </c>
    </row>
    <row r="50" spans="1:57" s="859" customFormat="1" ht="23.25" customHeight="1" x14ac:dyDescent="0.2">
      <c r="A50" s="909" t="str">
        <f t="shared" si="5"/>
        <v>A101910</v>
      </c>
      <c r="B50" s="1087" t="s">
        <v>17</v>
      </c>
      <c r="C50" s="1081"/>
      <c r="D50" s="1087" t="s">
        <v>287</v>
      </c>
      <c r="E50" s="1081"/>
      <c r="F50" s="1087" t="s">
        <v>288</v>
      </c>
      <c r="G50" s="1081"/>
      <c r="H50" s="1087" t="s">
        <v>287</v>
      </c>
      <c r="I50" s="1081"/>
      <c r="J50" s="1087" t="s">
        <v>296</v>
      </c>
      <c r="K50" s="1081"/>
      <c r="L50" s="1081"/>
      <c r="M50" s="1087"/>
      <c r="N50" s="1081"/>
      <c r="O50" s="1081"/>
      <c r="P50" s="1087"/>
      <c r="Q50" s="1081"/>
      <c r="R50" s="1087"/>
      <c r="S50" s="1081"/>
      <c r="T50" s="1089" t="s">
        <v>198</v>
      </c>
      <c r="U50" s="1081"/>
      <c r="V50" s="1081"/>
      <c r="W50" s="1081"/>
      <c r="X50" s="1081"/>
      <c r="Y50" s="1081"/>
      <c r="Z50" s="1081"/>
      <c r="AA50" s="1081"/>
      <c r="AB50" s="1087" t="s">
        <v>281</v>
      </c>
      <c r="AC50" s="1081"/>
      <c r="AD50" s="1081"/>
      <c r="AE50" s="1081"/>
      <c r="AF50" s="1081"/>
      <c r="AG50" s="1087" t="s">
        <v>282</v>
      </c>
      <c r="AH50" s="1081"/>
      <c r="AI50" s="1081"/>
      <c r="AJ50" s="761" t="s">
        <v>68</v>
      </c>
      <c r="AK50" s="1088" t="s">
        <v>283</v>
      </c>
      <c r="AL50" s="1083"/>
      <c r="AM50" s="1083"/>
      <c r="AN50" s="1083"/>
      <c r="AO50" s="1083"/>
      <c r="AP50" s="1083"/>
      <c r="AQ50" s="889">
        <v>782000000</v>
      </c>
      <c r="AR50" s="967">
        <v>782000000</v>
      </c>
      <c r="AS50" s="890">
        <v>0</v>
      </c>
      <c r="AT50" s="890">
        <v>0</v>
      </c>
      <c r="AU50" s="1005">
        <v>600894061</v>
      </c>
      <c r="AV50" s="889">
        <v>181105939</v>
      </c>
      <c r="AW50" s="967">
        <v>600894061</v>
      </c>
      <c r="AX50" s="890">
        <v>0</v>
      </c>
      <c r="AY50" s="967">
        <v>600894061</v>
      </c>
      <c r="AZ50" s="890">
        <v>0</v>
      </c>
      <c r="BA50" s="889">
        <v>600894061</v>
      </c>
      <c r="BB50" s="890">
        <v>0</v>
      </c>
      <c r="BC50" s="890">
        <v>0</v>
      </c>
      <c r="BE50" s="891">
        <f t="shared" si="4"/>
        <v>0.76840672762148332</v>
      </c>
    </row>
    <row r="51" spans="1:57" s="859" customFormat="1" ht="23.25" customHeight="1" x14ac:dyDescent="0.2">
      <c r="A51" s="909" t="str">
        <f t="shared" si="5"/>
        <v>A1019110</v>
      </c>
      <c r="B51" s="1084" t="s">
        <v>17</v>
      </c>
      <c r="C51" s="1081"/>
      <c r="D51" s="1084" t="s">
        <v>287</v>
      </c>
      <c r="E51" s="1081"/>
      <c r="F51" s="1084" t="s">
        <v>288</v>
      </c>
      <c r="G51" s="1081"/>
      <c r="H51" s="1084" t="s">
        <v>287</v>
      </c>
      <c r="I51" s="1081"/>
      <c r="J51" s="1084" t="s">
        <v>296</v>
      </c>
      <c r="K51" s="1081"/>
      <c r="L51" s="1081"/>
      <c r="M51" s="1084" t="s">
        <v>287</v>
      </c>
      <c r="N51" s="1081"/>
      <c r="O51" s="1081"/>
      <c r="P51" s="1084"/>
      <c r="Q51" s="1081"/>
      <c r="R51" s="1084"/>
      <c r="S51" s="1081"/>
      <c r="T51" s="1085" t="s">
        <v>29</v>
      </c>
      <c r="U51" s="1081"/>
      <c r="V51" s="1081"/>
      <c r="W51" s="1081"/>
      <c r="X51" s="1081"/>
      <c r="Y51" s="1081"/>
      <c r="Z51" s="1081"/>
      <c r="AA51" s="1081"/>
      <c r="AB51" s="1084" t="s">
        <v>281</v>
      </c>
      <c r="AC51" s="1081"/>
      <c r="AD51" s="1081"/>
      <c r="AE51" s="1081"/>
      <c r="AF51" s="1081"/>
      <c r="AG51" s="1084" t="s">
        <v>282</v>
      </c>
      <c r="AH51" s="1081"/>
      <c r="AI51" s="1081"/>
      <c r="AJ51" s="892" t="s">
        <v>68</v>
      </c>
      <c r="AK51" s="1086" t="s">
        <v>283</v>
      </c>
      <c r="AL51" s="1083"/>
      <c r="AM51" s="1083"/>
      <c r="AN51" s="1083"/>
      <c r="AO51" s="1083"/>
      <c r="AP51" s="1083"/>
      <c r="AQ51" s="893">
        <v>370000000</v>
      </c>
      <c r="AR51" s="968">
        <v>370000000</v>
      </c>
      <c r="AS51" s="894">
        <v>0</v>
      </c>
      <c r="AT51" s="894">
        <v>0</v>
      </c>
      <c r="AU51" s="1000">
        <v>275637541</v>
      </c>
      <c r="AV51" s="893">
        <v>94362459</v>
      </c>
      <c r="AW51" s="968">
        <v>275637541</v>
      </c>
      <c r="AX51" s="894">
        <v>0</v>
      </c>
      <c r="AY51" s="968">
        <v>275637541</v>
      </c>
      <c r="AZ51" s="894">
        <v>0</v>
      </c>
      <c r="BA51" s="893">
        <v>275637541</v>
      </c>
      <c r="BB51" s="894">
        <v>0</v>
      </c>
      <c r="BC51" s="894">
        <v>0</v>
      </c>
      <c r="BE51" s="895">
        <f t="shared" si="4"/>
        <v>0.74496632702702703</v>
      </c>
    </row>
    <row r="52" spans="1:57" s="859" customFormat="1" ht="23.25" customHeight="1" x14ac:dyDescent="0.2">
      <c r="A52" s="909" t="str">
        <f t="shared" si="5"/>
        <v>A1019310</v>
      </c>
      <c r="B52" s="1084" t="s">
        <v>17</v>
      </c>
      <c r="C52" s="1081"/>
      <c r="D52" s="1084" t="s">
        <v>287</v>
      </c>
      <c r="E52" s="1081"/>
      <c r="F52" s="1084" t="s">
        <v>288</v>
      </c>
      <c r="G52" s="1081"/>
      <c r="H52" s="1084" t="s">
        <v>287</v>
      </c>
      <c r="I52" s="1081"/>
      <c r="J52" s="1084" t="s">
        <v>296</v>
      </c>
      <c r="K52" s="1081"/>
      <c r="L52" s="1081"/>
      <c r="M52" s="1084" t="s">
        <v>297</v>
      </c>
      <c r="N52" s="1081"/>
      <c r="O52" s="1081"/>
      <c r="P52" s="1084"/>
      <c r="Q52" s="1081"/>
      <c r="R52" s="1084"/>
      <c r="S52" s="1081"/>
      <c r="T52" s="1085" t="s">
        <v>30</v>
      </c>
      <c r="U52" s="1081"/>
      <c r="V52" s="1081"/>
      <c r="W52" s="1081"/>
      <c r="X52" s="1081"/>
      <c r="Y52" s="1081"/>
      <c r="Z52" s="1081"/>
      <c r="AA52" s="1081"/>
      <c r="AB52" s="1084" t="s">
        <v>281</v>
      </c>
      <c r="AC52" s="1081"/>
      <c r="AD52" s="1081"/>
      <c r="AE52" s="1081"/>
      <c r="AF52" s="1081"/>
      <c r="AG52" s="1084" t="s">
        <v>282</v>
      </c>
      <c r="AH52" s="1081"/>
      <c r="AI52" s="1081"/>
      <c r="AJ52" s="892" t="s">
        <v>68</v>
      </c>
      <c r="AK52" s="1086" t="s">
        <v>283</v>
      </c>
      <c r="AL52" s="1083"/>
      <c r="AM52" s="1083"/>
      <c r="AN52" s="1083"/>
      <c r="AO52" s="1083"/>
      <c r="AP52" s="1083"/>
      <c r="AQ52" s="893">
        <v>412000000</v>
      </c>
      <c r="AR52" s="968">
        <v>412000000</v>
      </c>
      <c r="AS52" s="894">
        <v>0</v>
      </c>
      <c r="AT52" s="894">
        <v>0</v>
      </c>
      <c r="AU52" s="1000">
        <v>325256520</v>
      </c>
      <c r="AV52" s="893">
        <v>86743480</v>
      </c>
      <c r="AW52" s="968">
        <v>325256520</v>
      </c>
      <c r="AX52" s="894">
        <v>0</v>
      </c>
      <c r="AY52" s="968">
        <v>325256520</v>
      </c>
      <c r="AZ52" s="894">
        <v>0</v>
      </c>
      <c r="BA52" s="893">
        <v>325256520</v>
      </c>
      <c r="BB52" s="894">
        <v>0</v>
      </c>
      <c r="BC52" s="894">
        <v>0</v>
      </c>
      <c r="BE52" s="895">
        <f t="shared" si="4"/>
        <v>0.78945757281553397</v>
      </c>
    </row>
    <row r="53" spans="1:57" s="859" customFormat="1" ht="23.25" customHeight="1" x14ac:dyDescent="0.2">
      <c r="A53" s="909" t="str">
        <f t="shared" si="5"/>
        <v>A1011010</v>
      </c>
      <c r="B53" s="1084" t="s">
        <v>17</v>
      </c>
      <c r="C53" s="1081"/>
      <c r="D53" s="1084" t="s">
        <v>287</v>
      </c>
      <c r="E53" s="1081"/>
      <c r="F53" s="1084" t="s">
        <v>288</v>
      </c>
      <c r="G53" s="1081"/>
      <c r="H53" s="1084" t="s">
        <v>287</v>
      </c>
      <c r="I53" s="1081"/>
      <c r="J53" s="1084" t="s">
        <v>68</v>
      </c>
      <c r="K53" s="1081"/>
      <c r="L53" s="1081"/>
      <c r="M53" s="1084"/>
      <c r="N53" s="1081"/>
      <c r="O53" s="1081"/>
      <c r="P53" s="1084"/>
      <c r="Q53" s="1081"/>
      <c r="R53" s="1084"/>
      <c r="S53" s="1081"/>
      <c r="T53" s="1085" t="s">
        <v>673</v>
      </c>
      <c r="U53" s="1081"/>
      <c r="V53" s="1081"/>
      <c r="W53" s="1081"/>
      <c r="X53" s="1081"/>
      <c r="Y53" s="1081"/>
      <c r="Z53" s="1081"/>
      <c r="AA53" s="1081"/>
      <c r="AB53" s="1084" t="s">
        <v>281</v>
      </c>
      <c r="AC53" s="1081"/>
      <c r="AD53" s="1081"/>
      <c r="AE53" s="1081"/>
      <c r="AF53" s="1081"/>
      <c r="AG53" s="1084" t="s">
        <v>282</v>
      </c>
      <c r="AH53" s="1081"/>
      <c r="AI53" s="1081"/>
      <c r="AJ53" s="892" t="s">
        <v>68</v>
      </c>
      <c r="AK53" s="1086" t="s">
        <v>283</v>
      </c>
      <c r="AL53" s="1083"/>
      <c r="AM53" s="1083"/>
      <c r="AN53" s="1083"/>
      <c r="AO53" s="1083"/>
      <c r="AP53" s="1083"/>
      <c r="AQ53" s="894">
        <v>0</v>
      </c>
      <c r="AR53" s="969">
        <v>0</v>
      </c>
      <c r="AS53" s="894">
        <v>0</v>
      </c>
      <c r="AT53" s="894">
        <v>0</v>
      </c>
      <c r="AU53" s="1006">
        <v>0</v>
      </c>
      <c r="AV53" s="894">
        <v>0</v>
      </c>
      <c r="AW53" s="969">
        <v>0</v>
      </c>
      <c r="AX53" s="894">
        <v>0</v>
      </c>
      <c r="AY53" s="969">
        <v>0</v>
      </c>
      <c r="AZ53" s="894">
        <v>0</v>
      </c>
      <c r="BA53" s="894">
        <v>0</v>
      </c>
      <c r="BB53" s="894">
        <v>0</v>
      </c>
      <c r="BC53" s="894">
        <v>0</v>
      </c>
      <c r="BE53" s="895" t="e">
        <f t="shared" si="4"/>
        <v>#DIV/0!</v>
      </c>
    </row>
    <row r="54" spans="1:57" s="859" customFormat="1" ht="23.25" customHeight="1" x14ac:dyDescent="0.2">
      <c r="A54" s="909" t="str">
        <f t="shared" si="5"/>
        <v>A10210</v>
      </c>
      <c r="B54" s="1087" t="s">
        <v>17</v>
      </c>
      <c r="C54" s="1081"/>
      <c r="D54" s="1087" t="s">
        <v>287</v>
      </c>
      <c r="E54" s="1081"/>
      <c r="F54" s="1087" t="s">
        <v>288</v>
      </c>
      <c r="G54" s="1081"/>
      <c r="H54" s="1087" t="s">
        <v>290</v>
      </c>
      <c r="I54" s="1081"/>
      <c r="J54" s="1087"/>
      <c r="K54" s="1081"/>
      <c r="L54" s="1081"/>
      <c r="M54" s="1087"/>
      <c r="N54" s="1081"/>
      <c r="O54" s="1081"/>
      <c r="P54" s="1087"/>
      <c r="Q54" s="1081"/>
      <c r="R54" s="1087"/>
      <c r="S54" s="1081"/>
      <c r="T54" s="1089" t="s">
        <v>201</v>
      </c>
      <c r="U54" s="1081"/>
      <c r="V54" s="1081"/>
      <c r="W54" s="1081"/>
      <c r="X54" s="1081"/>
      <c r="Y54" s="1081"/>
      <c r="Z54" s="1081"/>
      <c r="AA54" s="1081"/>
      <c r="AB54" s="1087" t="s">
        <v>281</v>
      </c>
      <c r="AC54" s="1081"/>
      <c r="AD54" s="1081"/>
      <c r="AE54" s="1081"/>
      <c r="AF54" s="1081"/>
      <c r="AG54" s="1087" t="s">
        <v>282</v>
      </c>
      <c r="AH54" s="1081"/>
      <c r="AI54" s="1081"/>
      <c r="AJ54" s="761" t="s">
        <v>68</v>
      </c>
      <c r="AK54" s="1088" t="s">
        <v>283</v>
      </c>
      <c r="AL54" s="1083"/>
      <c r="AM54" s="1083"/>
      <c r="AN54" s="1083"/>
      <c r="AO54" s="1083"/>
      <c r="AP54" s="1083"/>
      <c r="AQ54" s="889">
        <v>2620100000</v>
      </c>
      <c r="AR54" s="967">
        <v>2611741453</v>
      </c>
      <c r="AS54" s="889">
        <v>8358547</v>
      </c>
      <c r="AT54" s="890">
        <v>0</v>
      </c>
      <c r="AU54" s="1005">
        <v>2415219766</v>
      </c>
      <c r="AV54" s="889">
        <v>196521687</v>
      </c>
      <c r="AW54" s="967">
        <v>1955934723</v>
      </c>
      <c r="AX54" s="889">
        <v>459285043</v>
      </c>
      <c r="AY54" s="967">
        <v>1855496924</v>
      </c>
      <c r="AZ54" s="889">
        <v>100437799</v>
      </c>
      <c r="BA54" s="889">
        <v>1855496924</v>
      </c>
      <c r="BB54" s="890">
        <v>0</v>
      </c>
      <c r="BC54" s="890">
        <v>0</v>
      </c>
      <c r="BE54" s="891">
        <f t="shared" si="4"/>
        <v>0.92180442196862711</v>
      </c>
    </row>
    <row r="55" spans="1:57" s="859" customFormat="1" ht="23.25" customHeight="1" x14ac:dyDescent="0.2">
      <c r="A55" s="909" t="str">
        <f t="shared" si="5"/>
        <v>A1021210</v>
      </c>
      <c r="B55" s="1084" t="s">
        <v>17</v>
      </c>
      <c r="C55" s="1081"/>
      <c r="D55" s="1084" t="s">
        <v>287</v>
      </c>
      <c r="E55" s="1081"/>
      <c r="F55" s="1084" t="s">
        <v>288</v>
      </c>
      <c r="G55" s="1081"/>
      <c r="H55" s="1084" t="s">
        <v>290</v>
      </c>
      <c r="I55" s="1081"/>
      <c r="J55" s="1084" t="s">
        <v>298</v>
      </c>
      <c r="K55" s="1081"/>
      <c r="L55" s="1081"/>
      <c r="M55" s="1084"/>
      <c r="N55" s="1081"/>
      <c r="O55" s="1081"/>
      <c r="P55" s="1084"/>
      <c r="Q55" s="1081"/>
      <c r="R55" s="1084"/>
      <c r="S55" s="1081"/>
      <c r="T55" s="1085" t="s">
        <v>31</v>
      </c>
      <c r="U55" s="1081"/>
      <c r="V55" s="1081"/>
      <c r="W55" s="1081"/>
      <c r="X55" s="1081"/>
      <c r="Y55" s="1081"/>
      <c r="Z55" s="1081"/>
      <c r="AA55" s="1081"/>
      <c r="AB55" s="1084" t="s">
        <v>281</v>
      </c>
      <c r="AC55" s="1081"/>
      <c r="AD55" s="1081"/>
      <c r="AE55" s="1081"/>
      <c r="AF55" s="1081"/>
      <c r="AG55" s="1084" t="s">
        <v>282</v>
      </c>
      <c r="AH55" s="1081"/>
      <c r="AI55" s="1081"/>
      <c r="AJ55" s="892" t="s">
        <v>68</v>
      </c>
      <c r="AK55" s="1086" t="s">
        <v>283</v>
      </c>
      <c r="AL55" s="1083"/>
      <c r="AM55" s="1083"/>
      <c r="AN55" s="1083"/>
      <c r="AO55" s="1083"/>
      <c r="AP55" s="1083"/>
      <c r="AQ55" s="893">
        <v>2620100000</v>
      </c>
      <c r="AR55" s="968">
        <v>2611741453</v>
      </c>
      <c r="AS55" s="893">
        <v>8358547</v>
      </c>
      <c r="AT55" s="894">
        <v>0</v>
      </c>
      <c r="AU55" s="1000">
        <v>2415219766</v>
      </c>
      <c r="AV55" s="893">
        <v>196521687</v>
      </c>
      <c r="AW55" s="968">
        <v>1955934723</v>
      </c>
      <c r="AX55" s="893">
        <v>459285043</v>
      </c>
      <c r="AY55" s="968">
        <v>1855496924</v>
      </c>
      <c r="AZ55" s="893">
        <v>100437799</v>
      </c>
      <c r="BA55" s="893">
        <v>1855496924</v>
      </c>
      <c r="BB55" s="894">
        <v>0</v>
      </c>
      <c r="BC55" s="894">
        <v>0</v>
      </c>
      <c r="BE55" s="895">
        <f t="shared" si="4"/>
        <v>0.92180442196862711</v>
      </c>
    </row>
    <row r="56" spans="1:57" s="859" customFormat="1" ht="23.25" customHeight="1" x14ac:dyDescent="0.2">
      <c r="A56" s="909" t="str">
        <f t="shared" si="5"/>
        <v>A10510</v>
      </c>
      <c r="B56" s="1087" t="s">
        <v>17</v>
      </c>
      <c r="C56" s="1081"/>
      <c r="D56" s="1087" t="s">
        <v>287</v>
      </c>
      <c r="E56" s="1081"/>
      <c r="F56" s="1087" t="s">
        <v>288</v>
      </c>
      <c r="G56" s="1081"/>
      <c r="H56" s="1087" t="s">
        <v>292</v>
      </c>
      <c r="I56" s="1081"/>
      <c r="J56" s="1087"/>
      <c r="K56" s="1081"/>
      <c r="L56" s="1081"/>
      <c r="M56" s="1087"/>
      <c r="N56" s="1081"/>
      <c r="O56" s="1081"/>
      <c r="P56" s="1087"/>
      <c r="Q56" s="1081"/>
      <c r="R56" s="1087"/>
      <c r="S56" s="1081"/>
      <c r="T56" s="1089" t="s">
        <v>203</v>
      </c>
      <c r="U56" s="1081"/>
      <c r="V56" s="1081"/>
      <c r="W56" s="1081"/>
      <c r="X56" s="1081"/>
      <c r="Y56" s="1081"/>
      <c r="Z56" s="1081"/>
      <c r="AA56" s="1081"/>
      <c r="AB56" s="1087" t="s">
        <v>281</v>
      </c>
      <c r="AC56" s="1081"/>
      <c r="AD56" s="1081"/>
      <c r="AE56" s="1081"/>
      <c r="AF56" s="1081"/>
      <c r="AG56" s="1087" t="s">
        <v>282</v>
      </c>
      <c r="AH56" s="1081"/>
      <c r="AI56" s="1081"/>
      <c r="AJ56" s="761" t="s">
        <v>68</v>
      </c>
      <c r="AK56" s="1088" t="s">
        <v>283</v>
      </c>
      <c r="AL56" s="1083"/>
      <c r="AM56" s="1083"/>
      <c r="AN56" s="1083"/>
      <c r="AO56" s="1083"/>
      <c r="AP56" s="1083"/>
      <c r="AQ56" s="889">
        <v>46511545217</v>
      </c>
      <c r="AR56" s="967">
        <v>46511545217</v>
      </c>
      <c r="AS56" s="890">
        <v>0</v>
      </c>
      <c r="AT56" s="890">
        <v>0</v>
      </c>
      <c r="AU56" s="1005">
        <v>36531998227</v>
      </c>
      <c r="AV56" s="889">
        <v>9979546990</v>
      </c>
      <c r="AW56" s="967">
        <v>36531998227</v>
      </c>
      <c r="AX56" s="890">
        <v>0</v>
      </c>
      <c r="AY56" s="967">
        <v>36531998227</v>
      </c>
      <c r="AZ56" s="890">
        <v>0</v>
      </c>
      <c r="BA56" s="889">
        <v>36531998227</v>
      </c>
      <c r="BB56" s="890">
        <v>0</v>
      </c>
      <c r="BC56" s="889">
        <v>90662616</v>
      </c>
      <c r="BE56" s="891">
        <f t="shared" si="4"/>
        <v>0.78543935826168876</v>
      </c>
    </row>
    <row r="57" spans="1:57" s="859" customFormat="1" ht="23.25" customHeight="1" x14ac:dyDescent="0.2">
      <c r="A57" s="909" t="str">
        <f t="shared" si="5"/>
        <v>A105110</v>
      </c>
      <c r="B57" s="1087" t="s">
        <v>17</v>
      </c>
      <c r="C57" s="1081"/>
      <c r="D57" s="1087" t="s">
        <v>287</v>
      </c>
      <c r="E57" s="1081"/>
      <c r="F57" s="1087" t="s">
        <v>288</v>
      </c>
      <c r="G57" s="1081"/>
      <c r="H57" s="1087" t="s">
        <v>292</v>
      </c>
      <c r="I57" s="1081"/>
      <c r="J57" s="1087" t="s">
        <v>287</v>
      </c>
      <c r="K57" s="1081"/>
      <c r="L57" s="1081"/>
      <c r="M57" s="1087"/>
      <c r="N57" s="1081"/>
      <c r="O57" s="1081"/>
      <c r="P57" s="1087"/>
      <c r="Q57" s="1081"/>
      <c r="R57" s="1087"/>
      <c r="S57" s="1081"/>
      <c r="T57" s="1089" t="s">
        <v>205</v>
      </c>
      <c r="U57" s="1081"/>
      <c r="V57" s="1081"/>
      <c r="W57" s="1081"/>
      <c r="X57" s="1081"/>
      <c r="Y57" s="1081"/>
      <c r="Z57" s="1081"/>
      <c r="AA57" s="1081"/>
      <c r="AB57" s="1087" t="s">
        <v>281</v>
      </c>
      <c r="AC57" s="1081"/>
      <c r="AD57" s="1081"/>
      <c r="AE57" s="1081"/>
      <c r="AF57" s="1081"/>
      <c r="AG57" s="1087" t="s">
        <v>282</v>
      </c>
      <c r="AH57" s="1081"/>
      <c r="AI57" s="1081"/>
      <c r="AJ57" s="761" t="s">
        <v>68</v>
      </c>
      <c r="AK57" s="1088" t="s">
        <v>283</v>
      </c>
      <c r="AL57" s="1083"/>
      <c r="AM57" s="1083"/>
      <c r="AN57" s="1083"/>
      <c r="AO57" s="1083"/>
      <c r="AP57" s="1083"/>
      <c r="AQ57" s="889">
        <v>24694858469</v>
      </c>
      <c r="AR57" s="967">
        <v>24694858469</v>
      </c>
      <c r="AS57" s="890">
        <v>0</v>
      </c>
      <c r="AT57" s="890">
        <v>0</v>
      </c>
      <c r="AU57" s="1005">
        <v>18353188057</v>
      </c>
      <c r="AV57" s="889">
        <v>6341670412</v>
      </c>
      <c r="AW57" s="967">
        <v>18353188057</v>
      </c>
      <c r="AX57" s="890">
        <v>0</v>
      </c>
      <c r="AY57" s="967">
        <v>18353188057</v>
      </c>
      <c r="AZ57" s="890">
        <v>0</v>
      </c>
      <c r="BA57" s="889">
        <v>18353188057</v>
      </c>
      <c r="BB57" s="890">
        <v>0</v>
      </c>
      <c r="BC57" s="889">
        <v>87116709</v>
      </c>
      <c r="BE57" s="891">
        <f t="shared" si="4"/>
        <v>0.74319875451155804</v>
      </c>
    </row>
    <row r="58" spans="1:57" s="859" customFormat="1" ht="23.25" customHeight="1" x14ac:dyDescent="0.2">
      <c r="A58" s="909" t="str">
        <f t="shared" si="5"/>
        <v>A1051110</v>
      </c>
      <c r="B58" s="1084" t="s">
        <v>17</v>
      </c>
      <c r="C58" s="1081"/>
      <c r="D58" s="1084" t="s">
        <v>287</v>
      </c>
      <c r="E58" s="1081"/>
      <c r="F58" s="1084" t="s">
        <v>288</v>
      </c>
      <c r="G58" s="1081"/>
      <c r="H58" s="1084" t="s">
        <v>292</v>
      </c>
      <c r="I58" s="1081"/>
      <c r="J58" s="1084" t="s">
        <v>287</v>
      </c>
      <c r="K58" s="1081"/>
      <c r="L58" s="1081"/>
      <c r="M58" s="1084" t="s">
        <v>287</v>
      </c>
      <c r="N58" s="1081"/>
      <c r="O58" s="1081"/>
      <c r="P58" s="1084"/>
      <c r="Q58" s="1081"/>
      <c r="R58" s="1084"/>
      <c r="S58" s="1081"/>
      <c r="T58" s="1085" t="s">
        <v>32</v>
      </c>
      <c r="U58" s="1081"/>
      <c r="V58" s="1081"/>
      <c r="W58" s="1081"/>
      <c r="X58" s="1081"/>
      <c r="Y58" s="1081"/>
      <c r="Z58" s="1081"/>
      <c r="AA58" s="1081"/>
      <c r="AB58" s="1084" t="s">
        <v>281</v>
      </c>
      <c r="AC58" s="1081"/>
      <c r="AD58" s="1081"/>
      <c r="AE58" s="1081"/>
      <c r="AF58" s="1081"/>
      <c r="AG58" s="1084" t="s">
        <v>282</v>
      </c>
      <c r="AH58" s="1081"/>
      <c r="AI58" s="1081"/>
      <c r="AJ58" s="892" t="s">
        <v>68</v>
      </c>
      <c r="AK58" s="1086" t="s">
        <v>283</v>
      </c>
      <c r="AL58" s="1083"/>
      <c r="AM58" s="1083"/>
      <c r="AN58" s="1083"/>
      <c r="AO58" s="1083"/>
      <c r="AP58" s="1083"/>
      <c r="AQ58" s="893">
        <v>4651217965</v>
      </c>
      <c r="AR58" s="968">
        <v>4651217965</v>
      </c>
      <c r="AS58" s="894">
        <v>0</v>
      </c>
      <c r="AT58" s="894">
        <v>0</v>
      </c>
      <c r="AU58" s="1000">
        <v>4069428545</v>
      </c>
      <c r="AV58" s="893">
        <v>581789420</v>
      </c>
      <c r="AW58" s="968">
        <v>4069428545</v>
      </c>
      <c r="AX58" s="894">
        <v>0</v>
      </c>
      <c r="AY58" s="968">
        <v>4069428545</v>
      </c>
      <c r="AZ58" s="894">
        <v>0</v>
      </c>
      <c r="BA58" s="893">
        <v>4069428545</v>
      </c>
      <c r="BB58" s="894">
        <v>0</v>
      </c>
      <c r="BC58" s="893">
        <v>833255</v>
      </c>
      <c r="BE58" s="895">
        <f t="shared" si="4"/>
        <v>0.87491675849682526</v>
      </c>
    </row>
    <row r="59" spans="1:57" s="859" customFormat="1" ht="23.25" customHeight="1" x14ac:dyDescent="0.2">
      <c r="A59" s="909" t="str">
        <f t="shared" si="5"/>
        <v>A1051210</v>
      </c>
      <c r="B59" s="1084" t="s">
        <v>17</v>
      </c>
      <c r="C59" s="1081"/>
      <c r="D59" s="1084" t="s">
        <v>287</v>
      </c>
      <c r="E59" s="1081"/>
      <c r="F59" s="1084" t="s">
        <v>288</v>
      </c>
      <c r="G59" s="1081"/>
      <c r="H59" s="1084" t="s">
        <v>292</v>
      </c>
      <c r="I59" s="1081"/>
      <c r="J59" s="1084" t="s">
        <v>287</v>
      </c>
      <c r="K59" s="1081"/>
      <c r="L59" s="1081"/>
      <c r="M59" s="1084" t="s">
        <v>290</v>
      </c>
      <c r="N59" s="1081"/>
      <c r="O59" s="1081"/>
      <c r="P59" s="1084"/>
      <c r="Q59" s="1081"/>
      <c r="R59" s="1084"/>
      <c r="S59" s="1081"/>
      <c r="T59" s="1085" t="s">
        <v>33</v>
      </c>
      <c r="U59" s="1081"/>
      <c r="V59" s="1081"/>
      <c r="W59" s="1081"/>
      <c r="X59" s="1081"/>
      <c r="Y59" s="1081"/>
      <c r="Z59" s="1081"/>
      <c r="AA59" s="1081"/>
      <c r="AB59" s="1084" t="s">
        <v>281</v>
      </c>
      <c r="AC59" s="1081"/>
      <c r="AD59" s="1081"/>
      <c r="AE59" s="1081"/>
      <c r="AF59" s="1081"/>
      <c r="AG59" s="1084" t="s">
        <v>282</v>
      </c>
      <c r="AH59" s="1081"/>
      <c r="AI59" s="1081"/>
      <c r="AJ59" s="892" t="s">
        <v>68</v>
      </c>
      <c r="AK59" s="1086" t="s">
        <v>283</v>
      </c>
      <c r="AL59" s="1083"/>
      <c r="AM59" s="1083"/>
      <c r="AN59" s="1083"/>
      <c r="AO59" s="1083"/>
      <c r="AP59" s="1083"/>
      <c r="AQ59" s="893">
        <v>3824691545</v>
      </c>
      <c r="AR59" s="968">
        <v>3824691545</v>
      </c>
      <c r="AS59" s="894">
        <v>0</v>
      </c>
      <c r="AT59" s="894">
        <v>0</v>
      </c>
      <c r="AU59" s="1000">
        <v>109956115</v>
      </c>
      <c r="AV59" s="893">
        <v>3714735430</v>
      </c>
      <c r="AW59" s="968">
        <v>109956115</v>
      </c>
      <c r="AX59" s="894">
        <v>0</v>
      </c>
      <c r="AY59" s="968">
        <v>109956115</v>
      </c>
      <c r="AZ59" s="894">
        <v>0</v>
      </c>
      <c r="BA59" s="893">
        <v>109956115</v>
      </c>
      <c r="BB59" s="894">
        <v>0</v>
      </c>
      <c r="BC59" s="894">
        <v>0</v>
      </c>
      <c r="BE59" s="895">
        <f t="shared" si="4"/>
        <v>2.8749015105216807E-2</v>
      </c>
    </row>
    <row r="60" spans="1:57" s="859" customFormat="1" ht="23.25" customHeight="1" x14ac:dyDescent="0.2">
      <c r="A60" s="909" t="str">
        <f t="shared" si="5"/>
        <v>A1051310</v>
      </c>
      <c r="B60" s="1084" t="s">
        <v>17</v>
      </c>
      <c r="C60" s="1081"/>
      <c r="D60" s="1084" t="s">
        <v>287</v>
      </c>
      <c r="E60" s="1081"/>
      <c r="F60" s="1084" t="s">
        <v>288</v>
      </c>
      <c r="G60" s="1081"/>
      <c r="H60" s="1084" t="s">
        <v>292</v>
      </c>
      <c r="I60" s="1081"/>
      <c r="J60" s="1084" t="s">
        <v>287</v>
      </c>
      <c r="K60" s="1081"/>
      <c r="L60" s="1081"/>
      <c r="M60" s="1084" t="s">
        <v>297</v>
      </c>
      <c r="N60" s="1081"/>
      <c r="O60" s="1081"/>
      <c r="P60" s="1084"/>
      <c r="Q60" s="1081"/>
      <c r="R60" s="1084"/>
      <c r="S60" s="1081"/>
      <c r="T60" s="1085" t="s">
        <v>34</v>
      </c>
      <c r="U60" s="1081"/>
      <c r="V60" s="1081"/>
      <c r="W60" s="1081"/>
      <c r="X60" s="1081"/>
      <c r="Y60" s="1081"/>
      <c r="Z60" s="1081"/>
      <c r="AA60" s="1081"/>
      <c r="AB60" s="1084" t="s">
        <v>281</v>
      </c>
      <c r="AC60" s="1081"/>
      <c r="AD60" s="1081"/>
      <c r="AE60" s="1081"/>
      <c r="AF60" s="1081"/>
      <c r="AG60" s="1084" t="s">
        <v>282</v>
      </c>
      <c r="AH60" s="1081"/>
      <c r="AI60" s="1081"/>
      <c r="AJ60" s="892" t="s">
        <v>68</v>
      </c>
      <c r="AK60" s="1086" t="s">
        <v>283</v>
      </c>
      <c r="AL60" s="1083"/>
      <c r="AM60" s="1083"/>
      <c r="AN60" s="1083"/>
      <c r="AO60" s="1083"/>
      <c r="AP60" s="1083"/>
      <c r="AQ60" s="893">
        <v>5551871042</v>
      </c>
      <c r="AR60" s="968">
        <v>5551871042</v>
      </c>
      <c r="AS60" s="894">
        <v>0</v>
      </c>
      <c r="AT60" s="894">
        <v>0</v>
      </c>
      <c r="AU60" s="1000">
        <v>4882686210</v>
      </c>
      <c r="AV60" s="893">
        <v>669184832</v>
      </c>
      <c r="AW60" s="968">
        <v>4882686210</v>
      </c>
      <c r="AX60" s="894">
        <v>0</v>
      </c>
      <c r="AY60" s="968">
        <v>4882686210</v>
      </c>
      <c r="AZ60" s="894">
        <v>0</v>
      </c>
      <c r="BA60" s="893">
        <v>4882686210</v>
      </c>
      <c r="BB60" s="894">
        <v>0</v>
      </c>
      <c r="BC60" s="893">
        <v>1028266</v>
      </c>
      <c r="BE60" s="895">
        <f t="shared" si="4"/>
        <v>0.87946679111643533</v>
      </c>
    </row>
    <row r="61" spans="1:57" s="859" customFormat="1" ht="23.25" customHeight="1" x14ac:dyDescent="0.2">
      <c r="A61" s="909" t="str">
        <f t="shared" si="5"/>
        <v>A1051410</v>
      </c>
      <c r="B61" s="1084" t="s">
        <v>17</v>
      </c>
      <c r="C61" s="1081"/>
      <c r="D61" s="1084" t="s">
        <v>287</v>
      </c>
      <c r="E61" s="1081"/>
      <c r="F61" s="1084" t="s">
        <v>288</v>
      </c>
      <c r="G61" s="1081"/>
      <c r="H61" s="1084" t="s">
        <v>292</v>
      </c>
      <c r="I61" s="1081"/>
      <c r="J61" s="1084" t="s">
        <v>287</v>
      </c>
      <c r="K61" s="1081"/>
      <c r="L61" s="1081"/>
      <c r="M61" s="1084" t="s">
        <v>291</v>
      </c>
      <c r="N61" s="1081"/>
      <c r="O61" s="1081"/>
      <c r="P61" s="1084"/>
      <c r="Q61" s="1081"/>
      <c r="R61" s="1084"/>
      <c r="S61" s="1081"/>
      <c r="T61" s="1085" t="s">
        <v>35</v>
      </c>
      <c r="U61" s="1081"/>
      <c r="V61" s="1081"/>
      <c r="W61" s="1081"/>
      <c r="X61" s="1081"/>
      <c r="Y61" s="1081"/>
      <c r="Z61" s="1081"/>
      <c r="AA61" s="1081"/>
      <c r="AB61" s="1084" t="s">
        <v>281</v>
      </c>
      <c r="AC61" s="1081"/>
      <c r="AD61" s="1081"/>
      <c r="AE61" s="1081"/>
      <c r="AF61" s="1081"/>
      <c r="AG61" s="1084" t="s">
        <v>282</v>
      </c>
      <c r="AH61" s="1081"/>
      <c r="AI61" s="1081"/>
      <c r="AJ61" s="892" t="s">
        <v>68</v>
      </c>
      <c r="AK61" s="1086" t="s">
        <v>283</v>
      </c>
      <c r="AL61" s="1083"/>
      <c r="AM61" s="1083"/>
      <c r="AN61" s="1083"/>
      <c r="AO61" s="1083"/>
      <c r="AP61" s="1083"/>
      <c r="AQ61" s="893">
        <v>9432131228</v>
      </c>
      <c r="AR61" s="968">
        <v>9432131228</v>
      </c>
      <c r="AS61" s="894">
        <v>0</v>
      </c>
      <c r="AT61" s="894">
        <v>0</v>
      </c>
      <c r="AU61" s="1000">
        <v>8219672312</v>
      </c>
      <c r="AV61" s="893">
        <v>1212458916</v>
      </c>
      <c r="AW61" s="968">
        <v>8219672312</v>
      </c>
      <c r="AX61" s="894">
        <v>0</v>
      </c>
      <c r="AY61" s="968">
        <v>8219672312</v>
      </c>
      <c r="AZ61" s="894">
        <v>0</v>
      </c>
      <c r="BA61" s="893">
        <v>8219672312</v>
      </c>
      <c r="BB61" s="894">
        <v>0</v>
      </c>
      <c r="BC61" s="893">
        <v>85255188</v>
      </c>
      <c r="BE61" s="895">
        <f t="shared" si="4"/>
        <v>0.87145440551116127</v>
      </c>
    </row>
    <row r="62" spans="1:57" s="859" customFormat="1" ht="23.25" customHeight="1" x14ac:dyDescent="0.2">
      <c r="A62" s="909" t="str">
        <f t="shared" si="5"/>
        <v>A1051510</v>
      </c>
      <c r="B62" s="1084" t="s">
        <v>17</v>
      </c>
      <c r="C62" s="1081"/>
      <c r="D62" s="1084" t="s">
        <v>287</v>
      </c>
      <c r="E62" s="1081"/>
      <c r="F62" s="1084" t="s">
        <v>288</v>
      </c>
      <c r="G62" s="1081"/>
      <c r="H62" s="1084" t="s">
        <v>292</v>
      </c>
      <c r="I62" s="1081"/>
      <c r="J62" s="1084" t="s">
        <v>287</v>
      </c>
      <c r="K62" s="1081"/>
      <c r="L62" s="1081"/>
      <c r="M62" s="1084" t="s">
        <v>292</v>
      </c>
      <c r="N62" s="1081"/>
      <c r="O62" s="1081"/>
      <c r="P62" s="1084"/>
      <c r="Q62" s="1081"/>
      <c r="R62" s="1084"/>
      <c r="S62" s="1081"/>
      <c r="T62" s="1085" t="s">
        <v>36</v>
      </c>
      <c r="U62" s="1081"/>
      <c r="V62" s="1081"/>
      <c r="W62" s="1081"/>
      <c r="X62" s="1081"/>
      <c r="Y62" s="1081"/>
      <c r="Z62" s="1081"/>
      <c r="AA62" s="1081"/>
      <c r="AB62" s="1084" t="s">
        <v>281</v>
      </c>
      <c r="AC62" s="1081"/>
      <c r="AD62" s="1081"/>
      <c r="AE62" s="1081"/>
      <c r="AF62" s="1081"/>
      <c r="AG62" s="1084" t="s">
        <v>282</v>
      </c>
      <c r="AH62" s="1081"/>
      <c r="AI62" s="1081"/>
      <c r="AJ62" s="892" t="s">
        <v>68</v>
      </c>
      <c r="AK62" s="1086" t="s">
        <v>283</v>
      </c>
      <c r="AL62" s="1083"/>
      <c r="AM62" s="1083"/>
      <c r="AN62" s="1083"/>
      <c r="AO62" s="1083"/>
      <c r="AP62" s="1083"/>
      <c r="AQ62" s="893">
        <v>1234946689</v>
      </c>
      <c r="AR62" s="968">
        <v>1234946689</v>
      </c>
      <c r="AS62" s="894">
        <v>0</v>
      </c>
      <c r="AT62" s="894">
        <v>0</v>
      </c>
      <c r="AU62" s="1000">
        <v>1071444875</v>
      </c>
      <c r="AV62" s="893">
        <v>163501814</v>
      </c>
      <c r="AW62" s="968">
        <v>1071444875</v>
      </c>
      <c r="AX62" s="894">
        <v>0</v>
      </c>
      <c r="AY62" s="968">
        <v>1071444875</v>
      </c>
      <c r="AZ62" s="894">
        <v>0</v>
      </c>
      <c r="BA62" s="893">
        <v>1071444875</v>
      </c>
      <c r="BB62" s="894">
        <v>0</v>
      </c>
      <c r="BC62" s="894">
        <v>0</v>
      </c>
      <c r="BE62" s="895">
        <f t="shared" si="4"/>
        <v>0.86760415210117625</v>
      </c>
    </row>
    <row r="63" spans="1:57" s="859" customFormat="1" ht="23.25" customHeight="1" x14ac:dyDescent="0.2">
      <c r="A63" s="909" t="str">
        <f t="shared" si="5"/>
        <v>A105210</v>
      </c>
      <c r="B63" s="1087" t="s">
        <v>17</v>
      </c>
      <c r="C63" s="1081"/>
      <c r="D63" s="1087" t="s">
        <v>287</v>
      </c>
      <c r="E63" s="1081"/>
      <c r="F63" s="1087" t="s">
        <v>288</v>
      </c>
      <c r="G63" s="1081"/>
      <c r="H63" s="1087" t="s">
        <v>292</v>
      </c>
      <c r="I63" s="1081"/>
      <c r="J63" s="1087" t="s">
        <v>290</v>
      </c>
      <c r="K63" s="1081"/>
      <c r="L63" s="1081"/>
      <c r="M63" s="1087"/>
      <c r="N63" s="1081"/>
      <c r="O63" s="1081"/>
      <c r="P63" s="1087"/>
      <c r="Q63" s="1081"/>
      <c r="R63" s="1087"/>
      <c r="S63" s="1081"/>
      <c r="T63" s="1089" t="s">
        <v>299</v>
      </c>
      <c r="U63" s="1081"/>
      <c r="V63" s="1081"/>
      <c r="W63" s="1081"/>
      <c r="X63" s="1081"/>
      <c r="Y63" s="1081"/>
      <c r="Z63" s="1081"/>
      <c r="AA63" s="1081"/>
      <c r="AB63" s="1087" t="s">
        <v>281</v>
      </c>
      <c r="AC63" s="1081"/>
      <c r="AD63" s="1081"/>
      <c r="AE63" s="1081"/>
      <c r="AF63" s="1081"/>
      <c r="AG63" s="1087" t="s">
        <v>282</v>
      </c>
      <c r="AH63" s="1081"/>
      <c r="AI63" s="1081"/>
      <c r="AJ63" s="761" t="s">
        <v>68</v>
      </c>
      <c r="AK63" s="1088" t="s">
        <v>283</v>
      </c>
      <c r="AL63" s="1083"/>
      <c r="AM63" s="1083"/>
      <c r="AN63" s="1083"/>
      <c r="AO63" s="1083"/>
      <c r="AP63" s="1083"/>
      <c r="AQ63" s="889">
        <v>15574261648</v>
      </c>
      <c r="AR63" s="967">
        <v>15574261648</v>
      </c>
      <c r="AS63" s="890">
        <v>0</v>
      </c>
      <c r="AT63" s="890">
        <v>0</v>
      </c>
      <c r="AU63" s="1005">
        <v>12935103770</v>
      </c>
      <c r="AV63" s="889">
        <v>2639157878</v>
      </c>
      <c r="AW63" s="967">
        <v>12935103770</v>
      </c>
      <c r="AX63" s="890">
        <v>0</v>
      </c>
      <c r="AY63" s="967">
        <v>12935103770</v>
      </c>
      <c r="AZ63" s="890">
        <v>0</v>
      </c>
      <c r="BA63" s="889">
        <v>12935103770</v>
      </c>
      <c r="BB63" s="890">
        <v>0</v>
      </c>
      <c r="BC63" s="889">
        <v>3545907</v>
      </c>
      <c r="BE63" s="891">
        <f t="shared" si="4"/>
        <v>0.83054362783619262</v>
      </c>
    </row>
    <row r="64" spans="1:57" s="859" customFormat="1" ht="23.25" customHeight="1" x14ac:dyDescent="0.2">
      <c r="A64" s="909" t="str">
        <f t="shared" si="5"/>
        <v>A1052110</v>
      </c>
      <c r="B64" s="1084" t="s">
        <v>17</v>
      </c>
      <c r="C64" s="1081"/>
      <c r="D64" s="1084" t="s">
        <v>287</v>
      </c>
      <c r="E64" s="1081"/>
      <c r="F64" s="1084" t="s">
        <v>288</v>
      </c>
      <c r="G64" s="1081"/>
      <c r="H64" s="1084" t="s">
        <v>292</v>
      </c>
      <c r="I64" s="1081"/>
      <c r="J64" s="1084" t="s">
        <v>290</v>
      </c>
      <c r="K64" s="1081"/>
      <c r="L64" s="1081"/>
      <c r="M64" s="1084" t="s">
        <v>287</v>
      </c>
      <c r="N64" s="1081"/>
      <c r="O64" s="1081"/>
      <c r="P64" s="1084"/>
      <c r="Q64" s="1081"/>
      <c r="R64" s="1084"/>
      <c r="S64" s="1081"/>
      <c r="T64" s="1085" t="s">
        <v>37</v>
      </c>
      <c r="U64" s="1081"/>
      <c r="V64" s="1081"/>
      <c r="W64" s="1081"/>
      <c r="X64" s="1081"/>
      <c r="Y64" s="1081"/>
      <c r="Z64" s="1081"/>
      <c r="AA64" s="1081"/>
      <c r="AB64" s="1084" t="s">
        <v>281</v>
      </c>
      <c r="AC64" s="1081"/>
      <c r="AD64" s="1081"/>
      <c r="AE64" s="1081"/>
      <c r="AF64" s="1081"/>
      <c r="AG64" s="1084" t="s">
        <v>282</v>
      </c>
      <c r="AH64" s="1081"/>
      <c r="AI64" s="1081"/>
      <c r="AJ64" s="892" t="s">
        <v>68</v>
      </c>
      <c r="AK64" s="1086" t="s">
        <v>283</v>
      </c>
      <c r="AL64" s="1083"/>
      <c r="AM64" s="1083"/>
      <c r="AN64" s="1083"/>
      <c r="AO64" s="1083"/>
      <c r="AP64" s="1083"/>
      <c r="AQ64" s="893">
        <v>159144700</v>
      </c>
      <c r="AR64" s="968">
        <v>159144700</v>
      </c>
      <c r="AS64" s="894">
        <v>0</v>
      </c>
      <c r="AT64" s="894">
        <v>0</v>
      </c>
      <c r="AU64" s="1000">
        <v>123818900</v>
      </c>
      <c r="AV64" s="893">
        <v>35325800</v>
      </c>
      <c r="AW64" s="968">
        <v>123818900</v>
      </c>
      <c r="AX64" s="894">
        <v>0</v>
      </c>
      <c r="AY64" s="968">
        <v>123818900</v>
      </c>
      <c r="AZ64" s="894">
        <v>0</v>
      </c>
      <c r="BA64" s="893">
        <v>123818900</v>
      </c>
      <c r="BB64" s="894">
        <v>0</v>
      </c>
      <c r="BC64" s="894">
        <v>0</v>
      </c>
      <c r="BE64" s="895">
        <f t="shared" si="4"/>
        <v>0.77802716647177061</v>
      </c>
    </row>
    <row r="65" spans="1:57" s="859" customFormat="1" ht="23.25" customHeight="1" x14ac:dyDescent="0.2">
      <c r="A65" s="909" t="str">
        <f t="shared" si="5"/>
        <v>A1052210</v>
      </c>
      <c r="B65" s="1084" t="s">
        <v>17</v>
      </c>
      <c r="C65" s="1081"/>
      <c r="D65" s="1084" t="s">
        <v>287</v>
      </c>
      <c r="E65" s="1081"/>
      <c r="F65" s="1084" t="s">
        <v>288</v>
      </c>
      <c r="G65" s="1081"/>
      <c r="H65" s="1084" t="s">
        <v>292</v>
      </c>
      <c r="I65" s="1081"/>
      <c r="J65" s="1084" t="s">
        <v>290</v>
      </c>
      <c r="K65" s="1081"/>
      <c r="L65" s="1081"/>
      <c r="M65" s="1084" t="s">
        <v>290</v>
      </c>
      <c r="N65" s="1081"/>
      <c r="O65" s="1081"/>
      <c r="P65" s="1084"/>
      <c r="Q65" s="1081"/>
      <c r="R65" s="1084"/>
      <c r="S65" s="1081"/>
      <c r="T65" s="1085" t="s">
        <v>38</v>
      </c>
      <c r="U65" s="1081"/>
      <c r="V65" s="1081"/>
      <c r="W65" s="1081"/>
      <c r="X65" s="1081"/>
      <c r="Y65" s="1081"/>
      <c r="Z65" s="1081"/>
      <c r="AA65" s="1081"/>
      <c r="AB65" s="1084" t="s">
        <v>281</v>
      </c>
      <c r="AC65" s="1081"/>
      <c r="AD65" s="1081"/>
      <c r="AE65" s="1081"/>
      <c r="AF65" s="1081"/>
      <c r="AG65" s="1084" t="s">
        <v>282</v>
      </c>
      <c r="AH65" s="1081"/>
      <c r="AI65" s="1081"/>
      <c r="AJ65" s="892" t="s">
        <v>68</v>
      </c>
      <c r="AK65" s="1086" t="s">
        <v>283</v>
      </c>
      <c r="AL65" s="1083"/>
      <c r="AM65" s="1083"/>
      <c r="AN65" s="1083"/>
      <c r="AO65" s="1083"/>
      <c r="AP65" s="1083"/>
      <c r="AQ65" s="893">
        <v>7342403045</v>
      </c>
      <c r="AR65" s="968">
        <v>7342403045</v>
      </c>
      <c r="AS65" s="894">
        <v>0</v>
      </c>
      <c r="AT65" s="894">
        <v>0</v>
      </c>
      <c r="AU65" s="1000">
        <v>5803282040</v>
      </c>
      <c r="AV65" s="893">
        <v>1539121005</v>
      </c>
      <c r="AW65" s="968">
        <v>5803282040</v>
      </c>
      <c r="AX65" s="894">
        <v>0</v>
      </c>
      <c r="AY65" s="968">
        <v>5803282040</v>
      </c>
      <c r="AZ65" s="894">
        <v>0</v>
      </c>
      <c r="BA65" s="893">
        <v>5803282040</v>
      </c>
      <c r="BB65" s="894">
        <v>0</v>
      </c>
      <c r="BC65" s="894">
        <v>0</v>
      </c>
      <c r="BE65" s="895">
        <f t="shared" si="4"/>
        <v>0.79037911763123592</v>
      </c>
    </row>
    <row r="66" spans="1:57" s="859" customFormat="1" ht="23.25" customHeight="1" x14ac:dyDescent="0.2">
      <c r="A66" s="909" t="str">
        <f t="shared" si="5"/>
        <v>A1052310</v>
      </c>
      <c r="B66" s="1084" t="s">
        <v>17</v>
      </c>
      <c r="C66" s="1081"/>
      <c r="D66" s="1084" t="s">
        <v>287</v>
      </c>
      <c r="E66" s="1081"/>
      <c r="F66" s="1084" t="s">
        <v>288</v>
      </c>
      <c r="G66" s="1081"/>
      <c r="H66" s="1084" t="s">
        <v>292</v>
      </c>
      <c r="I66" s="1081"/>
      <c r="J66" s="1084" t="s">
        <v>290</v>
      </c>
      <c r="K66" s="1081"/>
      <c r="L66" s="1081"/>
      <c r="M66" s="1084" t="s">
        <v>297</v>
      </c>
      <c r="N66" s="1081"/>
      <c r="O66" s="1081"/>
      <c r="P66" s="1084"/>
      <c r="Q66" s="1081"/>
      <c r="R66" s="1084"/>
      <c r="S66" s="1081"/>
      <c r="T66" s="1085" t="s">
        <v>39</v>
      </c>
      <c r="U66" s="1081"/>
      <c r="V66" s="1081"/>
      <c r="W66" s="1081"/>
      <c r="X66" s="1081"/>
      <c r="Y66" s="1081"/>
      <c r="Z66" s="1081"/>
      <c r="AA66" s="1081"/>
      <c r="AB66" s="1084" t="s">
        <v>281</v>
      </c>
      <c r="AC66" s="1081"/>
      <c r="AD66" s="1081"/>
      <c r="AE66" s="1081"/>
      <c r="AF66" s="1081"/>
      <c r="AG66" s="1084" t="s">
        <v>282</v>
      </c>
      <c r="AH66" s="1081"/>
      <c r="AI66" s="1081"/>
      <c r="AJ66" s="892" t="s">
        <v>68</v>
      </c>
      <c r="AK66" s="1086" t="s">
        <v>283</v>
      </c>
      <c r="AL66" s="1083"/>
      <c r="AM66" s="1083"/>
      <c r="AN66" s="1083"/>
      <c r="AO66" s="1083"/>
      <c r="AP66" s="1083"/>
      <c r="AQ66" s="893">
        <v>7962566613</v>
      </c>
      <c r="AR66" s="968">
        <v>7962566613</v>
      </c>
      <c r="AS66" s="894">
        <v>0</v>
      </c>
      <c r="AT66" s="894">
        <v>0</v>
      </c>
      <c r="AU66" s="1000">
        <v>6944931816</v>
      </c>
      <c r="AV66" s="893">
        <v>1017634797</v>
      </c>
      <c r="AW66" s="968">
        <v>6944931816</v>
      </c>
      <c r="AX66" s="894">
        <v>0</v>
      </c>
      <c r="AY66" s="968">
        <v>6944931816</v>
      </c>
      <c r="AZ66" s="894">
        <v>0</v>
      </c>
      <c r="BA66" s="893">
        <v>6944931816</v>
      </c>
      <c r="BB66" s="894">
        <v>0</v>
      </c>
      <c r="BC66" s="893">
        <v>3545907</v>
      </c>
      <c r="BE66" s="895">
        <f t="shared" si="4"/>
        <v>0.87219764097940866</v>
      </c>
    </row>
    <row r="67" spans="1:57" s="859" customFormat="1" ht="23.25" customHeight="1" x14ac:dyDescent="0.2">
      <c r="A67" s="909" t="str">
        <f t="shared" si="5"/>
        <v>A1052610</v>
      </c>
      <c r="B67" s="1084" t="s">
        <v>17</v>
      </c>
      <c r="C67" s="1081"/>
      <c r="D67" s="1084" t="s">
        <v>287</v>
      </c>
      <c r="E67" s="1081"/>
      <c r="F67" s="1084" t="s">
        <v>288</v>
      </c>
      <c r="G67" s="1081"/>
      <c r="H67" s="1084" t="s">
        <v>292</v>
      </c>
      <c r="I67" s="1081"/>
      <c r="J67" s="1084" t="s">
        <v>290</v>
      </c>
      <c r="K67" s="1081"/>
      <c r="L67" s="1081"/>
      <c r="M67" s="1084" t="s">
        <v>300</v>
      </c>
      <c r="N67" s="1081"/>
      <c r="O67" s="1081"/>
      <c r="P67" s="1084"/>
      <c r="Q67" s="1081"/>
      <c r="R67" s="1084"/>
      <c r="S67" s="1081"/>
      <c r="T67" s="1085" t="s">
        <v>40</v>
      </c>
      <c r="U67" s="1081"/>
      <c r="V67" s="1081"/>
      <c r="W67" s="1081"/>
      <c r="X67" s="1081"/>
      <c r="Y67" s="1081"/>
      <c r="Z67" s="1081"/>
      <c r="AA67" s="1081"/>
      <c r="AB67" s="1084" t="s">
        <v>281</v>
      </c>
      <c r="AC67" s="1081"/>
      <c r="AD67" s="1081"/>
      <c r="AE67" s="1081"/>
      <c r="AF67" s="1081"/>
      <c r="AG67" s="1084" t="s">
        <v>282</v>
      </c>
      <c r="AH67" s="1081"/>
      <c r="AI67" s="1081"/>
      <c r="AJ67" s="892" t="s">
        <v>68</v>
      </c>
      <c r="AK67" s="1086" t="s">
        <v>283</v>
      </c>
      <c r="AL67" s="1083"/>
      <c r="AM67" s="1083"/>
      <c r="AN67" s="1083"/>
      <c r="AO67" s="1083"/>
      <c r="AP67" s="1083"/>
      <c r="AQ67" s="893">
        <v>110147290</v>
      </c>
      <c r="AR67" s="968">
        <v>110147290</v>
      </c>
      <c r="AS67" s="894">
        <v>0</v>
      </c>
      <c r="AT67" s="894">
        <v>0</v>
      </c>
      <c r="AU67" s="1000">
        <v>63071014</v>
      </c>
      <c r="AV67" s="893">
        <v>47076276</v>
      </c>
      <c r="AW67" s="968">
        <v>63071014</v>
      </c>
      <c r="AX67" s="894">
        <v>0</v>
      </c>
      <c r="AY67" s="968">
        <v>63071014</v>
      </c>
      <c r="AZ67" s="894">
        <v>0</v>
      </c>
      <c r="BA67" s="893">
        <v>63071014</v>
      </c>
      <c r="BB67" s="894">
        <v>0</v>
      </c>
      <c r="BC67" s="894">
        <v>0</v>
      </c>
      <c r="BE67" s="895">
        <f t="shared" si="4"/>
        <v>0.57260613493078227</v>
      </c>
    </row>
    <row r="68" spans="1:57" s="859" customFormat="1" ht="23.25" customHeight="1" x14ac:dyDescent="0.2">
      <c r="A68" s="909" t="str">
        <f t="shared" si="5"/>
        <v>A105610</v>
      </c>
      <c r="B68" s="1084" t="s">
        <v>17</v>
      </c>
      <c r="C68" s="1081"/>
      <c r="D68" s="1084" t="s">
        <v>287</v>
      </c>
      <c r="E68" s="1081"/>
      <c r="F68" s="1084" t="s">
        <v>288</v>
      </c>
      <c r="G68" s="1081"/>
      <c r="H68" s="1084" t="s">
        <v>292</v>
      </c>
      <c r="I68" s="1081"/>
      <c r="J68" s="1084" t="s">
        <v>300</v>
      </c>
      <c r="K68" s="1081"/>
      <c r="L68" s="1081"/>
      <c r="M68" s="1084"/>
      <c r="N68" s="1081"/>
      <c r="O68" s="1081"/>
      <c r="P68" s="1084"/>
      <c r="Q68" s="1081"/>
      <c r="R68" s="1084"/>
      <c r="S68" s="1081"/>
      <c r="T68" s="1085" t="s">
        <v>41</v>
      </c>
      <c r="U68" s="1081"/>
      <c r="V68" s="1081"/>
      <c r="W68" s="1081"/>
      <c r="X68" s="1081"/>
      <c r="Y68" s="1081"/>
      <c r="Z68" s="1081"/>
      <c r="AA68" s="1081"/>
      <c r="AB68" s="1084" t="s">
        <v>281</v>
      </c>
      <c r="AC68" s="1081"/>
      <c r="AD68" s="1081"/>
      <c r="AE68" s="1081"/>
      <c r="AF68" s="1081"/>
      <c r="AG68" s="1084" t="s">
        <v>282</v>
      </c>
      <c r="AH68" s="1081"/>
      <c r="AI68" s="1081"/>
      <c r="AJ68" s="892" t="s">
        <v>68</v>
      </c>
      <c r="AK68" s="1086" t="s">
        <v>283</v>
      </c>
      <c r="AL68" s="1083"/>
      <c r="AM68" s="1083"/>
      <c r="AN68" s="1083"/>
      <c r="AO68" s="1083"/>
      <c r="AP68" s="1083"/>
      <c r="AQ68" s="893">
        <v>3721591300</v>
      </c>
      <c r="AR68" s="968">
        <v>3721591300</v>
      </c>
      <c r="AS68" s="894">
        <v>0</v>
      </c>
      <c r="AT68" s="894">
        <v>0</v>
      </c>
      <c r="AU68" s="1000">
        <v>3144886800</v>
      </c>
      <c r="AV68" s="893">
        <v>576704500</v>
      </c>
      <c r="AW68" s="968">
        <v>3144886800</v>
      </c>
      <c r="AX68" s="894">
        <v>0</v>
      </c>
      <c r="AY68" s="968">
        <v>3144886800</v>
      </c>
      <c r="AZ68" s="894">
        <v>0</v>
      </c>
      <c r="BA68" s="893">
        <v>3144886800</v>
      </c>
      <c r="BB68" s="894">
        <v>0</v>
      </c>
      <c r="BC68" s="894">
        <v>0</v>
      </c>
      <c r="BE68" s="895">
        <f t="shared" si="4"/>
        <v>0.84503819642957567</v>
      </c>
    </row>
    <row r="69" spans="1:57" s="859" customFormat="1" ht="23.25" customHeight="1" x14ac:dyDescent="0.2">
      <c r="A69" s="909" t="str">
        <f t="shared" si="5"/>
        <v>A105710</v>
      </c>
      <c r="B69" s="1084" t="s">
        <v>17</v>
      </c>
      <c r="C69" s="1081"/>
      <c r="D69" s="1084" t="s">
        <v>287</v>
      </c>
      <c r="E69" s="1081"/>
      <c r="F69" s="1084" t="s">
        <v>288</v>
      </c>
      <c r="G69" s="1081"/>
      <c r="H69" s="1084" t="s">
        <v>292</v>
      </c>
      <c r="I69" s="1081"/>
      <c r="J69" s="1084" t="s">
        <v>301</v>
      </c>
      <c r="K69" s="1081"/>
      <c r="L69" s="1081"/>
      <c r="M69" s="1084"/>
      <c r="N69" s="1081"/>
      <c r="O69" s="1081"/>
      <c r="P69" s="1084"/>
      <c r="Q69" s="1081"/>
      <c r="R69" s="1084"/>
      <c r="S69" s="1081"/>
      <c r="T69" s="1085" t="s">
        <v>42</v>
      </c>
      <c r="U69" s="1081"/>
      <c r="V69" s="1081"/>
      <c r="W69" s="1081"/>
      <c r="X69" s="1081"/>
      <c r="Y69" s="1081"/>
      <c r="Z69" s="1081"/>
      <c r="AA69" s="1081"/>
      <c r="AB69" s="1084" t="s">
        <v>281</v>
      </c>
      <c r="AC69" s="1081"/>
      <c r="AD69" s="1081"/>
      <c r="AE69" s="1081"/>
      <c r="AF69" s="1081"/>
      <c r="AG69" s="1084" t="s">
        <v>282</v>
      </c>
      <c r="AH69" s="1081"/>
      <c r="AI69" s="1081"/>
      <c r="AJ69" s="892" t="s">
        <v>68</v>
      </c>
      <c r="AK69" s="1086" t="s">
        <v>283</v>
      </c>
      <c r="AL69" s="1083"/>
      <c r="AM69" s="1083"/>
      <c r="AN69" s="1083"/>
      <c r="AO69" s="1083"/>
      <c r="AP69" s="1083"/>
      <c r="AQ69" s="893">
        <v>640219400</v>
      </c>
      <c r="AR69" s="968">
        <v>640219400</v>
      </c>
      <c r="AS69" s="894">
        <v>0</v>
      </c>
      <c r="AT69" s="894">
        <v>0</v>
      </c>
      <c r="AU69" s="1000">
        <v>524938500</v>
      </c>
      <c r="AV69" s="893">
        <v>115280900</v>
      </c>
      <c r="AW69" s="968">
        <v>524938500</v>
      </c>
      <c r="AX69" s="894">
        <v>0</v>
      </c>
      <c r="AY69" s="968">
        <v>524938500</v>
      </c>
      <c r="AZ69" s="894">
        <v>0</v>
      </c>
      <c r="BA69" s="893">
        <v>524938500</v>
      </c>
      <c r="BB69" s="894">
        <v>0</v>
      </c>
      <c r="BC69" s="894">
        <v>0</v>
      </c>
      <c r="BE69" s="895">
        <f t="shared" si="4"/>
        <v>0.81993532217236775</v>
      </c>
    </row>
    <row r="70" spans="1:57" s="859" customFormat="1" ht="23.25" customHeight="1" x14ac:dyDescent="0.2">
      <c r="A70" s="909" t="str">
        <f t="shared" si="5"/>
        <v>A105810</v>
      </c>
      <c r="B70" s="1084" t="s">
        <v>17</v>
      </c>
      <c r="C70" s="1081"/>
      <c r="D70" s="1084" t="s">
        <v>287</v>
      </c>
      <c r="E70" s="1081"/>
      <c r="F70" s="1084" t="s">
        <v>288</v>
      </c>
      <c r="G70" s="1081"/>
      <c r="H70" s="1084" t="s">
        <v>292</v>
      </c>
      <c r="I70" s="1081"/>
      <c r="J70" s="1084" t="s">
        <v>302</v>
      </c>
      <c r="K70" s="1081"/>
      <c r="L70" s="1081"/>
      <c r="M70" s="1084"/>
      <c r="N70" s="1081"/>
      <c r="O70" s="1081"/>
      <c r="P70" s="1084"/>
      <c r="Q70" s="1081"/>
      <c r="R70" s="1084"/>
      <c r="S70" s="1081"/>
      <c r="T70" s="1085" t="s">
        <v>43</v>
      </c>
      <c r="U70" s="1081"/>
      <c r="V70" s="1081"/>
      <c r="W70" s="1081"/>
      <c r="X70" s="1081"/>
      <c r="Y70" s="1081"/>
      <c r="Z70" s="1081"/>
      <c r="AA70" s="1081"/>
      <c r="AB70" s="1084" t="s">
        <v>281</v>
      </c>
      <c r="AC70" s="1081"/>
      <c r="AD70" s="1081"/>
      <c r="AE70" s="1081"/>
      <c r="AF70" s="1081"/>
      <c r="AG70" s="1084" t="s">
        <v>282</v>
      </c>
      <c r="AH70" s="1081"/>
      <c r="AI70" s="1081"/>
      <c r="AJ70" s="892" t="s">
        <v>68</v>
      </c>
      <c r="AK70" s="1086" t="s">
        <v>283</v>
      </c>
      <c r="AL70" s="1083"/>
      <c r="AM70" s="1083"/>
      <c r="AN70" s="1083"/>
      <c r="AO70" s="1083"/>
      <c r="AP70" s="1083"/>
      <c r="AQ70" s="893">
        <v>640219400</v>
      </c>
      <c r="AR70" s="968">
        <v>640219400</v>
      </c>
      <c r="AS70" s="894">
        <v>0</v>
      </c>
      <c r="AT70" s="894">
        <v>0</v>
      </c>
      <c r="AU70" s="1000">
        <v>524938500</v>
      </c>
      <c r="AV70" s="893">
        <v>115280900</v>
      </c>
      <c r="AW70" s="968">
        <v>524938500</v>
      </c>
      <c r="AX70" s="894">
        <v>0</v>
      </c>
      <c r="AY70" s="968">
        <v>524938500</v>
      </c>
      <c r="AZ70" s="894">
        <v>0</v>
      </c>
      <c r="BA70" s="893">
        <v>524938500</v>
      </c>
      <c r="BB70" s="894">
        <v>0</v>
      </c>
      <c r="BC70" s="894">
        <v>0</v>
      </c>
      <c r="BE70" s="895">
        <f t="shared" si="4"/>
        <v>0.81993532217236775</v>
      </c>
    </row>
    <row r="71" spans="1:57" s="859" customFormat="1" ht="23.25" customHeight="1" x14ac:dyDescent="0.2">
      <c r="A71" s="909" t="str">
        <f t="shared" si="5"/>
        <v>A105910</v>
      </c>
      <c r="B71" s="1084" t="s">
        <v>17</v>
      </c>
      <c r="C71" s="1081"/>
      <c r="D71" s="1084" t="s">
        <v>287</v>
      </c>
      <c r="E71" s="1081"/>
      <c r="F71" s="1084" t="s">
        <v>288</v>
      </c>
      <c r="G71" s="1081"/>
      <c r="H71" s="1084" t="s">
        <v>292</v>
      </c>
      <c r="I71" s="1081"/>
      <c r="J71" s="1084" t="s">
        <v>296</v>
      </c>
      <c r="K71" s="1081"/>
      <c r="L71" s="1081"/>
      <c r="M71" s="1084"/>
      <c r="N71" s="1081"/>
      <c r="O71" s="1081"/>
      <c r="P71" s="1084"/>
      <c r="Q71" s="1081"/>
      <c r="R71" s="1084"/>
      <c r="S71" s="1081"/>
      <c r="T71" s="1085" t="s">
        <v>44</v>
      </c>
      <c r="U71" s="1081"/>
      <c r="V71" s="1081"/>
      <c r="W71" s="1081"/>
      <c r="X71" s="1081"/>
      <c r="Y71" s="1081"/>
      <c r="Z71" s="1081"/>
      <c r="AA71" s="1081"/>
      <c r="AB71" s="1084" t="s">
        <v>281</v>
      </c>
      <c r="AC71" s="1081"/>
      <c r="AD71" s="1081"/>
      <c r="AE71" s="1081"/>
      <c r="AF71" s="1081"/>
      <c r="AG71" s="1084" t="s">
        <v>282</v>
      </c>
      <c r="AH71" s="1081"/>
      <c r="AI71" s="1081"/>
      <c r="AJ71" s="892" t="s">
        <v>68</v>
      </c>
      <c r="AK71" s="1086" t="s">
        <v>283</v>
      </c>
      <c r="AL71" s="1083"/>
      <c r="AM71" s="1083"/>
      <c r="AN71" s="1083"/>
      <c r="AO71" s="1083"/>
      <c r="AP71" s="1083"/>
      <c r="AQ71" s="893">
        <v>1240395000</v>
      </c>
      <c r="AR71" s="968">
        <v>1240395000</v>
      </c>
      <c r="AS71" s="894">
        <v>0</v>
      </c>
      <c r="AT71" s="894">
        <v>0</v>
      </c>
      <c r="AU71" s="1000">
        <v>1048942600</v>
      </c>
      <c r="AV71" s="893">
        <v>191452400</v>
      </c>
      <c r="AW71" s="968">
        <v>1048942600</v>
      </c>
      <c r="AX71" s="894">
        <v>0</v>
      </c>
      <c r="AY71" s="968">
        <v>1048942600</v>
      </c>
      <c r="AZ71" s="894">
        <v>0</v>
      </c>
      <c r="BA71" s="893">
        <v>1048942600</v>
      </c>
      <c r="BB71" s="894">
        <v>0</v>
      </c>
      <c r="BC71" s="894">
        <v>0</v>
      </c>
      <c r="BE71" s="895">
        <f t="shared" si="4"/>
        <v>0.84565207050979729</v>
      </c>
    </row>
    <row r="72" spans="1:57" s="864" customFormat="1" ht="23.25" customHeight="1" x14ac:dyDescent="0.2">
      <c r="A72" s="909" t="str">
        <f t="shared" si="5"/>
        <v>A210</v>
      </c>
      <c r="B72" s="1109" t="s">
        <v>17</v>
      </c>
      <c r="C72" s="1110"/>
      <c r="D72" s="1109" t="s">
        <v>290</v>
      </c>
      <c r="E72" s="1110"/>
      <c r="F72" s="1109"/>
      <c r="G72" s="1110"/>
      <c r="H72" s="1109"/>
      <c r="I72" s="1110"/>
      <c r="J72" s="1109"/>
      <c r="K72" s="1110"/>
      <c r="L72" s="1110"/>
      <c r="M72" s="1109"/>
      <c r="N72" s="1110"/>
      <c r="O72" s="1110"/>
      <c r="P72" s="1109"/>
      <c r="Q72" s="1110"/>
      <c r="R72" s="1109"/>
      <c r="S72" s="1110"/>
      <c r="T72" s="1111" t="s">
        <v>11</v>
      </c>
      <c r="U72" s="1110"/>
      <c r="V72" s="1110"/>
      <c r="W72" s="1110"/>
      <c r="X72" s="1110"/>
      <c r="Y72" s="1110"/>
      <c r="Z72" s="1110"/>
      <c r="AA72" s="1110"/>
      <c r="AB72" s="1109" t="s">
        <v>281</v>
      </c>
      <c r="AC72" s="1110"/>
      <c r="AD72" s="1110"/>
      <c r="AE72" s="1110"/>
      <c r="AF72" s="1110"/>
      <c r="AG72" s="1109" t="s">
        <v>282</v>
      </c>
      <c r="AH72" s="1110"/>
      <c r="AI72" s="1110"/>
      <c r="AJ72" s="865" t="s">
        <v>68</v>
      </c>
      <c r="AK72" s="1107" t="s">
        <v>283</v>
      </c>
      <c r="AL72" s="1108"/>
      <c r="AM72" s="1108"/>
      <c r="AN72" s="1108"/>
      <c r="AO72" s="1108"/>
      <c r="AP72" s="1108"/>
      <c r="AQ72" s="262">
        <v>14440414179</v>
      </c>
      <c r="AR72" s="964">
        <v>13105492861.84</v>
      </c>
      <c r="AS72" s="262">
        <v>1334921317.1600001</v>
      </c>
      <c r="AT72" s="276">
        <v>0</v>
      </c>
      <c r="AU72" s="1002">
        <v>11224387038.92</v>
      </c>
      <c r="AV72" s="262">
        <v>1881105822.9200001</v>
      </c>
      <c r="AW72" s="964">
        <v>9056154010.8400002</v>
      </c>
      <c r="AX72" s="262">
        <v>2168233028.0799999</v>
      </c>
      <c r="AY72" s="964">
        <v>8900272884.8400002</v>
      </c>
      <c r="AZ72" s="262">
        <v>155881126</v>
      </c>
      <c r="BA72" s="262">
        <v>8900272884.8400002</v>
      </c>
      <c r="BB72" s="276">
        <v>0</v>
      </c>
      <c r="BC72" s="262">
        <v>5882188</v>
      </c>
      <c r="BE72" s="877">
        <f t="shared" si="4"/>
        <v>0.77728982699423443</v>
      </c>
    </row>
    <row r="73" spans="1:57" s="864" customFormat="1" ht="23.25" customHeight="1" x14ac:dyDescent="0.2">
      <c r="A73" s="909" t="str">
        <f t="shared" si="5"/>
        <v>A213</v>
      </c>
      <c r="B73" s="1109" t="s">
        <v>17</v>
      </c>
      <c r="C73" s="1110"/>
      <c r="D73" s="1109" t="s">
        <v>290</v>
      </c>
      <c r="E73" s="1110"/>
      <c r="F73" s="1109"/>
      <c r="G73" s="1110"/>
      <c r="H73" s="1109"/>
      <c r="I73" s="1110"/>
      <c r="J73" s="1109"/>
      <c r="K73" s="1110"/>
      <c r="L73" s="1110"/>
      <c r="M73" s="1109"/>
      <c r="N73" s="1110"/>
      <c r="O73" s="1110"/>
      <c r="P73" s="1109"/>
      <c r="Q73" s="1110"/>
      <c r="R73" s="1109"/>
      <c r="S73" s="1110"/>
      <c r="T73" s="1111" t="s">
        <v>11</v>
      </c>
      <c r="U73" s="1110"/>
      <c r="V73" s="1110"/>
      <c r="W73" s="1110"/>
      <c r="X73" s="1110"/>
      <c r="Y73" s="1110"/>
      <c r="Z73" s="1110"/>
      <c r="AA73" s="1110"/>
      <c r="AB73" s="1109" t="s">
        <v>281</v>
      </c>
      <c r="AC73" s="1110"/>
      <c r="AD73" s="1110"/>
      <c r="AE73" s="1110"/>
      <c r="AF73" s="1110"/>
      <c r="AG73" s="1109" t="s">
        <v>282</v>
      </c>
      <c r="AH73" s="1110"/>
      <c r="AI73" s="1110"/>
      <c r="AJ73" s="865" t="s">
        <v>311</v>
      </c>
      <c r="AK73" s="1107" t="s">
        <v>329</v>
      </c>
      <c r="AL73" s="1108"/>
      <c r="AM73" s="1108"/>
      <c r="AN73" s="1108"/>
      <c r="AO73" s="1108"/>
      <c r="AP73" s="1108"/>
      <c r="AQ73" s="262">
        <v>4021085821</v>
      </c>
      <c r="AR73" s="964">
        <v>3733143693.9299998</v>
      </c>
      <c r="AS73" s="262">
        <v>287942127.06999999</v>
      </c>
      <c r="AT73" s="276">
        <v>0</v>
      </c>
      <c r="AU73" s="1002">
        <v>1943887760.9300001</v>
      </c>
      <c r="AV73" s="262">
        <v>1789255933</v>
      </c>
      <c r="AW73" s="964">
        <v>868961435.41999996</v>
      </c>
      <c r="AX73" s="262">
        <v>1074926325.51</v>
      </c>
      <c r="AY73" s="964">
        <v>829743032.41999996</v>
      </c>
      <c r="AZ73" s="262">
        <v>39218403</v>
      </c>
      <c r="BA73" s="262">
        <v>829743032.41999996</v>
      </c>
      <c r="BB73" s="276">
        <v>0</v>
      </c>
      <c r="BC73" s="262">
        <v>0</v>
      </c>
      <c r="BE73" s="877">
        <f t="shared" si="4"/>
        <v>0.48342359438789012</v>
      </c>
    </row>
    <row r="74" spans="1:57" s="859" customFormat="1" ht="23.25" customHeight="1" x14ac:dyDescent="0.2">
      <c r="A74" s="909" t="str">
        <f t="shared" si="5"/>
        <v>A2010</v>
      </c>
      <c r="B74" s="1087" t="s">
        <v>17</v>
      </c>
      <c r="C74" s="1081"/>
      <c r="D74" s="1087" t="s">
        <v>290</v>
      </c>
      <c r="E74" s="1081"/>
      <c r="F74" s="1087" t="s">
        <v>288</v>
      </c>
      <c r="G74" s="1081"/>
      <c r="H74" s="1087"/>
      <c r="I74" s="1081"/>
      <c r="J74" s="1087"/>
      <c r="K74" s="1081"/>
      <c r="L74" s="1081"/>
      <c r="M74" s="1087"/>
      <c r="N74" s="1081"/>
      <c r="O74" s="1081"/>
      <c r="P74" s="1087"/>
      <c r="Q74" s="1081"/>
      <c r="R74" s="1087"/>
      <c r="S74" s="1081"/>
      <c r="T74" s="1089" t="s">
        <v>11</v>
      </c>
      <c r="U74" s="1081"/>
      <c r="V74" s="1081"/>
      <c r="W74" s="1081"/>
      <c r="X74" s="1081"/>
      <c r="Y74" s="1081"/>
      <c r="Z74" s="1081"/>
      <c r="AA74" s="1081"/>
      <c r="AB74" s="1087" t="s">
        <v>281</v>
      </c>
      <c r="AC74" s="1081"/>
      <c r="AD74" s="1081"/>
      <c r="AE74" s="1081"/>
      <c r="AF74" s="1081"/>
      <c r="AG74" s="1087" t="s">
        <v>282</v>
      </c>
      <c r="AH74" s="1081"/>
      <c r="AI74" s="1081"/>
      <c r="AJ74" s="761" t="s">
        <v>68</v>
      </c>
      <c r="AK74" s="1088" t="s">
        <v>283</v>
      </c>
      <c r="AL74" s="1083"/>
      <c r="AM74" s="1083"/>
      <c r="AN74" s="1083"/>
      <c r="AO74" s="1083"/>
      <c r="AP74" s="1083"/>
      <c r="AQ74" s="889">
        <v>14440414179</v>
      </c>
      <c r="AR74" s="967">
        <v>13105492861.84</v>
      </c>
      <c r="AS74" s="889">
        <v>1334921317.1600001</v>
      </c>
      <c r="AT74" s="890">
        <v>0</v>
      </c>
      <c r="AU74" s="1005">
        <v>11224387038.92</v>
      </c>
      <c r="AV74" s="889">
        <v>1881105822.9200001</v>
      </c>
      <c r="AW74" s="967">
        <v>9056154010.8400002</v>
      </c>
      <c r="AX74" s="889">
        <v>2168233028.0799999</v>
      </c>
      <c r="AY74" s="967">
        <v>8900272884.8400002</v>
      </c>
      <c r="AZ74" s="889">
        <v>155881126</v>
      </c>
      <c r="BA74" s="889">
        <v>8900272884.8400002</v>
      </c>
      <c r="BB74" s="890">
        <v>0</v>
      </c>
      <c r="BC74" s="889">
        <v>5882188</v>
      </c>
      <c r="BE74" s="891">
        <f t="shared" si="4"/>
        <v>0.77728982699423443</v>
      </c>
    </row>
    <row r="75" spans="1:57" s="859" customFormat="1" ht="23.25" customHeight="1" x14ac:dyDescent="0.2">
      <c r="A75" s="909" t="str">
        <f t="shared" si="5"/>
        <v>A2013</v>
      </c>
      <c r="B75" s="1087" t="s">
        <v>17</v>
      </c>
      <c r="C75" s="1081"/>
      <c r="D75" s="1087" t="s">
        <v>290</v>
      </c>
      <c r="E75" s="1081"/>
      <c r="F75" s="1087" t="s">
        <v>288</v>
      </c>
      <c r="G75" s="1081"/>
      <c r="H75" s="1087"/>
      <c r="I75" s="1081"/>
      <c r="J75" s="1087"/>
      <c r="K75" s="1081"/>
      <c r="L75" s="1081"/>
      <c r="M75" s="1087"/>
      <c r="N75" s="1081"/>
      <c r="O75" s="1081"/>
      <c r="P75" s="1087"/>
      <c r="Q75" s="1081"/>
      <c r="R75" s="1087"/>
      <c r="S75" s="1081"/>
      <c r="T75" s="1089" t="s">
        <v>11</v>
      </c>
      <c r="U75" s="1081"/>
      <c r="V75" s="1081"/>
      <c r="W75" s="1081"/>
      <c r="X75" s="1081"/>
      <c r="Y75" s="1081"/>
      <c r="Z75" s="1081"/>
      <c r="AA75" s="1081"/>
      <c r="AB75" s="1087" t="s">
        <v>281</v>
      </c>
      <c r="AC75" s="1081"/>
      <c r="AD75" s="1081"/>
      <c r="AE75" s="1081"/>
      <c r="AF75" s="1081"/>
      <c r="AG75" s="1087" t="s">
        <v>282</v>
      </c>
      <c r="AH75" s="1081"/>
      <c r="AI75" s="1081"/>
      <c r="AJ75" s="761" t="s">
        <v>311</v>
      </c>
      <c r="AK75" s="1088" t="s">
        <v>329</v>
      </c>
      <c r="AL75" s="1083"/>
      <c r="AM75" s="1083"/>
      <c r="AN75" s="1083"/>
      <c r="AO75" s="1083"/>
      <c r="AP75" s="1083"/>
      <c r="AQ75" s="889">
        <v>4021085821</v>
      </c>
      <c r="AR75" s="967">
        <v>3733143693.9299998</v>
      </c>
      <c r="AS75" s="889">
        <v>287942127.06999999</v>
      </c>
      <c r="AT75" s="890">
        <v>0</v>
      </c>
      <c r="AU75" s="1005">
        <v>1943887760.9300001</v>
      </c>
      <c r="AV75" s="889">
        <v>1789255933</v>
      </c>
      <c r="AW75" s="967">
        <v>868961435.41999996</v>
      </c>
      <c r="AX75" s="889">
        <v>1074926325.51</v>
      </c>
      <c r="AY75" s="967">
        <v>829743032.41999996</v>
      </c>
      <c r="AZ75" s="889">
        <v>39218403</v>
      </c>
      <c r="BA75" s="889">
        <v>829743032.41999996</v>
      </c>
      <c r="BB75" s="890">
        <v>0</v>
      </c>
      <c r="BC75" s="890">
        <v>0</v>
      </c>
      <c r="BE75" s="891">
        <f t="shared" si="4"/>
        <v>0.48342359438789012</v>
      </c>
    </row>
    <row r="76" spans="1:57" s="976" customFormat="1" ht="23.25" customHeight="1" x14ac:dyDescent="0.2">
      <c r="A76" s="971" t="str">
        <f t="shared" si="5"/>
        <v>A20310</v>
      </c>
      <c r="B76" s="1114" t="s">
        <v>17</v>
      </c>
      <c r="C76" s="1115"/>
      <c r="D76" s="1114" t="s">
        <v>290</v>
      </c>
      <c r="E76" s="1115"/>
      <c r="F76" s="1114" t="s">
        <v>288</v>
      </c>
      <c r="G76" s="1115"/>
      <c r="H76" s="1114" t="s">
        <v>297</v>
      </c>
      <c r="I76" s="1115"/>
      <c r="J76" s="1114"/>
      <c r="K76" s="1115"/>
      <c r="L76" s="1115"/>
      <c r="M76" s="1114"/>
      <c r="N76" s="1115"/>
      <c r="O76" s="1115"/>
      <c r="P76" s="1114"/>
      <c r="Q76" s="1115"/>
      <c r="R76" s="1114"/>
      <c r="S76" s="1115"/>
      <c r="T76" s="1116" t="s">
        <v>209</v>
      </c>
      <c r="U76" s="1115"/>
      <c r="V76" s="1115"/>
      <c r="W76" s="1115"/>
      <c r="X76" s="1115"/>
      <c r="Y76" s="1115"/>
      <c r="Z76" s="1115"/>
      <c r="AA76" s="1115"/>
      <c r="AB76" s="1114" t="s">
        <v>281</v>
      </c>
      <c r="AC76" s="1115"/>
      <c r="AD76" s="1115"/>
      <c r="AE76" s="1115"/>
      <c r="AF76" s="1115"/>
      <c r="AG76" s="1114" t="s">
        <v>282</v>
      </c>
      <c r="AH76" s="1115"/>
      <c r="AI76" s="1115"/>
      <c r="AJ76" s="972" t="s">
        <v>68</v>
      </c>
      <c r="AK76" s="1112" t="s">
        <v>283</v>
      </c>
      <c r="AL76" s="1113"/>
      <c r="AM76" s="1113"/>
      <c r="AN76" s="1113"/>
      <c r="AO76" s="1113"/>
      <c r="AP76" s="1113"/>
      <c r="AQ76" s="973">
        <v>343000000</v>
      </c>
      <c r="AR76" s="974">
        <v>314146763</v>
      </c>
      <c r="AS76" s="973">
        <v>28853237</v>
      </c>
      <c r="AT76" s="975">
        <v>0</v>
      </c>
      <c r="AU76" s="1010">
        <v>314146763</v>
      </c>
      <c r="AV76" s="975">
        <v>0</v>
      </c>
      <c r="AW76" s="974">
        <v>314146763</v>
      </c>
      <c r="AX76" s="975">
        <v>0</v>
      </c>
      <c r="AY76" s="974">
        <v>314146763</v>
      </c>
      <c r="AZ76" s="975">
        <v>0</v>
      </c>
      <c r="BA76" s="973">
        <v>314146763</v>
      </c>
      <c r="BB76" s="975">
        <v>0</v>
      </c>
      <c r="BC76" s="975">
        <v>0</v>
      </c>
      <c r="BE76" s="977">
        <f t="shared" si="4"/>
        <v>0.91587977551020405</v>
      </c>
    </row>
    <row r="77" spans="1:57" s="859" customFormat="1" ht="23.25" customHeight="1" x14ac:dyDescent="0.2">
      <c r="A77" s="909" t="str">
        <f t="shared" si="5"/>
        <v>A2035010</v>
      </c>
      <c r="B77" s="1087" t="s">
        <v>17</v>
      </c>
      <c r="C77" s="1081"/>
      <c r="D77" s="1087" t="s">
        <v>290</v>
      </c>
      <c r="E77" s="1081"/>
      <c r="F77" s="1087" t="s">
        <v>288</v>
      </c>
      <c r="G77" s="1081"/>
      <c r="H77" s="1087" t="s">
        <v>297</v>
      </c>
      <c r="I77" s="1081"/>
      <c r="J77" s="1087" t="s">
        <v>303</v>
      </c>
      <c r="K77" s="1081"/>
      <c r="L77" s="1081"/>
      <c r="M77" s="1087"/>
      <c r="N77" s="1081"/>
      <c r="O77" s="1081"/>
      <c r="P77" s="1087"/>
      <c r="Q77" s="1081"/>
      <c r="R77" s="1087"/>
      <c r="S77" s="1081"/>
      <c r="T77" s="1089" t="s">
        <v>216</v>
      </c>
      <c r="U77" s="1081"/>
      <c r="V77" s="1081"/>
      <c r="W77" s="1081"/>
      <c r="X77" s="1081"/>
      <c r="Y77" s="1081"/>
      <c r="Z77" s="1081"/>
      <c r="AA77" s="1081"/>
      <c r="AB77" s="1087" t="s">
        <v>281</v>
      </c>
      <c r="AC77" s="1081"/>
      <c r="AD77" s="1081"/>
      <c r="AE77" s="1081"/>
      <c r="AF77" s="1081"/>
      <c r="AG77" s="1087" t="s">
        <v>282</v>
      </c>
      <c r="AH77" s="1081"/>
      <c r="AI77" s="1081"/>
      <c r="AJ77" s="761" t="s">
        <v>68</v>
      </c>
      <c r="AK77" s="1088" t="s">
        <v>283</v>
      </c>
      <c r="AL77" s="1083"/>
      <c r="AM77" s="1083"/>
      <c r="AN77" s="1083"/>
      <c r="AO77" s="1083"/>
      <c r="AP77" s="1083"/>
      <c r="AQ77" s="889">
        <v>341000000</v>
      </c>
      <c r="AR77" s="967">
        <v>314146763</v>
      </c>
      <c r="AS77" s="889">
        <v>26853237</v>
      </c>
      <c r="AT77" s="890">
        <v>0</v>
      </c>
      <c r="AU77" s="1005">
        <v>314146763</v>
      </c>
      <c r="AV77" s="890">
        <v>0</v>
      </c>
      <c r="AW77" s="967">
        <v>314146763</v>
      </c>
      <c r="AX77" s="890">
        <v>0</v>
      </c>
      <c r="AY77" s="967">
        <v>314146763</v>
      </c>
      <c r="AZ77" s="890">
        <v>0</v>
      </c>
      <c r="BA77" s="889">
        <v>314146763</v>
      </c>
      <c r="BB77" s="890">
        <v>0</v>
      </c>
      <c r="BC77" s="890">
        <v>0</v>
      </c>
      <c r="BE77" s="891">
        <f t="shared" si="4"/>
        <v>0.92125150439882697</v>
      </c>
    </row>
    <row r="78" spans="1:57" s="859" customFormat="1" ht="23.25" customHeight="1" x14ac:dyDescent="0.2">
      <c r="A78" s="909" t="str">
        <f t="shared" si="5"/>
        <v>A20350210</v>
      </c>
      <c r="B78" s="1084" t="s">
        <v>17</v>
      </c>
      <c r="C78" s="1081"/>
      <c r="D78" s="1084" t="s">
        <v>290</v>
      </c>
      <c r="E78" s="1081"/>
      <c r="F78" s="1084" t="s">
        <v>288</v>
      </c>
      <c r="G78" s="1081"/>
      <c r="H78" s="1084" t="s">
        <v>297</v>
      </c>
      <c r="I78" s="1081"/>
      <c r="J78" s="1084" t="s">
        <v>303</v>
      </c>
      <c r="K78" s="1081"/>
      <c r="L78" s="1081"/>
      <c r="M78" s="1084" t="s">
        <v>290</v>
      </c>
      <c r="N78" s="1081"/>
      <c r="O78" s="1081"/>
      <c r="P78" s="1084"/>
      <c r="Q78" s="1081"/>
      <c r="R78" s="1084"/>
      <c r="S78" s="1081"/>
      <c r="T78" s="1085" t="s">
        <v>45</v>
      </c>
      <c r="U78" s="1081"/>
      <c r="V78" s="1081"/>
      <c r="W78" s="1081"/>
      <c r="X78" s="1081"/>
      <c r="Y78" s="1081"/>
      <c r="Z78" s="1081"/>
      <c r="AA78" s="1081"/>
      <c r="AB78" s="1084" t="s">
        <v>281</v>
      </c>
      <c r="AC78" s="1081"/>
      <c r="AD78" s="1081"/>
      <c r="AE78" s="1081"/>
      <c r="AF78" s="1081"/>
      <c r="AG78" s="1084" t="s">
        <v>282</v>
      </c>
      <c r="AH78" s="1081"/>
      <c r="AI78" s="1081"/>
      <c r="AJ78" s="892" t="s">
        <v>68</v>
      </c>
      <c r="AK78" s="1086" t="s">
        <v>283</v>
      </c>
      <c r="AL78" s="1083"/>
      <c r="AM78" s="1083"/>
      <c r="AN78" s="1083"/>
      <c r="AO78" s="1083"/>
      <c r="AP78" s="1083"/>
      <c r="AQ78" s="893">
        <v>6376304</v>
      </c>
      <c r="AR78" s="968">
        <v>6217875</v>
      </c>
      <c r="AS78" s="893">
        <v>158429</v>
      </c>
      <c r="AT78" s="894">
        <v>0</v>
      </c>
      <c r="AU78" s="1000">
        <v>6217875</v>
      </c>
      <c r="AV78" s="894">
        <v>0</v>
      </c>
      <c r="AW78" s="968">
        <v>6217875</v>
      </c>
      <c r="AX78" s="894">
        <v>0</v>
      </c>
      <c r="AY78" s="968">
        <v>6217875</v>
      </c>
      <c r="AZ78" s="894">
        <v>0</v>
      </c>
      <c r="BA78" s="893">
        <v>6217875</v>
      </c>
      <c r="BB78" s="894">
        <v>0</v>
      </c>
      <c r="BC78" s="894">
        <v>0</v>
      </c>
      <c r="BE78" s="895">
        <f t="shared" si="4"/>
        <v>0.97515347448929657</v>
      </c>
    </row>
    <row r="79" spans="1:57" s="859" customFormat="1" ht="23.25" customHeight="1" x14ac:dyDescent="0.2">
      <c r="A79" s="909" t="str">
        <f t="shared" si="5"/>
        <v>A20350310</v>
      </c>
      <c r="B79" s="1084" t="s">
        <v>17</v>
      </c>
      <c r="C79" s="1081"/>
      <c r="D79" s="1084" t="s">
        <v>290</v>
      </c>
      <c r="E79" s="1081"/>
      <c r="F79" s="1084" t="s">
        <v>288</v>
      </c>
      <c r="G79" s="1081"/>
      <c r="H79" s="1084" t="s">
        <v>297</v>
      </c>
      <c r="I79" s="1081"/>
      <c r="J79" s="1084" t="s">
        <v>303</v>
      </c>
      <c r="K79" s="1081"/>
      <c r="L79" s="1081"/>
      <c r="M79" s="1084" t="s">
        <v>297</v>
      </c>
      <c r="N79" s="1081"/>
      <c r="O79" s="1081"/>
      <c r="P79" s="1084"/>
      <c r="Q79" s="1081"/>
      <c r="R79" s="1084"/>
      <c r="S79" s="1081"/>
      <c r="T79" s="1085" t="s">
        <v>46</v>
      </c>
      <c r="U79" s="1081"/>
      <c r="V79" s="1081"/>
      <c r="W79" s="1081"/>
      <c r="X79" s="1081"/>
      <c r="Y79" s="1081"/>
      <c r="Z79" s="1081"/>
      <c r="AA79" s="1081"/>
      <c r="AB79" s="1084" t="s">
        <v>281</v>
      </c>
      <c r="AC79" s="1081"/>
      <c r="AD79" s="1081"/>
      <c r="AE79" s="1081"/>
      <c r="AF79" s="1081"/>
      <c r="AG79" s="1084" t="s">
        <v>282</v>
      </c>
      <c r="AH79" s="1081"/>
      <c r="AI79" s="1081"/>
      <c r="AJ79" s="892" t="s">
        <v>68</v>
      </c>
      <c r="AK79" s="1086" t="s">
        <v>283</v>
      </c>
      <c r="AL79" s="1083"/>
      <c r="AM79" s="1083"/>
      <c r="AN79" s="1083"/>
      <c r="AO79" s="1083"/>
      <c r="AP79" s="1083"/>
      <c r="AQ79" s="893">
        <v>324023696</v>
      </c>
      <c r="AR79" s="968">
        <v>307443688</v>
      </c>
      <c r="AS79" s="893">
        <v>16580008</v>
      </c>
      <c r="AT79" s="894">
        <v>0</v>
      </c>
      <c r="AU79" s="1000">
        <v>307443688</v>
      </c>
      <c r="AV79" s="894">
        <v>0</v>
      </c>
      <c r="AW79" s="968">
        <v>307443688</v>
      </c>
      <c r="AX79" s="894">
        <v>0</v>
      </c>
      <c r="AY79" s="968">
        <v>307443688</v>
      </c>
      <c r="AZ79" s="894">
        <v>0</v>
      </c>
      <c r="BA79" s="893">
        <v>307443688</v>
      </c>
      <c r="BB79" s="894">
        <v>0</v>
      </c>
      <c r="BC79" s="894">
        <v>0</v>
      </c>
      <c r="BE79" s="895">
        <f t="shared" si="4"/>
        <v>0.94883087809726119</v>
      </c>
    </row>
    <row r="80" spans="1:57" s="859" customFormat="1" ht="23.25" customHeight="1" x14ac:dyDescent="0.2">
      <c r="A80" s="909" t="str">
        <f t="shared" si="5"/>
        <v>A203501610</v>
      </c>
      <c r="B80" s="1084" t="s">
        <v>17</v>
      </c>
      <c r="C80" s="1081"/>
      <c r="D80" s="1084" t="s">
        <v>290</v>
      </c>
      <c r="E80" s="1081"/>
      <c r="F80" s="1084" t="s">
        <v>288</v>
      </c>
      <c r="G80" s="1081"/>
      <c r="H80" s="1084" t="s">
        <v>297</v>
      </c>
      <c r="I80" s="1081"/>
      <c r="J80" s="1084" t="s">
        <v>303</v>
      </c>
      <c r="K80" s="1081"/>
      <c r="L80" s="1081"/>
      <c r="M80" s="1084" t="s">
        <v>26</v>
      </c>
      <c r="N80" s="1081"/>
      <c r="O80" s="1081"/>
      <c r="P80" s="1084"/>
      <c r="Q80" s="1081"/>
      <c r="R80" s="1084"/>
      <c r="S80" s="1081"/>
      <c r="T80" s="1085" t="s">
        <v>47</v>
      </c>
      <c r="U80" s="1081"/>
      <c r="V80" s="1081"/>
      <c r="W80" s="1081"/>
      <c r="X80" s="1081"/>
      <c r="Y80" s="1081"/>
      <c r="Z80" s="1081"/>
      <c r="AA80" s="1081"/>
      <c r="AB80" s="1084" t="s">
        <v>281</v>
      </c>
      <c r="AC80" s="1081"/>
      <c r="AD80" s="1081"/>
      <c r="AE80" s="1081"/>
      <c r="AF80" s="1081"/>
      <c r="AG80" s="1084" t="s">
        <v>282</v>
      </c>
      <c r="AH80" s="1081"/>
      <c r="AI80" s="1081"/>
      <c r="AJ80" s="892" t="s">
        <v>68</v>
      </c>
      <c r="AK80" s="1086" t="s">
        <v>283</v>
      </c>
      <c r="AL80" s="1083"/>
      <c r="AM80" s="1083"/>
      <c r="AN80" s="1083"/>
      <c r="AO80" s="1083"/>
      <c r="AP80" s="1083"/>
      <c r="AQ80" s="893">
        <v>10000000</v>
      </c>
      <c r="AR80" s="968">
        <v>485200</v>
      </c>
      <c r="AS80" s="893">
        <v>9514800</v>
      </c>
      <c r="AT80" s="894">
        <v>0</v>
      </c>
      <c r="AU80" s="1000">
        <v>485200</v>
      </c>
      <c r="AV80" s="894">
        <v>0</v>
      </c>
      <c r="AW80" s="968">
        <v>485200</v>
      </c>
      <c r="AX80" s="894">
        <v>0</v>
      </c>
      <c r="AY80" s="968">
        <v>485200</v>
      </c>
      <c r="AZ80" s="894">
        <v>0</v>
      </c>
      <c r="BA80" s="893">
        <v>485200</v>
      </c>
      <c r="BB80" s="894">
        <v>0</v>
      </c>
      <c r="BC80" s="894">
        <v>0</v>
      </c>
      <c r="BE80" s="895">
        <f t="shared" si="4"/>
        <v>4.8520000000000001E-2</v>
      </c>
    </row>
    <row r="81" spans="1:57" s="859" customFormat="1" ht="23.25" customHeight="1" x14ac:dyDescent="0.2">
      <c r="A81" s="909" t="str">
        <f t="shared" si="5"/>
        <v>A203509010</v>
      </c>
      <c r="B81" s="1084" t="s">
        <v>17</v>
      </c>
      <c r="C81" s="1081"/>
      <c r="D81" s="1084" t="s">
        <v>290</v>
      </c>
      <c r="E81" s="1081"/>
      <c r="F81" s="1084" t="s">
        <v>288</v>
      </c>
      <c r="G81" s="1081"/>
      <c r="H81" s="1084" t="s">
        <v>297</v>
      </c>
      <c r="I81" s="1081"/>
      <c r="J81" s="1084" t="s">
        <v>303</v>
      </c>
      <c r="K81" s="1081"/>
      <c r="L81" s="1081"/>
      <c r="M81" s="1084" t="s">
        <v>304</v>
      </c>
      <c r="N81" s="1081"/>
      <c r="O81" s="1081"/>
      <c r="P81" s="1084"/>
      <c r="Q81" s="1081"/>
      <c r="R81" s="1084"/>
      <c r="S81" s="1081"/>
      <c r="T81" s="1085" t="s">
        <v>48</v>
      </c>
      <c r="U81" s="1081"/>
      <c r="V81" s="1081"/>
      <c r="W81" s="1081"/>
      <c r="X81" s="1081"/>
      <c r="Y81" s="1081"/>
      <c r="Z81" s="1081"/>
      <c r="AA81" s="1081"/>
      <c r="AB81" s="1084" t="s">
        <v>281</v>
      </c>
      <c r="AC81" s="1081"/>
      <c r="AD81" s="1081"/>
      <c r="AE81" s="1081"/>
      <c r="AF81" s="1081"/>
      <c r="AG81" s="1084" t="s">
        <v>282</v>
      </c>
      <c r="AH81" s="1081"/>
      <c r="AI81" s="1081"/>
      <c r="AJ81" s="892" t="s">
        <v>68</v>
      </c>
      <c r="AK81" s="1086" t="s">
        <v>283</v>
      </c>
      <c r="AL81" s="1083"/>
      <c r="AM81" s="1083"/>
      <c r="AN81" s="1083"/>
      <c r="AO81" s="1083"/>
      <c r="AP81" s="1083"/>
      <c r="AQ81" s="893">
        <v>600000</v>
      </c>
      <c r="AR81" s="969">
        <v>0</v>
      </c>
      <c r="AS81" s="893">
        <v>600000</v>
      </c>
      <c r="AT81" s="894">
        <v>0</v>
      </c>
      <c r="AU81" s="1006">
        <v>0</v>
      </c>
      <c r="AV81" s="894">
        <v>0</v>
      </c>
      <c r="AW81" s="969">
        <v>0</v>
      </c>
      <c r="AX81" s="894">
        <v>0</v>
      </c>
      <c r="AY81" s="969">
        <v>0</v>
      </c>
      <c r="AZ81" s="894">
        <v>0</v>
      </c>
      <c r="BA81" s="894">
        <v>0</v>
      </c>
      <c r="BB81" s="894">
        <v>0</v>
      </c>
      <c r="BC81" s="894">
        <v>0</v>
      </c>
      <c r="BE81" s="895">
        <f t="shared" si="4"/>
        <v>0</v>
      </c>
    </row>
    <row r="82" spans="1:57" s="859" customFormat="1" ht="23.25" customHeight="1" x14ac:dyDescent="0.2">
      <c r="A82" s="909" t="str">
        <f t="shared" si="5"/>
        <v>A2035110</v>
      </c>
      <c r="B82" s="1087" t="s">
        <v>17</v>
      </c>
      <c r="C82" s="1081"/>
      <c r="D82" s="1087" t="s">
        <v>290</v>
      </c>
      <c r="E82" s="1081"/>
      <c r="F82" s="1087" t="s">
        <v>288</v>
      </c>
      <c r="G82" s="1081"/>
      <c r="H82" s="1087" t="s">
        <v>297</v>
      </c>
      <c r="I82" s="1081"/>
      <c r="J82" s="1087" t="s">
        <v>305</v>
      </c>
      <c r="K82" s="1081"/>
      <c r="L82" s="1081"/>
      <c r="M82" s="1087"/>
      <c r="N82" s="1081"/>
      <c r="O82" s="1081"/>
      <c r="P82" s="1087"/>
      <c r="Q82" s="1081"/>
      <c r="R82" s="1087"/>
      <c r="S82" s="1081"/>
      <c r="T82" s="1089" t="s">
        <v>212</v>
      </c>
      <c r="U82" s="1081"/>
      <c r="V82" s="1081"/>
      <c r="W82" s="1081"/>
      <c r="X82" s="1081"/>
      <c r="Y82" s="1081"/>
      <c r="Z82" s="1081"/>
      <c r="AA82" s="1081"/>
      <c r="AB82" s="1087" t="s">
        <v>281</v>
      </c>
      <c r="AC82" s="1081"/>
      <c r="AD82" s="1081"/>
      <c r="AE82" s="1081"/>
      <c r="AF82" s="1081"/>
      <c r="AG82" s="1087" t="s">
        <v>282</v>
      </c>
      <c r="AH82" s="1081"/>
      <c r="AI82" s="1081"/>
      <c r="AJ82" s="761" t="s">
        <v>68</v>
      </c>
      <c r="AK82" s="1088" t="s">
        <v>283</v>
      </c>
      <c r="AL82" s="1083"/>
      <c r="AM82" s="1083"/>
      <c r="AN82" s="1083"/>
      <c r="AO82" s="1083"/>
      <c r="AP82" s="1083"/>
      <c r="AQ82" s="889">
        <v>2000000</v>
      </c>
      <c r="AR82" s="970">
        <v>0</v>
      </c>
      <c r="AS82" s="889">
        <v>2000000</v>
      </c>
      <c r="AT82" s="890">
        <v>0</v>
      </c>
      <c r="AU82" s="1007">
        <v>0</v>
      </c>
      <c r="AV82" s="890">
        <v>0</v>
      </c>
      <c r="AW82" s="970">
        <v>0</v>
      </c>
      <c r="AX82" s="890">
        <v>0</v>
      </c>
      <c r="AY82" s="970">
        <v>0</v>
      </c>
      <c r="AZ82" s="890">
        <v>0</v>
      </c>
      <c r="BA82" s="890">
        <v>0</v>
      </c>
      <c r="BB82" s="890">
        <v>0</v>
      </c>
      <c r="BC82" s="890">
        <v>0</v>
      </c>
      <c r="BE82" s="891">
        <f t="shared" si="4"/>
        <v>0</v>
      </c>
    </row>
    <row r="83" spans="1:57" s="859" customFormat="1" ht="23.25" customHeight="1" x14ac:dyDescent="0.2">
      <c r="A83" s="909" t="str">
        <f t="shared" si="5"/>
        <v>A20351110</v>
      </c>
      <c r="B83" s="1084" t="s">
        <v>17</v>
      </c>
      <c r="C83" s="1081"/>
      <c r="D83" s="1084" t="s">
        <v>290</v>
      </c>
      <c r="E83" s="1081"/>
      <c r="F83" s="1084" t="s">
        <v>288</v>
      </c>
      <c r="G83" s="1081"/>
      <c r="H83" s="1084" t="s">
        <v>297</v>
      </c>
      <c r="I83" s="1081"/>
      <c r="J83" s="1084" t="s">
        <v>305</v>
      </c>
      <c r="K83" s="1081"/>
      <c r="L83" s="1081"/>
      <c r="M83" s="1084" t="s">
        <v>287</v>
      </c>
      <c r="N83" s="1081"/>
      <c r="O83" s="1081"/>
      <c r="P83" s="1084"/>
      <c r="Q83" s="1081"/>
      <c r="R83" s="1084"/>
      <c r="S83" s="1081"/>
      <c r="T83" s="1085" t="s">
        <v>49</v>
      </c>
      <c r="U83" s="1081"/>
      <c r="V83" s="1081"/>
      <c r="W83" s="1081"/>
      <c r="X83" s="1081"/>
      <c r="Y83" s="1081"/>
      <c r="Z83" s="1081"/>
      <c r="AA83" s="1081"/>
      <c r="AB83" s="1084" t="s">
        <v>281</v>
      </c>
      <c r="AC83" s="1081"/>
      <c r="AD83" s="1081"/>
      <c r="AE83" s="1081"/>
      <c r="AF83" s="1081"/>
      <c r="AG83" s="1084" t="s">
        <v>282</v>
      </c>
      <c r="AH83" s="1081"/>
      <c r="AI83" s="1081"/>
      <c r="AJ83" s="892" t="s">
        <v>68</v>
      </c>
      <c r="AK83" s="1086" t="s">
        <v>283</v>
      </c>
      <c r="AL83" s="1083"/>
      <c r="AM83" s="1083"/>
      <c r="AN83" s="1083"/>
      <c r="AO83" s="1083"/>
      <c r="AP83" s="1083"/>
      <c r="AQ83" s="893">
        <v>1000000</v>
      </c>
      <c r="AR83" s="969">
        <v>0</v>
      </c>
      <c r="AS83" s="893">
        <v>1000000</v>
      </c>
      <c r="AT83" s="894">
        <v>0</v>
      </c>
      <c r="AU83" s="1006">
        <v>0</v>
      </c>
      <c r="AV83" s="894">
        <v>0</v>
      </c>
      <c r="AW83" s="969">
        <v>0</v>
      </c>
      <c r="AX83" s="894">
        <v>0</v>
      </c>
      <c r="AY83" s="969">
        <v>0</v>
      </c>
      <c r="AZ83" s="894">
        <v>0</v>
      </c>
      <c r="BA83" s="894">
        <v>0</v>
      </c>
      <c r="BB83" s="894">
        <v>0</v>
      </c>
      <c r="BC83" s="894">
        <v>0</v>
      </c>
      <c r="BE83" s="895">
        <f t="shared" si="4"/>
        <v>0</v>
      </c>
    </row>
    <row r="84" spans="1:57" s="859" customFormat="1" ht="23.25" customHeight="1" x14ac:dyDescent="0.2">
      <c r="A84" s="909" t="str">
        <f t="shared" si="5"/>
        <v>A20351210</v>
      </c>
      <c r="B84" s="1084" t="s">
        <v>17</v>
      </c>
      <c r="C84" s="1081"/>
      <c r="D84" s="1084" t="s">
        <v>290</v>
      </c>
      <c r="E84" s="1081"/>
      <c r="F84" s="1084" t="s">
        <v>288</v>
      </c>
      <c r="G84" s="1081"/>
      <c r="H84" s="1084" t="s">
        <v>297</v>
      </c>
      <c r="I84" s="1081"/>
      <c r="J84" s="1084" t="s">
        <v>305</v>
      </c>
      <c r="K84" s="1081"/>
      <c r="L84" s="1081"/>
      <c r="M84" s="1084" t="s">
        <v>290</v>
      </c>
      <c r="N84" s="1081"/>
      <c r="O84" s="1081"/>
      <c r="P84" s="1084"/>
      <c r="Q84" s="1081"/>
      <c r="R84" s="1084"/>
      <c r="S84" s="1081"/>
      <c r="T84" s="1085" t="s">
        <v>50</v>
      </c>
      <c r="U84" s="1081"/>
      <c r="V84" s="1081"/>
      <c r="W84" s="1081"/>
      <c r="X84" s="1081"/>
      <c r="Y84" s="1081"/>
      <c r="Z84" s="1081"/>
      <c r="AA84" s="1081"/>
      <c r="AB84" s="1084" t="s">
        <v>281</v>
      </c>
      <c r="AC84" s="1081"/>
      <c r="AD84" s="1081"/>
      <c r="AE84" s="1081"/>
      <c r="AF84" s="1081"/>
      <c r="AG84" s="1084" t="s">
        <v>282</v>
      </c>
      <c r="AH84" s="1081"/>
      <c r="AI84" s="1081"/>
      <c r="AJ84" s="892" t="s">
        <v>68</v>
      </c>
      <c r="AK84" s="1086" t="s">
        <v>283</v>
      </c>
      <c r="AL84" s="1083"/>
      <c r="AM84" s="1083"/>
      <c r="AN84" s="1083"/>
      <c r="AO84" s="1083"/>
      <c r="AP84" s="1083"/>
      <c r="AQ84" s="893">
        <v>1000000</v>
      </c>
      <c r="AR84" s="969">
        <v>0</v>
      </c>
      <c r="AS84" s="893">
        <v>1000000</v>
      </c>
      <c r="AT84" s="894">
        <v>0</v>
      </c>
      <c r="AU84" s="1006">
        <v>0</v>
      </c>
      <c r="AV84" s="894">
        <v>0</v>
      </c>
      <c r="AW84" s="969">
        <v>0</v>
      </c>
      <c r="AX84" s="894">
        <v>0</v>
      </c>
      <c r="AY84" s="969">
        <v>0</v>
      </c>
      <c r="AZ84" s="894">
        <v>0</v>
      </c>
      <c r="BA84" s="894">
        <v>0</v>
      </c>
      <c r="BB84" s="894">
        <v>0</v>
      </c>
      <c r="BC84" s="894">
        <v>0</v>
      </c>
      <c r="BE84" s="895">
        <f t="shared" si="4"/>
        <v>0</v>
      </c>
    </row>
    <row r="85" spans="1:57" s="950" customFormat="1" ht="23.25" customHeight="1" x14ac:dyDescent="0.2">
      <c r="A85" s="983" t="str">
        <f t="shared" si="5"/>
        <v>A20410</v>
      </c>
      <c r="B85" s="1128" t="s">
        <v>17</v>
      </c>
      <c r="C85" s="1081"/>
      <c r="D85" s="1128" t="s">
        <v>290</v>
      </c>
      <c r="E85" s="1081"/>
      <c r="F85" s="1128" t="s">
        <v>288</v>
      </c>
      <c r="G85" s="1081"/>
      <c r="H85" s="1128" t="s">
        <v>291</v>
      </c>
      <c r="I85" s="1081"/>
      <c r="J85" s="1128"/>
      <c r="K85" s="1081"/>
      <c r="L85" s="1081"/>
      <c r="M85" s="1128"/>
      <c r="N85" s="1081"/>
      <c r="O85" s="1081"/>
      <c r="P85" s="1128"/>
      <c r="Q85" s="1081"/>
      <c r="R85" s="1128"/>
      <c r="S85" s="1081"/>
      <c r="T85" s="1130" t="s">
        <v>214</v>
      </c>
      <c r="U85" s="1081"/>
      <c r="V85" s="1081"/>
      <c r="W85" s="1081"/>
      <c r="X85" s="1081"/>
      <c r="Y85" s="1081"/>
      <c r="Z85" s="1081"/>
      <c r="AA85" s="1081"/>
      <c r="AB85" s="1128" t="s">
        <v>281</v>
      </c>
      <c r="AC85" s="1081"/>
      <c r="AD85" s="1081"/>
      <c r="AE85" s="1081"/>
      <c r="AF85" s="1081"/>
      <c r="AG85" s="1128" t="s">
        <v>282</v>
      </c>
      <c r="AH85" s="1081"/>
      <c r="AI85" s="1081"/>
      <c r="AJ85" s="984" t="s">
        <v>68</v>
      </c>
      <c r="AK85" s="1129" t="s">
        <v>283</v>
      </c>
      <c r="AL85" s="1083"/>
      <c r="AM85" s="1083"/>
      <c r="AN85" s="1083"/>
      <c r="AO85" s="1083"/>
      <c r="AP85" s="1083"/>
      <c r="AQ85" s="985">
        <v>14097414179</v>
      </c>
      <c r="AR85" s="986">
        <v>12791346098.84</v>
      </c>
      <c r="AS85" s="985">
        <v>1306068080.1600001</v>
      </c>
      <c r="AT85" s="987">
        <v>0</v>
      </c>
      <c r="AU85" s="1008">
        <v>10910240275.92</v>
      </c>
      <c r="AV85" s="985">
        <v>1881105822.9200001</v>
      </c>
      <c r="AW85" s="986">
        <v>8742007247.8400002</v>
      </c>
      <c r="AX85" s="985">
        <v>2168233028.0799999</v>
      </c>
      <c r="AY85" s="986">
        <v>8586126121.8400002</v>
      </c>
      <c r="AZ85" s="985">
        <v>155881126</v>
      </c>
      <c r="BA85" s="985">
        <v>8586126121.8400002</v>
      </c>
      <c r="BB85" s="987">
        <v>0</v>
      </c>
      <c r="BC85" s="985">
        <v>5882188</v>
      </c>
      <c r="BE85" s="988">
        <f t="shared" si="4"/>
        <v>0.77391783609310949</v>
      </c>
    </row>
    <row r="86" spans="1:57" s="950" customFormat="1" ht="23.25" customHeight="1" x14ac:dyDescent="0.2">
      <c r="A86" s="983" t="str">
        <f t="shared" si="5"/>
        <v>A20413</v>
      </c>
      <c r="B86" s="1125" t="s">
        <v>17</v>
      </c>
      <c r="C86" s="1081"/>
      <c r="D86" s="1125" t="s">
        <v>290</v>
      </c>
      <c r="E86" s="1081"/>
      <c r="F86" s="1125" t="s">
        <v>288</v>
      </c>
      <c r="G86" s="1081"/>
      <c r="H86" s="1125" t="s">
        <v>291</v>
      </c>
      <c r="I86" s="1081"/>
      <c r="J86" s="1125"/>
      <c r="K86" s="1081"/>
      <c r="L86" s="1081"/>
      <c r="M86" s="1125"/>
      <c r="N86" s="1081"/>
      <c r="O86" s="1081"/>
      <c r="P86" s="1125"/>
      <c r="Q86" s="1081"/>
      <c r="R86" s="1125"/>
      <c r="S86" s="1081"/>
      <c r="T86" s="1126" t="s">
        <v>214</v>
      </c>
      <c r="U86" s="1081"/>
      <c r="V86" s="1081"/>
      <c r="W86" s="1081"/>
      <c r="X86" s="1081"/>
      <c r="Y86" s="1081"/>
      <c r="Z86" s="1081"/>
      <c r="AA86" s="1081"/>
      <c r="AB86" s="1125" t="s">
        <v>281</v>
      </c>
      <c r="AC86" s="1081"/>
      <c r="AD86" s="1081"/>
      <c r="AE86" s="1081"/>
      <c r="AF86" s="1081"/>
      <c r="AG86" s="1125" t="s">
        <v>282</v>
      </c>
      <c r="AH86" s="1081"/>
      <c r="AI86" s="1081"/>
      <c r="AJ86" s="989" t="s">
        <v>311</v>
      </c>
      <c r="AK86" s="1127" t="s">
        <v>329</v>
      </c>
      <c r="AL86" s="1083"/>
      <c r="AM86" s="1083"/>
      <c r="AN86" s="1083"/>
      <c r="AO86" s="1083"/>
      <c r="AP86" s="1083"/>
      <c r="AQ86" s="990">
        <v>4021085821</v>
      </c>
      <c r="AR86" s="991">
        <v>3733143693.9299998</v>
      </c>
      <c r="AS86" s="990">
        <v>287942127.06999999</v>
      </c>
      <c r="AT86" s="992">
        <v>0</v>
      </c>
      <c r="AU86" s="1009">
        <v>1943887760.9300001</v>
      </c>
      <c r="AV86" s="990">
        <v>1789255933</v>
      </c>
      <c r="AW86" s="991">
        <v>868961435.41999996</v>
      </c>
      <c r="AX86" s="990">
        <v>1074926325.51</v>
      </c>
      <c r="AY86" s="991">
        <v>829743032.41999996</v>
      </c>
      <c r="AZ86" s="990">
        <v>39218403</v>
      </c>
      <c r="BA86" s="990">
        <v>829743032.41999996</v>
      </c>
      <c r="BB86" s="992">
        <v>0</v>
      </c>
      <c r="BC86" s="992">
        <v>0</v>
      </c>
      <c r="BE86" s="993">
        <f t="shared" si="4"/>
        <v>0.48342359438789012</v>
      </c>
    </row>
    <row r="87" spans="1:57" s="976" customFormat="1" ht="23.25" customHeight="1" x14ac:dyDescent="0.2">
      <c r="A87" s="971" t="str">
        <f t="shared" si="5"/>
        <v>A204110</v>
      </c>
      <c r="B87" s="1114" t="s">
        <v>17</v>
      </c>
      <c r="C87" s="1115"/>
      <c r="D87" s="1114" t="s">
        <v>290</v>
      </c>
      <c r="E87" s="1115"/>
      <c r="F87" s="1114" t="s">
        <v>288</v>
      </c>
      <c r="G87" s="1115"/>
      <c r="H87" s="1114" t="s">
        <v>291</v>
      </c>
      <c r="I87" s="1115"/>
      <c r="J87" s="1114" t="s">
        <v>287</v>
      </c>
      <c r="K87" s="1115"/>
      <c r="L87" s="1115"/>
      <c r="M87" s="1114"/>
      <c r="N87" s="1115"/>
      <c r="O87" s="1115"/>
      <c r="P87" s="1114"/>
      <c r="Q87" s="1115"/>
      <c r="R87" s="1114"/>
      <c r="S87" s="1115"/>
      <c r="T87" s="1116" t="s">
        <v>217</v>
      </c>
      <c r="U87" s="1115"/>
      <c r="V87" s="1115"/>
      <c r="W87" s="1115"/>
      <c r="X87" s="1115"/>
      <c r="Y87" s="1115"/>
      <c r="Z87" s="1115"/>
      <c r="AA87" s="1115"/>
      <c r="AB87" s="1114" t="s">
        <v>281</v>
      </c>
      <c r="AC87" s="1115"/>
      <c r="AD87" s="1115"/>
      <c r="AE87" s="1115"/>
      <c r="AF87" s="1115"/>
      <c r="AG87" s="1114" t="s">
        <v>282</v>
      </c>
      <c r="AH87" s="1115"/>
      <c r="AI87" s="1115"/>
      <c r="AJ87" s="972" t="s">
        <v>68</v>
      </c>
      <c r="AK87" s="1112" t="s">
        <v>283</v>
      </c>
      <c r="AL87" s="1113"/>
      <c r="AM87" s="1113"/>
      <c r="AN87" s="1113"/>
      <c r="AO87" s="1113"/>
      <c r="AP87" s="1113"/>
      <c r="AQ87" s="973">
        <v>1296257404</v>
      </c>
      <c r="AR87" s="974">
        <v>574871013.45000005</v>
      </c>
      <c r="AS87" s="973">
        <v>721386390.54999995</v>
      </c>
      <c r="AT87" s="975">
        <v>0</v>
      </c>
      <c r="AU87" s="1010">
        <v>208021013.44999999</v>
      </c>
      <c r="AV87" s="973">
        <v>366850000</v>
      </c>
      <c r="AW87" s="974">
        <v>208021013.44</v>
      </c>
      <c r="AX87" s="975">
        <v>0.01</v>
      </c>
      <c r="AY87" s="974">
        <v>208021013.44</v>
      </c>
      <c r="AZ87" s="975">
        <v>0</v>
      </c>
      <c r="BA87" s="973">
        <v>208021013.44</v>
      </c>
      <c r="BB87" s="975">
        <v>0</v>
      </c>
      <c r="BC87" s="975">
        <v>0</v>
      </c>
      <c r="BE87" s="977">
        <f t="shared" si="4"/>
        <v>0.16047816799972545</v>
      </c>
    </row>
    <row r="88" spans="1:57" s="976" customFormat="1" ht="23.25" customHeight="1" x14ac:dyDescent="0.2">
      <c r="A88" s="971" t="str">
        <f t="shared" si="5"/>
        <v>A204113</v>
      </c>
      <c r="B88" s="1114" t="s">
        <v>17</v>
      </c>
      <c r="C88" s="1115"/>
      <c r="D88" s="1114" t="s">
        <v>290</v>
      </c>
      <c r="E88" s="1115"/>
      <c r="F88" s="1114" t="s">
        <v>288</v>
      </c>
      <c r="G88" s="1115"/>
      <c r="H88" s="1114" t="s">
        <v>291</v>
      </c>
      <c r="I88" s="1115"/>
      <c r="J88" s="1114" t="s">
        <v>287</v>
      </c>
      <c r="K88" s="1115"/>
      <c r="L88" s="1115"/>
      <c r="M88" s="1114"/>
      <c r="N88" s="1115"/>
      <c r="O88" s="1115"/>
      <c r="P88" s="1114"/>
      <c r="Q88" s="1115"/>
      <c r="R88" s="1114"/>
      <c r="S88" s="1115"/>
      <c r="T88" s="1116" t="s">
        <v>217</v>
      </c>
      <c r="U88" s="1115"/>
      <c r="V88" s="1115"/>
      <c r="W88" s="1115"/>
      <c r="X88" s="1115"/>
      <c r="Y88" s="1115"/>
      <c r="Z88" s="1115"/>
      <c r="AA88" s="1115"/>
      <c r="AB88" s="1114" t="s">
        <v>281</v>
      </c>
      <c r="AC88" s="1115"/>
      <c r="AD88" s="1115"/>
      <c r="AE88" s="1115"/>
      <c r="AF88" s="1115"/>
      <c r="AG88" s="1114" t="s">
        <v>282</v>
      </c>
      <c r="AH88" s="1115"/>
      <c r="AI88" s="1115"/>
      <c r="AJ88" s="972" t="s">
        <v>311</v>
      </c>
      <c r="AK88" s="1112" t="s">
        <v>329</v>
      </c>
      <c r="AL88" s="1113"/>
      <c r="AM88" s="1113"/>
      <c r="AN88" s="1113"/>
      <c r="AO88" s="1113"/>
      <c r="AP88" s="1113"/>
      <c r="AQ88" s="973">
        <v>1454600000</v>
      </c>
      <c r="AR88" s="974">
        <v>1414531856</v>
      </c>
      <c r="AS88" s="973">
        <v>40068144</v>
      </c>
      <c r="AT88" s="975">
        <v>0</v>
      </c>
      <c r="AU88" s="1010">
        <v>59711856</v>
      </c>
      <c r="AV88" s="973">
        <v>1354820000</v>
      </c>
      <c r="AW88" s="974">
        <v>36250000</v>
      </c>
      <c r="AX88" s="973">
        <v>23461856</v>
      </c>
      <c r="AY88" s="1012">
        <v>0</v>
      </c>
      <c r="AZ88" s="973">
        <v>36250000</v>
      </c>
      <c r="BA88" s="975">
        <v>0</v>
      </c>
      <c r="BB88" s="975">
        <v>0</v>
      </c>
      <c r="BC88" s="975">
        <v>0</v>
      </c>
      <c r="BE88" s="977">
        <f t="shared" si="4"/>
        <v>4.1050361611439573E-2</v>
      </c>
    </row>
    <row r="89" spans="1:57" s="859" customFormat="1" ht="23.25" customHeight="1" x14ac:dyDescent="0.2">
      <c r="A89" s="909" t="str">
        <f t="shared" si="5"/>
        <v>A2041313</v>
      </c>
      <c r="B89" s="1084" t="s">
        <v>17</v>
      </c>
      <c r="C89" s="1081"/>
      <c r="D89" s="1084" t="s">
        <v>290</v>
      </c>
      <c r="E89" s="1081"/>
      <c r="F89" s="1084" t="s">
        <v>288</v>
      </c>
      <c r="G89" s="1081"/>
      <c r="H89" s="1084" t="s">
        <v>291</v>
      </c>
      <c r="I89" s="1081"/>
      <c r="J89" s="1084" t="s">
        <v>287</v>
      </c>
      <c r="K89" s="1081"/>
      <c r="L89" s="1081"/>
      <c r="M89" s="1084" t="s">
        <v>297</v>
      </c>
      <c r="N89" s="1081"/>
      <c r="O89" s="1081"/>
      <c r="P89" s="1084"/>
      <c r="Q89" s="1081"/>
      <c r="R89" s="1084"/>
      <c r="S89" s="1081"/>
      <c r="T89" s="1085" t="s">
        <v>663</v>
      </c>
      <c r="U89" s="1081"/>
      <c r="V89" s="1081"/>
      <c r="W89" s="1081"/>
      <c r="X89" s="1081"/>
      <c r="Y89" s="1081"/>
      <c r="Z89" s="1081"/>
      <c r="AA89" s="1081"/>
      <c r="AB89" s="1084" t="s">
        <v>281</v>
      </c>
      <c r="AC89" s="1081"/>
      <c r="AD89" s="1081"/>
      <c r="AE89" s="1081"/>
      <c r="AF89" s="1081"/>
      <c r="AG89" s="1084" t="s">
        <v>282</v>
      </c>
      <c r="AH89" s="1081"/>
      <c r="AI89" s="1081"/>
      <c r="AJ89" s="892" t="s">
        <v>311</v>
      </c>
      <c r="AK89" s="1086" t="s">
        <v>329</v>
      </c>
      <c r="AL89" s="1083"/>
      <c r="AM89" s="1083"/>
      <c r="AN89" s="1083"/>
      <c r="AO89" s="1083"/>
      <c r="AP89" s="1083"/>
      <c r="AQ89" s="894">
        <v>0</v>
      </c>
      <c r="AR89" s="969">
        <v>0</v>
      </c>
      <c r="AS89" s="894">
        <v>0</v>
      </c>
      <c r="AT89" s="894">
        <v>0</v>
      </c>
      <c r="AU89" s="1006">
        <v>0</v>
      </c>
      <c r="AV89" s="894">
        <v>0</v>
      </c>
      <c r="AW89" s="969">
        <v>0</v>
      </c>
      <c r="AX89" s="894">
        <v>0</v>
      </c>
      <c r="AY89" s="969">
        <v>0</v>
      </c>
      <c r="AZ89" s="894">
        <v>0</v>
      </c>
      <c r="BA89" s="894">
        <v>0</v>
      </c>
      <c r="BB89" s="894">
        <v>0</v>
      </c>
      <c r="BC89" s="894">
        <v>0</v>
      </c>
      <c r="BE89" s="895" t="e">
        <f t="shared" si="4"/>
        <v>#DIV/0!</v>
      </c>
    </row>
    <row r="90" spans="1:57" s="859" customFormat="1" ht="15" customHeight="1" x14ac:dyDescent="0.2">
      <c r="A90" s="909" t="str">
        <f t="shared" si="5"/>
        <v>A2041610</v>
      </c>
      <c r="B90" s="1084" t="s">
        <v>17</v>
      </c>
      <c r="C90" s="1081"/>
      <c r="D90" s="1084" t="s">
        <v>290</v>
      </c>
      <c r="E90" s="1081"/>
      <c r="F90" s="1084" t="s">
        <v>288</v>
      </c>
      <c r="G90" s="1081"/>
      <c r="H90" s="1084" t="s">
        <v>291</v>
      </c>
      <c r="I90" s="1081"/>
      <c r="J90" s="1084" t="s">
        <v>287</v>
      </c>
      <c r="K90" s="1081"/>
      <c r="L90" s="1081"/>
      <c r="M90" s="1084" t="s">
        <v>300</v>
      </c>
      <c r="N90" s="1081"/>
      <c r="O90" s="1081"/>
      <c r="P90" s="1084"/>
      <c r="Q90" s="1081"/>
      <c r="R90" s="1084"/>
      <c r="S90" s="1081"/>
      <c r="T90" s="1085" t="s">
        <v>51</v>
      </c>
      <c r="U90" s="1081"/>
      <c r="V90" s="1081"/>
      <c r="W90" s="1081"/>
      <c r="X90" s="1081"/>
      <c r="Y90" s="1081"/>
      <c r="Z90" s="1081"/>
      <c r="AA90" s="1081"/>
      <c r="AB90" s="1084" t="s">
        <v>281</v>
      </c>
      <c r="AC90" s="1081"/>
      <c r="AD90" s="1081"/>
      <c r="AE90" s="1081"/>
      <c r="AF90" s="1081"/>
      <c r="AG90" s="1084" t="s">
        <v>282</v>
      </c>
      <c r="AH90" s="1081"/>
      <c r="AI90" s="1081"/>
      <c r="AJ90" s="892" t="s">
        <v>68</v>
      </c>
      <c r="AK90" s="1086" t="s">
        <v>283</v>
      </c>
      <c r="AL90" s="1083"/>
      <c r="AM90" s="1083"/>
      <c r="AN90" s="1083"/>
      <c r="AO90" s="1083"/>
      <c r="AP90" s="1083"/>
      <c r="AQ90" s="893">
        <v>75000000</v>
      </c>
      <c r="AR90" s="968">
        <v>400000</v>
      </c>
      <c r="AS90" s="893">
        <v>74600000</v>
      </c>
      <c r="AT90" s="894">
        <v>0</v>
      </c>
      <c r="AU90" s="1000">
        <v>400000</v>
      </c>
      <c r="AV90" s="894">
        <v>0</v>
      </c>
      <c r="AW90" s="968">
        <v>400000</v>
      </c>
      <c r="AX90" s="894">
        <v>0</v>
      </c>
      <c r="AY90" s="968">
        <v>400000</v>
      </c>
      <c r="AZ90" s="894">
        <v>0</v>
      </c>
      <c r="BA90" s="893">
        <v>400000</v>
      </c>
      <c r="BB90" s="894">
        <v>0</v>
      </c>
      <c r="BC90" s="894">
        <v>0</v>
      </c>
      <c r="BE90" s="895">
        <f t="shared" si="4"/>
        <v>5.3333333333333332E-3</v>
      </c>
    </row>
    <row r="91" spans="1:57" s="859" customFormat="1" ht="12.75" x14ac:dyDescent="0.2">
      <c r="A91" s="909" t="str">
        <f t="shared" si="5"/>
        <v>A2041613</v>
      </c>
      <c r="B91" s="1084" t="s">
        <v>17</v>
      </c>
      <c r="C91" s="1081"/>
      <c r="D91" s="1084" t="s">
        <v>290</v>
      </c>
      <c r="E91" s="1081"/>
      <c r="F91" s="1084" t="s">
        <v>288</v>
      </c>
      <c r="G91" s="1081"/>
      <c r="H91" s="1084" t="s">
        <v>291</v>
      </c>
      <c r="I91" s="1081"/>
      <c r="J91" s="1084" t="s">
        <v>287</v>
      </c>
      <c r="K91" s="1081"/>
      <c r="L91" s="1081"/>
      <c r="M91" s="1084" t="s">
        <v>300</v>
      </c>
      <c r="N91" s="1081"/>
      <c r="O91" s="1081"/>
      <c r="P91" s="1084"/>
      <c r="Q91" s="1081"/>
      <c r="R91" s="1084"/>
      <c r="S91" s="1081"/>
      <c r="T91" s="1085" t="s">
        <v>51</v>
      </c>
      <c r="U91" s="1081"/>
      <c r="V91" s="1081"/>
      <c r="W91" s="1081"/>
      <c r="X91" s="1081"/>
      <c r="Y91" s="1081"/>
      <c r="Z91" s="1081"/>
      <c r="AA91" s="1081"/>
      <c r="AB91" s="1084" t="s">
        <v>281</v>
      </c>
      <c r="AC91" s="1081"/>
      <c r="AD91" s="1081"/>
      <c r="AE91" s="1081"/>
      <c r="AF91" s="1081"/>
      <c r="AG91" s="1084" t="s">
        <v>282</v>
      </c>
      <c r="AH91" s="1081"/>
      <c r="AI91" s="1081"/>
      <c r="AJ91" s="892" t="s">
        <v>311</v>
      </c>
      <c r="AK91" s="1086" t="s">
        <v>329</v>
      </c>
      <c r="AL91" s="1083"/>
      <c r="AM91" s="1083"/>
      <c r="AN91" s="1083"/>
      <c r="AO91" s="1083"/>
      <c r="AP91" s="1083"/>
      <c r="AQ91" s="893">
        <v>500000000</v>
      </c>
      <c r="AR91" s="968">
        <v>482320000</v>
      </c>
      <c r="AS91" s="893">
        <v>17680000</v>
      </c>
      <c r="AT91" s="894">
        <v>0</v>
      </c>
      <c r="AU91" s="1006">
        <v>0</v>
      </c>
      <c r="AV91" s="893">
        <v>482320000</v>
      </c>
      <c r="AW91" s="969">
        <v>0</v>
      </c>
      <c r="AX91" s="894">
        <v>0</v>
      </c>
      <c r="AY91" s="969">
        <v>0</v>
      </c>
      <c r="AZ91" s="894">
        <v>0</v>
      </c>
      <c r="BA91" s="894">
        <v>0</v>
      </c>
      <c r="BB91" s="894">
        <v>0</v>
      </c>
      <c r="BC91" s="894">
        <v>0</v>
      </c>
      <c r="BE91" s="895">
        <f t="shared" si="4"/>
        <v>0</v>
      </c>
    </row>
    <row r="92" spans="1:57" s="859" customFormat="1" ht="12.75" x14ac:dyDescent="0.2">
      <c r="A92" s="909" t="str">
        <f t="shared" si="5"/>
        <v>A2041810</v>
      </c>
      <c r="B92" s="1084" t="s">
        <v>17</v>
      </c>
      <c r="C92" s="1081"/>
      <c r="D92" s="1084" t="s">
        <v>290</v>
      </c>
      <c r="E92" s="1081"/>
      <c r="F92" s="1084" t="s">
        <v>288</v>
      </c>
      <c r="G92" s="1081"/>
      <c r="H92" s="1084" t="s">
        <v>291</v>
      </c>
      <c r="I92" s="1081"/>
      <c r="J92" s="1084" t="s">
        <v>287</v>
      </c>
      <c r="K92" s="1081"/>
      <c r="L92" s="1081"/>
      <c r="M92" s="1084" t="s">
        <v>302</v>
      </c>
      <c r="N92" s="1081"/>
      <c r="O92" s="1081"/>
      <c r="P92" s="1084"/>
      <c r="Q92" s="1081"/>
      <c r="R92" s="1084"/>
      <c r="S92" s="1081"/>
      <c r="T92" s="1085" t="s">
        <v>52</v>
      </c>
      <c r="U92" s="1081"/>
      <c r="V92" s="1081"/>
      <c r="W92" s="1081"/>
      <c r="X92" s="1081"/>
      <c r="Y92" s="1081"/>
      <c r="Z92" s="1081"/>
      <c r="AA92" s="1081"/>
      <c r="AB92" s="1084" t="s">
        <v>281</v>
      </c>
      <c r="AC92" s="1081"/>
      <c r="AD92" s="1081"/>
      <c r="AE92" s="1081"/>
      <c r="AF92" s="1081"/>
      <c r="AG92" s="1084" t="s">
        <v>282</v>
      </c>
      <c r="AH92" s="1081"/>
      <c r="AI92" s="1081"/>
      <c r="AJ92" s="892" t="s">
        <v>68</v>
      </c>
      <c r="AK92" s="1086" t="s">
        <v>283</v>
      </c>
      <c r="AL92" s="1083"/>
      <c r="AM92" s="1083"/>
      <c r="AN92" s="1083"/>
      <c r="AO92" s="1083"/>
      <c r="AP92" s="1083"/>
      <c r="AQ92" s="893">
        <v>862257404</v>
      </c>
      <c r="AR92" s="968">
        <v>215471013.44999999</v>
      </c>
      <c r="AS92" s="893">
        <v>646786390.54999995</v>
      </c>
      <c r="AT92" s="894">
        <v>0</v>
      </c>
      <c r="AU92" s="1000">
        <v>207621013.44999999</v>
      </c>
      <c r="AV92" s="893">
        <v>7850000</v>
      </c>
      <c r="AW92" s="968">
        <v>207621013.44</v>
      </c>
      <c r="AX92" s="894">
        <v>0.01</v>
      </c>
      <c r="AY92" s="968">
        <v>207621013.44</v>
      </c>
      <c r="AZ92" s="894">
        <v>0</v>
      </c>
      <c r="BA92" s="893">
        <v>207621013.44</v>
      </c>
      <c r="BB92" s="894">
        <v>0</v>
      </c>
      <c r="BC92" s="894">
        <v>0</v>
      </c>
      <c r="BE92" s="895">
        <f t="shared" ref="BE92:BE155" si="6">+AU92/AQ92</f>
        <v>0.24078774213691762</v>
      </c>
    </row>
    <row r="93" spans="1:57" s="859" customFormat="1" ht="12.75" x14ac:dyDescent="0.2">
      <c r="A93" s="909" t="str">
        <f t="shared" si="5"/>
        <v>A2041813</v>
      </c>
      <c r="B93" s="1084" t="s">
        <v>17</v>
      </c>
      <c r="C93" s="1081"/>
      <c r="D93" s="1084" t="s">
        <v>290</v>
      </c>
      <c r="E93" s="1081"/>
      <c r="F93" s="1084" t="s">
        <v>288</v>
      </c>
      <c r="G93" s="1081"/>
      <c r="H93" s="1084" t="s">
        <v>291</v>
      </c>
      <c r="I93" s="1081"/>
      <c r="J93" s="1084" t="s">
        <v>287</v>
      </c>
      <c r="K93" s="1081"/>
      <c r="L93" s="1081"/>
      <c r="M93" s="1084" t="s">
        <v>302</v>
      </c>
      <c r="N93" s="1081"/>
      <c r="O93" s="1081"/>
      <c r="P93" s="1084"/>
      <c r="Q93" s="1081"/>
      <c r="R93" s="1084"/>
      <c r="S93" s="1081"/>
      <c r="T93" s="1085" t="s">
        <v>52</v>
      </c>
      <c r="U93" s="1081"/>
      <c r="V93" s="1081"/>
      <c r="W93" s="1081"/>
      <c r="X93" s="1081"/>
      <c r="Y93" s="1081"/>
      <c r="Z93" s="1081"/>
      <c r="AA93" s="1081"/>
      <c r="AB93" s="1084" t="s">
        <v>281</v>
      </c>
      <c r="AC93" s="1081"/>
      <c r="AD93" s="1081"/>
      <c r="AE93" s="1081"/>
      <c r="AF93" s="1081"/>
      <c r="AG93" s="1084" t="s">
        <v>282</v>
      </c>
      <c r="AH93" s="1081"/>
      <c r="AI93" s="1081"/>
      <c r="AJ93" s="892" t="s">
        <v>311</v>
      </c>
      <c r="AK93" s="1086" t="s">
        <v>329</v>
      </c>
      <c r="AL93" s="1083"/>
      <c r="AM93" s="1083"/>
      <c r="AN93" s="1083"/>
      <c r="AO93" s="1083"/>
      <c r="AP93" s="1083"/>
      <c r="AQ93" s="893">
        <v>710600000</v>
      </c>
      <c r="AR93" s="1000">
        <v>688211856</v>
      </c>
      <c r="AS93" s="893">
        <v>22388144</v>
      </c>
      <c r="AT93" s="894">
        <v>0</v>
      </c>
      <c r="AU93" s="1000">
        <v>59711856</v>
      </c>
      <c r="AV93" s="893">
        <v>628500000</v>
      </c>
      <c r="AW93" s="968">
        <v>36250000</v>
      </c>
      <c r="AX93" s="893">
        <v>23461856</v>
      </c>
      <c r="AY93" s="969">
        <v>0</v>
      </c>
      <c r="AZ93" s="893">
        <v>36250000</v>
      </c>
      <c r="BA93" s="894">
        <v>0</v>
      </c>
      <c r="BB93" s="894">
        <v>0</v>
      </c>
      <c r="BC93" s="894">
        <v>0</v>
      </c>
      <c r="BE93" s="895">
        <f t="shared" si="6"/>
        <v>8.4030194202082742E-2</v>
      </c>
    </row>
    <row r="94" spans="1:57" s="998" customFormat="1" ht="12.75" x14ac:dyDescent="0.2">
      <c r="A94" s="994" t="str">
        <f t="shared" si="5"/>
        <v>A20411610</v>
      </c>
      <c r="B94" s="1120" t="s">
        <v>17</v>
      </c>
      <c r="C94" s="1121"/>
      <c r="D94" s="1120" t="s">
        <v>290</v>
      </c>
      <c r="E94" s="1121"/>
      <c r="F94" s="1120" t="s">
        <v>288</v>
      </c>
      <c r="G94" s="1121"/>
      <c r="H94" s="1120" t="s">
        <v>291</v>
      </c>
      <c r="I94" s="1121"/>
      <c r="J94" s="1120" t="s">
        <v>287</v>
      </c>
      <c r="K94" s="1121"/>
      <c r="L94" s="1121"/>
      <c r="M94" s="1120" t="s">
        <v>26</v>
      </c>
      <c r="N94" s="1121"/>
      <c r="O94" s="1121"/>
      <c r="P94" s="1120"/>
      <c r="Q94" s="1121"/>
      <c r="R94" s="1120"/>
      <c r="S94" s="1121"/>
      <c r="T94" s="1122" t="s">
        <v>970</v>
      </c>
      <c r="U94" s="1121"/>
      <c r="V94" s="1121"/>
      <c r="W94" s="1121"/>
      <c r="X94" s="1121"/>
      <c r="Y94" s="1121"/>
      <c r="Z94" s="1121"/>
      <c r="AA94" s="1121"/>
      <c r="AB94" s="1120" t="s">
        <v>281</v>
      </c>
      <c r="AC94" s="1121"/>
      <c r="AD94" s="1121"/>
      <c r="AE94" s="1121"/>
      <c r="AF94" s="1121"/>
      <c r="AG94" s="1120" t="s">
        <v>282</v>
      </c>
      <c r="AH94" s="1121"/>
      <c r="AI94" s="1121"/>
      <c r="AJ94" s="995" t="s">
        <v>68</v>
      </c>
      <c r="AK94" s="1123" t="s">
        <v>283</v>
      </c>
      <c r="AL94" s="1124"/>
      <c r="AM94" s="1124"/>
      <c r="AN94" s="1124"/>
      <c r="AO94" s="1124"/>
      <c r="AP94" s="1124"/>
      <c r="AQ94" s="996">
        <v>359000000</v>
      </c>
      <c r="AR94" s="1000">
        <v>359000000</v>
      </c>
      <c r="AS94" s="997">
        <v>0</v>
      </c>
      <c r="AT94" s="997">
        <v>0</v>
      </c>
      <c r="AU94" s="1006">
        <v>0</v>
      </c>
      <c r="AV94" s="996">
        <v>359000000</v>
      </c>
      <c r="AW94" s="969">
        <v>0</v>
      </c>
      <c r="AX94" s="997">
        <v>0</v>
      </c>
      <c r="AY94" s="969">
        <v>0</v>
      </c>
      <c r="AZ94" s="997">
        <v>0</v>
      </c>
      <c r="BA94" s="997">
        <v>0</v>
      </c>
      <c r="BB94" s="997">
        <v>0</v>
      </c>
      <c r="BC94" s="997">
        <v>0</v>
      </c>
      <c r="BE94" s="999">
        <f t="shared" si="6"/>
        <v>0</v>
      </c>
    </row>
    <row r="95" spans="1:57" s="998" customFormat="1" ht="12.75" x14ac:dyDescent="0.2">
      <c r="A95" s="994" t="str">
        <f t="shared" si="5"/>
        <v>A20411613</v>
      </c>
      <c r="B95" s="1120" t="s">
        <v>17</v>
      </c>
      <c r="C95" s="1121"/>
      <c r="D95" s="1120" t="s">
        <v>290</v>
      </c>
      <c r="E95" s="1121"/>
      <c r="F95" s="1120" t="s">
        <v>288</v>
      </c>
      <c r="G95" s="1121"/>
      <c r="H95" s="1120" t="s">
        <v>291</v>
      </c>
      <c r="I95" s="1121"/>
      <c r="J95" s="1120" t="s">
        <v>287</v>
      </c>
      <c r="K95" s="1121"/>
      <c r="L95" s="1121"/>
      <c r="M95" s="1120" t="s">
        <v>26</v>
      </c>
      <c r="N95" s="1121"/>
      <c r="O95" s="1121"/>
      <c r="P95" s="1120"/>
      <c r="Q95" s="1121"/>
      <c r="R95" s="1120"/>
      <c r="S95" s="1121"/>
      <c r="T95" s="1122" t="s">
        <v>970</v>
      </c>
      <c r="U95" s="1121"/>
      <c r="V95" s="1121"/>
      <c r="W95" s="1121"/>
      <c r="X95" s="1121"/>
      <c r="Y95" s="1121"/>
      <c r="Z95" s="1121"/>
      <c r="AA95" s="1121"/>
      <c r="AB95" s="1120" t="s">
        <v>281</v>
      </c>
      <c r="AC95" s="1121"/>
      <c r="AD95" s="1121"/>
      <c r="AE95" s="1121"/>
      <c r="AF95" s="1121"/>
      <c r="AG95" s="1120" t="s">
        <v>282</v>
      </c>
      <c r="AH95" s="1121"/>
      <c r="AI95" s="1121"/>
      <c r="AJ95" s="995" t="s">
        <v>311</v>
      </c>
      <c r="AK95" s="1123" t="s">
        <v>329</v>
      </c>
      <c r="AL95" s="1124"/>
      <c r="AM95" s="1124"/>
      <c r="AN95" s="1124"/>
      <c r="AO95" s="1124"/>
      <c r="AP95" s="1124"/>
      <c r="AQ95" s="996">
        <v>244000000</v>
      </c>
      <c r="AR95" s="1000">
        <v>244000000</v>
      </c>
      <c r="AS95" s="997">
        <v>0</v>
      </c>
      <c r="AT95" s="997">
        <v>0</v>
      </c>
      <c r="AU95" s="1006">
        <v>0</v>
      </c>
      <c r="AV95" s="996">
        <v>244000000</v>
      </c>
      <c r="AW95" s="969">
        <v>0</v>
      </c>
      <c r="AX95" s="997">
        <v>0</v>
      </c>
      <c r="AY95" s="969">
        <v>0</v>
      </c>
      <c r="AZ95" s="997">
        <v>0</v>
      </c>
      <c r="BA95" s="997">
        <v>0</v>
      </c>
      <c r="BB95" s="997">
        <v>0</v>
      </c>
      <c r="BC95" s="997">
        <v>0</v>
      </c>
      <c r="BE95" s="999">
        <f t="shared" si="6"/>
        <v>0</v>
      </c>
    </row>
    <row r="96" spans="1:57" s="976" customFormat="1" ht="15" customHeight="1" x14ac:dyDescent="0.2">
      <c r="A96" s="971" t="str">
        <f t="shared" si="5"/>
        <v>A204210</v>
      </c>
      <c r="B96" s="1114" t="s">
        <v>17</v>
      </c>
      <c r="C96" s="1115"/>
      <c r="D96" s="1114" t="s">
        <v>290</v>
      </c>
      <c r="E96" s="1115"/>
      <c r="F96" s="1114" t="s">
        <v>288</v>
      </c>
      <c r="G96" s="1115"/>
      <c r="H96" s="1114" t="s">
        <v>291</v>
      </c>
      <c r="I96" s="1115"/>
      <c r="J96" s="1114" t="s">
        <v>290</v>
      </c>
      <c r="K96" s="1115"/>
      <c r="L96" s="1115"/>
      <c r="M96" s="1114"/>
      <c r="N96" s="1115"/>
      <c r="O96" s="1115"/>
      <c r="P96" s="1114"/>
      <c r="Q96" s="1115"/>
      <c r="R96" s="1114"/>
      <c r="S96" s="1115"/>
      <c r="T96" s="1116" t="s">
        <v>219</v>
      </c>
      <c r="U96" s="1115"/>
      <c r="V96" s="1115"/>
      <c r="W96" s="1115"/>
      <c r="X96" s="1115"/>
      <c r="Y96" s="1115"/>
      <c r="Z96" s="1115"/>
      <c r="AA96" s="1115"/>
      <c r="AB96" s="1114" t="s">
        <v>281</v>
      </c>
      <c r="AC96" s="1115"/>
      <c r="AD96" s="1115"/>
      <c r="AE96" s="1115"/>
      <c r="AF96" s="1115"/>
      <c r="AG96" s="1114" t="s">
        <v>282</v>
      </c>
      <c r="AH96" s="1115"/>
      <c r="AI96" s="1115"/>
      <c r="AJ96" s="972" t="s">
        <v>68</v>
      </c>
      <c r="AK96" s="1112" t="s">
        <v>283</v>
      </c>
      <c r="AL96" s="1113"/>
      <c r="AM96" s="1113"/>
      <c r="AN96" s="1113"/>
      <c r="AO96" s="1113"/>
      <c r="AP96" s="1113"/>
      <c r="AQ96" s="973">
        <v>72000000</v>
      </c>
      <c r="AR96" s="974">
        <v>69714350</v>
      </c>
      <c r="AS96" s="973">
        <v>2285650</v>
      </c>
      <c r="AT96" s="975">
        <v>0</v>
      </c>
      <c r="AU96" s="1010">
        <v>3714350</v>
      </c>
      <c r="AV96" s="973">
        <v>66000000</v>
      </c>
      <c r="AW96" s="974">
        <v>3714350</v>
      </c>
      <c r="AX96" s="975">
        <v>0</v>
      </c>
      <c r="AY96" s="974">
        <v>3714350</v>
      </c>
      <c r="AZ96" s="975">
        <v>0</v>
      </c>
      <c r="BA96" s="973">
        <v>3714350</v>
      </c>
      <c r="BB96" s="975">
        <v>0</v>
      </c>
      <c r="BC96" s="975">
        <v>0</v>
      </c>
      <c r="BE96" s="977">
        <f t="shared" si="6"/>
        <v>5.1588194444444443E-2</v>
      </c>
    </row>
    <row r="97" spans="1:57" s="859" customFormat="1" ht="15" customHeight="1" x14ac:dyDescent="0.2">
      <c r="A97" s="909" t="str">
        <f t="shared" si="5"/>
        <v>A2042110</v>
      </c>
      <c r="B97" s="1084" t="s">
        <v>17</v>
      </c>
      <c r="C97" s="1081"/>
      <c r="D97" s="1084" t="s">
        <v>290</v>
      </c>
      <c r="E97" s="1081"/>
      <c r="F97" s="1084" t="s">
        <v>288</v>
      </c>
      <c r="G97" s="1081"/>
      <c r="H97" s="1084" t="s">
        <v>291</v>
      </c>
      <c r="I97" s="1081"/>
      <c r="J97" s="1084" t="s">
        <v>290</v>
      </c>
      <c r="K97" s="1081"/>
      <c r="L97" s="1081"/>
      <c r="M97" s="1084" t="s">
        <v>287</v>
      </c>
      <c r="N97" s="1081"/>
      <c r="O97" s="1081"/>
      <c r="P97" s="1084"/>
      <c r="Q97" s="1081"/>
      <c r="R97" s="1084"/>
      <c r="S97" s="1081"/>
      <c r="T97" s="1085" t="s">
        <v>53</v>
      </c>
      <c r="U97" s="1081"/>
      <c r="V97" s="1081"/>
      <c r="W97" s="1081"/>
      <c r="X97" s="1081"/>
      <c r="Y97" s="1081"/>
      <c r="Z97" s="1081"/>
      <c r="AA97" s="1081"/>
      <c r="AB97" s="1084" t="s">
        <v>281</v>
      </c>
      <c r="AC97" s="1081"/>
      <c r="AD97" s="1081"/>
      <c r="AE97" s="1081"/>
      <c r="AF97" s="1081"/>
      <c r="AG97" s="1084" t="s">
        <v>282</v>
      </c>
      <c r="AH97" s="1081"/>
      <c r="AI97" s="1081"/>
      <c r="AJ97" s="892" t="s">
        <v>68</v>
      </c>
      <c r="AK97" s="1086" t="s">
        <v>283</v>
      </c>
      <c r="AL97" s="1083"/>
      <c r="AM97" s="1083"/>
      <c r="AN97" s="1083"/>
      <c r="AO97" s="1083"/>
      <c r="AP97" s="1083"/>
      <c r="AQ97" s="893">
        <v>2000000</v>
      </c>
      <c r="AR97" s="968">
        <v>1000000</v>
      </c>
      <c r="AS97" s="893">
        <v>1000000</v>
      </c>
      <c r="AT97" s="894">
        <v>0</v>
      </c>
      <c r="AU97" s="1000">
        <v>1000000</v>
      </c>
      <c r="AV97" s="894">
        <v>0</v>
      </c>
      <c r="AW97" s="968">
        <v>1000000</v>
      </c>
      <c r="AX97" s="894">
        <v>0</v>
      </c>
      <c r="AY97" s="968">
        <v>1000000</v>
      </c>
      <c r="AZ97" s="894">
        <v>0</v>
      </c>
      <c r="BA97" s="893">
        <v>1000000</v>
      </c>
      <c r="BB97" s="894">
        <v>0</v>
      </c>
      <c r="BC97" s="894">
        <v>0</v>
      </c>
      <c r="BE97" s="895">
        <f t="shared" si="6"/>
        <v>0.5</v>
      </c>
    </row>
    <row r="98" spans="1:57" s="859" customFormat="1" ht="12.75" x14ac:dyDescent="0.2">
      <c r="A98" s="909" t="str">
        <f t="shared" ref="A98:A161" si="7">+B98&amp;D98&amp;F98&amp;H98&amp;J98&amp;M98&amp;P98&amp;R98&amp;AJ98</f>
        <v>A2042210</v>
      </c>
      <c r="B98" s="1084" t="s">
        <v>17</v>
      </c>
      <c r="C98" s="1081"/>
      <c r="D98" s="1084" t="s">
        <v>290</v>
      </c>
      <c r="E98" s="1081"/>
      <c r="F98" s="1084" t="s">
        <v>288</v>
      </c>
      <c r="G98" s="1081"/>
      <c r="H98" s="1084" t="s">
        <v>291</v>
      </c>
      <c r="I98" s="1081"/>
      <c r="J98" s="1084" t="s">
        <v>290</v>
      </c>
      <c r="K98" s="1081"/>
      <c r="L98" s="1081"/>
      <c r="M98" s="1084" t="s">
        <v>290</v>
      </c>
      <c r="N98" s="1081"/>
      <c r="O98" s="1081"/>
      <c r="P98" s="1084"/>
      <c r="Q98" s="1081"/>
      <c r="R98" s="1084"/>
      <c r="S98" s="1081"/>
      <c r="T98" s="1085" t="s">
        <v>54</v>
      </c>
      <c r="U98" s="1081"/>
      <c r="V98" s="1081"/>
      <c r="W98" s="1081"/>
      <c r="X98" s="1081"/>
      <c r="Y98" s="1081"/>
      <c r="Z98" s="1081"/>
      <c r="AA98" s="1081"/>
      <c r="AB98" s="1084" t="s">
        <v>281</v>
      </c>
      <c r="AC98" s="1081"/>
      <c r="AD98" s="1081"/>
      <c r="AE98" s="1081"/>
      <c r="AF98" s="1081"/>
      <c r="AG98" s="1084" t="s">
        <v>282</v>
      </c>
      <c r="AH98" s="1081"/>
      <c r="AI98" s="1081"/>
      <c r="AJ98" s="892" t="s">
        <v>68</v>
      </c>
      <c r="AK98" s="1086" t="s">
        <v>283</v>
      </c>
      <c r="AL98" s="1083"/>
      <c r="AM98" s="1083"/>
      <c r="AN98" s="1083"/>
      <c r="AO98" s="1083"/>
      <c r="AP98" s="1083"/>
      <c r="AQ98" s="893">
        <v>70000000</v>
      </c>
      <c r="AR98" s="968">
        <v>68714350</v>
      </c>
      <c r="AS98" s="893">
        <v>1285650</v>
      </c>
      <c r="AT98" s="894">
        <v>0</v>
      </c>
      <c r="AU98" s="1000">
        <v>2714350</v>
      </c>
      <c r="AV98" s="893">
        <v>66000000</v>
      </c>
      <c r="AW98" s="968">
        <v>2714350</v>
      </c>
      <c r="AX98" s="894">
        <v>0</v>
      </c>
      <c r="AY98" s="968">
        <v>2714350</v>
      </c>
      <c r="AZ98" s="894">
        <v>0</v>
      </c>
      <c r="BA98" s="893">
        <v>2714350</v>
      </c>
      <c r="BB98" s="894">
        <v>0</v>
      </c>
      <c r="BC98" s="894">
        <v>0</v>
      </c>
      <c r="BE98" s="895">
        <f t="shared" si="6"/>
        <v>3.8776428571428573E-2</v>
      </c>
    </row>
    <row r="99" spans="1:57" s="976" customFormat="1" ht="15" customHeight="1" x14ac:dyDescent="0.2">
      <c r="A99" s="1001" t="str">
        <f t="shared" si="7"/>
        <v>A204410</v>
      </c>
      <c r="B99" s="1114" t="s">
        <v>17</v>
      </c>
      <c r="C99" s="1115"/>
      <c r="D99" s="1114" t="s">
        <v>290</v>
      </c>
      <c r="E99" s="1115"/>
      <c r="F99" s="1114" t="s">
        <v>288</v>
      </c>
      <c r="G99" s="1115"/>
      <c r="H99" s="1114" t="s">
        <v>291</v>
      </c>
      <c r="I99" s="1115"/>
      <c r="J99" s="1114" t="s">
        <v>291</v>
      </c>
      <c r="K99" s="1115"/>
      <c r="L99" s="1115"/>
      <c r="M99" s="1114"/>
      <c r="N99" s="1115"/>
      <c r="O99" s="1115"/>
      <c r="P99" s="1114"/>
      <c r="Q99" s="1115"/>
      <c r="R99" s="1114"/>
      <c r="S99" s="1115"/>
      <c r="T99" s="1116" t="s">
        <v>221</v>
      </c>
      <c r="U99" s="1115"/>
      <c r="V99" s="1115"/>
      <c r="W99" s="1115"/>
      <c r="X99" s="1115"/>
      <c r="Y99" s="1115"/>
      <c r="Z99" s="1115"/>
      <c r="AA99" s="1115"/>
      <c r="AB99" s="1114" t="s">
        <v>281</v>
      </c>
      <c r="AC99" s="1115"/>
      <c r="AD99" s="1115"/>
      <c r="AE99" s="1115"/>
      <c r="AF99" s="1115"/>
      <c r="AG99" s="1114" t="s">
        <v>282</v>
      </c>
      <c r="AH99" s="1115"/>
      <c r="AI99" s="1115"/>
      <c r="AJ99" s="972" t="s">
        <v>68</v>
      </c>
      <c r="AK99" s="1112" t="s">
        <v>283</v>
      </c>
      <c r="AL99" s="1113"/>
      <c r="AM99" s="1113"/>
      <c r="AN99" s="1113"/>
      <c r="AO99" s="1113"/>
      <c r="AP99" s="1113"/>
      <c r="AQ99" s="973">
        <v>241233674</v>
      </c>
      <c r="AR99" s="974">
        <v>224607544</v>
      </c>
      <c r="AS99" s="973">
        <v>16626130</v>
      </c>
      <c r="AT99" s="975">
        <v>0</v>
      </c>
      <c r="AU99" s="1010">
        <v>217564504</v>
      </c>
      <c r="AV99" s="973">
        <v>7043040</v>
      </c>
      <c r="AW99" s="974">
        <v>170294303</v>
      </c>
      <c r="AX99" s="973">
        <v>47270201</v>
      </c>
      <c r="AY99" s="974">
        <v>163855916</v>
      </c>
      <c r="AZ99" s="973">
        <v>6438387</v>
      </c>
      <c r="BA99" s="973">
        <v>163855916</v>
      </c>
      <c r="BB99" s="975">
        <v>0</v>
      </c>
      <c r="BC99" s="975">
        <v>0</v>
      </c>
      <c r="BE99" s="977">
        <f t="shared" si="6"/>
        <v>0.90188281093791245</v>
      </c>
    </row>
    <row r="100" spans="1:57" s="976" customFormat="1" ht="15" customHeight="1" x14ac:dyDescent="0.2">
      <c r="A100" s="1001" t="str">
        <f t="shared" si="7"/>
        <v>A204413</v>
      </c>
      <c r="B100" s="1114" t="s">
        <v>17</v>
      </c>
      <c r="C100" s="1115"/>
      <c r="D100" s="1114" t="s">
        <v>290</v>
      </c>
      <c r="E100" s="1115"/>
      <c r="F100" s="1114" t="s">
        <v>288</v>
      </c>
      <c r="G100" s="1115"/>
      <c r="H100" s="1114" t="s">
        <v>291</v>
      </c>
      <c r="I100" s="1115"/>
      <c r="J100" s="1114" t="s">
        <v>291</v>
      </c>
      <c r="K100" s="1115"/>
      <c r="L100" s="1115"/>
      <c r="M100" s="1114"/>
      <c r="N100" s="1115"/>
      <c r="O100" s="1115"/>
      <c r="P100" s="1114"/>
      <c r="Q100" s="1115"/>
      <c r="R100" s="1114"/>
      <c r="S100" s="1115"/>
      <c r="T100" s="1116" t="s">
        <v>221</v>
      </c>
      <c r="U100" s="1115"/>
      <c r="V100" s="1115"/>
      <c r="W100" s="1115"/>
      <c r="X100" s="1115"/>
      <c r="Y100" s="1115"/>
      <c r="Z100" s="1115"/>
      <c r="AA100" s="1115"/>
      <c r="AB100" s="1114" t="s">
        <v>281</v>
      </c>
      <c r="AC100" s="1115"/>
      <c r="AD100" s="1115"/>
      <c r="AE100" s="1115"/>
      <c r="AF100" s="1115"/>
      <c r="AG100" s="1114" t="s">
        <v>282</v>
      </c>
      <c r="AH100" s="1115"/>
      <c r="AI100" s="1115"/>
      <c r="AJ100" s="972" t="s">
        <v>311</v>
      </c>
      <c r="AK100" s="1112" t="s">
        <v>329</v>
      </c>
      <c r="AL100" s="1113"/>
      <c r="AM100" s="1113"/>
      <c r="AN100" s="1113"/>
      <c r="AO100" s="1113"/>
      <c r="AP100" s="1113"/>
      <c r="AQ100" s="973">
        <v>719904847</v>
      </c>
      <c r="AR100" s="974">
        <v>695842343.92999995</v>
      </c>
      <c r="AS100" s="973">
        <v>24062503.07</v>
      </c>
      <c r="AT100" s="975">
        <v>0</v>
      </c>
      <c r="AU100" s="1010">
        <v>626654820.92999995</v>
      </c>
      <c r="AV100" s="973">
        <v>69187523</v>
      </c>
      <c r="AW100" s="974">
        <v>454847991.42000002</v>
      </c>
      <c r="AX100" s="973">
        <v>171806829.50999999</v>
      </c>
      <c r="AY100" s="974">
        <v>454847991.42000002</v>
      </c>
      <c r="AZ100" s="975">
        <v>0</v>
      </c>
      <c r="BA100" s="973">
        <v>454847991.42000002</v>
      </c>
      <c r="BB100" s="975">
        <v>0</v>
      </c>
      <c r="BC100" s="975">
        <v>0</v>
      </c>
      <c r="BE100" s="977">
        <f t="shared" si="6"/>
        <v>0.87046895647585487</v>
      </c>
    </row>
    <row r="101" spans="1:57" s="859" customFormat="1" ht="12.75" x14ac:dyDescent="0.2">
      <c r="A101" s="909" t="str">
        <f t="shared" si="7"/>
        <v>A2044110</v>
      </c>
      <c r="B101" s="1084" t="s">
        <v>17</v>
      </c>
      <c r="C101" s="1081"/>
      <c r="D101" s="1084" t="s">
        <v>290</v>
      </c>
      <c r="E101" s="1081"/>
      <c r="F101" s="1084" t="s">
        <v>288</v>
      </c>
      <c r="G101" s="1081"/>
      <c r="H101" s="1084" t="s">
        <v>291</v>
      </c>
      <c r="I101" s="1081"/>
      <c r="J101" s="1084" t="s">
        <v>291</v>
      </c>
      <c r="K101" s="1081"/>
      <c r="L101" s="1081"/>
      <c r="M101" s="1084" t="s">
        <v>287</v>
      </c>
      <c r="N101" s="1081"/>
      <c r="O101" s="1081"/>
      <c r="P101" s="1084"/>
      <c r="Q101" s="1081"/>
      <c r="R101" s="1084"/>
      <c r="S101" s="1081"/>
      <c r="T101" s="1085" t="s">
        <v>55</v>
      </c>
      <c r="U101" s="1081"/>
      <c r="V101" s="1081"/>
      <c r="W101" s="1081"/>
      <c r="X101" s="1081"/>
      <c r="Y101" s="1081"/>
      <c r="Z101" s="1081"/>
      <c r="AA101" s="1081"/>
      <c r="AB101" s="1084" t="s">
        <v>281</v>
      </c>
      <c r="AC101" s="1081"/>
      <c r="AD101" s="1081"/>
      <c r="AE101" s="1081"/>
      <c r="AF101" s="1081"/>
      <c r="AG101" s="1084" t="s">
        <v>282</v>
      </c>
      <c r="AH101" s="1081"/>
      <c r="AI101" s="1081"/>
      <c r="AJ101" s="892" t="s">
        <v>68</v>
      </c>
      <c r="AK101" s="1086" t="s">
        <v>283</v>
      </c>
      <c r="AL101" s="1083"/>
      <c r="AM101" s="1083"/>
      <c r="AN101" s="1083"/>
      <c r="AO101" s="1083"/>
      <c r="AP101" s="1083"/>
      <c r="AQ101" s="893">
        <v>171200000</v>
      </c>
      <c r="AR101" s="968">
        <v>170900000</v>
      </c>
      <c r="AS101" s="893">
        <v>300000</v>
      </c>
      <c r="AT101" s="894">
        <v>0</v>
      </c>
      <c r="AU101" s="1000">
        <v>170899280</v>
      </c>
      <c r="AV101" s="894">
        <v>720</v>
      </c>
      <c r="AW101" s="968">
        <v>123629079</v>
      </c>
      <c r="AX101" s="893">
        <v>47270201</v>
      </c>
      <c r="AY101" s="968">
        <v>117190692</v>
      </c>
      <c r="AZ101" s="893">
        <v>6438387</v>
      </c>
      <c r="BA101" s="893">
        <v>117190692</v>
      </c>
      <c r="BB101" s="894">
        <v>0</v>
      </c>
      <c r="BC101" s="894">
        <v>0</v>
      </c>
      <c r="BE101" s="895">
        <f t="shared" si="6"/>
        <v>0.99824345794392522</v>
      </c>
    </row>
    <row r="102" spans="1:57" s="859" customFormat="1" ht="12.75" x14ac:dyDescent="0.2">
      <c r="A102" s="909" t="str">
        <f t="shared" si="7"/>
        <v>A2044113</v>
      </c>
      <c r="B102" s="1084" t="s">
        <v>17</v>
      </c>
      <c r="C102" s="1081"/>
      <c r="D102" s="1084" t="s">
        <v>290</v>
      </c>
      <c r="E102" s="1081"/>
      <c r="F102" s="1084" t="s">
        <v>288</v>
      </c>
      <c r="G102" s="1081"/>
      <c r="H102" s="1084" t="s">
        <v>291</v>
      </c>
      <c r="I102" s="1081"/>
      <c r="J102" s="1084" t="s">
        <v>291</v>
      </c>
      <c r="K102" s="1081"/>
      <c r="L102" s="1081"/>
      <c r="M102" s="1084" t="s">
        <v>287</v>
      </c>
      <c r="N102" s="1081"/>
      <c r="O102" s="1081"/>
      <c r="P102" s="1084"/>
      <c r="Q102" s="1081"/>
      <c r="R102" s="1084"/>
      <c r="S102" s="1081"/>
      <c r="T102" s="1085" t="s">
        <v>55</v>
      </c>
      <c r="U102" s="1081"/>
      <c r="V102" s="1081"/>
      <c r="W102" s="1081"/>
      <c r="X102" s="1081"/>
      <c r="Y102" s="1081"/>
      <c r="Z102" s="1081"/>
      <c r="AA102" s="1081"/>
      <c r="AB102" s="1084" t="s">
        <v>281</v>
      </c>
      <c r="AC102" s="1081"/>
      <c r="AD102" s="1081"/>
      <c r="AE102" s="1081"/>
      <c r="AF102" s="1081"/>
      <c r="AG102" s="1084" t="s">
        <v>282</v>
      </c>
      <c r="AH102" s="1081"/>
      <c r="AI102" s="1081"/>
      <c r="AJ102" s="892" t="s">
        <v>311</v>
      </c>
      <c r="AK102" s="1086" t="s">
        <v>329</v>
      </c>
      <c r="AL102" s="1083"/>
      <c r="AM102" s="1083"/>
      <c r="AN102" s="1083"/>
      <c r="AO102" s="1083"/>
      <c r="AP102" s="1083"/>
      <c r="AQ102" s="893">
        <v>115000000</v>
      </c>
      <c r="AR102" s="968">
        <v>109250000</v>
      </c>
      <c r="AS102" s="893">
        <v>5750000</v>
      </c>
      <c r="AT102" s="894">
        <v>0</v>
      </c>
      <c r="AU102" s="1000">
        <v>76750000</v>
      </c>
      <c r="AV102" s="893">
        <v>32500000</v>
      </c>
      <c r="AW102" s="968">
        <v>2360361</v>
      </c>
      <c r="AX102" s="893">
        <v>74389639</v>
      </c>
      <c r="AY102" s="968">
        <v>2360361</v>
      </c>
      <c r="AZ102" s="894">
        <v>0</v>
      </c>
      <c r="BA102" s="893">
        <v>2360361</v>
      </c>
      <c r="BB102" s="894">
        <v>0</v>
      </c>
      <c r="BC102" s="894">
        <v>0</v>
      </c>
      <c r="BE102" s="895">
        <f t="shared" si="6"/>
        <v>0.66739130434782612</v>
      </c>
    </row>
    <row r="103" spans="1:57" s="859" customFormat="1" ht="15" customHeight="1" x14ac:dyDescent="0.2">
      <c r="A103" s="909" t="str">
        <f t="shared" si="7"/>
        <v>A2044610</v>
      </c>
      <c r="B103" s="1084" t="s">
        <v>17</v>
      </c>
      <c r="C103" s="1081"/>
      <c r="D103" s="1084" t="s">
        <v>290</v>
      </c>
      <c r="E103" s="1081"/>
      <c r="F103" s="1084" t="s">
        <v>288</v>
      </c>
      <c r="G103" s="1081"/>
      <c r="H103" s="1084" t="s">
        <v>291</v>
      </c>
      <c r="I103" s="1081"/>
      <c r="J103" s="1084" t="s">
        <v>291</v>
      </c>
      <c r="K103" s="1081"/>
      <c r="L103" s="1081"/>
      <c r="M103" s="1084" t="s">
        <v>300</v>
      </c>
      <c r="N103" s="1081"/>
      <c r="O103" s="1081"/>
      <c r="P103" s="1084"/>
      <c r="Q103" s="1081"/>
      <c r="R103" s="1084"/>
      <c r="S103" s="1081"/>
      <c r="T103" s="1085" t="s">
        <v>56</v>
      </c>
      <c r="U103" s="1081"/>
      <c r="V103" s="1081"/>
      <c r="W103" s="1081"/>
      <c r="X103" s="1081"/>
      <c r="Y103" s="1081"/>
      <c r="Z103" s="1081"/>
      <c r="AA103" s="1081"/>
      <c r="AB103" s="1084" t="s">
        <v>281</v>
      </c>
      <c r="AC103" s="1081"/>
      <c r="AD103" s="1081"/>
      <c r="AE103" s="1081"/>
      <c r="AF103" s="1081"/>
      <c r="AG103" s="1084" t="s">
        <v>282</v>
      </c>
      <c r="AH103" s="1081"/>
      <c r="AI103" s="1081"/>
      <c r="AJ103" s="892" t="s">
        <v>68</v>
      </c>
      <c r="AK103" s="1086" t="s">
        <v>283</v>
      </c>
      <c r="AL103" s="1083"/>
      <c r="AM103" s="1083"/>
      <c r="AN103" s="1083"/>
      <c r="AO103" s="1083"/>
      <c r="AP103" s="1083"/>
      <c r="AQ103" s="893">
        <v>17548000</v>
      </c>
      <c r="AR103" s="968">
        <v>7042320</v>
      </c>
      <c r="AS103" s="893">
        <v>10505680</v>
      </c>
      <c r="AT103" s="894">
        <v>0</v>
      </c>
      <c r="AU103" s="1006">
        <v>0</v>
      </c>
      <c r="AV103" s="893">
        <v>7042320</v>
      </c>
      <c r="AW103" s="969">
        <v>0</v>
      </c>
      <c r="AX103" s="894">
        <v>0</v>
      </c>
      <c r="AY103" s="969">
        <v>0</v>
      </c>
      <c r="AZ103" s="894">
        <v>0</v>
      </c>
      <c r="BA103" s="894">
        <v>0</v>
      </c>
      <c r="BB103" s="894">
        <v>0</v>
      </c>
      <c r="BC103" s="894">
        <v>0</v>
      </c>
      <c r="BE103" s="895">
        <f t="shared" si="6"/>
        <v>0</v>
      </c>
    </row>
    <row r="104" spans="1:57" s="859" customFormat="1" ht="12.75" x14ac:dyDescent="0.2">
      <c r="A104" s="909" t="str">
        <f t="shared" si="7"/>
        <v>A2044613</v>
      </c>
      <c r="B104" s="1084" t="s">
        <v>17</v>
      </c>
      <c r="C104" s="1081"/>
      <c r="D104" s="1084" t="s">
        <v>290</v>
      </c>
      <c r="E104" s="1081"/>
      <c r="F104" s="1084" t="s">
        <v>288</v>
      </c>
      <c r="G104" s="1081"/>
      <c r="H104" s="1084" t="s">
        <v>291</v>
      </c>
      <c r="I104" s="1081"/>
      <c r="J104" s="1084" t="s">
        <v>291</v>
      </c>
      <c r="K104" s="1081"/>
      <c r="L104" s="1081"/>
      <c r="M104" s="1084" t="s">
        <v>300</v>
      </c>
      <c r="N104" s="1081"/>
      <c r="O104" s="1081"/>
      <c r="P104" s="1084"/>
      <c r="Q104" s="1081"/>
      <c r="R104" s="1084"/>
      <c r="S104" s="1081"/>
      <c r="T104" s="1085" t="s">
        <v>56</v>
      </c>
      <c r="U104" s="1081"/>
      <c r="V104" s="1081"/>
      <c r="W104" s="1081"/>
      <c r="X104" s="1081"/>
      <c r="Y104" s="1081"/>
      <c r="Z104" s="1081"/>
      <c r="AA104" s="1081"/>
      <c r="AB104" s="1084" t="s">
        <v>281</v>
      </c>
      <c r="AC104" s="1081"/>
      <c r="AD104" s="1081"/>
      <c r="AE104" s="1081"/>
      <c r="AF104" s="1081"/>
      <c r="AG104" s="1084" t="s">
        <v>282</v>
      </c>
      <c r="AH104" s="1081"/>
      <c r="AI104" s="1081"/>
      <c r="AJ104" s="892" t="s">
        <v>311</v>
      </c>
      <c r="AK104" s="1086" t="s">
        <v>329</v>
      </c>
      <c r="AL104" s="1083"/>
      <c r="AM104" s="1083"/>
      <c r="AN104" s="1083"/>
      <c r="AO104" s="1083"/>
      <c r="AP104" s="1083"/>
      <c r="AQ104" s="893">
        <v>30000000</v>
      </c>
      <c r="AR104" s="968">
        <v>30000000</v>
      </c>
      <c r="AS104" s="894">
        <v>0</v>
      </c>
      <c r="AT104" s="894">
        <v>0</v>
      </c>
      <c r="AU104" s="1006">
        <v>0</v>
      </c>
      <c r="AV104" s="893">
        <v>30000000</v>
      </c>
      <c r="AW104" s="969">
        <v>0</v>
      </c>
      <c r="AX104" s="894">
        <v>0</v>
      </c>
      <c r="AY104" s="969">
        <v>0</v>
      </c>
      <c r="AZ104" s="894">
        <v>0</v>
      </c>
      <c r="BA104" s="894">
        <v>0</v>
      </c>
      <c r="BB104" s="894">
        <v>0</v>
      </c>
      <c r="BC104" s="894">
        <v>0</v>
      </c>
      <c r="BE104" s="895">
        <f t="shared" si="6"/>
        <v>0</v>
      </c>
    </row>
    <row r="105" spans="1:57" s="859" customFormat="1" ht="15" customHeight="1" x14ac:dyDescent="0.2">
      <c r="A105" s="909" t="str">
        <f t="shared" si="7"/>
        <v>A2044910</v>
      </c>
      <c r="B105" s="1084" t="s">
        <v>17</v>
      </c>
      <c r="C105" s="1081"/>
      <c r="D105" s="1084" t="s">
        <v>290</v>
      </c>
      <c r="E105" s="1081"/>
      <c r="F105" s="1084" t="s">
        <v>288</v>
      </c>
      <c r="G105" s="1081"/>
      <c r="H105" s="1084" t="s">
        <v>291</v>
      </c>
      <c r="I105" s="1081"/>
      <c r="J105" s="1084" t="s">
        <v>291</v>
      </c>
      <c r="K105" s="1081"/>
      <c r="L105" s="1081"/>
      <c r="M105" s="1084" t="s">
        <v>296</v>
      </c>
      <c r="N105" s="1081"/>
      <c r="O105" s="1081"/>
      <c r="P105" s="1084"/>
      <c r="Q105" s="1081"/>
      <c r="R105" s="1084"/>
      <c r="S105" s="1081"/>
      <c r="T105" s="1085" t="s">
        <v>57</v>
      </c>
      <c r="U105" s="1081"/>
      <c r="V105" s="1081"/>
      <c r="W105" s="1081"/>
      <c r="X105" s="1081"/>
      <c r="Y105" s="1081"/>
      <c r="Z105" s="1081"/>
      <c r="AA105" s="1081"/>
      <c r="AB105" s="1084" t="s">
        <v>281</v>
      </c>
      <c r="AC105" s="1081"/>
      <c r="AD105" s="1081"/>
      <c r="AE105" s="1081"/>
      <c r="AF105" s="1081"/>
      <c r="AG105" s="1084" t="s">
        <v>282</v>
      </c>
      <c r="AH105" s="1081"/>
      <c r="AI105" s="1081"/>
      <c r="AJ105" s="892" t="s">
        <v>68</v>
      </c>
      <c r="AK105" s="1086" t="s">
        <v>283</v>
      </c>
      <c r="AL105" s="1083"/>
      <c r="AM105" s="1083"/>
      <c r="AN105" s="1083"/>
      <c r="AO105" s="1083"/>
      <c r="AP105" s="1083"/>
      <c r="AQ105" s="893">
        <v>5762508</v>
      </c>
      <c r="AR105" s="968">
        <v>4762508</v>
      </c>
      <c r="AS105" s="893">
        <v>1000000</v>
      </c>
      <c r="AT105" s="894">
        <v>0</v>
      </c>
      <c r="AU105" s="1000">
        <v>4762508</v>
      </c>
      <c r="AV105" s="894">
        <v>0</v>
      </c>
      <c r="AW105" s="968">
        <v>4762508</v>
      </c>
      <c r="AX105" s="894">
        <v>0</v>
      </c>
      <c r="AY105" s="968">
        <v>4762508</v>
      </c>
      <c r="AZ105" s="894">
        <v>0</v>
      </c>
      <c r="BA105" s="893">
        <v>4762508</v>
      </c>
      <c r="BB105" s="894">
        <v>0</v>
      </c>
      <c r="BC105" s="894">
        <v>0</v>
      </c>
      <c r="BE105" s="895">
        <f t="shared" si="6"/>
        <v>0.82646444915998385</v>
      </c>
    </row>
    <row r="106" spans="1:57" s="859" customFormat="1" ht="15" customHeight="1" x14ac:dyDescent="0.2">
      <c r="A106" s="909" t="str">
        <f t="shared" si="7"/>
        <v>A2044913</v>
      </c>
      <c r="B106" s="1084" t="s">
        <v>17</v>
      </c>
      <c r="C106" s="1081"/>
      <c r="D106" s="1084" t="s">
        <v>290</v>
      </c>
      <c r="E106" s="1081"/>
      <c r="F106" s="1084" t="s">
        <v>288</v>
      </c>
      <c r="G106" s="1081"/>
      <c r="H106" s="1084" t="s">
        <v>291</v>
      </c>
      <c r="I106" s="1081"/>
      <c r="J106" s="1084" t="s">
        <v>291</v>
      </c>
      <c r="K106" s="1081"/>
      <c r="L106" s="1081"/>
      <c r="M106" s="1084" t="s">
        <v>296</v>
      </c>
      <c r="N106" s="1081"/>
      <c r="O106" s="1081"/>
      <c r="P106" s="1084"/>
      <c r="Q106" s="1081"/>
      <c r="R106" s="1084"/>
      <c r="S106" s="1081"/>
      <c r="T106" s="1085" t="s">
        <v>57</v>
      </c>
      <c r="U106" s="1081"/>
      <c r="V106" s="1081"/>
      <c r="W106" s="1081"/>
      <c r="X106" s="1081"/>
      <c r="Y106" s="1081"/>
      <c r="Z106" s="1081"/>
      <c r="AA106" s="1081"/>
      <c r="AB106" s="1084" t="s">
        <v>281</v>
      </c>
      <c r="AC106" s="1081"/>
      <c r="AD106" s="1081"/>
      <c r="AE106" s="1081"/>
      <c r="AF106" s="1081"/>
      <c r="AG106" s="1084" t="s">
        <v>282</v>
      </c>
      <c r="AH106" s="1081"/>
      <c r="AI106" s="1081"/>
      <c r="AJ106" s="892" t="s">
        <v>311</v>
      </c>
      <c r="AK106" s="1086" t="s">
        <v>329</v>
      </c>
      <c r="AL106" s="1083"/>
      <c r="AM106" s="1083"/>
      <c r="AN106" s="1083"/>
      <c r="AO106" s="1083"/>
      <c r="AP106" s="1083"/>
      <c r="AQ106" s="894">
        <v>0</v>
      </c>
      <c r="AR106" s="969">
        <v>0</v>
      </c>
      <c r="AS106" s="894">
        <v>0</v>
      </c>
      <c r="AT106" s="894">
        <v>0</v>
      </c>
      <c r="AU106" s="1006">
        <v>0</v>
      </c>
      <c r="AV106" s="894">
        <v>0</v>
      </c>
      <c r="AW106" s="969">
        <v>0</v>
      </c>
      <c r="AX106" s="894">
        <v>0</v>
      </c>
      <c r="AY106" s="969">
        <v>0</v>
      </c>
      <c r="AZ106" s="894">
        <v>0</v>
      </c>
      <c r="BA106" s="894">
        <v>0</v>
      </c>
      <c r="BB106" s="894">
        <v>0</v>
      </c>
      <c r="BC106" s="894">
        <v>0</v>
      </c>
      <c r="BE106" s="895" t="e">
        <f t="shared" si="6"/>
        <v>#DIV/0!</v>
      </c>
    </row>
    <row r="107" spans="1:57" s="859" customFormat="1" ht="15" customHeight="1" x14ac:dyDescent="0.2">
      <c r="A107" s="909" t="str">
        <f t="shared" si="7"/>
        <v>A20441510</v>
      </c>
      <c r="B107" s="1084" t="s">
        <v>17</v>
      </c>
      <c r="C107" s="1081"/>
      <c r="D107" s="1084" t="s">
        <v>290</v>
      </c>
      <c r="E107" s="1081"/>
      <c r="F107" s="1084" t="s">
        <v>288</v>
      </c>
      <c r="G107" s="1081"/>
      <c r="H107" s="1084" t="s">
        <v>291</v>
      </c>
      <c r="I107" s="1081"/>
      <c r="J107" s="1084" t="s">
        <v>291</v>
      </c>
      <c r="K107" s="1081"/>
      <c r="L107" s="1081"/>
      <c r="M107" s="1084" t="s">
        <v>294</v>
      </c>
      <c r="N107" s="1081"/>
      <c r="O107" s="1081"/>
      <c r="P107" s="1084"/>
      <c r="Q107" s="1081"/>
      <c r="R107" s="1084"/>
      <c r="S107" s="1081"/>
      <c r="T107" s="1085" t="s">
        <v>58</v>
      </c>
      <c r="U107" s="1081"/>
      <c r="V107" s="1081"/>
      <c r="W107" s="1081"/>
      <c r="X107" s="1081"/>
      <c r="Y107" s="1081"/>
      <c r="Z107" s="1081"/>
      <c r="AA107" s="1081"/>
      <c r="AB107" s="1084" t="s">
        <v>281</v>
      </c>
      <c r="AC107" s="1081"/>
      <c r="AD107" s="1081"/>
      <c r="AE107" s="1081"/>
      <c r="AF107" s="1081"/>
      <c r="AG107" s="1084" t="s">
        <v>282</v>
      </c>
      <c r="AH107" s="1081"/>
      <c r="AI107" s="1081"/>
      <c r="AJ107" s="892" t="s">
        <v>68</v>
      </c>
      <c r="AK107" s="1086" t="s">
        <v>283</v>
      </c>
      <c r="AL107" s="1083"/>
      <c r="AM107" s="1083"/>
      <c r="AN107" s="1083"/>
      <c r="AO107" s="1083"/>
      <c r="AP107" s="1083"/>
      <c r="AQ107" s="893">
        <v>6600000</v>
      </c>
      <c r="AR107" s="968">
        <v>5816560</v>
      </c>
      <c r="AS107" s="893">
        <v>783440</v>
      </c>
      <c r="AT107" s="894">
        <v>0</v>
      </c>
      <c r="AU107" s="1000">
        <v>5816560</v>
      </c>
      <c r="AV107" s="894">
        <v>0</v>
      </c>
      <c r="AW107" s="968">
        <v>5816560</v>
      </c>
      <c r="AX107" s="894">
        <v>0</v>
      </c>
      <c r="AY107" s="968">
        <v>5816560</v>
      </c>
      <c r="AZ107" s="894">
        <v>0</v>
      </c>
      <c r="BA107" s="893">
        <v>5816560</v>
      </c>
      <c r="BB107" s="894">
        <v>0</v>
      </c>
      <c r="BC107" s="894">
        <v>0</v>
      </c>
      <c r="BE107" s="895">
        <f t="shared" si="6"/>
        <v>0.88129696969696969</v>
      </c>
    </row>
    <row r="108" spans="1:57" s="859" customFormat="1" ht="12.75" x14ac:dyDescent="0.2">
      <c r="A108" s="909" t="str">
        <f t="shared" si="7"/>
        <v>A20441513</v>
      </c>
      <c r="B108" s="1084" t="s">
        <v>17</v>
      </c>
      <c r="C108" s="1081"/>
      <c r="D108" s="1084" t="s">
        <v>290</v>
      </c>
      <c r="E108" s="1081"/>
      <c r="F108" s="1084" t="s">
        <v>288</v>
      </c>
      <c r="G108" s="1081"/>
      <c r="H108" s="1084" t="s">
        <v>291</v>
      </c>
      <c r="I108" s="1081"/>
      <c r="J108" s="1084" t="s">
        <v>291</v>
      </c>
      <c r="K108" s="1081"/>
      <c r="L108" s="1081"/>
      <c r="M108" s="1084" t="s">
        <v>294</v>
      </c>
      <c r="N108" s="1081"/>
      <c r="O108" s="1081"/>
      <c r="P108" s="1084"/>
      <c r="Q108" s="1081"/>
      <c r="R108" s="1084"/>
      <c r="S108" s="1081"/>
      <c r="T108" s="1085" t="s">
        <v>58</v>
      </c>
      <c r="U108" s="1081"/>
      <c r="V108" s="1081"/>
      <c r="W108" s="1081"/>
      <c r="X108" s="1081"/>
      <c r="Y108" s="1081"/>
      <c r="Z108" s="1081"/>
      <c r="AA108" s="1081"/>
      <c r="AB108" s="1084" t="s">
        <v>281</v>
      </c>
      <c r="AC108" s="1081"/>
      <c r="AD108" s="1081"/>
      <c r="AE108" s="1081"/>
      <c r="AF108" s="1081"/>
      <c r="AG108" s="1084" t="s">
        <v>282</v>
      </c>
      <c r="AH108" s="1081"/>
      <c r="AI108" s="1081"/>
      <c r="AJ108" s="892" t="s">
        <v>311</v>
      </c>
      <c r="AK108" s="1086" t="s">
        <v>329</v>
      </c>
      <c r="AL108" s="1083"/>
      <c r="AM108" s="1083"/>
      <c r="AN108" s="1083"/>
      <c r="AO108" s="1083"/>
      <c r="AP108" s="1083"/>
      <c r="AQ108" s="893">
        <v>549904847</v>
      </c>
      <c r="AR108" s="968">
        <v>549904846.92999995</v>
      </c>
      <c r="AS108" s="894">
        <v>7.0000000000000007E-2</v>
      </c>
      <c r="AT108" s="894">
        <v>0</v>
      </c>
      <c r="AU108" s="1000">
        <v>549904820.92999995</v>
      </c>
      <c r="AV108" s="894">
        <v>26</v>
      </c>
      <c r="AW108" s="968">
        <v>452487630.42000002</v>
      </c>
      <c r="AX108" s="893">
        <v>97417190.510000005</v>
      </c>
      <c r="AY108" s="968">
        <v>452487630.42000002</v>
      </c>
      <c r="AZ108" s="894">
        <v>0</v>
      </c>
      <c r="BA108" s="893">
        <v>452487630.42000002</v>
      </c>
      <c r="BB108" s="894">
        <v>0</v>
      </c>
      <c r="BC108" s="894">
        <v>0</v>
      </c>
      <c r="BE108" s="895">
        <f t="shared" si="6"/>
        <v>0.99999995259179808</v>
      </c>
    </row>
    <row r="109" spans="1:57" s="859" customFormat="1" ht="15" customHeight="1" x14ac:dyDescent="0.2">
      <c r="A109" s="909" t="str">
        <f t="shared" si="7"/>
        <v>A20441710</v>
      </c>
      <c r="B109" s="1084" t="s">
        <v>17</v>
      </c>
      <c r="C109" s="1081"/>
      <c r="D109" s="1084" t="s">
        <v>290</v>
      </c>
      <c r="E109" s="1081"/>
      <c r="F109" s="1084" t="s">
        <v>288</v>
      </c>
      <c r="G109" s="1081"/>
      <c r="H109" s="1084" t="s">
        <v>291</v>
      </c>
      <c r="I109" s="1081"/>
      <c r="J109" s="1084" t="s">
        <v>291</v>
      </c>
      <c r="K109" s="1081"/>
      <c r="L109" s="1081"/>
      <c r="M109" s="1084" t="s">
        <v>306</v>
      </c>
      <c r="N109" s="1081"/>
      <c r="O109" s="1081"/>
      <c r="P109" s="1084"/>
      <c r="Q109" s="1081"/>
      <c r="R109" s="1084"/>
      <c r="S109" s="1081"/>
      <c r="T109" s="1085" t="s">
        <v>59</v>
      </c>
      <c r="U109" s="1081"/>
      <c r="V109" s="1081"/>
      <c r="W109" s="1081"/>
      <c r="X109" s="1081"/>
      <c r="Y109" s="1081"/>
      <c r="Z109" s="1081"/>
      <c r="AA109" s="1081"/>
      <c r="AB109" s="1084" t="s">
        <v>281</v>
      </c>
      <c r="AC109" s="1081"/>
      <c r="AD109" s="1081"/>
      <c r="AE109" s="1081"/>
      <c r="AF109" s="1081"/>
      <c r="AG109" s="1084" t="s">
        <v>282</v>
      </c>
      <c r="AH109" s="1081"/>
      <c r="AI109" s="1081"/>
      <c r="AJ109" s="892" t="s">
        <v>68</v>
      </c>
      <c r="AK109" s="1086" t="s">
        <v>283</v>
      </c>
      <c r="AL109" s="1083"/>
      <c r="AM109" s="1083"/>
      <c r="AN109" s="1083"/>
      <c r="AO109" s="1083"/>
      <c r="AP109" s="1083"/>
      <c r="AQ109" s="893">
        <v>5103744</v>
      </c>
      <c r="AR109" s="968">
        <v>4786155</v>
      </c>
      <c r="AS109" s="893">
        <v>317589</v>
      </c>
      <c r="AT109" s="894">
        <v>0</v>
      </c>
      <c r="AU109" s="1000">
        <v>4786155</v>
      </c>
      <c r="AV109" s="894">
        <v>0</v>
      </c>
      <c r="AW109" s="968">
        <v>4786155</v>
      </c>
      <c r="AX109" s="894">
        <v>0</v>
      </c>
      <c r="AY109" s="968">
        <v>4786155</v>
      </c>
      <c r="AZ109" s="894">
        <v>0</v>
      </c>
      <c r="BA109" s="893">
        <v>4786155</v>
      </c>
      <c r="BB109" s="894">
        <v>0</v>
      </c>
      <c r="BC109" s="894">
        <v>0</v>
      </c>
      <c r="BE109" s="895">
        <f t="shared" si="6"/>
        <v>0.93777332875630126</v>
      </c>
    </row>
    <row r="110" spans="1:57" s="859" customFormat="1" ht="15" customHeight="1" x14ac:dyDescent="0.2">
      <c r="A110" s="909" t="str">
        <f t="shared" si="7"/>
        <v>A20441713</v>
      </c>
      <c r="B110" s="1084" t="s">
        <v>17</v>
      </c>
      <c r="C110" s="1081"/>
      <c r="D110" s="1084" t="s">
        <v>290</v>
      </c>
      <c r="E110" s="1081"/>
      <c r="F110" s="1084" t="s">
        <v>288</v>
      </c>
      <c r="G110" s="1081"/>
      <c r="H110" s="1084" t="s">
        <v>291</v>
      </c>
      <c r="I110" s="1081"/>
      <c r="J110" s="1084" t="s">
        <v>291</v>
      </c>
      <c r="K110" s="1081"/>
      <c r="L110" s="1081"/>
      <c r="M110" s="1084" t="s">
        <v>306</v>
      </c>
      <c r="N110" s="1081"/>
      <c r="O110" s="1081"/>
      <c r="P110" s="1084"/>
      <c r="Q110" s="1081"/>
      <c r="R110" s="1084"/>
      <c r="S110" s="1081"/>
      <c r="T110" s="1085" t="s">
        <v>59</v>
      </c>
      <c r="U110" s="1081"/>
      <c r="V110" s="1081"/>
      <c r="W110" s="1081"/>
      <c r="X110" s="1081"/>
      <c r="Y110" s="1081"/>
      <c r="Z110" s="1081"/>
      <c r="AA110" s="1081"/>
      <c r="AB110" s="1084" t="s">
        <v>281</v>
      </c>
      <c r="AC110" s="1081"/>
      <c r="AD110" s="1081"/>
      <c r="AE110" s="1081"/>
      <c r="AF110" s="1081"/>
      <c r="AG110" s="1084" t="s">
        <v>282</v>
      </c>
      <c r="AH110" s="1081"/>
      <c r="AI110" s="1081"/>
      <c r="AJ110" s="892" t="s">
        <v>311</v>
      </c>
      <c r="AK110" s="1086" t="s">
        <v>329</v>
      </c>
      <c r="AL110" s="1083"/>
      <c r="AM110" s="1083"/>
      <c r="AN110" s="1083"/>
      <c r="AO110" s="1083"/>
      <c r="AP110" s="1083"/>
      <c r="AQ110" s="893">
        <v>5000000</v>
      </c>
      <c r="AR110" s="969">
        <v>0</v>
      </c>
      <c r="AS110" s="893">
        <v>5000000</v>
      </c>
      <c r="AT110" s="894">
        <v>0</v>
      </c>
      <c r="AU110" s="1006">
        <v>0</v>
      </c>
      <c r="AV110" s="894">
        <v>0</v>
      </c>
      <c r="AW110" s="969">
        <v>0</v>
      </c>
      <c r="AX110" s="894">
        <v>0</v>
      </c>
      <c r="AY110" s="969">
        <v>0</v>
      </c>
      <c r="AZ110" s="894">
        <v>0</v>
      </c>
      <c r="BA110" s="894">
        <v>0</v>
      </c>
      <c r="BB110" s="894">
        <v>0</v>
      </c>
      <c r="BC110" s="894">
        <v>0</v>
      </c>
      <c r="BE110" s="895">
        <f t="shared" si="6"/>
        <v>0</v>
      </c>
    </row>
    <row r="111" spans="1:57" s="859" customFormat="1" ht="15" customHeight="1" x14ac:dyDescent="0.2">
      <c r="A111" s="909" t="str">
        <f t="shared" si="7"/>
        <v>A20441810</v>
      </c>
      <c r="B111" s="1084" t="s">
        <v>17</v>
      </c>
      <c r="C111" s="1081"/>
      <c r="D111" s="1084" t="s">
        <v>290</v>
      </c>
      <c r="E111" s="1081"/>
      <c r="F111" s="1084" t="s">
        <v>288</v>
      </c>
      <c r="G111" s="1081"/>
      <c r="H111" s="1084" t="s">
        <v>291</v>
      </c>
      <c r="I111" s="1081"/>
      <c r="J111" s="1084" t="s">
        <v>291</v>
      </c>
      <c r="K111" s="1081"/>
      <c r="L111" s="1081"/>
      <c r="M111" s="1084" t="s">
        <v>307</v>
      </c>
      <c r="N111" s="1081"/>
      <c r="O111" s="1081"/>
      <c r="P111" s="1084"/>
      <c r="Q111" s="1081"/>
      <c r="R111" s="1084"/>
      <c r="S111" s="1081"/>
      <c r="T111" s="1085" t="s">
        <v>60</v>
      </c>
      <c r="U111" s="1081"/>
      <c r="V111" s="1081"/>
      <c r="W111" s="1081"/>
      <c r="X111" s="1081"/>
      <c r="Y111" s="1081"/>
      <c r="Z111" s="1081"/>
      <c r="AA111" s="1081"/>
      <c r="AB111" s="1084" t="s">
        <v>281</v>
      </c>
      <c r="AC111" s="1081"/>
      <c r="AD111" s="1081"/>
      <c r="AE111" s="1081"/>
      <c r="AF111" s="1081"/>
      <c r="AG111" s="1084" t="s">
        <v>282</v>
      </c>
      <c r="AH111" s="1081"/>
      <c r="AI111" s="1081"/>
      <c r="AJ111" s="892" t="s">
        <v>68</v>
      </c>
      <c r="AK111" s="1086" t="s">
        <v>283</v>
      </c>
      <c r="AL111" s="1083"/>
      <c r="AM111" s="1083"/>
      <c r="AN111" s="1083"/>
      <c r="AO111" s="1083"/>
      <c r="AP111" s="1083"/>
      <c r="AQ111" s="893">
        <v>4300000</v>
      </c>
      <c r="AR111" s="968">
        <v>4023492</v>
      </c>
      <c r="AS111" s="893">
        <v>276508</v>
      </c>
      <c r="AT111" s="894">
        <v>0</v>
      </c>
      <c r="AU111" s="1000">
        <v>4023492</v>
      </c>
      <c r="AV111" s="894">
        <v>0</v>
      </c>
      <c r="AW111" s="968">
        <v>4023492</v>
      </c>
      <c r="AX111" s="894">
        <v>0</v>
      </c>
      <c r="AY111" s="968">
        <v>4023492</v>
      </c>
      <c r="AZ111" s="894">
        <v>0</v>
      </c>
      <c r="BA111" s="893">
        <v>4023492</v>
      </c>
      <c r="BB111" s="894">
        <v>0</v>
      </c>
      <c r="BC111" s="894">
        <v>0</v>
      </c>
      <c r="BE111" s="895">
        <f t="shared" si="6"/>
        <v>0.93569581395348833</v>
      </c>
    </row>
    <row r="112" spans="1:57" s="859" customFormat="1" ht="12.75" x14ac:dyDescent="0.2">
      <c r="A112" s="909" t="str">
        <f t="shared" si="7"/>
        <v>A20442010</v>
      </c>
      <c r="B112" s="1084" t="s">
        <v>17</v>
      </c>
      <c r="C112" s="1081"/>
      <c r="D112" s="1084" t="s">
        <v>290</v>
      </c>
      <c r="E112" s="1081"/>
      <c r="F112" s="1084" t="s">
        <v>288</v>
      </c>
      <c r="G112" s="1081"/>
      <c r="H112" s="1084" t="s">
        <v>291</v>
      </c>
      <c r="I112" s="1081"/>
      <c r="J112" s="1084" t="s">
        <v>291</v>
      </c>
      <c r="K112" s="1081"/>
      <c r="L112" s="1081"/>
      <c r="M112" s="1084" t="s">
        <v>308</v>
      </c>
      <c r="N112" s="1081"/>
      <c r="O112" s="1081"/>
      <c r="P112" s="1084"/>
      <c r="Q112" s="1081"/>
      <c r="R112" s="1084"/>
      <c r="S112" s="1081"/>
      <c r="T112" s="1085" t="s">
        <v>61</v>
      </c>
      <c r="U112" s="1081"/>
      <c r="V112" s="1081"/>
      <c r="W112" s="1081"/>
      <c r="X112" s="1081"/>
      <c r="Y112" s="1081"/>
      <c r="Z112" s="1081"/>
      <c r="AA112" s="1081"/>
      <c r="AB112" s="1084" t="s">
        <v>281</v>
      </c>
      <c r="AC112" s="1081"/>
      <c r="AD112" s="1081"/>
      <c r="AE112" s="1081"/>
      <c r="AF112" s="1081"/>
      <c r="AG112" s="1084" t="s">
        <v>282</v>
      </c>
      <c r="AH112" s="1081"/>
      <c r="AI112" s="1081"/>
      <c r="AJ112" s="892" t="s">
        <v>68</v>
      </c>
      <c r="AK112" s="1086" t="s">
        <v>283</v>
      </c>
      <c r="AL112" s="1083"/>
      <c r="AM112" s="1083"/>
      <c r="AN112" s="1083"/>
      <c r="AO112" s="1083"/>
      <c r="AP112" s="1083"/>
      <c r="AQ112" s="893">
        <v>24100000</v>
      </c>
      <c r="AR112" s="968">
        <v>22298609</v>
      </c>
      <c r="AS112" s="893">
        <v>1801391</v>
      </c>
      <c r="AT112" s="894">
        <v>0</v>
      </c>
      <c r="AU112" s="1000">
        <v>22298609</v>
      </c>
      <c r="AV112" s="894">
        <v>0</v>
      </c>
      <c r="AW112" s="968">
        <v>22298609</v>
      </c>
      <c r="AX112" s="894">
        <v>0</v>
      </c>
      <c r="AY112" s="968">
        <v>22298609</v>
      </c>
      <c r="AZ112" s="894">
        <v>0</v>
      </c>
      <c r="BA112" s="893">
        <v>22298609</v>
      </c>
      <c r="BB112" s="894">
        <v>0</v>
      </c>
      <c r="BC112" s="894">
        <v>0</v>
      </c>
      <c r="BE112" s="895">
        <f t="shared" si="6"/>
        <v>0.92525348547717845</v>
      </c>
    </row>
    <row r="113" spans="1:57" s="859" customFormat="1" ht="15" customHeight="1" x14ac:dyDescent="0.2">
      <c r="A113" s="909" t="str">
        <f t="shared" si="7"/>
        <v>A20442013</v>
      </c>
      <c r="B113" s="1084" t="s">
        <v>17</v>
      </c>
      <c r="C113" s="1081"/>
      <c r="D113" s="1084" t="s">
        <v>290</v>
      </c>
      <c r="E113" s="1081"/>
      <c r="F113" s="1084" t="s">
        <v>288</v>
      </c>
      <c r="G113" s="1081"/>
      <c r="H113" s="1084" t="s">
        <v>291</v>
      </c>
      <c r="I113" s="1081"/>
      <c r="J113" s="1084" t="s">
        <v>291</v>
      </c>
      <c r="K113" s="1081"/>
      <c r="L113" s="1081"/>
      <c r="M113" s="1084" t="s">
        <v>308</v>
      </c>
      <c r="N113" s="1081"/>
      <c r="O113" s="1081"/>
      <c r="P113" s="1084"/>
      <c r="Q113" s="1081"/>
      <c r="R113" s="1084"/>
      <c r="S113" s="1081"/>
      <c r="T113" s="1085" t="s">
        <v>61</v>
      </c>
      <c r="U113" s="1081"/>
      <c r="V113" s="1081"/>
      <c r="W113" s="1081"/>
      <c r="X113" s="1081"/>
      <c r="Y113" s="1081"/>
      <c r="Z113" s="1081"/>
      <c r="AA113" s="1081"/>
      <c r="AB113" s="1084" t="s">
        <v>281</v>
      </c>
      <c r="AC113" s="1081"/>
      <c r="AD113" s="1081"/>
      <c r="AE113" s="1081"/>
      <c r="AF113" s="1081"/>
      <c r="AG113" s="1084" t="s">
        <v>282</v>
      </c>
      <c r="AH113" s="1081"/>
      <c r="AI113" s="1081"/>
      <c r="AJ113" s="892" t="s">
        <v>311</v>
      </c>
      <c r="AK113" s="1086" t="s">
        <v>329</v>
      </c>
      <c r="AL113" s="1083"/>
      <c r="AM113" s="1083"/>
      <c r="AN113" s="1083"/>
      <c r="AO113" s="1083"/>
      <c r="AP113" s="1083"/>
      <c r="AQ113" s="894">
        <v>0</v>
      </c>
      <c r="AR113" s="969">
        <v>0</v>
      </c>
      <c r="AS113" s="894">
        <v>0</v>
      </c>
      <c r="AT113" s="894">
        <v>0</v>
      </c>
      <c r="AU113" s="1006">
        <v>0</v>
      </c>
      <c r="AV113" s="894">
        <v>0</v>
      </c>
      <c r="AW113" s="969">
        <v>0</v>
      </c>
      <c r="AX113" s="894">
        <v>0</v>
      </c>
      <c r="AY113" s="969">
        <v>0</v>
      </c>
      <c r="AZ113" s="894">
        <v>0</v>
      </c>
      <c r="BA113" s="894">
        <v>0</v>
      </c>
      <c r="BB113" s="894">
        <v>0</v>
      </c>
      <c r="BC113" s="894">
        <v>0</v>
      </c>
      <c r="BE113" s="895" t="e">
        <f t="shared" si="6"/>
        <v>#DIV/0!</v>
      </c>
    </row>
    <row r="114" spans="1:57" s="859" customFormat="1" ht="15" customHeight="1" x14ac:dyDescent="0.2">
      <c r="A114" s="909" t="str">
        <f t="shared" si="7"/>
        <v>A20442310</v>
      </c>
      <c r="B114" s="1084" t="s">
        <v>17</v>
      </c>
      <c r="C114" s="1081"/>
      <c r="D114" s="1084" t="s">
        <v>290</v>
      </c>
      <c r="E114" s="1081"/>
      <c r="F114" s="1084" t="s">
        <v>288</v>
      </c>
      <c r="G114" s="1081"/>
      <c r="H114" s="1084" t="s">
        <v>291</v>
      </c>
      <c r="I114" s="1081"/>
      <c r="J114" s="1084" t="s">
        <v>291</v>
      </c>
      <c r="K114" s="1081"/>
      <c r="L114" s="1081"/>
      <c r="M114" s="1084" t="s">
        <v>310</v>
      </c>
      <c r="N114" s="1081"/>
      <c r="O114" s="1081"/>
      <c r="P114" s="1084"/>
      <c r="Q114" s="1081"/>
      <c r="R114" s="1084"/>
      <c r="S114" s="1081"/>
      <c r="T114" s="1085" t="s">
        <v>62</v>
      </c>
      <c r="U114" s="1081"/>
      <c r="V114" s="1081"/>
      <c r="W114" s="1081"/>
      <c r="X114" s="1081"/>
      <c r="Y114" s="1081"/>
      <c r="Z114" s="1081"/>
      <c r="AA114" s="1081"/>
      <c r="AB114" s="1084" t="s">
        <v>281</v>
      </c>
      <c r="AC114" s="1081"/>
      <c r="AD114" s="1081"/>
      <c r="AE114" s="1081"/>
      <c r="AF114" s="1081"/>
      <c r="AG114" s="1084" t="s">
        <v>282</v>
      </c>
      <c r="AH114" s="1081"/>
      <c r="AI114" s="1081"/>
      <c r="AJ114" s="892" t="s">
        <v>68</v>
      </c>
      <c r="AK114" s="1086" t="s">
        <v>283</v>
      </c>
      <c r="AL114" s="1083"/>
      <c r="AM114" s="1083"/>
      <c r="AN114" s="1083"/>
      <c r="AO114" s="1083"/>
      <c r="AP114" s="1083"/>
      <c r="AQ114" s="893">
        <v>6619422</v>
      </c>
      <c r="AR114" s="968">
        <v>4977900</v>
      </c>
      <c r="AS114" s="893">
        <v>1641522</v>
      </c>
      <c r="AT114" s="894">
        <v>0</v>
      </c>
      <c r="AU114" s="1000">
        <v>4977900</v>
      </c>
      <c r="AV114" s="894">
        <v>0</v>
      </c>
      <c r="AW114" s="968">
        <v>4977900</v>
      </c>
      <c r="AX114" s="894">
        <v>0</v>
      </c>
      <c r="AY114" s="968">
        <v>4977900</v>
      </c>
      <c r="AZ114" s="894">
        <v>0</v>
      </c>
      <c r="BA114" s="893">
        <v>4977900</v>
      </c>
      <c r="BB114" s="894">
        <v>0</v>
      </c>
      <c r="BC114" s="894">
        <v>0</v>
      </c>
      <c r="BE114" s="895">
        <f t="shared" si="6"/>
        <v>0.75201429973795297</v>
      </c>
    </row>
    <row r="115" spans="1:57" s="859" customFormat="1" ht="12.75" x14ac:dyDescent="0.2">
      <c r="A115" s="909" t="str">
        <f t="shared" si="7"/>
        <v>A20442313</v>
      </c>
      <c r="B115" s="1084" t="s">
        <v>17</v>
      </c>
      <c r="C115" s="1081"/>
      <c r="D115" s="1084" t="s">
        <v>290</v>
      </c>
      <c r="E115" s="1081"/>
      <c r="F115" s="1084" t="s">
        <v>288</v>
      </c>
      <c r="G115" s="1081"/>
      <c r="H115" s="1084" t="s">
        <v>291</v>
      </c>
      <c r="I115" s="1081"/>
      <c r="J115" s="1084" t="s">
        <v>291</v>
      </c>
      <c r="K115" s="1081"/>
      <c r="L115" s="1081"/>
      <c r="M115" s="1084" t="s">
        <v>310</v>
      </c>
      <c r="N115" s="1081"/>
      <c r="O115" s="1081"/>
      <c r="P115" s="1084"/>
      <c r="Q115" s="1081"/>
      <c r="R115" s="1084"/>
      <c r="S115" s="1081"/>
      <c r="T115" s="1085" t="s">
        <v>62</v>
      </c>
      <c r="U115" s="1081"/>
      <c r="V115" s="1081"/>
      <c r="W115" s="1081"/>
      <c r="X115" s="1081"/>
      <c r="Y115" s="1081"/>
      <c r="Z115" s="1081"/>
      <c r="AA115" s="1081"/>
      <c r="AB115" s="1084" t="s">
        <v>281</v>
      </c>
      <c r="AC115" s="1081"/>
      <c r="AD115" s="1081"/>
      <c r="AE115" s="1081"/>
      <c r="AF115" s="1081"/>
      <c r="AG115" s="1084" t="s">
        <v>282</v>
      </c>
      <c r="AH115" s="1081"/>
      <c r="AI115" s="1081"/>
      <c r="AJ115" s="892" t="s">
        <v>311</v>
      </c>
      <c r="AK115" s="1086" t="s">
        <v>329</v>
      </c>
      <c r="AL115" s="1083"/>
      <c r="AM115" s="1083"/>
      <c r="AN115" s="1083"/>
      <c r="AO115" s="1083"/>
      <c r="AP115" s="1083"/>
      <c r="AQ115" s="893">
        <v>20000000</v>
      </c>
      <c r="AR115" s="968">
        <v>6687497</v>
      </c>
      <c r="AS115" s="893">
        <v>13312503</v>
      </c>
      <c r="AT115" s="894">
        <v>0</v>
      </c>
      <c r="AU115" s="1006">
        <v>0</v>
      </c>
      <c r="AV115" s="893">
        <v>6687497</v>
      </c>
      <c r="AW115" s="969">
        <v>0</v>
      </c>
      <c r="AX115" s="894">
        <v>0</v>
      </c>
      <c r="AY115" s="969">
        <v>0</v>
      </c>
      <c r="AZ115" s="894">
        <v>0</v>
      </c>
      <c r="BA115" s="894">
        <v>0</v>
      </c>
      <c r="BB115" s="894">
        <v>0</v>
      </c>
      <c r="BC115" s="894">
        <v>0</v>
      </c>
      <c r="BE115" s="895">
        <f t="shared" si="6"/>
        <v>0</v>
      </c>
    </row>
    <row r="116" spans="1:57" s="976" customFormat="1" ht="15" customHeight="1" x14ac:dyDescent="0.2">
      <c r="A116" s="971" t="str">
        <f t="shared" si="7"/>
        <v>A204510</v>
      </c>
      <c r="B116" s="1114" t="s">
        <v>17</v>
      </c>
      <c r="C116" s="1115"/>
      <c r="D116" s="1114" t="s">
        <v>290</v>
      </c>
      <c r="E116" s="1115"/>
      <c r="F116" s="1114" t="s">
        <v>288</v>
      </c>
      <c r="G116" s="1115"/>
      <c r="H116" s="1114" t="s">
        <v>291</v>
      </c>
      <c r="I116" s="1115"/>
      <c r="J116" s="1114" t="s">
        <v>292</v>
      </c>
      <c r="K116" s="1115"/>
      <c r="L116" s="1115"/>
      <c r="M116" s="1114"/>
      <c r="N116" s="1115"/>
      <c r="O116" s="1115"/>
      <c r="P116" s="1114"/>
      <c r="Q116" s="1115"/>
      <c r="R116" s="1114"/>
      <c r="S116" s="1115"/>
      <c r="T116" s="1116" t="s">
        <v>224</v>
      </c>
      <c r="U116" s="1115"/>
      <c r="V116" s="1115"/>
      <c r="W116" s="1115"/>
      <c r="X116" s="1115"/>
      <c r="Y116" s="1115"/>
      <c r="Z116" s="1115"/>
      <c r="AA116" s="1115"/>
      <c r="AB116" s="1114" t="s">
        <v>281</v>
      </c>
      <c r="AC116" s="1115"/>
      <c r="AD116" s="1115"/>
      <c r="AE116" s="1115"/>
      <c r="AF116" s="1115"/>
      <c r="AG116" s="1114" t="s">
        <v>282</v>
      </c>
      <c r="AH116" s="1115"/>
      <c r="AI116" s="1115"/>
      <c r="AJ116" s="972" t="s">
        <v>68</v>
      </c>
      <c r="AK116" s="1112" t="s">
        <v>283</v>
      </c>
      <c r="AL116" s="1113"/>
      <c r="AM116" s="1113"/>
      <c r="AN116" s="1113"/>
      <c r="AO116" s="1113"/>
      <c r="AP116" s="1113"/>
      <c r="AQ116" s="973">
        <v>5762111933</v>
      </c>
      <c r="AR116" s="974">
        <v>5228288395.8900003</v>
      </c>
      <c r="AS116" s="973">
        <v>533823537.11000001</v>
      </c>
      <c r="AT116" s="975">
        <v>0</v>
      </c>
      <c r="AU116" s="1010">
        <v>4522321541.9700003</v>
      </c>
      <c r="AV116" s="973">
        <v>705966853.91999996</v>
      </c>
      <c r="AW116" s="974">
        <v>3500136016.4000001</v>
      </c>
      <c r="AX116" s="973">
        <v>1022185525.5700001</v>
      </c>
      <c r="AY116" s="974">
        <v>3387698903.4000001</v>
      </c>
      <c r="AZ116" s="973">
        <v>112437113</v>
      </c>
      <c r="BA116" s="973">
        <v>3387698903.4000001</v>
      </c>
      <c r="BB116" s="975">
        <v>0</v>
      </c>
      <c r="BC116" s="975">
        <v>0</v>
      </c>
      <c r="BE116" s="977">
        <f t="shared" si="6"/>
        <v>0.7848375030811815</v>
      </c>
    </row>
    <row r="117" spans="1:57" s="976" customFormat="1" ht="15" customHeight="1" x14ac:dyDescent="0.2">
      <c r="A117" s="971" t="str">
        <f t="shared" si="7"/>
        <v>A204513</v>
      </c>
      <c r="B117" s="1114" t="s">
        <v>17</v>
      </c>
      <c r="C117" s="1115"/>
      <c r="D117" s="1114" t="s">
        <v>290</v>
      </c>
      <c r="E117" s="1115"/>
      <c r="F117" s="1114" t="s">
        <v>288</v>
      </c>
      <c r="G117" s="1115"/>
      <c r="H117" s="1114" t="s">
        <v>291</v>
      </c>
      <c r="I117" s="1115"/>
      <c r="J117" s="1114" t="s">
        <v>292</v>
      </c>
      <c r="K117" s="1115"/>
      <c r="L117" s="1115"/>
      <c r="M117" s="1114"/>
      <c r="N117" s="1115"/>
      <c r="O117" s="1115"/>
      <c r="P117" s="1114"/>
      <c r="Q117" s="1115"/>
      <c r="R117" s="1114"/>
      <c r="S117" s="1115"/>
      <c r="T117" s="1116" t="s">
        <v>224</v>
      </c>
      <c r="U117" s="1115"/>
      <c r="V117" s="1115"/>
      <c r="W117" s="1115"/>
      <c r="X117" s="1115"/>
      <c r="Y117" s="1115"/>
      <c r="Z117" s="1115"/>
      <c r="AA117" s="1115"/>
      <c r="AB117" s="1114" t="s">
        <v>281</v>
      </c>
      <c r="AC117" s="1115"/>
      <c r="AD117" s="1115"/>
      <c r="AE117" s="1115"/>
      <c r="AF117" s="1115"/>
      <c r="AG117" s="1114" t="s">
        <v>282</v>
      </c>
      <c r="AH117" s="1115"/>
      <c r="AI117" s="1115"/>
      <c r="AJ117" s="972" t="s">
        <v>311</v>
      </c>
      <c r="AK117" s="1112" t="s">
        <v>329</v>
      </c>
      <c r="AL117" s="1113"/>
      <c r="AM117" s="1113"/>
      <c r="AN117" s="1113"/>
      <c r="AO117" s="1113"/>
      <c r="AP117" s="1113"/>
      <c r="AQ117" s="973">
        <v>1060580974</v>
      </c>
      <c r="AR117" s="974">
        <v>836769494</v>
      </c>
      <c r="AS117" s="973">
        <v>223811480</v>
      </c>
      <c r="AT117" s="975">
        <v>0</v>
      </c>
      <c r="AU117" s="1010">
        <v>579143760</v>
      </c>
      <c r="AV117" s="973">
        <v>257625734</v>
      </c>
      <c r="AW117" s="974">
        <v>93205916</v>
      </c>
      <c r="AX117" s="973">
        <v>485937844</v>
      </c>
      <c r="AY117" s="974">
        <v>93205916</v>
      </c>
      <c r="AZ117" s="975">
        <v>0</v>
      </c>
      <c r="BA117" s="973">
        <v>93205916</v>
      </c>
      <c r="BB117" s="975">
        <v>0</v>
      </c>
      <c r="BC117" s="975">
        <v>0</v>
      </c>
      <c r="BE117" s="977">
        <f t="shared" si="6"/>
        <v>0.54606274692610124</v>
      </c>
    </row>
    <row r="118" spans="1:57" s="859" customFormat="1" ht="12.75" x14ac:dyDescent="0.2">
      <c r="A118" s="909" t="str">
        <f t="shared" si="7"/>
        <v>A2045110</v>
      </c>
      <c r="B118" s="1084" t="s">
        <v>17</v>
      </c>
      <c r="C118" s="1081"/>
      <c r="D118" s="1084" t="s">
        <v>290</v>
      </c>
      <c r="E118" s="1081"/>
      <c r="F118" s="1084" t="s">
        <v>288</v>
      </c>
      <c r="G118" s="1081"/>
      <c r="H118" s="1084" t="s">
        <v>291</v>
      </c>
      <c r="I118" s="1081"/>
      <c r="J118" s="1084" t="s">
        <v>292</v>
      </c>
      <c r="K118" s="1081"/>
      <c r="L118" s="1081"/>
      <c r="M118" s="1084" t="s">
        <v>287</v>
      </c>
      <c r="N118" s="1081"/>
      <c r="O118" s="1081"/>
      <c r="P118" s="1084"/>
      <c r="Q118" s="1081"/>
      <c r="R118" s="1084"/>
      <c r="S118" s="1081"/>
      <c r="T118" s="1085" t="s">
        <v>63</v>
      </c>
      <c r="U118" s="1081"/>
      <c r="V118" s="1081"/>
      <c r="W118" s="1081"/>
      <c r="X118" s="1081"/>
      <c r="Y118" s="1081"/>
      <c r="Z118" s="1081"/>
      <c r="AA118" s="1081"/>
      <c r="AB118" s="1084" t="s">
        <v>281</v>
      </c>
      <c r="AC118" s="1081"/>
      <c r="AD118" s="1081"/>
      <c r="AE118" s="1081"/>
      <c r="AF118" s="1081"/>
      <c r="AG118" s="1084" t="s">
        <v>282</v>
      </c>
      <c r="AH118" s="1081"/>
      <c r="AI118" s="1081"/>
      <c r="AJ118" s="892" t="s">
        <v>68</v>
      </c>
      <c r="AK118" s="1086" t="s">
        <v>283</v>
      </c>
      <c r="AL118" s="1083"/>
      <c r="AM118" s="1083"/>
      <c r="AN118" s="1083"/>
      <c r="AO118" s="1083"/>
      <c r="AP118" s="1083"/>
      <c r="AQ118" s="893">
        <v>1446795765</v>
      </c>
      <c r="AR118" s="968">
        <v>953574828.76999998</v>
      </c>
      <c r="AS118" s="893">
        <v>493220936.23000002</v>
      </c>
      <c r="AT118" s="894">
        <v>0</v>
      </c>
      <c r="AU118" s="1000">
        <v>722648955.97000003</v>
      </c>
      <c r="AV118" s="893">
        <v>230925872.80000001</v>
      </c>
      <c r="AW118" s="968">
        <v>447098151</v>
      </c>
      <c r="AX118" s="893">
        <v>275550804.97000003</v>
      </c>
      <c r="AY118" s="968">
        <v>447098151</v>
      </c>
      <c r="AZ118" s="894">
        <v>0</v>
      </c>
      <c r="BA118" s="893">
        <v>447098151</v>
      </c>
      <c r="BB118" s="894">
        <v>0</v>
      </c>
      <c r="BC118" s="894">
        <v>0</v>
      </c>
      <c r="BE118" s="895">
        <f t="shared" si="6"/>
        <v>0.49948235504407912</v>
      </c>
    </row>
    <row r="119" spans="1:57" s="859" customFormat="1" ht="12.75" x14ac:dyDescent="0.2">
      <c r="A119" s="909" t="str">
        <f t="shared" si="7"/>
        <v>A2045113</v>
      </c>
      <c r="B119" s="1084" t="s">
        <v>17</v>
      </c>
      <c r="C119" s="1081"/>
      <c r="D119" s="1084" t="s">
        <v>290</v>
      </c>
      <c r="E119" s="1081"/>
      <c r="F119" s="1084" t="s">
        <v>288</v>
      </c>
      <c r="G119" s="1081"/>
      <c r="H119" s="1084" t="s">
        <v>291</v>
      </c>
      <c r="I119" s="1081"/>
      <c r="J119" s="1084" t="s">
        <v>292</v>
      </c>
      <c r="K119" s="1081"/>
      <c r="L119" s="1081"/>
      <c r="M119" s="1084" t="s">
        <v>287</v>
      </c>
      <c r="N119" s="1081"/>
      <c r="O119" s="1081"/>
      <c r="P119" s="1084"/>
      <c r="Q119" s="1081"/>
      <c r="R119" s="1084"/>
      <c r="S119" s="1081"/>
      <c r="T119" s="1085" t="s">
        <v>63</v>
      </c>
      <c r="U119" s="1081"/>
      <c r="V119" s="1081"/>
      <c r="W119" s="1081"/>
      <c r="X119" s="1081"/>
      <c r="Y119" s="1081"/>
      <c r="Z119" s="1081"/>
      <c r="AA119" s="1081"/>
      <c r="AB119" s="1084" t="s">
        <v>281</v>
      </c>
      <c r="AC119" s="1081"/>
      <c r="AD119" s="1081"/>
      <c r="AE119" s="1081"/>
      <c r="AF119" s="1081"/>
      <c r="AG119" s="1084" t="s">
        <v>282</v>
      </c>
      <c r="AH119" s="1081"/>
      <c r="AI119" s="1081"/>
      <c r="AJ119" s="892" t="s">
        <v>311</v>
      </c>
      <c r="AK119" s="1086" t="s">
        <v>329</v>
      </c>
      <c r="AL119" s="1083"/>
      <c r="AM119" s="1083"/>
      <c r="AN119" s="1083"/>
      <c r="AO119" s="1083"/>
      <c r="AP119" s="1083"/>
      <c r="AQ119" s="893">
        <v>877260974</v>
      </c>
      <c r="AR119" s="968">
        <v>683647189</v>
      </c>
      <c r="AS119" s="893">
        <v>193613785</v>
      </c>
      <c r="AT119" s="894">
        <v>0</v>
      </c>
      <c r="AU119" s="1000">
        <v>497439189</v>
      </c>
      <c r="AV119" s="893">
        <v>186208000</v>
      </c>
      <c r="AW119" s="968">
        <v>90000000</v>
      </c>
      <c r="AX119" s="893">
        <v>407439189</v>
      </c>
      <c r="AY119" s="968">
        <v>90000000</v>
      </c>
      <c r="AZ119" s="894">
        <v>0</v>
      </c>
      <c r="BA119" s="893">
        <v>90000000</v>
      </c>
      <c r="BB119" s="894">
        <v>0</v>
      </c>
      <c r="BC119" s="894">
        <v>0</v>
      </c>
      <c r="BE119" s="895">
        <f t="shared" si="6"/>
        <v>0.56703672423937101</v>
      </c>
    </row>
    <row r="120" spans="1:57" s="859" customFormat="1" ht="15" customHeight="1" x14ac:dyDescent="0.2">
      <c r="A120" s="909" t="str">
        <f t="shared" si="7"/>
        <v>A2045210</v>
      </c>
      <c r="B120" s="1084" t="s">
        <v>17</v>
      </c>
      <c r="C120" s="1081"/>
      <c r="D120" s="1084" t="s">
        <v>290</v>
      </c>
      <c r="E120" s="1081"/>
      <c r="F120" s="1084" t="s">
        <v>288</v>
      </c>
      <c r="G120" s="1081"/>
      <c r="H120" s="1084" t="s">
        <v>291</v>
      </c>
      <c r="I120" s="1081"/>
      <c r="J120" s="1084" t="s">
        <v>292</v>
      </c>
      <c r="K120" s="1081"/>
      <c r="L120" s="1081"/>
      <c r="M120" s="1084" t="s">
        <v>290</v>
      </c>
      <c r="N120" s="1081"/>
      <c r="O120" s="1081"/>
      <c r="P120" s="1084"/>
      <c r="Q120" s="1081"/>
      <c r="R120" s="1084"/>
      <c r="S120" s="1081"/>
      <c r="T120" s="1085" t="s">
        <v>64</v>
      </c>
      <c r="U120" s="1081"/>
      <c r="V120" s="1081"/>
      <c r="W120" s="1081"/>
      <c r="X120" s="1081"/>
      <c r="Y120" s="1081"/>
      <c r="Z120" s="1081"/>
      <c r="AA120" s="1081"/>
      <c r="AB120" s="1084" t="s">
        <v>281</v>
      </c>
      <c r="AC120" s="1081"/>
      <c r="AD120" s="1081"/>
      <c r="AE120" s="1081"/>
      <c r="AF120" s="1081"/>
      <c r="AG120" s="1084" t="s">
        <v>282</v>
      </c>
      <c r="AH120" s="1081"/>
      <c r="AI120" s="1081"/>
      <c r="AJ120" s="892" t="s">
        <v>68</v>
      </c>
      <c r="AK120" s="1086" t="s">
        <v>283</v>
      </c>
      <c r="AL120" s="1083"/>
      <c r="AM120" s="1083"/>
      <c r="AN120" s="1083"/>
      <c r="AO120" s="1083"/>
      <c r="AP120" s="1083"/>
      <c r="AQ120" s="893">
        <v>91000000</v>
      </c>
      <c r="AR120" s="968">
        <v>87164495</v>
      </c>
      <c r="AS120" s="893">
        <v>3835505</v>
      </c>
      <c r="AT120" s="894">
        <v>0</v>
      </c>
      <c r="AU120" s="1000">
        <v>37450235</v>
      </c>
      <c r="AV120" s="893">
        <v>49714260</v>
      </c>
      <c r="AW120" s="968">
        <v>6035055</v>
      </c>
      <c r="AX120" s="893">
        <v>31415180</v>
      </c>
      <c r="AY120" s="968">
        <v>6035055</v>
      </c>
      <c r="AZ120" s="894">
        <v>0</v>
      </c>
      <c r="BA120" s="893">
        <v>6035055</v>
      </c>
      <c r="BB120" s="894">
        <v>0</v>
      </c>
      <c r="BC120" s="894">
        <v>0</v>
      </c>
      <c r="BE120" s="895">
        <f t="shared" si="6"/>
        <v>0.41154104395604396</v>
      </c>
    </row>
    <row r="121" spans="1:57" s="859" customFormat="1" ht="12.75" x14ac:dyDescent="0.2">
      <c r="A121" s="909" t="str">
        <f t="shared" si="7"/>
        <v>A2045510</v>
      </c>
      <c r="B121" s="1084" t="s">
        <v>17</v>
      </c>
      <c r="C121" s="1081"/>
      <c r="D121" s="1084" t="s">
        <v>290</v>
      </c>
      <c r="E121" s="1081"/>
      <c r="F121" s="1084" t="s">
        <v>288</v>
      </c>
      <c r="G121" s="1081"/>
      <c r="H121" s="1084" t="s">
        <v>291</v>
      </c>
      <c r="I121" s="1081"/>
      <c r="J121" s="1084" t="s">
        <v>292</v>
      </c>
      <c r="K121" s="1081"/>
      <c r="L121" s="1081"/>
      <c r="M121" s="1084" t="s">
        <v>292</v>
      </c>
      <c r="N121" s="1081"/>
      <c r="O121" s="1081"/>
      <c r="P121" s="1084"/>
      <c r="Q121" s="1081"/>
      <c r="R121" s="1084"/>
      <c r="S121" s="1081"/>
      <c r="T121" s="1085" t="s">
        <v>65</v>
      </c>
      <c r="U121" s="1081"/>
      <c r="V121" s="1081"/>
      <c r="W121" s="1081"/>
      <c r="X121" s="1081"/>
      <c r="Y121" s="1081"/>
      <c r="Z121" s="1081"/>
      <c r="AA121" s="1081"/>
      <c r="AB121" s="1084" t="s">
        <v>281</v>
      </c>
      <c r="AC121" s="1081"/>
      <c r="AD121" s="1081"/>
      <c r="AE121" s="1081"/>
      <c r="AF121" s="1081"/>
      <c r="AG121" s="1084" t="s">
        <v>282</v>
      </c>
      <c r="AH121" s="1081"/>
      <c r="AI121" s="1081"/>
      <c r="AJ121" s="892" t="s">
        <v>68</v>
      </c>
      <c r="AK121" s="1086" t="s">
        <v>283</v>
      </c>
      <c r="AL121" s="1083"/>
      <c r="AM121" s="1083"/>
      <c r="AN121" s="1083"/>
      <c r="AO121" s="1083"/>
      <c r="AP121" s="1083"/>
      <c r="AQ121" s="893">
        <v>149000000</v>
      </c>
      <c r="AR121" s="968">
        <v>142172080</v>
      </c>
      <c r="AS121" s="893">
        <v>6827920</v>
      </c>
      <c r="AT121" s="894">
        <v>0</v>
      </c>
      <c r="AU121" s="1000">
        <v>22172080</v>
      </c>
      <c r="AV121" s="893">
        <v>120000000</v>
      </c>
      <c r="AW121" s="968">
        <v>1190000</v>
      </c>
      <c r="AX121" s="893">
        <v>20982080</v>
      </c>
      <c r="AY121" s="968">
        <v>1190000</v>
      </c>
      <c r="AZ121" s="894">
        <v>0</v>
      </c>
      <c r="BA121" s="893">
        <v>1190000</v>
      </c>
      <c r="BB121" s="894">
        <v>0</v>
      </c>
      <c r="BC121" s="894">
        <v>0</v>
      </c>
      <c r="BE121" s="895">
        <f t="shared" si="6"/>
        <v>0.14880590604026844</v>
      </c>
    </row>
    <row r="122" spans="1:57" s="859" customFormat="1" ht="12.75" x14ac:dyDescent="0.2">
      <c r="A122" s="909" t="str">
        <f t="shared" si="7"/>
        <v>A2045610</v>
      </c>
      <c r="B122" s="1084" t="s">
        <v>17</v>
      </c>
      <c r="C122" s="1081"/>
      <c r="D122" s="1084" t="s">
        <v>290</v>
      </c>
      <c r="E122" s="1081"/>
      <c r="F122" s="1084" t="s">
        <v>288</v>
      </c>
      <c r="G122" s="1081"/>
      <c r="H122" s="1084" t="s">
        <v>291</v>
      </c>
      <c r="I122" s="1081"/>
      <c r="J122" s="1084" t="s">
        <v>292</v>
      </c>
      <c r="K122" s="1081"/>
      <c r="L122" s="1081"/>
      <c r="M122" s="1084" t="s">
        <v>300</v>
      </c>
      <c r="N122" s="1081"/>
      <c r="O122" s="1081"/>
      <c r="P122" s="1084"/>
      <c r="Q122" s="1081"/>
      <c r="R122" s="1084"/>
      <c r="S122" s="1081"/>
      <c r="T122" s="1085" t="s">
        <v>66</v>
      </c>
      <c r="U122" s="1081"/>
      <c r="V122" s="1081"/>
      <c r="W122" s="1081"/>
      <c r="X122" s="1081"/>
      <c r="Y122" s="1081"/>
      <c r="Z122" s="1081"/>
      <c r="AA122" s="1081"/>
      <c r="AB122" s="1084" t="s">
        <v>281</v>
      </c>
      <c r="AC122" s="1081"/>
      <c r="AD122" s="1081"/>
      <c r="AE122" s="1081"/>
      <c r="AF122" s="1081"/>
      <c r="AG122" s="1084" t="s">
        <v>282</v>
      </c>
      <c r="AH122" s="1081"/>
      <c r="AI122" s="1081"/>
      <c r="AJ122" s="892" t="s">
        <v>68</v>
      </c>
      <c r="AK122" s="1086" t="s">
        <v>283</v>
      </c>
      <c r="AL122" s="1083"/>
      <c r="AM122" s="1083"/>
      <c r="AN122" s="1083"/>
      <c r="AO122" s="1083"/>
      <c r="AP122" s="1083"/>
      <c r="AQ122" s="893">
        <v>109203000</v>
      </c>
      <c r="AR122" s="968">
        <v>108202103</v>
      </c>
      <c r="AS122" s="893">
        <v>1000897</v>
      </c>
      <c r="AT122" s="894">
        <v>0</v>
      </c>
      <c r="AU122" s="1000">
        <v>93194279</v>
      </c>
      <c r="AV122" s="893">
        <v>15007824</v>
      </c>
      <c r="AW122" s="968">
        <v>78085284</v>
      </c>
      <c r="AX122" s="893">
        <v>15108995</v>
      </c>
      <c r="AY122" s="968">
        <v>69065084</v>
      </c>
      <c r="AZ122" s="893">
        <v>9020200</v>
      </c>
      <c r="BA122" s="893">
        <v>69065084</v>
      </c>
      <c r="BB122" s="894">
        <v>0</v>
      </c>
      <c r="BC122" s="894">
        <v>0</v>
      </c>
      <c r="BE122" s="895">
        <f t="shared" si="6"/>
        <v>0.85340401820462808</v>
      </c>
    </row>
    <row r="123" spans="1:57" s="859" customFormat="1" ht="12.75" x14ac:dyDescent="0.2">
      <c r="A123" s="909" t="str">
        <f t="shared" si="7"/>
        <v>A2045613</v>
      </c>
      <c r="B123" s="1084" t="s">
        <v>17</v>
      </c>
      <c r="C123" s="1081"/>
      <c r="D123" s="1084" t="s">
        <v>290</v>
      </c>
      <c r="E123" s="1081"/>
      <c r="F123" s="1084" t="s">
        <v>288</v>
      </c>
      <c r="G123" s="1081"/>
      <c r="H123" s="1084" t="s">
        <v>291</v>
      </c>
      <c r="I123" s="1081"/>
      <c r="J123" s="1084" t="s">
        <v>292</v>
      </c>
      <c r="K123" s="1081"/>
      <c r="L123" s="1081"/>
      <c r="M123" s="1084" t="s">
        <v>300</v>
      </c>
      <c r="N123" s="1081"/>
      <c r="O123" s="1081"/>
      <c r="P123" s="1084"/>
      <c r="Q123" s="1081"/>
      <c r="R123" s="1084"/>
      <c r="S123" s="1081"/>
      <c r="T123" s="1085" t="s">
        <v>66</v>
      </c>
      <c r="U123" s="1081"/>
      <c r="V123" s="1081"/>
      <c r="W123" s="1081"/>
      <c r="X123" s="1081"/>
      <c r="Y123" s="1081"/>
      <c r="Z123" s="1081"/>
      <c r="AA123" s="1081"/>
      <c r="AB123" s="1084" t="s">
        <v>281</v>
      </c>
      <c r="AC123" s="1081"/>
      <c r="AD123" s="1081"/>
      <c r="AE123" s="1081"/>
      <c r="AF123" s="1081"/>
      <c r="AG123" s="1084" t="s">
        <v>282</v>
      </c>
      <c r="AH123" s="1081"/>
      <c r="AI123" s="1081"/>
      <c r="AJ123" s="892" t="s">
        <v>311</v>
      </c>
      <c r="AK123" s="1086" t="s">
        <v>329</v>
      </c>
      <c r="AL123" s="1083"/>
      <c r="AM123" s="1083"/>
      <c r="AN123" s="1083"/>
      <c r="AO123" s="1083"/>
      <c r="AP123" s="1083"/>
      <c r="AQ123" s="893">
        <v>183320000</v>
      </c>
      <c r="AR123" s="968">
        <v>153122305</v>
      </c>
      <c r="AS123" s="893">
        <v>30197695</v>
      </c>
      <c r="AT123" s="894">
        <v>0</v>
      </c>
      <c r="AU123" s="1000">
        <v>81704571</v>
      </c>
      <c r="AV123" s="893">
        <v>71417734</v>
      </c>
      <c r="AW123" s="968">
        <v>3205916</v>
      </c>
      <c r="AX123" s="893">
        <v>78498655</v>
      </c>
      <c r="AY123" s="968">
        <v>3205916</v>
      </c>
      <c r="AZ123" s="894">
        <v>0</v>
      </c>
      <c r="BA123" s="893">
        <v>3205916</v>
      </c>
      <c r="BB123" s="894">
        <v>0</v>
      </c>
      <c r="BC123" s="894">
        <v>0</v>
      </c>
      <c r="BE123" s="895">
        <f t="shared" si="6"/>
        <v>0.44569371045166922</v>
      </c>
    </row>
    <row r="124" spans="1:57" s="859" customFormat="1" ht="12.75" x14ac:dyDescent="0.2">
      <c r="A124" s="909" t="str">
        <f t="shared" si="7"/>
        <v>A2045810</v>
      </c>
      <c r="B124" s="1084" t="s">
        <v>17</v>
      </c>
      <c r="C124" s="1081"/>
      <c r="D124" s="1084" t="s">
        <v>290</v>
      </c>
      <c r="E124" s="1081"/>
      <c r="F124" s="1084" t="s">
        <v>288</v>
      </c>
      <c r="G124" s="1081"/>
      <c r="H124" s="1084" t="s">
        <v>291</v>
      </c>
      <c r="I124" s="1081"/>
      <c r="J124" s="1084" t="s">
        <v>292</v>
      </c>
      <c r="K124" s="1081"/>
      <c r="L124" s="1081"/>
      <c r="M124" s="1084" t="s">
        <v>302</v>
      </c>
      <c r="N124" s="1081"/>
      <c r="O124" s="1081"/>
      <c r="P124" s="1084"/>
      <c r="Q124" s="1081"/>
      <c r="R124" s="1084"/>
      <c r="S124" s="1081"/>
      <c r="T124" s="1085" t="s">
        <v>67</v>
      </c>
      <c r="U124" s="1081"/>
      <c r="V124" s="1081"/>
      <c r="W124" s="1081"/>
      <c r="X124" s="1081"/>
      <c r="Y124" s="1081"/>
      <c r="Z124" s="1081"/>
      <c r="AA124" s="1081"/>
      <c r="AB124" s="1084" t="s">
        <v>281</v>
      </c>
      <c r="AC124" s="1081"/>
      <c r="AD124" s="1081"/>
      <c r="AE124" s="1081"/>
      <c r="AF124" s="1081"/>
      <c r="AG124" s="1084" t="s">
        <v>282</v>
      </c>
      <c r="AH124" s="1081"/>
      <c r="AI124" s="1081"/>
      <c r="AJ124" s="892" t="s">
        <v>68</v>
      </c>
      <c r="AK124" s="1086" t="s">
        <v>283</v>
      </c>
      <c r="AL124" s="1083"/>
      <c r="AM124" s="1083"/>
      <c r="AN124" s="1083"/>
      <c r="AO124" s="1083"/>
      <c r="AP124" s="1083"/>
      <c r="AQ124" s="893">
        <v>1346822020</v>
      </c>
      <c r="AR124" s="968">
        <v>1319626781.1199999</v>
      </c>
      <c r="AS124" s="893">
        <v>27195238.879999999</v>
      </c>
      <c r="AT124" s="894">
        <v>0</v>
      </c>
      <c r="AU124" s="1000">
        <v>1299738072.5899999</v>
      </c>
      <c r="AV124" s="893">
        <v>19888708.530000001</v>
      </c>
      <c r="AW124" s="968">
        <v>1053851955.4</v>
      </c>
      <c r="AX124" s="893">
        <v>245886117.19</v>
      </c>
      <c r="AY124" s="968">
        <v>950435042.39999998</v>
      </c>
      <c r="AZ124" s="893">
        <v>103416913</v>
      </c>
      <c r="BA124" s="893">
        <v>950435042.39999998</v>
      </c>
      <c r="BB124" s="894">
        <v>0</v>
      </c>
      <c r="BC124" s="894">
        <v>0</v>
      </c>
      <c r="BE124" s="895">
        <f t="shared" si="6"/>
        <v>0.96504070566799904</v>
      </c>
    </row>
    <row r="125" spans="1:57" s="859" customFormat="1" ht="16.5" customHeight="1" x14ac:dyDescent="0.2">
      <c r="A125" s="909" t="str">
        <f t="shared" si="7"/>
        <v>A20451010</v>
      </c>
      <c r="B125" s="1084" t="s">
        <v>17</v>
      </c>
      <c r="C125" s="1081"/>
      <c r="D125" s="1084" t="s">
        <v>290</v>
      </c>
      <c r="E125" s="1081"/>
      <c r="F125" s="1084" t="s">
        <v>288</v>
      </c>
      <c r="G125" s="1081"/>
      <c r="H125" s="1084" t="s">
        <v>291</v>
      </c>
      <c r="I125" s="1081"/>
      <c r="J125" s="1084" t="s">
        <v>292</v>
      </c>
      <c r="K125" s="1081"/>
      <c r="L125" s="1081"/>
      <c r="M125" s="1084" t="s">
        <v>68</v>
      </c>
      <c r="N125" s="1081"/>
      <c r="O125" s="1081"/>
      <c r="P125" s="1084"/>
      <c r="Q125" s="1081"/>
      <c r="R125" s="1084"/>
      <c r="S125" s="1081"/>
      <c r="T125" s="1085" t="s">
        <v>69</v>
      </c>
      <c r="U125" s="1081"/>
      <c r="V125" s="1081"/>
      <c r="W125" s="1081"/>
      <c r="X125" s="1081"/>
      <c r="Y125" s="1081"/>
      <c r="Z125" s="1081"/>
      <c r="AA125" s="1081"/>
      <c r="AB125" s="1084" t="s">
        <v>281</v>
      </c>
      <c r="AC125" s="1081"/>
      <c r="AD125" s="1081"/>
      <c r="AE125" s="1081"/>
      <c r="AF125" s="1081"/>
      <c r="AG125" s="1084" t="s">
        <v>282</v>
      </c>
      <c r="AH125" s="1081"/>
      <c r="AI125" s="1081"/>
      <c r="AJ125" s="892" t="s">
        <v>68</v>
      </c>
      <c r="AK125" s="1086" t="s">
        <v>283</v>
      </c>
      <c r="AL125" s="1083"/>
      <c r="AM125" s="1083"/>
      <c r="AN125" s="1083"/>
      <c r="AO125" s="1083"/>
      <c r="AP125" s="1083"/>
      <c r="AQ125" s="893">
        <v>2615791148</v>
      </c>
      <c r="AR125" s="968">
        <v>2615791148</v>
      </c>
      <c r="AS125" s="894">
        <v>0</v>
      </c>
      <c r="AT125" s="894">
        <v>0</v>
      </c>
      <c r="AU125" s="1000">
        <v>2345360959.4099998</v>
      </c>
      <c r="AV125" s="893">
        <v>270430188.58999997</v>
      </c>
      <c r="AW125" s="968">
        <v>1912118611</v>
      </c>
      <c r="AX125" s="893">
        <v>433242348.41000003</v>
      </c>
      <c r="AY125" s="968">
        <v>1912118611</v>
      </c>
      <c r="AZ125" s="894">
        <v>0</v>
      </c>
      <c r="BA125" s="893">
        <v>1912118611</v>
      </c>
      <c r="BB125" s="894">
        <v>0</v>
      </c>
      <c r="BC125" s="894">
        <v>0</v>
      </c>
      <c r="BE125" s="895">
        <f t="shared" si="6"/>
        <v>0.8966162918638334</v>
      </c>
    </row>
    <row r="126" spans="1:57" s="859" customFormat="1" ht="15" customHeight="1" x14ac:dyDescent="0.2">
      <c r="A126" s="909" t="str">
        <f t="shared" si="7"/>
        <v>A20451210</v>
      </c>
      <c r="B126" s="1084" t="s">
        <v>17</v>
      </c>
      <c r="C126" s="1081"/>
      <c r="D126" s="1084" t="s">
        <v>290</v>
      </c>
      <c r="E126" s="1081"/>
      <c r="F126" s="1084" t="s">
        <v>288</v>
      </c>
      <c r="G126" s="1081"/>
      <c r="H126" s="1084" t="s">
        <v>291</v>
      </c>
      <c r="I126" s="1081"/>
      <c r="J126" s="1084" t="s">
        <v>292</v>
      </c>
      <c r="K126" s="1081"/>
      <c r="L126" s="1081"/>
      <c r="M126" s="1084" t="s">
        <v>298</v>
      </c>
      <c r="N126" s="1081"/>
      <c r="O126" s="1081"/>
      <c r="P126" s="1084"/>
      <c r="Q126" s="1081"/>
      <c r="R126" s="1084"/>
      <c r="S126" s="1081"/>
      <c r="T126" s="1085" t="s">
        <v>70</v>
      </c>
      <c r="U126" s="1081"/>
      <c r="V126" s="1081"/>
      <c r="W126" s="1081"/>
      <c r="X126" s="1081"/>
      <c r="Y126" s="1081"/>
      <c r="Z126" s="1081"/>
      <c r="AA126" s="1081"/>
      <c r="AB126" s="1084" t="s">
        <v>281</v>
      </c>
      <c r="AC126" s="1081"/>
      <c r="AD126" s="1081"/>
      <c r="AE126" s="1081"/>
      <c r="AF126" s="1081"/>
      <c r="AG126" s="1084" t="s">
        <v>282</v>
      </c>
      <c r="AH126" s="1081"/>
      <c r="AI126" s="1081"/>
      <c r="AJ126" s="892" t="s">
        <v>68</v>
      </c>
      <c r="AK126" s="1086" t="s">
        <v>283</v>
      </c>
      <c r="AL126" s="1083"/>
      <c r="AM126" s="1083"/>
      <c r="AN126" s="1083"/>
      <c r="AO126" s="1083"/>
      <c r="AP126" s="1083"/>
      <c r="AQ126" s="893">
        <v>3500000</v>
      </c>
      <c r="AR126" s="968">
        <v>1756960</v>
      </c>
      <c r="AS126" s="893">
        <v>1743040</v>
      </c>
      <c r="AT126" s="894">
        <v>0</v>
      </c>
      <c r="AU126" s="1000">
        <v>1756960</v>
      </c>
      <c r="AV126" s="894">
        <v>0</v>
      </c>
      <c r="AW126" s="968">
        <v>1756960</v>
      </c>
      <c r="AX126" s="894">
        <v>0</v>
      </c>
      <c r="AY126" s="968">
        <v>1756960</v>
      </c>
      <c r="AZ126" s="894">
        <v>0</v>
      </c>
      <c r="BA126" s="893">
        <v>1756960</v>
      </c>
      <c r="BB126" s="894">
        <v>0</v>
      </c>
      <c r="BC126" s="894">
        <v>0</v>
      </c>
      <c r="BE126" s="895">
        <f t="shared" si="6"/>
        <v>0.50198857142857145</v>
      </c>
    </row>
    <row r="127" spans="1:57" s="976" customFormat="1" ht="15" customHeight="1" x14ac:dyDescent="0.2">
      <c r="A127" s="971" t="str">
        <f t="shared" si="7"/>
        <v>A204610</v>
      </c>
      <c r="B127" s="1114" t="s">
        <v>17</v>
      </c>
      <c r="C127" s="1115"/>
      <c r="D127" s="1114" t="s">
        <v>290</v>
      </c>
      <c r="E127" s="1115"/>
      <c r="F127" s="1114" t="s">
        <v>288</v>
      </c>
      <c r="G127" s="1115"/>
      <c r="H127" s="1114" t="s">
        <v>291</v>
      </c>
      <c r="I127" s="1115"/>
      <c r="J127" s="1114" t="s">
        <v>300</v>
      </c>
      <c r="K127" s="1115"/>
      <c r="L127" s="1115"/>
      <c r="M127" s="1114"/>
      <c r="N127" s="1115"/>
      <c r="O127" s="1115"/>
      <c r="P127" s="1114"/>
      <c r="Q127" s="1115"/>
      <c r="R127" s="1114"/>
      <c r="S127" s="1115"/>
      <c r="T127" s="1116" t="s">
        <v>312</v>
      </c>
      <c r="U127" s="1115"/>
      <c r="V127" s="1115"/>
      <c r="W127" s="1115"/>
      <c r="X127" s="1115"/>
      <c r="Y127" s="1115"/>
      <c r="Z127" s="1115"/>
      <c r="AA127" s="1115"/>
      <c r="AB127" s="1114" t="s">
        <v>281</v>
      </c>
      <c r="AC127" s="1115"/>
      <c r="AD127" s="1115"/>
      <c r="AE127" s="1115"/>
      <c r="AF127" s="1115"/>
      <c r="AG127" s="1114" t="s">
        <v>282</v>
      </c>
      <c r="AH127" s="1115"/>
      <c r="AI127" s="1115"/>
      <c r="AJ127" s="972" t="s">
        <v>68</v>
      </c>
      <c r="AK127" s="1112" t="s">
        <v>283</v>
      </c>
      <c r="AL127" s="1113"/>
      <c r="AM127" s="1113"/>
      <c r="AN127" s="1113"/>
      <c r="AO127" s="1113"/>
      <c r="AP127" s="1113"/>
      <c r="AQ127" s="973">
        <v>2170174676</v>
      </c>
      <c r="AR127" s="974">
        <v>2162173466.5</v>
      </c>
      <c r="AS127" s="973">
        <v>8001209.5</v>
      </c>
      <c r="AT127" s="975">
        <v>0</v>
      </c>
      <c r="AU127" s="1010">
        <v>2162173465.5</v>
      </c>
      <c r="AV127" s="975">
        <v>1</v>
      </c>
      <c r="AW127" s="974">
        <v>1485235955</v>
      </c>
      <c r="AX127" s="973">
        <v>676937510.5</v>
      </c>
      <c r="AY127" s="974">
        <v>1485235955</v>
      </c>
      <c r="AZ127" s="975">
        <v>0</v>
      </c>
      <c r="BA127" s="973">
        <v>1485235955</v>
      </c>
      <c r="BB127" s="975">
        <v>0</v>
      </c>
      <c r="BC127" s="975">
        <v>0</v>
      </c>
      <c r="BE127" s="977">
        <f t="shared" si="6"/>
        <v>0.99631310300111531</v>
      </c>
    </row>
    <row r="128" spans="1:57" s="859" customFormat="1" ht="12.75" x14ac:dyDescent="0.2">
      <c r="A128" s="909" t="str">
        <f t="shared" si="7"/>
        <v>A2046210</v>
      </c>
      <c r="B128" s="1084" t="s">
        <v>17</v>
      </c>
      <c r="C128" s="1081"/>
      <c r="D128" s="1084" t="s">
        <v>290</v>
      </c>
      <c r="E128" s="1081"/>
      <c r="F128" s="1084" t="s">
        <v>288</v>
      </c>
      <c r="G128" s="1081"/>
      <c r="H128" s="1084" t="s">
        <v>291</v>
      </c>
      <c r="I128" s="1081"/>
      <c r="J128" s="1084" t="s">
        <v>300</v>
      </c>
      <c r="K128" s="1081"/>
      <c r="L128" s="1081"/>
      <c r="M128" s="1084" t="s">
        <v>290</v>
      </c>
      <c r="N128" s="1081"/>
      <c r="O128" s="1081"/>
      <c r="P128" s="1084"/>
      <c r="Q128" s="1081"/>
      <c r="R128" s="1084"/>
      <c r="S128" s="1081"/>
      <c r="T128" s="1085" t="s">
        <v>71</v>
      </c>
      <c r="U128" s="1081"/>
      <c r="V128" s="1081"/>
      <c r="W128" s="1081"/>
      <c r="X128" s="1081"/>
      <c r="Y128" s="1081"/>
      <c r="Z128" s="1081"/>
      <c r="AA128" s="1081"/>
      <c r="AB128" s="1084" t="s">
        <v>281</v>
      </c>
      <c r="AC128" s="1081"/>
      <c r="AD128" s="1081"/>
      <c r="AE128" s="1081"/>
      <c r="AF128" s="1081"/>
      <c r="AG128" s="1084" t="s">
        <v>282</v>
      </c>
      <c r="AH128" s="1081"/>
      <c r="AI128" s="1081"/>
      <c r="AJ128" s="892" t="s">
        <v>68</v>
      </c>
      <c r="AK128" s="1086" t="s">
        <v>283</v>
      </c>
      <c r="AL128" s="1083"/>
      <c r="AM128" s="1083"/>
      <c r="AN128" s="1083"/>
      <c r="AO128" s="1083"/>
      <c r="AP128" s="1083"/>
      <c r="AQ128" s="893">
        <v>961214676</v>
      </c>
      <c r="AR128" s="968">
        <v>961214331</v>
      </c>
      <c r="AS128" s="894">
        <v>345</v>
      </c>
      <c r="AT128" s="894">
        <v>0</v>
      </c>
      <c r="AU128" s="1000">
        <v>961214331</v>
      </c>
      <c r="AV128" s="894">
        <v>0</v>
      </c>
      <c r="AW128" s="968">
        <v>684728779</v>
      </c>
      <c r="AX128" s="893">
        <v>276485552</v>
      </c>
      <c r="AY128" s="968">
        <v>684728779</v>
      </c>
      <c r="AZ128" s="894">
        <v>0</v>
      </c>
      <c r="BA128" s="893">
        <v>684728779</v>
      </c>
      <c r="BB128" s="894">
        <v>0</v>
      </c>
      <c r="BC128" s="894">
        <v>0</v>
      </c>
      <c r="BE128" s="895">
        <f t="shared" si="6"/>
        <v>0.99999964107913808</v>
      </c>
    </row>
    <row r="129" spans="1:57" s="859" customFormat="1" ht="15" customHeight="1" x14ac:dyDescent="0.2">
      <c r="A129" s="909" t="str">
        <f t="shared" si="7"/>
        <v>A2046310</v>
      </c>
      <c r="B129" s="1084" t="s">
        <v>17</v>
      </c>
      <c r="C129" s="1081"/>
      <c r="D129" s="1084" t="s">
        <v>290</v>
      </c>
      <c r="E129" s="1081"/>
      <c r="F129" s="1084" t="s">
        <v>288</v>
      </c>
      <c r="G129" s="1081"/>
      <c r="H129" s="1084" t="s">
        <v>291</v>
      </c>
      <c r="I129" s="1081"/>
      <c r="J129" s="1084" t="s">
        <v>300</v>
      </c>
      <c r="K129" s="1081"/>
      <c r="L129" s="1081"/>
      <c r="M129" s="1084" t="s">
        <v>297</v>
      </c>
      <c r="N129" s="1081"/>
      <c r="O129" s="1081"/>
      <c r="P129" s="1084"/>
      <c r="Q129" s="1081"/>
      <c r="R129" s="1084"/>
      <c r="S129" s="1081"/>
      <c r="T129" s="1085" t="s">
        <v>72</v>
      </c>
      <c r="U129" s="1081"/>
      <c r="V129" s="1081"/>
      <c r="W129" s="1081"/>
      <c r="X129" s="1081"/>
      <c r="Y129" s="1081"/>
      <c r="Z129" s="1081"/>
      <c r="AA129" s="1081"/>
      <c r="AB129" s="1084" t="s">
        <v>281</v>
      </c>
      <c r="AC129" s="1081"/>
      <c r="AD129" s="1081"/>
      <c r="AE129" s="1081"/>
      <c r="AF129" s="1081"/>
      <c r="AG129" s="1084" t="s">
        <v>282</v>
      </c>
      <c r="AH129" s="1081"/>
      <c r="AI129" s="1081"/>
      <c r="AJ129" s="892" t="s">
        <v>68</v>
      </c>
      <c r="AK129" s="1086" t="s">
        <v>283</v>
      </c>
      <c r="AL129" s="1083"/>
      <c r="AM129" s="1083"/>
      <c r="AN129" s="1083"/>
      <c r="AO129" s="1083"/>
      <c r="AP129" s="1083"/>
      <c r="AQ129" s="893">
        <v>8000000</v>
      </c>
      <c r="AR129" s="969">
        <v>0</v>
      </c>
      <c r="AS129" s="893">
        <v>8000000</v>
      </c>
      <c r="AT129" s="894">
        <v>0</v>
      </c>
      <c r="AU129" s="1006">
        <v>0</v>
      </c>
      <c r="AV129" s="894">
        <v>0</v>
      </c>
      <c r="AW129" s="969">
        <v>0</v>
      </c>
      <c r="AX129" s="894">
        <v>0</v>
      </c>
      <c r="AY129" s="969">
        <v>0</v>
      </c>
      <c r="AZ129" s="894">
        <v>0</v>
      </c>
      <c r="BA129" s="894">
        <v>0</v>
      </c>
      <c r="BB129" s="894">
        <v>0</v>
      </c>
      <c r="BC129" s="894">
        <v>0</v>
      </c>
      <c r="BE129" s="895">
        <f t="shared" si="6"/>
        <v>0</v>
      </c>
    </row>
    <row r="130" spans="1:57" s="859" customFormat="1" ht="12.75" x14ac:dyDescent="0.2">
      <c r="A130" s="909" t="str">
        <f t="shared" si="7"/>
        <v>A2046510</v>
      </c>
      <c r="B130" s="1084" t="s">
        <v>17</v>
      </c>
      <c r="C130" s="1081"/>
      <c r="D130" s="1084" t="s">
        <v>290</v>
      </c>
      <c r="E130" s="1081"/>
      <c r="F130" s="1084" t="s">
        <v>288</v>
      </c>
      <c r="G130" s="1081"/>
      <c r="H130" s="1084" t="s">
        <v>291</v>
      </c>
      <c r="I130" s="1081"/>
      <c r="J130" s="1084" t="s">
        <v>300</v>
      </c>
      <c r="K130" s="1081"/>
      <c r="L130" s="1081"/>
      <c r="M130" s="1084" t="s">
        <v>292</v>
      </c>
      <c r="N130" s="1081"/>
      <c r="O130" s="1081"/>
      <c r="P130" s="1084"/>
      <c r="Q130" s="1081"/>
      <c r="R130" s="1084"/>
      <c r="S130" s="1081"/>
      <c r="T130" s="1085" t="s">
        <v>73</v>
      </c>
      <c r="U130" s="1081"/>
      <c r="V130" s="1081"/>
      <c r="W130" s="1081"/>
      <c r="X130" s="1081"/>
      <c r="Y130" s="1081"/>
      <c r="Z130" s="1081"/>
      <c r="AA130" s="1081"/>
      <c r="AB130" s="1084" t="s">
        <v>281</v>
      </c>
      <c r="AC130" s="1081"/>
      <c r="AD130" s="1081"/>
      <c r="AE130" s="1081"/>
      <c r="AF130" s="1081"/>
      <c r="AG130" s="1084" t="s">
        <v>282</v>
      </c>
      <c r="AH130" s="1081"/>
      <c r="AI130" s="1081"/>
      <c r="AJ130" s="892" t="s">
        <v>68</v>
      </c>
      <c r="AK130" s="1086" t="s">
        <v>283</v>
      </c>
      <c r="AL130" s="1083"/>
      <c r="AM130" s="1083"/>
      <c r="AN130" s="1083"/>
      <c r="AO130" s="1083"/>
      <c r="AP130" s="1083"/>
      <c r="AQ130" s="893">
        <v>1200960000</v>
      </c>
      <c r="AR130" s="968">
        <v>1200959135.5</v>
      </c>
      <c r="AS130" s="894">
        <v>864.5</v>
      </c>
      <c r="AT130" s="894">
        <v>0</v>
      </c>
      <c r="AU130" s="1000">
        <v>1200959134.5</v>
      </c>
      <c r="AV130" s="894">
        <v>1</v>
      </c>
      <c r="AW130" s="968">
        <v>800507176</v>
      </c>
      <c r="AX130" s="893">
        <v>400451958.5</v>
      </c>
      <c r="AY130" s="968">
        <v>800507176</v>
      </c>
      <c r="AZ130" s="894">
        <v>0</v>
      </c>
      <c r="BA130" s="893">
        <v>800507176</v>
      </c>
      <c r="BB130" s="894">
        <v>0</v>
      </c>
      <c r="BC130" s="894">
        <v>0</v>
      </c>
      <c r="BE130" s="895">
        <f t="shared" si="6"/>
        <v>0.99999927932653876</v>
      </c>
    </row>
    <row r="131" spans="1:57" s="859" customFormat="1" ht="15" customHeight="1" x14ac:dyDescent="0.2">
      <c r="A131" s="909" t="str">
        <f t="shared" si="7"/>
        <v>A2046810</v>
      </c>
      <c r="B131" s="1084" t="s">
        <v>17</v>
      </c>
      <c r="C131" s="1081"/>
      <c r="D131" s="1084" t="s">
        <v>290</v>
      </c>
      <c r="E131" s="1081"/>
      <c r="F131" s="1084" t="s">
        <v>288</v>
      </c>
      <c r="G131" s="1081"/>
      <c r="H131" s="1084" t="s">
        <v>291</v>
      </c>
      <c r="I131" s="1081"/>
      <c r="J131" s="1084" t="s">
        <v>300</v>
      </c>
      <c r="K131" s="1081"/>
      <c r="L131" s="1081"/>
      <c r="M131" s="1084" t="s">
        <v>302</v>
      </c>
      <c r="N131" s="1081"/>
      <c r="O131" s="1081"/>
      <c r="P131" s="1084"/>
      <c r="Q131" s="1081"/>
      <c r="R131" s="1084"/>
      <c r="S131" s="1081"/>
      <c r="T131" s="1085" t="s">
        <v>665</v>
      </c>
      <c r="U131" s="1081"/>
      <c r="V131" s="1081"/>
      <c r="W131" s="1081"/>
      <c r="X131" s="1081"/>
      <c r="Y131" s="1081"/>
      <c r="Z131" s="1081"/>
      <c r="AA131" s="1081"/>
      <c r="AB131" s="1084" t="s">
        <v>281</v>
      </c>
      <c r="AC131" s="1081"/>
      <c r="AD131" s="1081"/>
      <c r="AE131" s="1081"/>
      <c r="AF131" s="1081"/>
      <c r="AG131" s="1084" t="s">
        <v>282</v>
      </c>
      <c r="AH131" s="1081"/>
      <c r="AI131" s="1081"/>
      <c r="AJ131" s="892" t="s">
        <v>68</v>
      </c>
      <c r="AK131" s="1086" t="s">
        <v>283</v>
      </c>
      <c r="AL131" s="1083"/>
      <c r="AM131" s="1083"/>
      <c r="AN131" s="1083"/>
      <c r="AO131" s="1083"/>
      <c r="AP131" s="1083"/>
      <c r="AQ131" s="894">
        <v>0</v>
      </c>
      <c r="AR131" s="969">
        <v>0</v>
      </c>
      <c r="AS131" s="894">
        <v>0</v>
      </c>
      <c r="AT131" s="894">
        <v>0</v>
      </c>
      <c r="AU131" s="1006">
        <v>0</v>
      </c>
      <c r="AV131" s="894">
        <v>0</v>
      </c>
      <c r="AW131" s="969">
        <v>0</v>
      </c>
      <c r="AX131" s="894">
        <v>0</v>
      </c>
      <c r="AY131" s="969">
        <v>0</v>
      </c>
      <c r="AZ131" s="894">
        <v>0</v>
      </c>
      <c r="BA131" s="894">
        <v>0</v>
      </c>
      <c r="BB131" s="894">
        <v>0</v>
      </c>
      <c r="BC131" s="894">
        <v>0</v>
      </c>
      <c r="BE131" s="895" t="e">
        <f t="shared" si="6"/>
        <v>#DIV/0!</v>
      </c>
    </row>
    <row r="132" spans="1:57" s="976" customFormat="1" ht="15" customHeight="1" x14ac:dyDescent="0.2">
      <c r="A132" s="971" t="str">
        <f t="shared" si="7"/>
        <v>A204710</v>
      </c>
      <c r="B132" s="1114" t="s">
        <v>17</v>
      </c>
      <c r="C132" s="1115"/>
      <c r="D132" s="1114" t="s">
        <v>290</v>
      </c>
      <c r="E132" s="1115"/>
      <c r="F132" s="1114" t="s">
        <v>288</v>
      </c>
      <c r="G132" s="1115"/>
      <c r="H132" s="1114" t="s">
        <v>291</v>
      </c>
      <c r="I132" s="1115"/>
      <c r="J132" s="1114" t="s">
        <v>301</v>
      </c>
      <c r="K132" s="1115"/>
      <c r="L132" s="1115"/>
      <c r="M132" s="1114"/>
      <c r="N132" s="1115"/>
      <c r="O132" s="1115"/>
      <c r="P132" s="1114"/>
      <c r="Q132" s="1115"/>
      <c r="R132" s="1114"/>
      <c r="S132" s="1115"/>
      <c r="T132" s="1116" t="s">
        <v>228</v>
      </c>
      <c r="U132" s="1115"/>
      <c r="V132" s="1115"/>
      <c r="W132" s="1115"/>
      <c r="X132" s="1115"/>
      <c r="Y132" s="1115"/>
      <c r="Z132" s="1115"/>
      <c r="AA132" s="1115"/>
      <c r="AB132" s="1114" t="s">
        <v>281</v>
      </c>
      <c r="AC132" s="1115"/>
      <c r="AD132" s="1115"/>
      <c r="AE132" s="1115"/>
      <c r="AF132" s="1115"/>
      <c r="AG132" s="1114" t="s">
        <v>282</v>
      </c>
      <c r="AH132" s="1115"/>
      <c r="AI132" s="1115"/>
      <c r="AJ132" s="972" t="s">
        <v>68</v>
      </c>
      <c r="AK132" s="1112" t="s">
        <v>283</v>
      </c>
      <c r="AL132" s="1113"/>
      <c r="AM132" s="1113"/>
      <c r="AN132" s="1113"/>
      <c r="AO132" s="1113"/>
      <c r="AP132" s="1113"/>
      <c r="AQ132" s="973">
        <v>132277436</v>
      </c>
      <c r="AR132" s="974">
        <v>132171180</v>
      </c>
      <c r="AS132" s="973">
        <v>106256</v>
      </c>
      <c r="AT132" s="975">
        <v>0</v>
      </c>
      <c r="AU132" s="1010">
        <v>106547083</v>
      </c>
      <c r="AV132" s="973">
        <v>25624097</v>
      </c>
      <c r="AW132" s="974">
        <v>47626551</v>
      </c>
      <c r="AX132" s="973">
        <v>58920532</v>
      </c>
      <c r="AY132" s="974">
        <v>47626551</v>
      </c>
      <c r="AZ132" s="975">
        <v>0</v>
      </c>
      <c r="BA132" s="973">
        <v>47626551</v>
      </c>
      <c r="BB132" s="975">
        <v>0</v>
      </c>
      <c r="BC132" s="975">
        <v>0</v>
      </c>
      <c r="BE132" s="977">
        <f t="shared" si="6"/>
        <v>0.80548191907802025</v>
      </c>
    </row>
    <row r="133" spans="1:57" s="859" customFormat="1" ht="15" customHeight="1" x14ac:dyDescent="0.2">
      <c r="A133" s="909" t="str">
        <f t="shared" si="7"/>
        <v>A2047510</v>
      </c>
      <c r="B133" s="1084" t="s">
        <v>17</v>
      </c>
      <c r="C133" s="1081"/>
      <c r="D133" s="1084" t="s">
        <v>290</v>
      </c>
      <c r="E133" s="1081"/>
      <c r="F133" s="1084" t="s">
        <v>288</v>
      </c>
      <c r="G133" s="1081"/>
      <c r="H133" s="1084" t="s">
        <v>291</v>
      </c>
      <c r="I133" s="1081"/>
      <c r="J133" s="1084" t="s">
        <v>301</v>
      </c>
      <c r="K133" s="1081"/>
      <c r="L133" s="1081"/>
      <c r="M133" s="1084" t="s">
        <v>292</v>
      </c>
      <c r="N133" s="1081"/>
      <c r="O133" s="1081"/>
      <c r="P133" s="1084"/>
      <c r="Q133" s="1081"/>
      <c r="R133" s="1084"/>
      <c r="S133" s="1081"/>
      <c r="T133" s="1085" t="s">
        <v>74</v>
      </c>
      <c r="U133" s="1081"/>
      <c r="V133" s="1081"/>
      <c r="W133" s="1081"/>
      <c r="X133" s="1081"/>
      <c r="Y133" s="1081"/>
      <c r="Z133" s="1081"/>
      <c r="AA133" s="1081"/>
      <c r="AB133" s="1084" t="s">
        <v>281</v>
      </c>
      <c r="AC133" s="1081"/>
      <c r="AD133" s="1081"/>
      <c r="AE133" s="1081"/>
      <c r="AF133" s="1081"/>
      <c r="AG133" s="1084" t="s">
        <v>282</v>
      </c>
      <c r="AH133" s="1081"/>
      <c r="AI133" s="1081"/>
      <c r="AJ133" s="892" t="s">
        <v>68</v>
      </c>
      <c r="AK133" s="1086" t="s">
        <v>283</v>
      </c>
      <c r="AL133" s="1083"/>
      <c r="AM133" s="1083"/>
      <c r="AN133" s="1083"/>
      <c r="AO133" s="1083"/>
      <c r="AP133" s="1083"/>
      <c r="AQ133" s="893">
        <v>5528976</v>
      </c>
      <c r="AR133" s="968">
        <v>5528976</v>
      </c>
      <c r="AS133" s="894">
        <v>0</v>
      </c>
      <c r="AT133" s="894">
        <v>0</v>
      </c>
      <c r="AU133" s="1000">
        <v>5528976</v>
      </c>
      <c r="AV133" s="894">
        <v>0</v>
      </c>
      <c r="AW133" s="968">
        <v>5528976</v>
      </c>
      <c r="AX133" s="894">
        <v>0</v>
      </c>
      <c r="AY133" s="968">
        <v>5528976</v>
      </c>
      <c r="AZ133" s="894">
        <v>0</v>
      </c>
      <c r="BA133" s="893">
        <v>5528976</v>
      </c>
      <c r="BB133" s="894">
        <v>0</v>
      </c>
      <c r="BC133" s="894">
        <v>0</v>
      </c>
      <c r="BE133" s="895">
        <f t="shared" si="6"/>
        <v>1</v>
      </c>
    </row>
    <row r="134" spans="1:57" s="859" customFormat="1" ht="12.75" x14ac:dyDescent="0.2">
      <c r="A134" s="909" t="str">
        <f t="shared" si="7"/>
        <v>A2047610</v>
      </c>
      <c r="B134" s="1084" t="s">
        <v>17</v>
      </c>
      <c r="C134" s="1081"/>
      <c r="D134" s="1084" t="s">
        <v>290</v>
      </c>
      <c r="E134" s="1081"/>
      <c r="F134" s="1084" t="s">
        <v>288</v>
      </c>
      <c r="G134" s="1081"/>
      <c r="H134" s="1084" t="s">
        <v>291</v>
      </c>
      <c r="I134" s="1081"/>
      <c r="J134" s="1084" t="s">
        <v>301</v>
      </c>
      <c r="K134" s="1081"/>
      <c r="L134" s="1081"/>
      <c r="M134" s="1084" t="s">
        <v>300</v>
      </c>
      <c r="N134" s="1081"/>
      <c r="O134" s="1081"/>
      <c r="P134" s="1084"/>
      <c r="Q134" s="1081"/>
      <c r="R134" s="1084"/>
      <c r="S134" s="1081"/>
      <c r="T134" s="1085" t="s">
        <v>75</v>
      </c>
      <c r="U134" s="1081"/>
      <c r="V134" s="1081"/>
      <c r="W134" s="1081"/>
      <c r="X134" s="1081"/>
      <c r="Y134" s="1081"/>
      <c r="Z134" s="1081"/>
      <c r="AA134" s="1081"/>
      <c r="AB134" s="1084" t="s">
        <v>281</v>
      </c>
      <c r="AC134" s="1081"/>
      <c r="AD134" s="1081"/>
      <c r="AE134" s="1081"/>
      <c r="AF134" s="1081"/>
      <c r="AG134" s="1084" t="s">
        <v>282</v>
      </c>
      <c r="AH134" s="1081"/>
      <c r="AI134" s="1081"/>
      <c r="AJ134" s="892" t="s">
        <v>68</v>
      </c>
      <c r="AK134" s="1086" t="s">
        <v>283</v>
      </c>
      <c r="AL134" s="1083"/>
      <c r="AM134" s="1083"/>
      <c r="AN134" s="1083"/>
      <c r="AO134" s="1083"/>
      <c r="AP134" s="1083"/>
      <c r="AQ134" s="893">
        <v>126748460</v>
      </c>
      <c r="AR134" s="968">
        <v>126642204</v>
      </c>
      <c r="AS134" s="893">
        <v>106256</v>
      </c>
      <c r="AT134" s="894">
        <v>0</v>
      </c>
      <c r="AU134" s="1000">
        <v>101018107</v>
      </c>
      <c r="AV134" s="893">
        <v>25624097</v>
      </c>
      <c r="AW134" s="968">
        <v>42097575</v>
      </c>
      <c r="AX134" s="893">
        <v>58920532</v>
      </c>
      <c r="AY134" s="968">
        <v>42097575</v>
      </c>
      <c r="AZ134" s="894">
        <v>0</v>
      </c>
      <c r="BA134" s="893">
        <v>42097575</v>
      </c>
      <c r="BB134" s="894">
        <v>0</v>
      </c>
      <c r="BC134" s="894">
        <v>0</v>
      </c>
      <c r="BE134" s="895">
        <f t="shared" si="6"/>
        <v>0.79699672090690488</v>
      </c>
    </row>
    <row r="135" spans="1:57" s="976" customFormat="1" ht="15" customHeight="1" x14ac:dyDescent="0.2">
      <c r="A135" s="971" t="str">
        <f t="shared" si="7"/>
        <v>A204810</v>
      </c>
      <c r="B135" s="1114" t="s">
        <v>17</v>
      </c>
      <c r="C135" s="1115"/>
      <c r="D135" s="1114" t="s">
        <v>290</v>
      </c>
      <c r="E135" s="1115"/>
      <c r="F135" s="1114" t="s">
        <v>288</v>
      </c>
      <c r="G135" s="1115"/>
      <c r="H135" s="1114" t="s">
        <v>291</v>
      </c>
      <c r="I135" s="1115"/>
      <c r="J135" s="1114" t="s">
        <v>302</v>
      </c>
      <c r="K135" s="1115"/>
      <c r="L135" s="1115"/>
      <c r="M135" s="1114"/>
      <c r="N135" s="1115"/>
      <c r="O135" s="1115"/>
      <c r="P135" s="1114"/>
      <c r="Q135" s="1115"/>
      <c r="R135" s="1114"/>
      <c r="S135" s="1115"/>
      <c r="T135" s="1116" t="s">
        <v>313</v>
      </c>
      <c r="U135" s="1115"/>
      <c r="V135" s="1115"/>
      <c r="W135" s="1115"/>
      <c r="X135" s="1115"/>
      <c r="Y135" s="1115"/>
      <c r="Z135" s="1115"/>
      <c r="AA135" s="1115"/>
      <c r="AB135" s="1114" t="s">
        <v>281</v>
      </c>
      <c r="AC135" s="1115"/>
      <c r="AD135" s="1115"/>
      <c r="AE135" s="1115"/>
      <c r="AF135" s="1115"/>
      <c r="AG135" s="1114" t="s">
        <v>282</v>
      </c>
      <c r="AH135" s="1115"/>
      <c r="AI135" s="1115"/>
      <c r="AJ135" s="972" t="s">
        <v>68</v>
      </c>
      <c r="AK135" s="1112" t="s">
        <v>283</v>
      </c>
      <c r="AL135" s="1113"/>
      <c r="AM135" s="1113"/>
      <c r="AN135" s="1113"/>
      <c r="AO135" s="1113"/>
      <c r="AP135" s="1113"/>
      <c r="AQ135" s="973">
        <v>1318176172</v>
      </c>
      <c r="AR135" s="974">
        <v>1318176172</v>
      </c>
      <c r="AS135" s="975">
        <v>0</v>
      </c>
      <c r="AT135" s="975">
        <v>0</v>
      </c>
      <c r="AU135" s="1010">
        <v>1206234449</v>
      </c>
      <c r="AV135" s="973">
        <v>111941723</v>
      </c>
      <c r="AW135" s="974">
        <v>1206234449</v>
      </c>
      <c r="AX135" s="975">
        <v>0</v>
      </c>
      <c r="AY135" s="974">
        <v>1193566377</v>
      </c>
      <c r="AZ135" s="973">
        <v>12668072</v>
      </c>
      <c r="BA135" s="973">
        <v>1193566377</v>
      </c>
      <c r="BB135" s="975">
        <v>0</v>
      </c>
      <c r="BC135" s="973">
        <v>1680659</v>
      </c>
      <c r="BE135" s="977">
        <f t="shared" si="6"/>
        <v>0.91507832915068044</v>
      </c>
    </row>
    <row r="136" spans="1:57" s="859" customFormat="1" ht="12.75" x14ac:dyDescent="0.2">
      <c r="A136" s="909" t="str">
        <f t="shared" si="7"/>
        <v>A2048110</v>
      </c>
      <c r="B136" s="1084" t="s">
        <v>17</v>
      </c>
      <c r="C136" s="1081"/>
      <c r="D136" s="1084" t="s">
        <v>290</v>
      </c>
      <c r="E136" s="1081"/>
      <c r="F136" s="1084" t="s">
        <v>288</v>
      </c>
      <c r="G136" s="1081"/>
      <c r="H136" s="1084" t="s">
        <v>291</v>
      </c>
      <c r="I136" s="1081"/>
      <c r="J136" s="1084" t="s">
        <v>302</v>
      </c>
      <c r="K136" s="1081"/>
      <c r="L136" s="1081"/>
      <c r="M136" s="1084" t="s">
        <v>287</v>
      </c>
      <c r="N136" s="1081"/>
      <c r="O136" s="1081"/>
      <c r="P136" s="1084"/>
      <c r="Q136" s="1081"/>
      <c r="R136" s="1084"/>
      <c r="S136" s="1081"/>
      <c r="T136" s="1085" t="s">
        <v>76</v>
      </c>
      <c r="U136" s="1081"/>
      <c r="V136" s="1081"/>
      <c r="W136" s="1081"/>
      <c r="X136" s="1081"/>
      <c r="Y136" s="1081"/>
      <c r="Z136" s="1081"/>
      <c r="AA136" s="1081"/>
      <c r="AB136" s="1084" t="s">
        <v>281</v>
      </c>
      <c r="AC136" s="1081"/>
      <c r="AD136" s="1081"/>
      <c r="AE136" s="1081"/>
      <c r="AF136" s="1081"/>
      <c r="AG136" s="1084" t="s">
        <v>282</v>
      </c>
      <c r="AH136" s="1081"/>
      <c r="AI136" s="1081"/>
      <c r="AJ136" s="892" t="s">
        <v>68</v>
      </c>
      <c r="AK136" s="1086" t="s">
        <v>283</v>
      </c>
      <c r="AL136" s="1083"/>
      <c r="AM136" s="1083"/>
      <c r="AN136" s="1083"/>
      <c r="AO136" s="1083"/>
      <c r="AP136" s="1083"/>
      <c r="AQ136" s="893">
        <v>143815862</v>
      </c>
      <c r="AR136" s="968">
        <v>143815862</v>
      </c>
      <c r="AS136" s="894">
        <v>0</v>
      </c>
      <c r="AT136" s="894">
        <v>0</v>
      </c>
      <c r="AU136" s="1000">
        <v>116466142</v>
      </c>
      <c r="AV136" s="893">
        <v>27349720</v>
      </c>
      <c r="AW136" s="968">
        <v>116466142</v>
      </c>
      <c r="AX136" s="894">
        <v>0</v>
      </c>
      <c r="AY136" s="968">
        <v>109203996</v>
      </c>
      <c r="AZ136" s="893">
        <v>7262146</v>
      </c>
      <c r="BA136" s="893">
        <v>109203996</v>
      </c>
      <c r="BB136" s="894">
        <v>0</v>
      </c>
      <c r="BC136" s="894">
        <v>0</v>
      </c>
      <c r="BE136" s="895">
        <f t="shared" si="6"/>
        <v>0.8098282093528737</v>
      </c>
    </row>
    <row r="137" spans="1:57" s="859" customFormat="1" ht="12.75" x14ac:dyDescent="0.2">
      <c r="A137" s="909" t="str">
        <f t="shared" si="7"/>
        <v>A2048210</v>
      </c>
      <c r="B137" s="1084" t="s">
        <v>17</v>
      </c>
      <c r="C137" s="1081"/>
      <c r="D137" s="1084" t="s">
        <v>290</v>
      </c>
      <c r="E137" s="1081"/>
      <c r="F137" s="1084" t="s">
        <v>288</v>
      </c>
      <c r="G137" s="1081"/>
      <c r="H137" s="1084" t="s">
        <v>291</v>
      </c>
      <c r="I137" s="1081"/>
      <c r="J137" s="1084" t="s">
        <v>302</v>
      </c>
      <c r="K137" s="1081"/>
      <c r="L137" s="1081"/>
      <c r="M137" s="1084" t="s">
        <v>290</v>
      </c>
      <c r="N137" s="1081"/>
      <c r="O137" s="1081"/>
      <c r="P137" s="1084"/>
      <c r="Q137" s="1081"/>
      <c r="R137" s="1084"/>
      <c r="S137" s="1081"/>
      <c r="T137" s="1085" t="s">
        <v>77</v>
      </c>
      <c r="U137" s="1081"/>
      <c r="V137" s="1081"/>
      <c r="W137" s="1081"/>
      <c r="X137" s="1081"/>
      <c r="Y137" s="1081"/>
      <c r="Z137" s="1081"/>
      <c r="AA137" s="1081"/>
      <c r="AB137" s="1084" t="s">
        <v>281</v>
      </c>
      <c r="AC137" s="1081"/>
      <c r="AD137" s="1081"/>
      <c r="AE137" s="1081"/>
      <c r="AF137" s="1081"/>
      <c r="AG137" s="1084" t="s">
        <v>282</v>
      </c>
      <c r="AH137" s="1081"/>
      <c r="AI137" s="1081"/>
      <c r="AJ137" s="892" t="s">
        <v>68</v>
      </c>
      <c r="AK137" s="1086" t="s">
        <v>283</v>
      </c>
      <c r="AL137" s="1083"/>
      <c r="AM137" s="1083"/>
      <c r="AN137" s="1083"/>
      <c r="AO137" s="1083"/>
      <c r="AP137" s="1083"/>
      <c r="AQ137" s="893">
        <v>794010310</v>
      </c>
      <c r="AR137" s="968">
        <v>794010310</v>
      </c>
      <c r="AS137" s="894">
        <v>0</v>
      </c>
      <c r="AT137" s="894">
        <v>0</v>
      </c>
      <c r="AU137" s="1000">
        <v>758519449</v>
      </c>
      <c r="AV137" s="893">
        <v>35490861</v>
      </c>
      <c r="AW137" s="968">
        <v>758519449</v>
      </c>
      <c r="AX137" s="894">
        <v>0</v>
      </c>
      <c r="AY137" s="968">
        <v>753704990</v>
      </c>
      <c r="AZ137" s="893">
        <v>4814459</v>
      </c>
      <c r="BA137" s="893">
        <v>753704990</v>
      </c>
      <c r="BB137" s="894">
        <v>0</v>
      </c>
      <c r="BC137" s="893">
        <v>1547759</v>
      </c>
      <c r="BE137" s="895">
        <f t="shared" si="6"/>
        <v>0.95530176302118797</v>
      </c>
    </row>
    <row r="138" spans="1:57" s="859" customFormat="1" ht="15" customHeight="1" x14ac:dyDescent="0.2">
      <c r="A138" s="909" t="str">
        <f t="shared" si="7"/>
        <v>A2048310</v>
      </c>
      <c r="B138" s="1084" t="s">
        <v>17</v>
      </c>
      <c r="C138" s="1081"/>
      <c r="D138" s="1084" t="s">
        <v>290</v>
      </c>
      <c r="E138" s="1081"/>
      <c r="F138" s="1084" t="s">
        <v>288</v>
      </c>
      <c r="G138" s="1081"/>
      <c r="H138" s="1084" t="s">
        <v>291</v>
      </c>
      <c r="I138" s="1081"/>
      <c r="J138" s="1084" t="s">
        <v>302</v>
      </c>
      <c r="K138" s="1081"/>
      <c r="L138" s="1081"/>
      <c r="M138" s="1084" t="s">
        <v>297</v>
      </c>
      <c r="N138" s="1081"/>
      <c r="O138" s="1081"/>
      <c r="P138" s="1084"/>
      <c r="Q138" s="1081"/>
      <c r="R138" s="1084"/>
      <c r="S138" s="1081"/>
      <c r="T138" s="1085" t="s">
        <v>78</v>
      </c>
      <c r="U138" s="1081"/>
      <c r="V138" s="1081"/>
      <c r="W138" s="1081"/>
      <c r="X138" s="1081"/>
      <c r="Y138" s="1081"/>
      <c r="Z138" s="1081"/>
      <c r="AA138" s="1081"/>
      <c r="AB138" s="1084" t="s">
        <v>281</v>
      </c>
      <c r="AC138" s="1081"/>
      <c r="AD138" s="1081"/>
      <c r="AE138" s="1081"/>
      <c r="AF138" s="1081"/>
      <c r="AG138" s="1084" t="s">
        <v>282</v>
      </c>
      <c r="AH138" s="1081"/>
      <c r="AI138" s="1081"/>
      <c r="AJ138" s="892" t="s">
        <v>68</v>
      </c>
      <c r="AK138" s="1086" t="s">
        <v>283</v>
      </c>
      <c r="AL138" s="1083"/>
      <c r="AM138" s="1083"/>
      <c r="AN138" s="1083"/>
      <c r="AO138" s="1083"/>
      <c r="AP138" s="1083"/>
      <c r="AQ138" s="893">
        <v>350000</v>
      </c>
      <c r="AR138" s="968">
        <v>350000</v>
      </c>
      <c r="AS138" s="894">
        <v>0</v>
      </c>
      <c r="AT138" s="894">
        <v>0</v>
      </c>
      <c r="AU138" s="1000">
        <v>106198</v>
      </c>
      <c r="AV138" s="893">
        <v>243802</v>
      </c>
      <c r="AW138" s="968">
        <v>106198</v>
      </c>
      <c r="AX138" s="894">
        <v>0</v>
      </c>
      <c r="AY138" s="968">
        <v>106198</v>
      </c>
      <c r="AZ138" s="894">
        <v>0</v>
      </c>
      <c r="BA138" s="893">
        <v>106198</v>
      </c>
      <c r="BB138" s="894">
        <v>0</v>
      </c>
      <c r="BC138" s="894">
        <v>0</v>
      </c>
      <c r="BE138" s="895">
        <f t="shared" si="6"/>
        <v>0.30342285714285716</v>
      </c>
    </row>
    <row r="139" spans="1:57" s="859" customFormat="1" ht="12.75" x14ac:dyDescent="0.2">
      <c r="A139" s="909" t="str">
        <f t="shared" si="7"/>
        <v>A2048510</v>
      </c>
      <c r="B139" s="1084" t="s">
        <v>17</v>
      </c>
      <c r="C139" s="1081"/>
      <c r="D139" s="1084" t="s">
        <v>290</v>
      </c>
      <c r="E139" s="1081"/>
      <c r="F139" s="1084" t="s">
        <v>288</v>
      </c>
      <c r="G139" s="1081"/>
      <c r="H139" s="1084" t="s">
        <v>291</v>
      </c>
      <c r="I139" s="1081"/>
      <c r="J139" s="1084" t="s">
        <v>302</v>
      </c>
      <c r="K139" s="1081"/>
      <c r="L139" s="1081"/>
      <c r="M139" s="1084" t="s">
        <v>292</v>
      </c>
      <c r="N139" s="1081"/>
      <c r="O139" s="1081"/>
      <c r="P139" s="1084"/>
      <c r="Q139" s="1081"/>
      <c r="R139" s="1084"/>
      <c r="S139" s="1081"/>
      <c r="T139" s="1085" t="s">
        <v>79</v>
      </c>
      <c r="U139" s="1081"/>
      <c r="V139" s="1081"/>
      <c r="W139" s="1081"/>
      <c r="X139" s="1081"/>
      <c r="Y139" s="1081"/>
      <c r="Z139" s="1081"/>
      <c r="AA139" s="1081"/>
      <c r="AB139" s="1084" t="s">
        <v>281</v>
      </c>
      <c r="AC139" s="1081"/>
      <c r="AD139" s="1081"/>
      <c r="AE139" s="1081"/>
      <c r="AF139" s="1081"/>
      <c r="AG139" s="1084" t="s">
        <v>282</v>
      </c>
      <c r="AH139" s="1081"/>
      <c r="AI139" s="1081"/>
      <c r="AJ139" s="892" t="s">
        <v>68</v>
      </c>
      <c r="AK139" s="1086" t="s">
        <v>283</v>
      </c>
      <c r="AL139" s="1083"/>
      <c r="AM139" s="1083"/>
      <c r="AN139" s="1083"/>
      <c r="AO139" s="1083"/>
      <c r="AP139" s="1083"/>
      <c r="AQ139" s="893">
        <v>160000000</v>
      </c>
      <c r="AR139" s="968">
        <v>160000000</v>
      </c>
      <c r="AS139" s="894">
        <v>0</v>
      </c>
      <c r="AT139" s="894">
        <v>0</v>
      </c>
      <c r="AU139" s="1000">
        <v>137067085</v>
      </c>
      <c r="AV139" s="893">
        <v>22932915</v>
      </c>
      <c r="AW139" s="968">
        <v>137067085</v>
      </c>
      <c r="AX139" s="894">
        <v>0</v>
      </c>
      <c r="AY139" s="968">
        <v>137067085</v>
      </c>
      <c r="AZ139" s="894">
        <v>0</v>
      </c>
      <c r="BA139" s="893">
        <v>137067085</v>
      </c>
      <c r="BB139" s="894">
        <v>0</v>
      </c>
      <c r="BC139" s="893">
        <v>132900</v>
      </c>
      <c r="BE139" s="895">
        <f t="shared" si="6"/>
        <v>0.85666928124999997</v>
      </c>
    </row>
    <row r="140" spans="1:57" s="859" customFormat="1" ht="12.75" x14ac:dyDescent="0.2">
      <c r="A140" s="909" t="str">
        <f t="shared" si="7"/>
        <v>A2048610</v>
      </c>
      <c r="B140" s="1084" t="s">
        <v>17</v>
      </c>
      <c r="C140" s="1081"/>
      <c r="D140" s="1084" t="s">
        <v>290</v>
      </c>
      <c r="E140" s="1081"/>
      <c r="F140" s="1084" t="s">
        <v>288</v>
      </c>
      <c r="G140" s="1081"/>
      <c r="H140" s="1084" t="s">
        <v>291</v>
      </c>
      <c r="I140" s="1081"/>
      <c r="J140" s="1084" t="s">
        <v>302</v>
      </c>
      <c r="K140" s="1081"/>
      <c r="L140" s="1081"/>
      <c r="M140" s="1084" t="s">
        <v>300</v>
      </c>
      <c r="N140" s="1081"/>
      <c r="O140" s="1081"/>
      <c r="P140" s="1084"/>
      <c r="Q140" s="1081"/>
      <c r="R140" s="1084"/>
      <c r="S140" s="1081"/>
      <c r="T140" s="1085" t="s">
        <v>80</v>
      </c>
      <c r="U140" s="1081"/>
      <c r="V140" s="1081"/>
      <c r="W140" s="1081"/>
      <c r="X140" s="1081"/>
      <c r="Y140" s="1081"/>
      <c r="Z140" s="1081"/>
      <c r="AA140" s="1081"/>
      <c r="AB140" s="1084" t="s">
        <v>281</v>
      </c>
      <c r="AC140" s="1081"/>
      <c r="AD140" s="1081"/>
      <c r="AE140" s="1081"/>
      <c r="AF140" s="1081"/>
      <c r="AG140" s="1084" t="s">
        <v>282</v>
      </c>
      <c r="AH140" s="1081"/>
      <c r="AI140" s="1081"/>
      <c r="AJ140" s="892" t="s">
        <v>68</v>
      </c>
      <c r="AK140" s="1086" t="s">
        <v>283</v>
      </c>
      <c r="AL140" s="1083"/>
      <c r="AM140" s="1083"/>
      <c r="AN140" s="1083"/>
      <c r="AO140" s="1083"/>
      <c r="AP140" s="1083"/>
      <c r="AQ140" s="893">
        <v>220000000</v>
      </c>
      <c r="AR140" s="968">
        <v>220000000</v>
      </c>
      <c r="AS140" s="894">
        <v>0</v>
      </c>
      <c r="AT140" s="894">
        <v>0</v>
      </c>
      <c r="AU140" s="1000">
        <v>194075575</v>
      </c>
      <c r="AV140" s="893">
        <v>25924425</v>
      </c>
      <c r="AW140" s="968">
        <v>194075575</v>
      </c>
      <c r="AX140" s="894">
        <v>0</v>
      </c>
      <c r="AY140" s="968">
        <v>193484108</v>
      </c>
      <c r="AZ140" s="893">
        <v>591467</v>
      </c>
      <c r="BA140" s="893">
        <v>193484108</v>
      </c>
      <c r="BB140" s="894">
        <v>0</v>
      </c>
      <c r="BC140" s="894">
        <v>0</v>
      </c>
      <c r="BE140" s="895">
        <f t="shared" si="6"/>
        <v>0.88216170454545451</v>
      </c>
    </row>
    <row r="141" spans="1:57" s="976" customFormat="1" ht="15" customHeight="1" x14ac:dyDescent="0.2">
      <c r="A141" s="971" t="str">
        <f t="shared" si="7"/>
        <v>A204910</v>
      </c>
      <c r="B141" s="1114" t="s">
        <v>17</v>
      </c>
      <c r="C141" s="1115"/>
      <c r="D141" s="1114" t="s">
        <v>290</v>
      </c>
      <c r="E141" s="1115"/>
      <c r="F141" s="1114" t="s">
        <v>288</v>
      </c>
      <c r="G141" s="1115"/>
      <c r="H141" s="1114" t="s">
        <v>291</v>
      </c>
      <c r="I141" s="1115"/>
      <c r="J141" s="1114" t="s">
        <v>296</v>
      </c>
      <c r="K141" s="1115"/>
      <c r="L141" s="1115"/>
      <c r="M141" s="1114"/>
      <c r="N141" s="1115"/>
      <c r="O141" s="1115"/>
      <c r="P141" s="1114"/>
      <c r="Q141" s="1115"/>
      <c r="R141" s="1114"/>
      <c r="S141" s="1115"/>
      <c r="T141" s="1116" t="s">
        <v>232</v>
      </c>
      <c r="U141" s="1115"/>
      <c r="V141" s="1115"/>
      <c r="W141" s="1115"/>
      <c r="X141" s="1115"/>
      <c r="Y141" s="1115"/>
      <c r="Z141" s="1115"/>
      <c r="AA141" s="1115"/>
      <c r="AB141" s="1114" t="s">
        <v>281</v>
      </c>
      <c r="AC141" s="1115"/>
      <c r="AD141" s="1115"/>
      <c r="AE141" s="1115"/>
      <c r="AF141" s="1115"/>
      <c r="AG141" s="1114" t="s">
        <v>282</v>
      </c>
      <c r="AH141" s="1115"/>
      <c r="AI141" s="1115"/>
      <c r="AJ141" s="972" t="s">
        <v>68</v>
      </c>
      <c r="AK141" s="1112" t="s">
        <v>283</v>
      </c>
      <c r="AL141" s="1113"/>
      <c r="AM141" s="1113"/>
      <c r="AN141" s="1113"/>
      <c r="AO141" s="1113"/>
      <c r="AP141" s="1113"/>
      <c r="AQ141" s="973">
        <v>575984758</v>
      </c>
      <c r="AR141" s="974">
        <v>574786498</v>
      </c>
      <c r="AS141" s="973">
        <v>1198260</v>
      </c>
      <c r="AT141" s="975">
        <v>0</v>
      </c>
      <c r="AU141" s="1010">
        <v>574786498</v>
      </c>
      <c r="AV141" s="975">
        <v>0</v>
      </c>
      <c r="AW141" s="974">
        <v>574786498</v>
      </c>
      <c r="AX141" s="975">
        <v>0</v>
      </c>
      <c r="AY141" s="974">
        <v>574786498</v>
      </c>
      <c r="AZ141" s="975">
        <v>0</v>
      </c>
      <c r="BA141" s="973">
        <v>574786498</v>
      </c>
      <c r="BB141" s="975">
        <v>0</v>
      </c>
      <c r="BC141" s="975">
        <v>0</v>
      </c>
      <c r="BE141" s="977">
        <f t="shared" si="6"/>
        <v>0.99791963244971837</v>
      </c>
    </row>
    <row r="142" spans="1:57" s="859" customFormat="1" ht="15" customHeight="1" x14ac:dyDescent="0.2">
      <c r="A142" s="909" t="str">
        <f t="shared" si="7"/>
        <v>A2049110</v>
      </c>
      <c r="B142" s="1084" t="s">
        <v>17</v>
      </c>
      <c r="C142" s="1081"/>
      <c r="D142" s="1084" t="s">
        <v>290</v>
      </c>
      <c r="E142" s="1081"/>
      <c r="F142" s="1084" t="s">
        <v>288</v>
      </c>
      <c r="G142" s="1081"/>
      <c r="H142" s="1084" t="s">
        <v>291</v>
      </c>
      <c r="I142" s="1081"/>
      <c r="J142" s="1084" t="s">
        <v>296</v>
      </c>
      <c r="K142" s="1081"/>
      <c r="L142" s="1081"/>
      <c r="M142" s="1084" t="s">
        <v>287</v>
      </c>
      <c r="N142" s="1081"/>
      <c r="O142" s="1081"/>
      <c r="P142" s="1084"/>
      <c r="Q142" s="1081"/>
      <c r="R142" s="1084"/>
      <c r="S142" s="1081"/>
      <c r="T142" s="1085" t="s">
        <v>81</v>
      </c>
      <c r="U142" s="1081"/>
      <c r="V142" s="1081"/>
      <c r="W142" s="1081"/>
      <c r="X142" s="1081"/>
      <c r="Y142" s="1081"/>
      <c r="Z142" s="1081"/>
      <c r="AA142" s="1081"/>
      <c r="AB142" s="1084" t="s">
        <v>281</v>
      </c>
      <c r="AC142" s="1081"/>
      <c r="AD142" s="1081"/>
      <c r="AE142" s="1081"/>
      <c r="AF142" s="1081"/>
      <c r="AG142" s="1084" t="s">
        <v>282</v>
      </c>
      <c r="AH142" s="1081"/>
      <c r="AI142" s="1081"/>
      <c r="AJ142" s="892" t="s">
        <v>68</v>
      </c>
      <c r="AK142" s="1086" t="s">
        <v>283</v>
      </c>
      <c r="AL142" s="1083"/>
      <c r="AM142" s="1083"/>
      <c r="AN142" s="1083"/>
      <c r="AO142" s="1083"/>
      <c r="AP142" s="1083"/>
      <c r="AQ142" s="893">
        <v>51312000</v>
      </c>
      <c r="AR142" s="968">
        <v>50113740</v>
      </c>
      <c r="AS142" s="893">
        <v>1198260</v>
      </c>
      <c r="AT142" s="894">
        <v>0</v>
      </c>
      <c r="AU142" s="1000">
        <v>50113740</v>
      </c>
      <c r="AV142" s="894">
        <v>0</v>
      </c>
      <c r="AW142" s="968">
        <v>50113740</v>
      </c>
      <c r="AX142" s="894">
        <v>0</v>
      </c>
      <c r="AY142" s="968">
        <v>50113740</v>
      </c>
      <c r="AZ142" s="894">
        <v>0</v>
      </c>
      <c r="BA142" s="893">
        <v>50113740</v>
      </c>
      <c r="BB142" s="894">
        <v>0</v>
      </c>
      <c r="BC142" s="894">
        <v>0</v>
      </c>
      <c r="BE142" s="895">
        <f t="shared" si="6"/>
        <v>0.97664756782039286</v>
      </c>
    </row>
    <row r="143" spans="1:57" s="859" customFormat="1" ht="15" customHeight="1" x14ac:dyDescent="0.2">
      <c r="A143" s="909" t="str">
        <f t="shared" si="7"/>
        <v>A2049810</v>
      </c>
      <c r="B143" s="1084" t="s">
        <v>17</v>
      </c>
      <c r="C143" s="1081"/>
      <c r="D143" s="1084" t="s">
        <v>290</v>
      </c>
      <c r="E143" s="1081"/>
      <c r="F143" s="1084" t="s">
        <v>288</v>
      </c>
      <c r="G143" s="1081"/>
      <c r="H143" s="1084" t="s">
        <v>291</v>
      </c>
      <c r="I143" s="1081"/>
      <c r="J143" s="1084" t="s">
        <v>296</v>
      </c>
      <c r="K143" s="1081"/>
      <c r="L143" s="1081"/>
      <c r="M143" s="1084" t="s">
        <v>302</v>
      </c>
      <c r="N143" s="1081"/>
      <c r="O143" s="1081"/>
      <c r="P143" s="1084"/>
      <c r="Q143" s="1081"/>
      <c r="R143" s="1084"/>
      <c r="S143" s="1081"/>
      <c r="T143" s="1085" t="s">
        <v>82</v>
      </c>
      <c r="U143" s="1081"/>
      <c r="V143" s="1081"/>
      <c r="W143" s="1081"/>
      <c r="X143" s="1081"/>
      <c r="Y143" s="1081"/>
      <c r="Z143" s="1081"/>
      <c r="AA143" s="1081"/>
      <c r="AB143" s="1084" t="s">
        <v>281</v>
      </c>
      <c r="AC143" s="1081"/>
      <c r="AD143" s="1081"/>
      <c r="AE143" s="1081"/>
      <c r="AF143" s="1081"/>
      <c r="AG143" s="1084" t="s">
        <v>282</v>
      </c>
      <c r="AH143" s="1081"/>
      <c r="AI143" s="1081"/>
      <c r="AJ143" s="892" t="s">
        <v>68</v>
      </c>
      <c r="AK143" s="1086" t="s">
        <v>283</v>
      </c>
      <c r="AL143" s="1083"/>
      <c r="AM143" s="1083"/>
      <c r="AN143" s="1083"/>
      <c r="AO143" s="1083"/>
      <c r="AP143" s="1083"/>
      <c r="AQ143" s="893">
        <v>13228888</v>
      </c>
      <c r="AR143" s="968">
        <v>13228888</v>
      </c>
      <c r="AS143" s="894">
        <v>0</v>
      </c>
      <c r="AT143" s="894">
        <v>0</v>
      </c>
      <c r="AU143" s="1000">
        <v>13228888</v>
      </c>
      <c r="AV143" s="894">
        <v>0</v>
      </c>
      <c r="AW143" s="968">
        <v>13228888</v>
      </c>
      <c r="AX143" s="894">
        <v>0</v>
      </c>
      <c r="AY143" s="968">
        <v>13228888</v>
      </c>
      <c r="AZ143" s="894">
        <v>0</v>
      </c>
      <c r="BA143" s="893">
        <v>13228888</v>
      </c>
      <c r="BB143" s="894">
        <v>0</v>
      </c>
      <c r="BC143" s="894">
        <v>0</v>
      </c>
      <c r="BE143" s="895">
        <f t="shared" si="6"/>
        <v>1</v>
      </c>
    </row>
    <row r="144" spans="1:57" s="859" customFormat="1" ht="12.75" x14ac:dyDescent="0.2">
      <c r="A144" s="909" t="str">
        <f t="shared" si="7"/>
        <v>A20491110</v>
      </c>
      <c r="B144" s="1084" t="s">
        <v>17</v>
      </c>
      <c r="C144" s="1081"/>
      <c r="D144" s="1084" t="s">
        <v>290</v>
      </c>
      <c r="E144" s="1081"/>
      <c r="F144" s="1084" t="s">
        <v>288</v>
      </c>
      <c r="G144" s="1081"/>
      <c r="H144" s="1084" t="s">
        <v>291</v>
      </c>
      <c r="I144" s="1081"/>
      <c r="J144" s="1084" t="s">
        <v>296</v>
      </c>
      <c r="K144" s="1081"/>
      <c r="L144" s="1081"/>
      <c r="M144" s="1084" t="s">
        <v>83</v>
      </c>
      <c r="N144" s="1081"/>
      <c r="O144" s="1081"/>
      <c r="P144" s="1084"/>
      <c r="Q144" s="1081"/>
      <c r="R144" s="1084"/>
      <c r="S144" s="1081"/>
      <c r="T144" s="1085" t="s">
        <v>84</v>
      </c>
      <c r="U144" s="1081"/>
      <c r="V144" s="1081"/>
      <c r="W144" s="1081"/>
      <c r="X144" s="1081"/>
      <c r="Y144" s="1081"/>
      <c r="Z144" s="1081"/>
      <c r="AA144" s="1081"/>
      <c r="AB144" s="1084" t="s">
        <v>281</v>
      </c>
      <c r="AC144" s="1081"/>
      <c r="AD144" s="1081"/>
      <c r="AE144" s="1081"/>
      <c r="AF144" s="1081"/>
      <c r="AG144" s="1084" t="s">
        <v>282</v>
      </c>
      <c r="AH144" s="1081"/>
      <c r="AI144" s="1081"/>
      <c r="AJ144" s="892" t="s">
        <v>68</v>
      </c>
      <c r="AK144" s="1086" t="s">
        <v>283</v>
      </c>
      <c r="AL144" s="1083"/>
      <c r="AM144" s="1083"/>
      <c r="AN144" s="1083"/>
      <c r="AO144" s="1083"/>
      <c r="AP144" s="1083"/>
      <c r="AQ144" s="893">
        <v>511443870</v>
      </c>
      <c r="AR144" s="968">
        <v>511443870</v>
      </c>
      <c r="AS144" s="894">
        <v>0</v>
      </c>
      <c r="AT144" s="894">
        <v>0</v>
      </c>
      <c r="AU144" s="1000">
        <v>511443870</v>
      </c>
      <c r="AV144" s="894">
        <v>0</v>
      </c>
      <c r="AW144" s="968">
        <v>511443870</v>
      </c>
      <c r="AX144" s="894">
        <v>0</v>
      </c>
      <c r="AY144" s="968">
        <v>511443870</v>
      </c>
      <c r="AZ144" s="894">
        <v>0</v>
      </c>
      <c r="BA144" s="893">
        <v>511443870</v>
      </c>
      <c r="BB144" s="894">
        <v>0</v>
      </c>
      <c r="BC144" s="894">
        <v>0</v>
      </c>
      <c r="BE144" s="895">
        <f t="shared" si="6"/>
        <v>1</v>
      </c>
    </row>
    <row r="145" spans="1:57" s="976" customFormat="1" ht="15" customHeight="1" x14ac:dyDescent="0.2">
      <c r="A145" s="971" t="str">
        <f t="shared" si="7"/>
        <v>A2041010</v>
      </c>
      <c r="B145" s="1114" t="s">
        <v>17</v>
      </c>
      <c r="C145" s="1115"/>
      <c r="D145" s="1114" t="s">
        <v>290</v>
      </c>
      <c r="E145" s="1115"/>
      <c r="F145" s="1114" t="s">
        <v>288</v>
      </c>
      <c r="G145" s="1115"/>
      <c r="H145" s="1114" t="s">
        <v>291</v>
      </c>
      <c r="I145" s="1115"/>
      <c r="J145" s="1114" t="s">
        <v>68</v>
      </c>
      <c r="K145" s="1115"/>
      <c r="L145" s="1115"/>
      <c r="M145" s="1114"/>
      <c r="N145" s="1115"/>
      <c r="O145" s="1115"/>
      <c r="P145" s="1114"/>
      <c r="Q145" s="1115"/>
      <c r="R145" s="1114"/>
      <c r="S145" s="1115"/>
      <c r="T145" s="1116" t="s">
        <v>234</v>
      </c>
      <c r="U145" s="1115"/>
      <c r="V145" s="1115"/>
      <c r="W145" s="1115"/>
      <c r="X145" s="1115"/>
      <c r="Y145" s="1115"/>
      <c r="Z145" s="1115"/>
      <c r="AA145" s="1115"/>
      <c r="AB145" s="1114" t="s">
        <v>281</v>
      </c>
      <c r="AC145" s="1115"/>
      <c r="AD145" s="1115"/>
      <c r="AE145" s="1115"/>
      <c r="AF145" s="1115"/>
      <c r="AG145" s="1114" t="s">
        <v>282</v>
      </c>
      <c r="AH145" s="1115"/>
      <c r="AI145" s="1115"/>
      <c r="AJ145" s="972" t="s">
        <v>68</v>
      </c>
      <c r="AK145" s="1112" t="s">
        <v>283</v>
      </c>
      <c r="AL145" s="1113"/>
      <c r="AM145" s="1113"/>
      <c r="AN145" s="1113"/>
      <c r="AO145" s="1113"/>
      <c r="AP145" s="1113"/>
      <c r="AQ145" s="973">
        <v>1275307548</v>
      </c>
      <c r="AR145" s="974">
        <v>1260766887</v>
      </c>
      <c r="AS145" s="973">
        <v>14540661</v>
      </c>
      <c r="AT145" s="975">
        <v>0</v>
      </c>
      <c r="AU145" s="1010">
        <v>1150537326</v>
      </c>
      <c r="AV145" s="973">
        <v>110229561</v>
      </c>
      <c r="AW145" s="974">
        <v>1094926096</v>
      </c>
      <c r="AX145" s="973">
        <v>55611230</v>
      </c>
      <c r="AY145" s="974">
        <v>1094926096</v>
      </c>
      <c r="AZ145" s="975">
        <v>0</v>
      </c>
      <c r="BA145" s="973">
        <v>1094926096</v>
      </c>
      <c r="BB145" s="975">
        <v>0</v>
      </c>
      <c r="BC145" s="975">
        <v>0</v>
      </c>
      <c r="BE145" s="977">
        <f t="shared" si="6"/>
        <v>0.90216460163223311</v>
      </c>
    </row>
    <row r="146" spans="1:57" s="859" customFormat="1" ht="15" customHeight="1" x14ac:dyDescent="0.2">
      <c r="A146" s="909" t="str">
        <f t="shared" si="7"/>
        <v>A20410110</v>
      </c>
      <c r="B146" s="1084" t="s">
        <v>17</v>
      </c>
      <c r="C146" s="1081"/>
      <c r="D146" s="1084" t="s">
        <v>290</v>
      </c>
      <c r="E146" s="1081"/>
      <c r="F146" s="1084" t="s">
        <v>288</v>
      </c>
      <c r="G146" s="1081"/>
      <c r="H146" s="1084" t="s">
        <v>291</v>
      </c>
      <c r="I146" s="1081"/>
      <c r="J146" s="1084" t="s">
        <v>68</v>
      </c>
      <c r="K146" s="1081"/>
      <c r="L146" s="1081"/>
      <c r="M146" s="1084" t="s">
        <v>287</v>
      </c>
      <c r="N146" s="1081"/>
      <c r="O146" s="1081"/>
      <c r="P146" s="1084"/>
      <c r="Q146" s="1081"/>
      <c r="R146" s="1084"/>
      <c r="S146" s="1081"/>
      <c r="T146" s="1085" t="s">
        <v>415</v>
      </c>
      <c r="U146" s="1081"/>
      <c r="V146" s="1081"/>
      <c r="W146" s="1081"/>
      <c r="X146" s="1081"/>
      <c r="Y146" s="1081"/>
      <c r="Z146" s="1081"/>
      <c r="AA146" s="1081"/>
      <c r="AB146" s="1084" t="s">
        <v>281</v>
      </c>
      <c r="AC146" s="1081"/>
      <c r="AD146" s="1081"/>
      <c r="AE146" s="1081"/>
      <c r="AF146" s="1081"/>
      <c r="AG146" s="1084" t="s">
        <v>282</v>
      </c>
      <c r="AH146" s="1081"/>
      <c r="AI146" s="1081"/>
      <c r="AJ146" s="892" t="s">
        <v>68</v>
      </c>
      <c r="AK146" s="1086" t="s">
        <v>283</v>
      </c>
      <c r="AL146" s="1083"/>
      <c r="AM146" s="1083"/>
      <c r="AN146" s="1083"/>
      <c r="AO146" s="1083"/>
      <c r="AP146" s="1083"/>
      <c r="AQ146" s="893">
        <v>72168000</v>
      </c>
      <c r="AR146" s="968">
        <v>72168000</v>
      </c>
      <c r="AS146" s="894">
        <v>0</v>
      </c>
      <c r="AT146" s="894">
        <v>0</v>
      </c>
      <c r="AU146" s="1000">
        <v>72168000</v>
      </c>
      <c r="AV146" s="894">
        <v>0</v>
      </c>
      <c r="AW146" s="968">
        <v>50535498</v>
      </c>
      <c r="AX146" s="893">
        <v>21632502</v>
      </c>
      <c r="AY146" s="968">
        <v>50535498</v>
      </c>
      <c r="AZ146" s="894">
        <v>0</v>
      </c>
      <c r="BA146" s="893">
        <v>50535498</v>
      </c>
      <c r="BB146" s="894">
        <v>0</v>
      </c>
      <c r="BC146" s="894">
        <v>0</v>
      </c>
      <c r="BE146" s="895">
        <f t="shared" si="6"/>
        <v>1</v>
      </c>
    </row>
    <row r="147" spans="1:57" s="859" customFormat="1" ht="16.5" customHeight="1" x14ac:dyDescent="0.2">
      <c r="A147" s="909" t="str">
        <f t="shared" si="7"/>
        <v>A20410210</v>
      </c>
      <c r="B147" s="1084" t="s">
        <v>17</v>
      </c>
      <c r="C147" s="1081"/>
      <c r="D147" s="1084" t="s">
        <v>290</v>
      </c>
      <c r="E147" s="1081"/>
      <c r="F147" s="1084" t="s">
        <v>288</v>
      </c>
      <c r="G147" s="1081"/>
      <c r="H147" s="1084" t="s">
        <v>291</v>
      </c>
      <c r="I147" s="1081"/>
      <c r="J147" s="1084" t="s">
        <v>68</v>
      </c>
      <c r="K147" s="1081"/>
      <c r="L147" s="1081"/>
      <c r="M147" s="1084" t="s">
        <v>290</v>
      </c>
      <c r="N147" s="1081"/>
      <c r="O147" s="1081"/>
      <c r="P147" s="1084"/>
      <c r="Q147" s="1081"/>
      <c r="R147" s="1084"/>
      <c r="S147" s="1081"/>
      <c r="T147" s="1085" t="s">
        <v>85</v>
      </c>
      <c r="U147" s="1081"/>
      <c r="V147" s="1081"/>
      <c r="W147" s="1081"/>
      <c r="X147" s="1081"/>
      <c r="Y147" s="1081"/>
      <c r="Z147" s="1081"/>
      <c r="AA147" s="1081"/>
      <c r="AB147" s="1084" t="s">
        <v>281</v>
      </c>
      <c r="AC147" s="1081"/>
      <c r="AD147" s="1081"/>
      <c r="AE147" s="1081"/>
      <c r="AF147" s="1081"/>
      <c r="AG147" s="1084" t="s">
        <v>282</v>
      </c>
      <c r="AH147" s="1081"/>
      <c r="AI147" s="1081"/>
      <c r="AJ147" s="892" t="s">
        <v>68</v>
      </c>
      <c r="AK147" s="1086" t="s">
        <v>283</v>
      </c>
      <c r="AL147" s="1083"/>
      <c r="AM147" s="1083"/>
      <c r="AN147" s="1083"/>
      <c r="AO147" s="1083"/>
      <c r="AP147" s="1083"/>
      <c r="AQ147" s="893">
        <v>1203139548</v>
      </c>
      <c r="AR147" s="968">
        <v>1188598887</v>
      </c>
      <c r="AS147" s="893">
        <v>14540661</v>
      </c>
      <c r="AT147" s="894">
        <v>0</v>
      </c>
      <c r="AU147" s="1000">
        <v>1078369326</v>
      </c>
      <c r="AV147" s="893">
        <v>110229561</v>
      </c>
      <c r="AW147" s="968">
        <v>1044390598</v>
      </c>
      <c r="AX147" s="893">
        <v>33978728</v>
      </c>
      <c r="AY147" s="968">
        <v>1044390598</v>
      </c>
      <c r="AZ147" s="894">
        <v>0</v>
      </c>
      <c r="BA147" s="893">
        <v>1044390598</v>
      </c>
      <c r="BB147" s="894">
        <v>0</v>
      </c>
      <c r="BC147" s="894">
        <v>0</v>
      </c>
      <c r="BE147" s="895">
        <f t="shared" si="6"/>
        <v>0.89629613438656575</v>
      </c>
    </row>
    <row r="148" spans="1:57" s="976" customFormat="1" ht="15" customHeight="1" x14ac:dyDescent="0.2">
      <c r="A148" s="971" t="str">
        <f t="shared" si="7"/>
        <v>A2041110</v>
      </c>
      <c r="B148" s="1114" t="s">
        <v>17</v>
      </c>
      <c r="C148" s="1115"/>
      <c r="D148" s="1114" t="s">
        <v>290</v>
      </c>
      <c r="E148" s="1115"/>
      <c r="F148" s="1114" t="s">
        <v>288</v>
      </c>
      <c r="G148" s="1115"/>
      <c r="H148" s="1114" t="s">
        <v>291</v>
      </c>
      <c r="I148" s="1115"/>
      <c r="J148" s="1114" t="s">
        <v>83</v>
      </c>
      <c r="K148" s="1115"/>
      <c r="L148" s="1115"/>
      <c r="M148" s="1114"/>
      <c r="N148" s="1115"/>
      <c r="O148" s="1115"/>
      <c r="P148" s="1114"/>
      <c r="Q148" s="1115"/>
      <c r="R148" s="1114"/>
      <c r="S148" s="1115"/>
      <c r="T148" s="1116" t="s">
        <v>235</v>
      </c>
      <c r="U148" s="1115"/>
      <c r="V148" s="1115"/>
      <c r="W148" s="1115"/>
      <c r="X148" s="1115"/>
      <c r="Y148" s="1115"/>
      <c r="Z148" s="1115"/>
      <c r="AA148" s="1115"/>
      <c r="AB148" s="1114" t="s">
        <v>281</v>
      </c>
      <c r="AC148" s="1115"/>
      <c r="AD148" s="1115"/>
      <c r="AE148" s="1115"/>
      <c r="AF148" s="1115"/>
      <c r="AG148" s="1114" t="s">
        <v>282</v>
      </c>
      <c r="AH148" s="1115"/>
      <c r="AI148" s="1115"/>
      <c r="AJ148" s="972" t="s">
        <v>68</v>
      </c>
      <c r="AK148" s="1112" t="s">
        <v>283</v>
      </c>
      <c r="AL148" s="1113"/>
      <c r="AM148" s="1113"/>
      <c r="AN148" s="1113"/>
      <c r="AO148" s="1113"/>
      <c r="AP148" s="1113"/>
      <c r="AQ148" s="973">
        <v>436460000</v>
      </c>
      <c r="AR148" s="974">
        <v>432999143</v>
      </c>
      <c r="AS148" s="973">
        <v>3460857</v>
      </c>
      <c r="AT148" s="975">
        <v>0</v>
      </c>
      <c r="AU148" s="1010">
        <v>413107813</v>
      </c>
      <c r="AV148" s="973">
        <v>19891330</v>
      </c>
      <c r="AW148" s="974">
        <v>361732095</v>
      </c>
      <c r="AX148" s="973">
        <v>51375718</v>
      </c>
      <c r="AY148" s="974">
        <v>354943850</v>
      </c>
      <c r="AZ148" s="973">
        <v>6788245</v>
      </c>
      <c r="BA148" s="973">
        <v>354943850</v>
      </c>
      <c r="BB148" s="975">
        <v>0</v>
      </c>
      <c r="BC148" s="973">
        <v>4201529</v>
      </c>
      <c r="BE148" s="977">
        <f t="shared" si="6"/>
        <v>0.94649638683957293</v>
      </c>
    </row>
    <row r="149" spans="1:57" s="976" customFormat="1" ht="15" customHeight="1" x14ac:dyDescent="0.2">
      <c r="A149" s="971" t="str">
        <f t="shared" si="7"/>
        <v>A2041113</v>
      </c>
      <c r="B149" s="1114" t="s">
        <v>17</v>
      </c>
      <c r="C149" s="1115"/>
      <c r="D149" s="1114" t="s">
        <v>290</v>
      </c>
      <c r="E149" s="1115"/>
      <c r="F149" s="1114" t="s">
        <v>288</v>
      </c>
      <c r="G149" s="1115"/>
      <c r="H149" s="1114" t="s">
        <v>291</v>
      </c>
      <c r="I149" s="1115"/>
      <c r="J149" s="1114" t="s">
        <v>83</v>
      </c>
      <c r="K149" s="1115"/>
      <c r="L149" s="1115"/>
      <c r="M149" s="1114"/>
      <c r="N149" s="1115"/>
      <c r="O149" s="1115"/>
      <c r="P149" s="1114"/>
      <c r="Q149" s="1115"/>
      <c r="R149" s="1114"/>
      <c r="S149" s="1115"/>
      <c r="T149" s="1116" t="s">
        <v>235</v>
      </c>
      <c r="U149" s="1115"/>
      <c r="V149" s="1115"/>
      <c r="W149" s="1115"/>
      <c r="X149" s="1115"/>
      <c r="Y149" s="1115"/>
      <c r="Z149" s="1115"/>
      <c r="AA149" s="1115"/>
      <c r="AB149" s="1114" t="s">
        <v>281</v>
      </c>
      <c r="AC149" s="1115"/>
      <c r="AD149" s="1115"/>
      <c r="AE149" s="1115"/>
      <c r="AF149" s="1115"/>
      <c r="AG149" s="1114" t="s">
        <v>282</v>
      </c>
      <c r="AH149" s="1115"/>
      <c r="AI149" s="1115"/>
      <c r="AJ149" s="972" t="s">
        <v>311</v>
      </c>
      <c r="AK149" s="1112" t="s">
        <v>329</v>
      </c>
      <c r="AL149" s="1113"/>
      <c r="AM149" s="1113"/>
      <c r="AN149" s="1113"/>
      <c r="AO149" s="1113"/>
      <c r="AP149" s="1113"/>
      <c r="AQ149" s="973">
        <v>550000000</v>
      </c>
      <c r="AR149" s="974">
        <v>550000000</v>
      </c>
      <c r="AS149" s="975">
        <v>0</v>
      </c>
      <c r="AT149" s="975">
        <v>0</v>
      </c>
      <c r="AU149" s="1010">
        <v>530377324</v>
      </c>
      <c r="AV149" s="973">
        <v>19622676</v>
      </c>
      <c r="AW149" s="974">
        <v>284657528</v>
      </c>
      <c r="AX149" s="973">
        <v>245719796</v>
      </c>
      <c r="AY149" s="974">
        <v>281689125</v>
      </c>
      <c r="AZ149" s="973">
        <v>2968403</v>
      </c>
      <c r="BA149" s="973">
        <v>281689125</v>
      </c>
      <c r="BB149" s="975">
        <v>0</v>
      </c>
      <c r="BC149" s="975">
        <v>0</v>
      </c>
      <c r="BE149" s="977">
        <f t="shared" si="6"/>
        <v>0.96432240727272722</v>
      </c>
    </row>
    <row r="150" spans="1:57" s="859" customFormat="1" ht="12.75" x14ac:dyDescent="0.2">
      <c r="A150" s="909" t="str">
        <f t="shared" si="7"/>
        <v>A20411110</v>
      </c>
      <c r="B150" s="1084" t="s">
        <v>17</v>
      </c>
      <c r="C150" s="1081"/>
      <c r="D150" s="1084" t="s">
        <v>290</v>
      </c>
      <c r="E150" s="1081"/>
      <c r="F150" s="1084" t="s">
        <v>288</v>
      </c>
      <c r="G150" s="1081"/>
      <c r="H150" s="1084" t="s">
        <v>291</v>
      </c>
      <c r="I150" s="1081"/>
      <c r="J150" s="1084" t="s">
        <v>83</v>
      </c>
      <c r="K150" s="1081"/>
      <c r="L150" s="1081"/>
      <c r="M150" s="1084" t="s">
        <v>287</v>
      </c>
      <c r="N150" s="1081"/>
      <c r="O150" s="1081"/>
      <c r="P150" s="1084"/>
      <c r="Q150" s="1081"/>
      <c r="R150" s="1084"/>
      <c r="S150" s="1081"/>
      <c r="T150" s="1085" t="s">
        <v>86</v>
      </c>
      <c r="U150" s="1081"/>
      <c r="V150" s="1081"/>
      <c r="W150" s="1081"/>
      <c r="X150" s="1081"/>
      <c r="Y150" s="1081"/>
      <c r="Z150" s="1081"/>
      <c r="AA150" s="1081"/>
      <c r="AB150" s="1084" t="s">
        <v>281</v>
      </c>
      <c r="AC150" s="1081"/>
      <c r="AD150" s="1081"/>
      <c r="AE150" s="1081"/>
      <c r="AF150" s="1081"/>
      <c r="AG150" s="1084" t="s">
        <v>282</v>
      </c>
      <c r="AH150" s="1081"/>
      <c r="AI150" s="1081"/>
      <c r="AJ150" s="892" t="s">
        <v>68</v>
      </c>
      <c r="AK150" s="1086" t="s">
        <v>283</v>
      </c>
      <c r="AL150" s="1083"/>
      <c r="AM150" s="1083"/>
      <c r="AN150" s="1083"/>
      <c r="AO150" s="1083"/>
      <c r="AP150" s="1083"/>
      <c r="AQ150" s="893">
        <v>150000000</v>
      </c>
      <c r="AR150" s="968">
        <v>150000000</v>
      </c>
      <c r="AS150" s="894">
        <v>0</v>
      </c>
      <c r="AT150" s="894">
        <v>0</v>
      </c>
      <c r="AU150" s="1000">
        <v>135365227</v>
      </c>
      <c r="AV150" s="893">
        <v>14634773</v>
      </c>
      <c r="AW150" s="968">
        <v>122637552</v>
      </c>
      <c r="AX150" s="893">
        <v>12727675</v>
      </c>
      <c r="AY150" s="968">
        <v>122637552</v>
      </c>
      <c r="AZ150" s="894">
        <v>0</v>
      </c>
      <c r="BA150" s="893">
        <v>122637552</v>
      </c>
      <c r="BB150" s="894">
        <v>0</v>
      </c>
      <c r="BC150" s="893">
        <v>2964100</v>
      </c>
      <c r="BE150" s="895">
        <f t="shared" si="6"/>
        <v>0.90243484666666662</v>
      </c>
    </row>
    <row r="151" spans="1:57" s="859" customFormat="1" ht="15" customHeight="1" x14ac:dyDescent="0.2">
      <c r="A151" s="909" t="str">
        <f t="shared" si="7"/>
        <v>A20411113</v>
      </c>
      <c r="B151" s="1084" t="s">
        <v>17</v>
      </c>
      <c r="C151" s="1081"/>
      <c r="D151" s="1084" t="s">
        <v>290</v>
      </c>
      <c r="E151" s="1081"/>
      <c r="F151" s="1084" t="s">
        <v>288</v>
      </c>
      <c r="G151" s="1081"/>
      <c r="H151" s="1084" t="s">
        <v>291</v>
      </c>
      <c r="I151" s="1081"/>
      <c r="J151" s="1084" t="s">
        <v>83</v>
      </c>
      <c r="K151" s="1081"/>
      <c r="L151" s="1081"/>
      <c r="M151" s="1084" t="s">
        <v>287</v>
      </c>
      <c r="N151" s="1081"/>
      <c r="O151" s="1081"/>
      <c r="P151" s="1084"/>
      <c r="Q151" s="1081"/>
      <c r="R151" s="1084"/>
      <c r="S151" s="1081"/>
      <c r="T151" s="1085" t="s">
        <v>86</v>
      </c>
      <c r="U151" s="1081"/>
      <c r="V151" s="1081"/>
      <c r="W151" s="1081"/>
      <c r="X151" s="1081"/>
      <c r="Y151" s="1081"/>
      <c r="Z151" s="1081"/>
      <c r="AA151" s="1081"/>
      <c r="AB151" s="1084" t="s">
        <v>281</v>
      </c>
      <c r="AC151" s="1081"/>
      <c r="AD151" s="1081"/>
      <c r="AE151" s="1081"/>
      <c r="AF151" s="1081"/>
      <c r="AG151" s="1084" t="s">
        <v>282</v>
      </c>
      <c r="AH151" s="1081"/>
      <c r="AI151" s="1081"/>
      <c r="AJ151" s="892" t="s">
        <v>311</v>
      </c>
      <c r="AK151" s="1086" t="s">
        <v>329</v>
      </c>
      <c r="AL151" s="1083"/>
      <c r="AM151" s="1083"/>
      <c r="AN151" s="1083"/>
      <c r="AO151" s="1083"/>
      <c r="AP151" s="1083"/>
      <c r="AQ151" s="893">
        <v>50000000</v>
      </c>
      <c r="AR151" s="968">
        <v>50000000</v>
      </c>
      <c r="AS151" s="894">
        <v>0</v>
      </c>
      <c r="AT151" s="894">
        <v>0</v>
      </c>
      <c r="AU151" s="1000">
        <v>50000000</v>
      </c>
      <c r="AV151" s="894">
        <v>0</v>
      </c>
      <c r="AW151" s="968">
        <v>16454119</v>
      </c>
      <c r="AX151" s="893">
        <v>33545881</v>
      </c>
      <c r="AY151" s="968">
        <v>16454119</v>
      </c>
      <c r="AZ151" s="894">
        <v>0</v>
      </c>
      <c r="BA151" s="893">
        <v>16454119</v>
      </c>
      <c r="BB151" s="894">
        <v>0</v>
      </c>
      <c r="BC151" s="894">
        <v>0</v>
      </c>
      <c r="BE151" s="895">
        <f t="shared" si="6"/>
        <v>1</v>
      </c>
    </row>
    <row r="152" spans="1:57" s="859" customFormat="1" ht="12.75" x14ac:dyDescent="0.2">
      <c r="A152" s="909" t="str">
        <f t="shared" si="7"/>
        <v>A20411210</v>
      </c>
      <c r="B152" s="1084" t="s">
        <v>17</v>
      </c>
      <c r="C152" s="1081"/>
      <c r="D152" s="1084" t="s">
        <v>290</v>
      </c>
      <c r="E152" s="1081"/>
      <c r="F152" s="1084" t="s">
        <v>288</v>
      </c>
      <c r="G152" s="1081"/>
      <c r="H152" s="1084" t="s">
        <v>291</v>
      </c>
      <c r="I152" s="1081"/>
      <c r="J152" s="1084" t="s">
        <v>83</v>
      </c>
      <c r="K152" s="1081"/>
      <c r="L152" s="1081"/>
      <c r="M152" s="1084" t="s">
        <v>290</v>
      </c>
      <c r="N152" s="1081"/>
      <c r="O152" s="1081"/>
      <c r="P152" s="1084"/>
      <c r="Q152" s="1081"/>
      <c r="R152" s="1084"/>
      <c r="S152" s="1081"/>
      <c r="T152" s="1085" t="s">
        <v>87</v>
      </c>
      <c r="U152" s="1081"/>
      <c r="V152" s="1081"/>
      <c r="W152" s="1081"/>
      <c r="X152" s="1081"/>
      <c r="Y152" s="1081"/>
      <c r="Z152" s="1081"/>
      <c r="AA152" s="1081"/>
      <c r="AB152" s="1084" t="s">
        <v>281</v>
      </c>
      <c r="AC152" s="1081"/>
      <c r="AD152" s="1081"/>
      <c r="AE152" s="1081"/>
      <c r="AF152" s="1081"/>
      <c r="AG152" s="1084" t="s">
        <v>282</v>
      </c>
      <c r="AH152" s="1081"/>
      <c r="AI152" s="1081"/>
      <c r="AJ152" s="892" t="s">
        <v>68</v>
      </c>
      <c r="AK152" s="1086" t="s">
        <v>283</v>
      </c>
      <c r="AL152" s="1083"/>
      <c r="AM152" s="1083"/>
      <c r="AN152" s="1083"/>
      <c r="AO152" s="1083"/>
      <c r="AP152" s="1083"/>
      <c r="AQ152" s="893">
        <v>286460000</v>
      </c>
      <c r="AR152" s="968">
        <v>282999143</v>
      </c>
      <c r="AS152" s="893">
        <v>3460857</v>
      </c>
      <c r="AT152" s="894">
        <v>0</v>
      </c>
      <c r="AU152" s="1000">
        <v>277742586</v>
      </c>
      <c r="AV152" s="893">
        <v>5256557</v>
      </c>
      <c r="AW152" s="968">
        <v>239094543</v>
      </c>
      <c r="AX152" s="893">
        <v>38648043</v>
      </c>
      <c r="AY152" s="968">
        <v>232306298</v>
      </c>
      <c r="AZ152" s="893">
        <v>6788245</v>
      </c>
      <c r="BA152" s="893">
        <v>232306298</v>
      </c>
      <c r="BB152" s="894">
        <v>0</v>
      </c>
      <c r="BC152" s="893">
        <v>1237429</v>
      </c>
      <c r="BE152" s="895">
        <f t="shared" si="6"/>
        <v>0.96956847727431406</v>
      </c>
    </row>
    <row r="153" spans="1:57" s="859" customFormat="1" ht="12.75" x14ac:dyDescent="0.2">
      <c r="A153" s="909" t="str">
        <f t="shared" si="7"/>
        <v>A20411213</v>
      </c>
      <c r="B153" s="1084" t="s">
        <v>17</v>
      </c>
      <c r="C153" s="1081"/>
      <c r="D153" s="1084" t="s">
        <v>290</v>
      </c>
      <c r="E153" s="1081"/>
      <c r="F153" s="1084" t="s">
        <v>288</v>
      </c>
      <c r="G153" s="1081"/>
      <c r="H153" s="1084" t="s">
        <v>291</v>
      </c>
      <c r="I153" s="1081"/>
      <c r="J153" s="1084" t="s">
        <v>83</v>
      </c>
      <c r="K153" s="1081"/>
      <c r="L153" s="1081"/>
      <c r="M153" s="1084" t="s">
        <v>290</v>
      </c>
      <c r="N153" s="1081"/>
      <c r="O153" s="1081"/>
      <c r="P153" s="1084"/>
      <c r="Q153" s="1081"/>
      <c r="R153" s="1084"/>
      <c r="S153" s="1081"/>
      <c r="T153" s="1085" t="s">
        <v>87</v>
      </c>
      <c r="U153" s="1081"/>
      <c r="V153" s="1081"/>
      <c r="W153" s="1081"/>
      <c r="X153" s="1081"/>
      <c r="Y153" s="1081"/>
      <c r="Z153" s="1081"/>
      <c r="AA153" s="1081"/>
      <c r="AB153" s="1084" t="s">
        <v>281</v>
      </c>
      <c r="AC153" s="1081"/>
      <c r="AD153" s="1081"/>
      <c r="AE153" s="1081"/>
      <c r="AF153" s="1081"/>
      <c r="AG153" s="1084" t="s">
        <v>282</v>
      </c>
      <c r="AH153" s="1081"/>
      <c r="AI153" s="1081"/>
      <c r="AJ153" s="892" t="s">
        <v>311</v>
      </c>
      <c r="AK153" s="1086" t="s">
        <v>329</v>
      </c>
      <c r="AL153" s="1083"/>
      <c r="AM153" s="1083"/>
      <c r="AN153" s="1083"/>
      <c r="AO153" s="1083"/>
      <c r="AP153" s="1083"/>
      <c r="AQ153" s="893">
        <v>500000000</v>
      </c>
      <c r="AR153" s="968">
        <v>500000000</v>
      </c>
      <c r="AS153" s="894">
        <v>0</v>
      </c>
      <c r="AT153" s="894">
        <v>0</v>
      </c>
      <c r="AU153" s="1000">
        <v>480377324</v>
      </c>
      <c r="AV153" s="893">
        <v>19622676</v>
      </c>
      <c r="AW153" s="968">
        <v>268203409</v>
      </c>
      <c r="AX153" s="893">
        <v>212173915</v>
      </c>
      <c r="AY153" s="968">
        <v>265235006</v>
      </c>
      <c r="AZ153" s="893">
        <v>2968403</v>
      </c>
      <c r="BA153" s="893">
        <v>265235006</v>
      </c>
      <c r="BB153" s="894">
        <v>0</v>
      </c>
      <c r="BC153" s="894">
        <v>0</v>
      </c>
      <c r="BE153" s="895">
        <f t="shared" si="6"/>
        <v>0.96075464799999999</v>
      </c>
    </row>
    <row r="154" spans="1:57" s="976" customFormat="1" ht="15" customHeight="1" x14ac:dyDescent="0.2">
      <c r="A154" s="971" t="str">
        <f t="shared" si="7"/>
        <v>A2041410</v>
      </c>
      <c r="B154" s="1117" t="s">
        <v>17</v>
      </c>
      <c r="C154" s="1115"/>
      <c r="D154" s="1117" t="s">
        <v>290</v>
      </c>
      <c r="E154" s="1115"/>
      <c r="F154" s="1117" t="s">
        <v>288</v>
      </c>
      <c r="G154" s="1115"/>
      <c r="H154" s="1117" t="s">
        <v>291</v>
      </c>
      <c r="I154" s="1115"/>
      <c r="J154" s="1117" t="s">
        <v>293</v>
      </c>
      <c r="K154" s="1115"/>
      <c r="L154" s="1115"/>
      <c r="M154" s="1117"/>
      <c r="N154" s="1115"/>
      <c r="O154" s="1115"/>
      <c r="P154" s="1117"/>
      <c r="Q154" s="1115"/>
      <c r="R154" s="1117"/>
      <c r="S154" s="1115"/>
      <c r="T154" s="1119" t="s">
        <v>416</v>
      </c>
      <c r="U154" s="1115"/>
      <c r="V154" s="1115"/>
      <c r="W154" s="1115"/>
      <c r="X154" s="1115"/>
      <c r="Y154" s="1115"/>
      <c r="Z154" s="1115"/>
      <c r="AA154" s="1115"/>
      <c r="AB154" s="1117" t="s">
        <v>281</v>
      </c>
      <c r="AC154" s="1115"/>
      <c r="AD154" s="1115"/>
      <c r="AE154" s="1115"/>
      <c r="AF154" s="1115"/>
      <c r="AG154" s="1117" t="s">
        <v>282</v>
      </c>
      <c r="AH154" s="1115"/>
      <c r="AI154" s="1115"/>
      <c r="AJ154" s="978" t="s">
        <v>68</v>
      </c>
      <c r="AK154" s="1118" t="s">
        <v>283</v>
      </c>
      <c r="AL154" s="1113"/>
      <c r="AM154" s="1113"/>
      <c r="AN154" s="1113"/>
      <c r="AO154" s="1113"/>
      <c r="AP154" s="1113"/>
      <c r="AQ154" s="979">
        <v>2500000</v>
      </c>
      <c r="AR154" s="980">
        <v>1062350</v>
      </c>
      <c r="AS154" s="979">
        <v>1437650</v>
      </c>
      <c r="AT154" s="981">
        <v>0</v>
      </c>
      <c r="AU154" s="1011">
        <v>1062350</v>
      </c>
      <c r="AV154" s="981">
        <v>0</v>
      </c>
      <c r="AW154" s="980">
        <v>1062350</v>
      </c>
      <c r="AX154" s="981">
        <v>0</v>
      </c>
      <c r="AY154" s="980">
        <v>1062350</v>
      </c>
      <c r="AZ154" s="981">
        <v>0</v>
      </c>
      <c r="BA154" s="979">
        <v>1062350</v>
      </c>
      <c r="BB154" s="981">
        <v>0</v>
      </c>
      <c r="BC154" s="981">
        <v>0</v>
      </c>
      <c r="BE154" s="982">
        <f t="shared" si="6"/>
        <v>0.42493999999999998</v>
      </c>
    </row>
    <row r="155" spans="1:57" s="976" customFormat="1" ht="15" customHeight="1" x14ac:dyDescent="0.2">
      <c r="A155" s="971" t="str">
        <f t="shared" si="7"/>
        <v>A2042110</v>
      </c>
      <c r="B155" s="1114" t="s">
        <v>17</v>
      </c>
      <c r="C155" s="1115"/>
      <c r="D155" s="1114" t="s">
        <v>290</v>
      </c>
      <c r="E155" s="1115"/>
      <c r="F155" s="1114" t="s">
        <v>288</v>
      </c>
      <c r="G155" s="1115"/>
      <c r="H155" s="1114" t="s">
        <v>291</v>
      </c>
      <c r="I155" s="1115"/>
      <c r="J155" s="1114" t="s">
        <v>309</v>
      </c>
      <c r="K155" s="1115"/>
      <c r="L155" s="1115"/>
      <c r="M155" s="1114"/>
      <c r="N155" s="1115"/>
      <c r="O155" s="1115"/>
      <c r="P155" s="1114"/>
      <c r="Q155" s="1115"/>
      <c r="R155" s="1114"/>
      <c r="S155" s="1115"/>
      <c r="T155" s="1116" t="s">
        <v>314</v>
      </c>
      <c r="U155" s="1115"/>
      <c r="V155" s="1115"/>
      <c r="W155" s="1115"/>
      <c r="X155" s="1115"/>
      <c r="Y155" s="1115"/>
      <c r="Z155" s="1115"/>
      <c r="AA155" s="1115"/>
      <c r="AB155" s="1114" t="s">
        <v>281</v>
      </c>
      <c r="AC155" s="1115"/>
      <c r="AD155" s="1115"/>
      <c r="AE155" s="1115"/>
      <c r="AF155" s="1115"/>
      <c r="AG155" s="1114" t="s">
        <v>282</v>
      </c>
      <c r="AH155" s="1115"/>
      <c r="AI155" s="1115"/>
      <c r="AJ155" s="972" t="s">
        <v>68</v>
      </c>
      <c r="AK155" s="1112" t="s">
        <v>283</v>
      </c>
      <c r="AL155" s="1113"/>
      <c r="AM155" s="1113"/>
      <c r="AN155" s="1113"/>
      <c r="AO155" s="1113"/>
      <c r="AP155" s="1113"/>
      <c r="AQ155" s="973">
        <v>99950578</v>
      </c>
      <c r="AR155" s="974">
        <v>99344458</v>
      </c>
      <c r="AS155" s="973">
        <v>606120</v>
      </c>
      <c r="AT155" s="975">
        <v>0</v>
      </c>
      <c r="AU155" s="1010">
        <v>82963880</v>
      </c>
      <c r="AV155" s="973">
        <v>16380578</v>
      </c>
      <c r="AW155" s="974">
        <v>66320000</v>
      </c>
      <c r="AX155" s="973">
        <v>16643880</v>
      </c>
      <c r="AY155" s="974">
        <v>66320000</v>
      </c>
      <c r="AZ155" s="975">
        <v>0</v>
      </c>
      <c r="BA155" s="973">
        <v>66320000</v>
      </c>
      <c r="BB155" s="975">
        <v>0</v>
      </c>
      <c r="BC155" s="975">
        <v>0</v>
      </c>
      <c r="BE155" s="977">
        <f t="shared" si="6"/>
        <v>0.83004902683003989</v>
      </c>
    </row>
    <row r="156" spans="1:57" s="976" customFormat="1" ht="15" customHeight="1" x14ac:dyDescent="0.2">
      <c r="A156" s="971" t="str">
        <f t="shared" si="7"/>
        <v>A2042113</v>
      </c>
      <c r="B156" s="1114" t="s">
        <v>17</v>
      </c>
      <c r="C156" s="1115"/>
      <c r="D156" s="1114" t="s">
        <v>290</v>
      </c>
      <c r="E156" s="1115"/>
      <c r="F156" s="1114" t="s">
        <v>288</v>
      </c>
      <c r="G156" s="1115"/>
      <c r="H156" s="1114" t="s">
        <v>291</v>
      </c>
      <c r="I156" s="1115"/>
      <c r="J156" s="1114" t="s">
        <v>309</v>
      </c>
      <c r="K156" s="1115"/>
      <c r="L156" s="1115"/>
      <c r="M156" s="1114"/>
      <c r="N156" s="1115"/>
      <c r="O156" s="1115"/>
      <c r="P156" s="1114"/>
      <c r="Q156" s="1115"/>
      <c r="R156" s="1114"/>
      <c r="S156" s="1115"/>
      <c r="T156" s="1116" t="s">
        <v>314</v>
      </c>
      <c r="U156" s="1115"/>
      <c r="V156" s="1115"/>
      <c r="W156" s="1115"/>
      <c r="X156" s="1115"/>
      <c r="Y156" s="1115"/>
      <c r="Z156" s="1115"/>
      <c r="AA156" s="1115"/>
      <c r="AB156" s="1114" t="s">
        <v>281</v>
      </c>
      <c r="AC156" s="1115"/>
      <c r="AD156" s="1115"/>
      <c r="AE156" s="1115"/>
      <c r="AF156" s="1115"/>
      <c r="AG156" s="1114" t="s">
        <v>282</v>
      </c>
      <c r="AH156" s="1115"/>
      <c r="AI156" s="1115"/>
      <c r="AJ156" s="972" t="s">
        <v>311</v>
      </c>
      <c r="AK156" s="1112" t="s">
        <v>329</v>
      </c>
      <c r="AL156" s="1113"/>
      <c r="AM156" s="1113"/>
      <c r="AN156" s="1113"/>
      <c r="AO156" s="1113"/>
      <c r="AP156" s="1113"/>
      <c r="AQ156" s="973">
        <v>120000000</v>
      </c>
      <c r="AR156" s="974">
        <v>120000000</v>
      </c>
      <c r="AS156" s="975">
        <v>0</v>
      </c>
      <c r="AT156" s="975">
        <v>0</v>
      </c>
      <c r="AU156" s="1010">
        <v>60000000</v>
      </c>
      <c r="AV156" s="973">
        <v>60000000</v>
      </c>
      <c r="AW156" s="1012">
        <v>0</v>
      </c>
      <c r="AX156" s="973">
        <v>60000000</v>
      </c>
      <c r="AY156" s="1012">
        <v>0</v>
      </c>
      <c r="AZ156" s="975">
        <v>0</v>
      </c>
      <c r="BA156" s="975">
        <v>0</v>
      </c>
      <c r="BB156" s="975">
        <v>0</v>
      </c>
      <c r="BC156" s="975">
        <v>0</v>
      </c>
      <c r="BE156" s="977">
        <f t="shared" ref="BE156:BE219" si="8">+AU156/AQ156</f>
        <v>0.5</v>
      </c>
    </row>
    <row r="157" spans="1:57" s="859" customFormat="1" ht="15" customHeight="1" x14ac:dyDescent="0.2">
      <c r="A157" s="909" t="str">
        <f t="shared" si="7"/>
        <v>A20421110</v>
      </c>
      <c r="B157" s="1084" t="s">
        <v>17</v>
      </c>
      <c r="C157" s="1081"/>
      <c r="D157" s="1084" t="s">
        <v>290</v>
      </c>
      <c r="E157" s="1081"/>
      <c r="F157" s="1084" t="s">
        <v>288</v>
      </c>
      <c r="G157" s="1081"/>
      <c r="H157" s="1084" t="s">
        <v>291</v>
      </c>
      <c r="I157" s="1081"/>
      <c r="J157" s="1084" t="s">
        <v>309</v>
      </c>
      <c r="K157" s="1081"/>
      <c r="L157" s="1081"/>
      <c r="M157" s="1084" t="s">
        <v>287</v>
      </c>
      <c r="N157" s="1081"/>
      <c r="O157" s="1081"/>
      <c r="P157" s="1084"/>
      <c r="Q157" s="1081"/>
      <c r="R157" s="1084"/>
      <c r="S157" s="1081"/>
      <c r="T157" s="1085" t="s">
        <v>88</v>
      </c>
      <c r="U157" s="1081"/>
      <c r="V157" s="1081"/>
      <c r="W157" s="1081"/>
      <c r="X157" s="1081"/>
      <c r="Y157" s="1081"/>
      <c r="Z157" s="1081"/>
      <c r="AA157" s="1081"/>
      <c r="AB157" s="1084" t="s">
        <v>281</v>
      </c>
      <c r="AC157" s="1081"/>
      <c r="AD157" s="1081"/>
      <c r="AE157" s="1081"/>
      <c r="AF157" s="1081"/>
      <c r="AG157" s="1084" t="s">
        <v>282</v>
      </c>
      <c r="AH157" s="1081"/>
      <c r="AI157" s="1081"/>
      <c r="AJ157" s="892" t="s">
        <v>68</v>
      </c>
      <c r="AK157" s="1086" t="s">
        <v>283</v>
      </c>
      <c r="AL157" s="1083"/>
      <c r="AM157" s="1083"/>
      <c r="AN157" s="1083"/>
      <c r="AO157" s="1083"/>
      <c r="AP157" s="1083"/>
      <c r="AQ157" s="893">
        <v>16630578</v>
      </c>
      <c r="AR157" s="968">
        <v>16630578</v>
      </c>
      <c r="AS157" s="894">
        <v>0</v>
      </c>
      <c r="AT157" s="894">
        <v>0</v>
      </c>
      <c r="AU157" s="1000">
        <v>250000</v>
      </c>
      <c r="AV157" s="893">
        <v>16380578</v>
      </c>
      <c r="AW157" s="968">
        <v>250000</v>
      </c>
      <c r="AX157" s="894">
        <v>0</v>
      </c>
      <c r="AY157" s="968">
        <v>250000</v>
      </c>
      <c r="AZ157" s="894">
        <v>0</v>
      </c>
      <c r="BA157" s="893">
        <v>250000</v>
      </c>
      <c r="BB157" s="894">
        <v>0</v>
      </c>
      <c r="BC157" s="894">
        <v>0</v>
      </c>
      <c r="BE157" s="895">
        <f t="shared" si="8"/>
        <v>1.5032550281776136E-2</v>
      </c>
    </row>
    <row r="158" spans="1:57" s="859" customFormat="1" ht="12.75" x14ac:dyDescent="0.2">
      <c r="A158" s="909" t="str">
        <f t="shared" si="7"/>
        <v>A20421113</v>
      </c>
      <c r="B158" s="1084" t="s">
        <v>17</v>
      </c>
      <c r="C158" s="1081"/>
      <c r="D158" s="1084" t="s">
        <v>290</v>
      </c>
      <c r="E158" s="1081"/>
      <c r="F158" s="1084" t="s">
        <v>288</v>
      </c>
      <c r="G158" s="1081"/>
      <c r="H158" s="1084" t="s">
        <v>291</v>
      </c>
      <c r="I158" s="1081"/>
      <c r="J158" s="1084" t="s">
        <v>309</v>
      </c>
      <c r="K158" s="1081"/>
      <c r="L158" s="1081"/>
      <c r="M158" s="1084" t="s">
        <v>287</v>
      </c>
      <c r="N158" s="1081"/>
      <c r="O158" s="1081"/>
      <c r="P158" s="1084"/>
      <c r="Q158" s="1081"/>
      <c r="R158" s="1084"/>
      <c r="S158" s="1081"/>
      <c r="T158" s="1085" t="s">
        <v>88</v>
      </c>
      <c r="U158" s="1081"/>
      <c r="V158" s="1081"/>
      <c r="W158" s="1081"/>
      <c r="X158" s="1081"/>
      <c r="Y158" s="1081"/>
      <c r="Z158" s="1081"/>
      <c r="AA158" s="1081"/>
      <c r="AB158" s="1084" t="s">
        <v>281</v>
      </c>
      <c r="AC158" s="1081"/>
      <c r="AD158" s="1081"/>
      <c r="AE158" s="1081"/>
      <c r="AF158" s="1081"/>
      <c r="AG158" s="1084" t="s">
        <v>282</v>
      </c>
      <c r="AH158" s="1081"/>
      <c r="AI158" s="1081"/>
      <c r="AJ158" s="892" t="s">
        <v>311</v>
      </c>
      <c r="AK158" s="1086" t="s">
        <v>329</v>
      </c>
      <c r="AL158" s="1083"/>
      <c r="AM158" s="1083"/>
      <c r="AN158" s="1083"/>
      <c r="AO158" s="1083"/>
      <c r="AP158" s="1083"/>
      <c r="AQ158" s="893">
        <v>30000000</v>
      </c>
      <c r="AR158" s="968">
        <v>30000000</v>
      </c>
      <c r="AS158" s="894">
        <v>0</v>
      </c>
      <c r="AT158" s="894">
        <v>0</v>
      </c>
      <c r="AU158" s="1006">
        <v>0</v>
      </c>
      <c r="AV158" s="893">
        <v>30000000</v>
      </c>
      <c r="AW158" s="969">
        <v>0</v>
      </c>
      <c r="AX158" s="894">
        <v>0</v>
      </c>
      <c r="AY158" s="969">
        <v>0</v>
      </c>
      <c r="AZ158" s="894">
        <v>0</v>
      </c>
      <c r="BA158" s="894">
        <v>0</v>
      </c>
      <c r="BB158" s="894">
        <v>0</v>
      </c>
      <c r="BC158" s="894">
        <v>0</v>
      </c>
      <c r="BE158" s="895">
        <f t="shared" si="8"/>
        <v>0</v>
      </c>
    </row>
    <row r="159" spans="1:57" s="859" customFormat="1" ht="15" customHeight="1" x14ac:dyDescent="0.2">
      <c r="A159" s="909" t="str">
        <f t="shared" si="7"/>
        <v>A20421410</v>
      </c>
      <c r="B159" s="1084" t="s">
        <v>17</v>
      </c>
      <c r="C159" s="1081"/>
      <c r="D159" s="1084" t="s">
        <v>290</v>
      </c>
      <c r="E159" s="1081"/>
      <c r="F159" s="1084" t="s">
        <v>288</v>
      </c>
      <c r="G159" s="1081"/>
      <c r="H159" s="1084" t="s">
        <v>291</v>
      </c>
      <c r="I159" s="1081"/>
      <c r="J159" s="1084" t="s">
        <v>309</v>
      </c>
      <c r="K159" s="1081"/>
      <c r="L159" s="1081"/>
      <c r="M159" s="1084" t="s">
        <v>291</v>
      </c>
      <c r="N159" s="1081"/>
      <c r="O159" s="1081"/>
      <c r="P159" s="1084"/>
      <c r="Q159" s="1081"/>
      <c r="R159" s="1084"/>
      <c r="S159" s="1081"/>
      <c r="T159" s="1085" t="s">
        <v>89</v>
      </c>
      <c r="U159" s="1081"/>
      <c r="V159" s="1081"/>
      <c r="W159" s="1081"/>
      <c r="X159" s="1081"/>
      <c r="Y159" s="1081"/>
      <c r="Z159" s="1081"/>
      <c r="AA159" s="1081"/>
      <c r="AB159" s="1084" t="s">
        <v>281</v>
      </c>
      <c r="AC159" s="1081"/>
      <c r="AD159" s="1081"/>
      <c r="AE159" s="1081"/>
      <c r="AF159" s="1081"/>
      <c r="AG159" s="1084" t="s">
        <v>282</v>
      </c>
      <c r="AH159" s="1081"/>
      <c r="AI159" s="1081"/>
      <c r="AJ159" s="892" t="s">
        <v>68</v>
      </c>
      <c r="AK159" s="1086" t="s">
        <v>283</v>
      </c>
      <c r="AL159" s="1083"/>
      <c r="AM159" s="1083"/>
      <c r="AN159" s="1083"/>
      <c r="AO159" s="1083"/>
      <c r="AP159" s="1083"/>
      <c r="AQ159" s="893">
        <v>16643880</v>
      </c>
      <c r="AR159" s="968">
        <v>16643880</v>
      </c>
      <c r="AS159" s="894">
        <v>0</v>
      </c>
      <c r="AT159" s="894">
        <v>0</v>
      </c>
      <c r="AU159" s="1000">
        <v>16643880</v>
      </c>
      <c r="AV159" s="894">
        <v>0</v>
      </c>
      <c r="AW159" s="969">
        <v>0</v>
      </c>
      <c r="AX159" s="893">
        <v>16643880</v>
      </c>
      <c r="AY159" s="969">
        <v>0</v>
      </c>
      <c r="AZ159" s="894">
        <v>0</v>
      </c>
      <c r="BA159" s="894">
        <v>0</v>
      </c>
      <c r="BB159" s="894">
        <v>0</v>
      </c>
      <c r="BC159" s="894">
        <v>0</v>
      </c>
      <c r="BE159" s="895">
        <f t="shared" si="8"/>
        <v>1</v>
      </c>
    </row>
    <row r="160" spans="1:57" s="859" customFormat="1" ht="12.75" x14ac:dyDescent="0.2">
      <c r="A160" s="909" t="str">
        <f t="shared" si="7"/>
        <v>A20421413</v>
      </c>
      <c r="B160" s="1084" t="s">
        <v>17</v>
      </c>
      <c r="C160" s="1081"/>
      <c r="D160" s="1084" t="s">
        <v>290</v>
      </c>
      <c r="E160" s="1081"/>
      <c r="F160" s="1084" t="s">
        <v>288</v>
      </c>
      <c r="G160" s="1081"/>
      <c r="H160" s="1084" t="s">
        <v>291</v>
      </c>
      <c r="I160" s="1081"/>
      <c r="J160" s="1084" t="s">
        <v>309</v>
      </c>
      <c r="K160" s="1081"/>
      <c r="L160" s="1081"/>
      <c r="M160" s="1084" t="s">
        <v>291</v>
      </c>
      <c r="N160" s="1081"/>
      <c r="O160" s="1081"/>
      <c r="P160" s="1084"/>
      <c r="Q160" s="1081"/>
      <c r="R160" s="1084"/>
      <c r="S160" s="1081"/>
      <c r="T160" s="1085" t="s">
        <v>89</v>
      </c>
      <c r="U160" s="1081"/>
      <c r="V160" s="1081"/>
      <c r="W160" s="1081"/>
      <c r="X160" s="1081"/>
      <c r="Y160" s="1081"/>
      <c r="Z160" s="1081"/>
      <c r="AA160" s="1081"/>
      <c r="AB160" s="1084" t="s">
        <v>281</v>
      </c>
      <c r="AC160" s="1081"/>
      <c r="AD160" s="1081"/>
      <c r="AE160" s="1081"/>
      <c r="AF160" s="1081"/>
      <c r="AG160" s="1084" t="s">
        <v>282</v>
      </c>
      <c r="AH160" s="1081"/>
      <c r="AI160" s="1081"/>
      <c r="AJ160" s="892" t="s">
        <v>311</v>
      </c>
      <c r="AK160" s="1086" t="s">
        <v>329</v>
      </c>
      <c r="AL160" s="1083"/>
      <c r="AM160" s="1083"/>
      <c r="AN160" s="1083"/>
      <c r="AO160" s="1083"/>
      <c r="AP160" s="1083"/>
      <c r="AQ160" s="893">
        <v>60000000</v>
      </c>
      <c r="AR160" s="968">
        <v>60000000</v>
      </c>
      <c r="AS160" s="894">
        <v>0</v>
      </c>
      <c r="AT160" s="894">
        <v>0</v>
      </c>
      <c r="AU160" s="1000">
        <v>60000000</v>
      </c>
      <c r="AV160" s="894">
        <v>0</v>
      </c>
      <c r="AW160" s="969">
        <v>0</v>
      </c>
      <c r="AX160" s="893">
        <v>60000000</v>
      </c>
      <c r="AY160" s="969">
        <v>0</v>
      </c>
      <c r="AZ160" s="894">
        <v>0</v>
      </c>
      <c r="BA160" s="894">
        <v>0</v>
      </c>
      <c r="BB160" s="894">
        <v>0</v>
      </c>
      <c r="BC160" s="894">
        <v>0</v>
      </c>
      <c r="BE160" s="895">
        <f t="shared" si="8"/>
        <v>1</v>
      </c>
    </row>
    <row r="161" spans="1:57" s="859" customFormat="1" ht="15" customHeight="1" x14ac:dyDescent="0.2">
      <c r="A161" s="909" t="str">
        <f t="shared" si="7"/>
        <v>A20421510</v>
      </c>
      <c r="B161" s="1084" t="s">
        <v>17</v>
      </c>
      <c r="C161" s="1081"/>
      <c r="D161" s="1084" t="s">
        <v>290</v>
      </c>
      <c r="E161" s="1081"/>
      <c r="F161" s="1084" t="s">
        <v>288</v>
      </c>
      <c r="G161" s="1081"/>
      <c r="H161" s="1084" t="s">
        <v>291</v>
      </c>
      <c r="I161" s="1081"/>
      <c r="J161" s="1084" t="s">
        <v>309</v>
      </c>
      <c r="K161" s="1081"/>
      <c r="L161" s="1081"/>
      <c r="M161" s="1084" t="s">
        <v>292</v>
      </c>
      <c r="N161" s="1081"/>
      <c r="O161" s="1081"/>
      <c r="P161" s="1084"/>
      <c r="Q161" s="1081"/>
      <c r="R161" s="1084"/>
      <c r="S161" s="1081"/>
      <c r="T161" s="1085" t="s">
        <v>90</v>
      </c>
      <c r="U161" s="1081"/>
      <c r="V161" s="1081"/>
      <c r="W161" s="1081"/>
      <c r="X161" s="1081"/>
      <c r="Y161" s="1081"/>
      <c r="Z161" s="1081"/>
      <c r="AA161" s="1081"/>
      <c r="AB161" s="1084" t="s">
        <v>281</v>
      </c>
      <c r="AC161" s="1081"/>
      <c r="AD161" s="1081"/>
      <c r="AE161" s="1081"/>
      <c r="AF161" s="1081"/>
      <c r="AG161" s="1084" t="s">
        <v>282</v>
      </c>
      <c r="AH161" s="1081"/>
      <c r="AI161" s="1081"/>
      <c r="AJ161" s="892" t="s">
        <v>68</v>
      </c>
      <c r="AK161" s="1086" t="s">
        <v>283</v>
      </c>
      <c r="AL161" s="1083"/>
      <c r="AM161" s="1083"/>
      <c r="AN161" s="1083"/>
      <c r="AO161" s="1083"/>
      <c r="AP161" s="1083"/>
      <c r="AQ161" s="893">
        <v>66070000</v>
      </c>
      <c r="AR161" s="968">
        <v>66070000</v>
      </c>
      <c r="AS161" s="894">
        <v>0</v>
      </c>
      <c r="AT161" s="894">
        <v>0</v>
      </c>
      <c r="AU161" s="1000">
        <v>66070000</v>
      </c>
      <c r="AV161" s="894">
        <v>0</v>
      </c>
      <c r="AW161" s="968">
        <v>66070000</v>
      </c>
      <c r="AX161" s="894">
        <v>0</v>
      </c>
      <c r="AY161" s="968">
        <v>66070000</v>
      </c>
      <c r="AZ161" s="894">
        <v>0</v>
      </c>
      <c r="BA161" s="893">
        <v>66070000</v>
      </c>
      <c r="BB161" s="894">
        <v>0</v>
      </c>
      <c r="BC161" s="894">
        <v>0</v>
      </c>
      <c r="BE161" s="895">
        <f t="shared" si="8"/>
        <v>1</v>
      </c>
    </row>
    <row r="162" spans="1:57" s="859" customFormat="1" ht="12.75" x14ac:dyDescent="0.2">
      <c r="A162" s="909" t="str">
        <f t="shared" ref="A162:A225" si="9">+B162&amp;D162&amp;F162&amp;H162&amp;J162&amp;M162&amp;P162&amp;R162&amp;AJ162</f>
        <v>A20421513</v>
      </c>
      <c r="B162" s="1084" t="s">
        <v>17</v>
      </c>
      <c r="C162" s="1081"/>
      <c r="D162" s="1084" t="s">
        <v>290</v>
      </c>
      <c r="E162" s="1081"/>
      <c r="F162" s="1084" t="s">
        <v>288</v>
      </c>
      <c r="G162" s="1081"/>
      <c r="H162" s="1084" t="s">
        <v>291</v>
      </c>
      <c r="I162" s="1081"/>
      <c r="J162" s="1084" t="s">
        <v>309</v>
      </c>
      <c r="K162" s="1081"/>
      <c r="L162" s="1081"/>
      <c r="M162" s="1084" t="s">
        <v>292</v>
      </c>
      <c r="N162" s="1081"/>
      <c r="O162" s="1081"/>
      <c r="P162" s="1084"/>
      <c r="Q162" s="1081"/>
      <c r="R162" s="1084"/>
      <c r="S162" s="1081"/>
      <c r="T162" s="1085" t="s">
        <v>90</v>
      </c>
      <c r="U162" s="1081"/>
      <c r="V162" s="1081"/>
      <c r="W162" s="1081"/>
      <c r="X162" s="1081"/>
      <c r="Y162" s="1081"/>
      <c r="Z162" s="1081"/>
      <c r="AA162" s="1081"/>
      <c r="AB162" s="1084" t="s">
        <v>281</v>
      </c>
      <c r="AC162" s="1081"/>
      <c r="AD162" s="1081"/>
      <c r="AE162" s="1081"/>
      <c r="AF162" s="1081"/>
      <c r="AG162" s="1084" t="s">
        <v>282</v>
      </c>
      <c r="AH162" s="1081"/>
      <c r="AI162" s="1081"/>
      <c r="AJ162" s="892" t="s">
        <v>311</v>
      </c>
      <c r="AK162" s="1086" t="s">
        <v>329</v>
      </c>
      <c r="AL162" s="1083"/>
      <c r="AM162" s="1083"/>
      <c r="AN162" s="1083"/>
      <c r="AO162" s="1083"/>
      <c r="AP162" s="1083"/>
      <c r="AQ162" s="893">
        <v>30000000</v>
      </c>
      <c r="AR162" s="968">
        <v>30000000</v>
      </c>
      <c r="AS162" s="894">
        <v>0</v>
      </c>
      <c r="AT162" s="894">
        <v>0</v>
      </c>
      <c r="AU162" s="1006">
        <v>0</v>
      </c>
      <c r="AV162" s="893">
        <v>30000000</v>
      </c>
      <c r="AW162" s="969">
        <v>0</v>
      </c>
      <c r="AX162" s="894">
        <v>0</v>
      </c>
      <c r="AY162" s="969">
        <v>0</v>
      </c>
      <c r="AZ162" s="894">
        <v>0</v>
      </c>
      <c r="BA162" s="894">
        <v>0</v>
      </c>
      <c r="BB162" s="894">
        <v>0</v>
      </c>
      <c r="BC162" s="894">
        <v>0</v>
      </c>
      <c r="BE162" s="895">
        <f t="shared" si="8"/>
        <v>0</v>
      </c>
    </row>
    <row r="163" spans="1:57" s="859" customFormat="1" ht="15" customHeight="1" x14ac:dyDescent="0.2">
      <c r="A163" s="909" t="str">
        <f t="shared" si="9"/>
        <v>A20421810</v>
      </c>
      <c r="B163" s="1084" t="s">
        <v>17</v>
      </c>
      <c r="C163" s="1081"/>
      <c r="D163" s="1084" t="s">
        <v>290</v>
      </c>
      <c r="E163" s="1081"/>
      <c r="F163" s="1084" t="s">
        <v>288</v>
      </c>
      <c r="G163" s="1081"/>
      <c r="H163" s="1084" t="s">
        <v>291</v>
      </c>
      <c r="I163" s="1081"/>
      <c r="J163" s="1084" t="s">
        <v>309</v>
      </c>
      <c r="K163" s="1081"/>
      <c r="L163" s="1081"/>
      <c r="M163" s="1084" t="s">
        <v>302</v>
      </c>
      <c r="N163" s="1081"/>
      <c r="O163" s="1081"/>
      <c r="P163" s="1084"/>
      <c r="Q163" s="1081"/>
      <c r="R163" s="1084"/>
      <c r="S163" s="1081"/>
      <c r="T163" s="1085" t="s">
        <v>91</v>
      </c>
      <c r="U163" s="1081"/>
      <c r="V163" s="1081"/>
      <c r="W163" s="1081"/>
      <c r="X163" s="1081"/>
      <c r="Y163" s="1081"/>
      <c r="Z163" s="1081"/>
      <c r="AA163" s="1081"/>
      <c r="AB163" s="1084" t="s">
        <v>281</v>
      </c>
      <c r="AC163" s="1081"/>
      <c r="AD163" s="1081"/>
      <c r="AE163" s="1081"/>
      <c r="AF163" s="1081"/>
      <c r="AG163" s="1084" t="s">
        <v>282</v>
      </c>
      <c r="AH163" s="1081"/>
      <c r="AI163" s="1081"/>
      <c r="AJ163" s="892" t="s">
        <v>68</v>
      </c>
      <c r="AK163" s="1086" t="s">
        <v>283</v>
      </c>
      <c r="AL163" s="1083"/>
      <c r="AM163" s="1083"/>
      <c r="AN163" s="1083"/>
      <c r="AO163" s="1083"/>
      <c r="AP163" s="1083"/>
      <c r="AQ163" s="893">
        <v>606120</v>
      </c>
      <c r="AR163" s="969">
        <v>0</v>
      </c>
      <c r="AS163" s="893">
        <v>606120</v>
      </c>
      <c r="AT163" s="894">
        <v>0</v>
      </c>
      <c r="AU163" s="1006">
        <v>0</v>
      </c>
      <c r="AV163" s="894">
        <v>0</v>
      </c>
      <c r="AW163" s="969">
        <v>0</v>
      </c>
      <c r="AX163" s="894">
        <v>0</v>
      </c>
      <c r="AY163" s="969">
        <v>0</v>
      </c>
      <c r="AZ163" s="894">
        <v>0</v>
      </c>
      <c r="BA163" s="894">
        <v>0</v>
      </c>
      <c r="BB163" s="894">
        <v>0</v>
      </c>
      <c r="BC163" s="894">
        <v>0</v>
      </c>
      <c r="BE163" s="895">
        <f t="shared" si="8"/>
        <v>0</v>
      </c>
    </row>
    <row r="164" spans="1:57" s="859" customFormat="1" ht="15" customHeight="1" x14ac:dyDescent="0.2">
      <c r="A164" s="909" t="str">
        <f t="shared" si="9"/>
        <v>A20421813</v>
      </c>
      <c r="B164" s="1084" t="s">
        <v>17</v>
      </c>
      <c r="C164" s="1081"/>
      <c r="D164" s="1084" t="s">
        <v>290</v>
      </c>
      <c r="E164" s="1081"/>
      <c r="F164" s="1084" t="s">
        <v>288</v>
      </c>
      <c r="G164" s="1081"/>
      <c r="H164" s="1084" t="s">
        <v>291</v>
      </c>
      <c r="I164" s="1081"/>
      <c r="J164" s="1084" t="s">
        <v>309</v>
      </c>
      <c r="K164" s="1081"/>
      <c r="L164" s="1081"/>
      <c r="M164" s="1084" t="s">
        <v>302</v>
      </c>
      <c r="N164" s="1081"/>
      <c r="O164" s="1081"/>
      <c r="P164" s="1084"/>
      <c r="Q164" s="1081"/>
      <c r="R164" s="1084"/>
      <c r="S164" s="1081"/>
      <c r="T164" s="1085" t="s">
        <v>91</v>
      </c>
      <c r="U164" s="1081"/>
      <c r="V164" s="1081"/>
      <c r="W164" s="1081"/>
      <c r="X164" s="1081"/>
      <c r="Y164" s="1081"/>
      <c r="Z164" s="1081"/>
      <c r="AA164" s="1081"/>
      <c r="AB164" s="1084" t="s">
        <v>281</v>
      </c>
      <c r="AC164" s="1081"/>
      <c r="AD164" s="1081"/>
      <c r="AE164" s="1081"/>
      <c r="AF164" s="1081"/>
      <c r="AG164" s="1084" t="s">
        <v>282</v>
      </c>
      <c r="AH164" s="1081"/>
      <c r="AI164" s="1081"/>
      <c r="AJ164" s="892" t="s">
        <v>311</v>
      </c>
      <c r="AK164" s="1086" t="s">
        <v>329</v>
      </c>
      <c r="AL164" s="1083"/>
      <c r="AM164" s="1083"/>
      <c r="AN164" s="1083"/>
      <c r="AO164" s="1083"/>
      <c r="AP164" s="1083"/>
      <c r="AQ164" s="894">
        <v>0</v>
      </c>
      <c r="AR164" s="969">
        <v>0</v>
      </c>
      <c r="AS164" s="894">
        <v>0</v>
      </c>
      <c r="AT164" s="894">
        <v>0</v>
      </c>
      <c r="AU164" s="1006">
        <v>0</v>
      </c>
      <c r="AV164" s="894">
        <v>0</v>
      </c>
      <c r="AW164" s="969">
        <v>0</v>
      </c>
      <c r="AX164" s="894">
        <v>0</v>
      </c>
      <c r="AY164" s="969">
        <v>0</v>
      </c>
      <c r="AZ164" s="894">
        <v>0</v>
      </c>
      <c r="BA164" s="894">
        <v>0</v>
      </c>
      <c r="BB164" s="894">
        <v>0</v>
      </c>
      <c r="BC164" s="894">
        <v>0</v>
      </c>
      <c r="BE164" s="895" t="e">
        <f t="shared" si="8"/>
        <v>#DIV/0!</v>
      </c>
    </row>
    <row r="165" spans="1:57" s="976" customFormat="1" ht="15" customHeight="1" x14ac:dyDescent="0.2">
      <c r="A165" s="971" t="str">
        <f t="shared" si="9"/>
        <v>A2044010</v>
      </c>
      <c r="B165" s="1114" t="s">
        <v>17</v>
      </c>
      <c r="C165" s="1115"/>
      <c r="D165" s="1114" t="s">
        <v>290</v>
      </c>
      <c r="E165" s="1115"/>
      <c r="F165" s="1114" t="s">
        <v>288</v>
      </c>
      <c r="G165" s="1115"/>
      <c r="H165" s="1114" t="s">
        <v>291</v>
      </c>
      <c r="I165" s="1115"/>
      <c r="J165" s="1114" t="s">
        <v>315</v>
      </c>
      <c r="K165" s="1115"/>
      <c r="L165" s="1115"/>
      <c r="M165" s="1114"/>
      <c r="N165" s="1115"/>
      <c r="O165" s="1115"/>
      <c r="P165" s="1114"/>
      <c r="Q165" s="1115"/>
      <c r="R165" s="1114"/>
      <c r="S165" s="1115"/>
      <c r="T165" s="1116" t="s">
        <v>316</v>
      </c>
      <c r="U165" s="1115"/>
      <c r="V165" s="1115"/>
      <c r="W165" s="1115"/>
      <c r="X165" s="1115"/>
      <c r="Y165" s="1115"/>
      <c r="Z165" s="1115"/>
      <c r="AA165" s="1115"/>
      <c r="AB165" s="1114" t="s">
        <v>281</v>
      </c>
      <c r="AC165" s="1115"/>
      <c r="AD165" s="1115"/>
      <c r="AE165" s="1115"/>
      <c r="AF165" s="1115"/>
      <c r="AG165" s="1114" t="s">
        <v>282</v>
      </c>
      <c r="AH165" s="1115"/>
      <c r="AI165" s="1115"/>
      <c r="AJ165" s="972" t="s">
        <v>68</v>
      </c>
      <c r="AK165" s="1112" t="s">
        <v>283</v>
      </c>
      <c r="AL165" s="1113"/>
      <c r="AM165" s="1113"/>
      <c r="AN165" s="1113"/>
      <c r="AO165" s="1113"/>
      <c r="AP165" s="1113"/>
      <c r="AQ165" s="973">
        <v>1880000</v>
      </c>
      <c r="AR165" s="974">
        <v>527800</v>
      </c>
      <c r="AS165" s="973">
        <v>1352200</v>
      </c>
      <c r="AT165" s="975">
        <v>0</v>
      </c>
      <c r="AU165" s="1010">
        <v>527800</v>
      </c>
      <c r="AV165" s="975">
        <v>0</v>
      </c>
      <c r="AW165" s="974">
        <v>527800</v>
      </c>
      <c r="AX165" s="975">
        <v>0</v>
      </c>
      <c r="AY165" s="974">
        <v>527800</v>
      </c>
      <c r="AZ165" s="975">
        <v>0</v>
      </c>
      <c r="BA165" s="973">
        <v>527800</v>
      </c>
      <c r="BB165" s="975">
        <v>0</v>
      </c>
      <c r="BC165" s="975">
        <v>0</v>
      </c>
      <c r="BE165" s="977">
        <f t="shared" si="8"/>
        <v>0.28074468085106385</v>
      </c>
    </row>
    <row r="166" spans="1:57" s="859" customFormat="1" ht="15" customHeight="1" x14ac:dyDescent="0.2">
      <c r="A166" s="909" t="str">
        <f t="shared" si="9"/>
        <v>A204401510</v>
      </c>
      <c r="B166" s="1084" t="s">
        <v>17</v>
      </c>
      <c r="C166" s="1081"/>
      <c r="D166" s="1084" t="s">
        <v>290</v>
      </c>
      <c r="E166" s="1081"/>
      <c r="F166" s="1084" t="s">
        <v>288</v>
      </c>
      <c r="G166" s="1081"/>
      <c r="H166" s="1084" t="s">
        <v>291</v>
      </c>
      <c r="I166" s="1081"/>
      <c r="J166" s="1084" t="s">
        <v>315</v>
      </c>
      <c r="K166" s="1081"/>
      <c r="L166" s="1081"/>
      <c r="M166" s="1084" t="s">
        <v>294</v>
      </c>
      <c r="N166" s="1081"/>
      <c r="O166" s="1081"/>
      <c r="P166" s="1084"/>
      <c r="Q166" s="1081"/>
      <c r="R166" s="1084"/>
      <c r="S166" s="1081"/>
      <c r="T166" s="1085" t="s">
        <v>186</v>
      </c>
      <c r="U166" s="1081"/>
      <c r="V166" s="1081"/>
      <c r="W166" s="1081"/>
      <c r="X166" s="1081"/>
      <c r="Y166" s="1081"/>
      <c r="Z166" s="1081"/>
      <c r="AA166" s="1081"/>
      <c r="AB166" s="1084" t="s">
        <v>281</v>
      </c>
      <c r="AC166" s="1081"/>
      <c r="AD166" s="1081"/>
      <c r="AE166" s="1081"/>
      <c r="AF166" s="1081"/>
      <c r="AG166" s="1084" t="s">
        <v>282</v>
      </c>
      <c r="AH166" s="1081"/>
      <c r="AI166" s="1081"/>
      <c r="AJ166" s="892" t="s">
        <v>68</v>
      </c>
      <c r="AK166" s="1086" t="s">
        <v>283</v>
      </c>
      <c r="AL166" s="1083"/>
      <c r="AM166" s="1083"/>
      <c r="AN166" s="1083"/>
      <c r="AO166" s="1083"/>
      <c r="AP166" s="1083"/>
      <c r="AQ166" s="893">
        <v>1880000</v>
      </c>
      <c r="AR166" s="968">
        <v>527800</v>
      </c>
      <c r="AS166" s="893">
        <v>1352200</v>
      </c>
      <c r="AT166" s="894">
        <v>0</v>
      </c>
      <c r="AU166" s="1000">
        <v>527800</v>
      </c>
      <c r="AV166" s="894">
        <v>0</v>
      </c>
      <c r="AW166" s="968">
        <v>527800</v>
      </c>
      <c r="AX166" s="894">
        <v>0</v>
      </c>
      <c r="AY166" s="968">
        <v>527800</v>
      </c>
      <c r="AZ166" s="894">
        <v>0</v>
      </c>
      <c r="BA166" s="893">
        <v>527800</v>
      </c>
      <c r="BB166" s="894">
        <v>0</v>
      </c>
      <c r="BC166" s="894">
        <v>0</v>
      </c>
      <c r="BE166" s="895">
        <f t="shared" si="8"/>
        <v>0.28074468085106385</v>
      </c>
    </row>
    <row r="167" spans="1:57" s="976" customFormat="1" ht="15" customHeight="1" x14ac:dyDescent="0.2">
      <c r="A167" s="971" t="str">
        <f t="shared" si="9"/>
        <v>A2044110</v>
      </c>
      <c r="B167" s="1114" t="s">
        <v>17</v>
      </c>
      <c r="C167" s="1115"/>
      <c r="D167" s="1114" t="s">
        <v>290</v>
      </c>
      <c r="E167" s="1115"/>
      <c r="F167" s="1114" t="s">
        <v>288</v>
      </c>
      <c r="G167" s="1115"/>
      <c r="H167" s="1114" t="s">
        <v>291</v>
      </c>
      <c r="I167" s="1115"/>
      <c r="J167" s="1114" t="s">
        <v>317</v>
      </c>
      <c r="K167" s="1115"/>
      <c r="L167" s="1115"/>
      <c r="M167" s="1114"/>
      <c r="N167" s="1115"/>
      <c r="O167" s="1115"/>
      <c r="P167" s="1114"/>
      <c r="Q167" s="1115"/>
      <c r="R167" s="1114"/>
      <c r="S167" s="1115"/>
      <c r="T167" s="1116" t="s">
        <v>92</v>
      </c>
      <c r="U167" s="1115"/>
      <c r="V167" s="1115"/>
      <c r="W167" s="1115"/>
      <c r="X167" s="1115"/>
      <c r="Y167" s="1115"/>
      <c r="Z167" s="1115"/>
      <c r="AA167" s="1115"/>
      <c r="AB167" s="1114" t="s">
        <v>281</v>
      </c>
      <c r="AC167" s="1115"/>
      <c r="AD167" s="1115"/>
      <c r="AE167" s="1115"/>
      <c r="AF167" s="1115"/>
      <c r="AG167" s="1114" t="s">
        <v>282</v>
      </c>
      <c r="AH167" s="1115"/>
      <c r="AI167" s="1115"/>
      <c r="AJ167" s="972" t="s">
        <v>68</v>
      </c>
      <c r="AK167" s="1112" t="s">
        <v>283</v>
      </c>
      <c r="AL167" s="1113"/>
      <c r="AM167" s="1113"/>
      <c r="AN167" s="1113"/>
      <c r="AO167" s="1113"/>
      <c r="AP167" s="1113"/>
      <c r="AQ167" s="973">
        <v>713100000</v>
      </c>
      <c r="AR167" s="974">
        <v>711856841</v>
      </c>
      <c r="AS167" s="973">
        <v>1243159</v>
      </c>
      <c r="AT167" s="975">
        <v>0</v>
      </c>
      <c r="AU167" s="1010">
        <v>260678202</v>
      </c>
      <c r="AV167" s="973">
        <v>451178639</v>
      </c>
      <c r="AW167" s="974">
        <v>21389771</v>
      </c>
      <c r="AX167" s="973">
        <v>239288431</v>
      </c>
      <c r="AY167" s="974">
        <v>3840462</v>
      </c>
      <c r="AZ167" s="973">
        <v>17549309</v>
      </c>
      <c r="BA167" s="973">
        <v>3840462</v>
      </c>
      <c r="BB167" s="975">
        <v>0</v>
      </c>
      <c r="BC167" s="975">
        <v>0</v>
      </c>
      <c r="BE167" s="977">
        <f t="shared" si="8"/>
        <v>0.36555630626840557</v>
      </c>
    </row>
    <row r="168" spans="1:57" s="976" customFormat="1" ht="15" customHeight="1" x14ac:dyDescent="0.2">
      <c r="A168" s="971" t="str">
        <f t="shared" si="9"/>
        <v>A2044113</v>
      </c>
      <c r="B168" s="1114" t="s">
        <v>17</v>
      </c>
      <c r="C168" s="1115"/>
      <c r="D168" s="1114" t="s">
        <v>290</v>
      </c>
      <c r="E168" s="1115"/>
      <c r="F168" s="1114" t="s">
        <v>288</v>
      </c>
      <c r="G168" s="1115"/>
      <c r="H168" s="1114" t="s">
        <v>291</v>
      </c>
      <c r="I168" s="1115"/>
      <c r="J168" s="1114" t="s">
        <v>317</v>
      </c>
      <c r="K168" s="1115"/>
      <c r="L168" s="1115"/>
      <c r="M168" s="1114"/>
      <c r="N168" s="1115"/>
      <c r="O168" s="1115"/>
      <c r="P168" s="1114"/>
      <c r="Q168" s="1115"/>
      <c r="R168" s="1114"/>
      <c r="S168" s="1115"/>
      <c r="T168" s="1116" t="s">
        <v>92</v>
      </c>
      <c r="U168" s="1115"/>
      <c r="V168" s="1115"/>
      <c r="W168" s="1115"/>
      <c r="X168" s="1115"/>
      <c r="Y168" s="1115"/>
      <c r="Z168" s="1115"/>
      <c r="AA168" s="1115"/>
      <c r="AB168" s="1114" t="s">
        <v>281</v>
      </c>
      <c r="AC168" s="1115"/>
      <c r="AD168" s="1115"/>
      <c r="AE168" s="1115"/>
      <c r="AF168" s="1115"/>
      <c r="AG168" s="1114" t="s">
        <v>282</v>
      </c>
      <c r="AH168" s="1115"/>
      <c r="AI168" s="1115"/>
      <c r="AJ168" s="972" t="s">
        <v>311</v>
      </c>
      <c r="AK168" s="1112" t="s">
        <v>329</v>
      </c>
      <c r="AL168" s="1113"/>
      <c r="AM168" s="1113"/>
      <c r="AN168" s="1113"/>
      <c r="AO168" s="1113"/>
      <c r="AP168" s="1113"/>
      <c r="AQ168" s="973">
        <v>116000000</v>
      </c>
      <c r="AR168" s="974">
        <v>116000000</v>
      </c>
      <c r="AS168" s="975">
        <v>0</v>
      </c>
      <c r="AT168" s="975">
        <v>0</v>
      </c>
      <c r="AU168" s="1010">
        <v>88000000</v>
      </c>
      <c r="AV168" s="973">
        <v>28000000</v>
      </c>
      <c r="AW168" s="1012">
        <v>0</v>
      </c>
      <c r="AX168" s="973">
        <v>88000000</v>
      </c>
      <c r="AY168" s="1012">
        <v>0</v>
      </c>
      <c r="AZ168" s="975">
        <v>0</v>
      </c>
      <c r="BA168" s="975">
        <v>0</v>
      </c>
      <c r="BB168" s="975">
        <v>0</v>
      </c>
      <c r="BC168" s="975">
        <v>0</v>
      </c>
      <c r="BE168" s="977">
        <f t="shared" si="8"/>
        <v>0.75862068965517238</v>
      </c>
    </row>
    <row r="169" spans="1:57" s="859" customFormat="1" ht="15" customHeight="1" x14ac:dyDescent="0.2">
      <c r="A169" s="909" t="str">
        <f t="shared" si="9"/>
        <v>A20441210</v>
      </c>
      <c r="B169" s="1084" t="s">
        <v>17</v>
      </c>
      <c r="C169" s="1081"/>
      <c r="D169" s="1084" t="s">
        <v>290</v>
      </c>
      <c r="E169" s="1081"/>
      <c r="F169" s="1084" t="s">
        <v>288</v>
      </c>
      <c r="G169" s="1081"/>
      <c r="H169" s="1084" t="s">
        <v>291</v>
      </c>
      <c r="I169" s="1081"/>
      <c r="J169" s="1084" t="s">
        <v>317</v>
      </c>
      <c r="K169" s="1081"/>
      <c r="L169" s="1081"/>
      <c r="M169" s="1084" t="s">
        <v>290</v>
      </c>
      <c r="N169" s="1081"/>
      <c r="O169" s="1081"/>
      <c r="P169" s="1084"/>
      <c r="Q169" s="1081"/>
      <c r="R169" s="1084"/>
      <c r="S169" s="1081"/>
      <c r="T169" s="1085" t="s">
        <v>93</v>
      </c>
      <c r="U169" s="1081"/>
      <c r="V169" s="1081"/>
      <c r="W169" s="1081"/>
      <c r="X169" s="1081"/>
      <c r="Y169" s="1081"/>
      <c r="Z169" s="1081"/>
      <c r="AA169" s="1081"/>
      <c r="AB169" s="1084" t="s">
        <v>281</v>
      </c>
      <c r="AC169" s="1081"/>
      <c r="AD169" s="1081"/>
      <c r="AE169" s="1081"/>
      <c r="AF169" s="1081"/>
      <c r="AG169" s="1084" t="s">
        <v>282</v>
      </c>
      <c r="AH169" s="1081"/>
      <c r="AI169" s="1081"/>
      <c r="AJ169" s="892" t="s">
        <v>68</v>
      </c>
      <c r="AK169" s="1086" t="s">
        <v>283</v>
      </c>
      <c r="AL169" s="1083"/>
      <c r="AM169" s="1083"/>
      <c r="AN169" s="1083"/>
      <c r="AO169" s="1083"/>
      <c r="AP169" s="1083"/>
      <c r="AQ169" s="893">
        <v>12000000</v>
      </c>
      <c r="AR169" s="968">
        <v>12000000</v>
      </c>
      <c r="AS169" s="894">
        <v>0</v>
      </c>
      <c r="AT169" s="894">
        <v>0</v>
      </c>
      <c r="AU169" s="1000">
        <v>9021690</v>
      </c>
      <c r="AV169" s="893">
        <v>2978310</v>
      </c>
      <c r="AW169" s="969">
        <v>0</v>
      </c>
      <c r="AX169" s="893">
        <v>9021690</v>
      </c>
      <c r="AY169" s="969">
        <v>0</v>
      </c>
      <c r="AZ169" s="894">
        <v>0</v>
      </c>
      <c r="BA169" s="894">
        <v>0</v>
      </c>
      <c r="BB169" s="894">
        <v>0</v>
      </c>
      <c r="BC169" s="894">
        <v>0</v>
      </c>
      <c r="BE169" s="895">
        <f t="shared" si="8"/>
        <v>0.75180749999999996</v>
      </c>
    </row>
    <row r="170" spans="1:57" s="859" customFormat="1" ht="12.75" x14ac:dyDescent="0.2">
      <c r="A170" s="909" t="str">
        <f t="shared" si="9"/>
        <v>A20441213</v>
      </c>
      <c r="B170" s="1084" t="s">
        <v>17</v>
      </c>
      <c r="C170" s="1081"/>
      <c r="D170" s="1084" t="s">
        <v>290</v>
      </c>
      <c r="E170" s="1081"/>
      <c r="F170" s="1084" t="s">
        <v>288</v>
      </c>
      <c r="G170" s="1081"/>
      <c r="H170" s="1084" t="s">
        <v>291</v>
      </c>
      <c r="I170" s="1081"/>
      <c r="J170" s="1084" t="s">
        <v>317</v>
      </c>
      <c r="K170" s="1081"/>
      <c r="L170" s="1081"/>
      <c r="M170" s="1084" t="s">
        <v>290</v>
      </c>
      <c r="N170" s="1081"/>
      <c r="O170" s="1081"/>
      <c r="P170" s="1084"/>
      <c r="Q170" s="1081"/>
      <c r="R170" s="1084"/>
      <c r="S170" s="1081"/>
      <c r="T170" s="1085" t="s">
        <v>93</v>
      </c>
      <c r="U170" s="1081"/>
      <c r="V170" s="1081"/>
      <c r="W170" s="1081"/>
      <c r="X170" s="1081"/>
      <c r="Y170" s="1081"/>
      <c r="Z170" s="1081"/>
      <c r="AA170" s="1081"/>
      <c r="AB170" s="1084" t="s">
        <v>281</v>
      </c>
      <c r="AC170" s="1081"/>
      <c r="AD170" s="1081"/>
      <c r="AE170" s="1081"/>
      <c r="AF170" s="1081"/>
      <c r="AG170" s="1084" t="s">
        <v>282</v>
      </c>
      <c r="AH170" s="1081"/>
      <c r="AI170" s="1081"/>
      <c r="AJ170" s="892" t="s">
        <v>311</v>
      </c>
      <c r="AK170" s="1086" t="s">
        <v>329</v>
      </c>
      <c r="AL170" s="1083"/>
      <c r="AM170" s="1083"/>
      <c r="AN170" s="1083"/>
      <c r="AO170" s="1083"/>
      <c r="AP170" s="1083"/>
      <c r="AQ170" s="893">
        <v>116000000</v>
      </c>
      <c r="AR170" s="968">
        <v>116000000</v>
      </c>
      <c r="AS170" s="894">
        <v>0</v>
      </c>
      <c r="AT170" s="894">
        <v>0</v>
      </c>
      <c r="AU170" s="1000">
        <v>88000000</v>
      </c>
      <c r="AV170" s="893">
        <v>28000000</v>
      </c>
      <c r="AW170" s="969">
        <v>0</v>
      </c>
      <c r="AX170" s="893">
        <v>88000000</v>
      </c>
      <c r="AY170" s="969">
        <v>0</v>
      </c>
      <c r="AZ170" s="894">
        <v>0</v>
      </c>
      <c r="BA170" s="894">
        <v>0</v>
      </c>
      <c r="BB170" s="894">
        <v>0</v>
      </c>
      <c r="BC170" s="894">
        <v>0</v>
      </c>
      <c r="BE170" s="895">
        <f t="shared" si="8"/>
        <v>0.75862068965517238</v>
      </c>
    </row>
    <row r="171" spans="1:57" s="859" customFormat="1" ht="15" customHeight="1" x14ac:dyDescent="0.2">
      <c r="A171" s="925" t="s">
        <v>647</v>
      </c>
      <c r="B171" s="1084" t="s">
        <v>17</v>
      </c>
      <c r="C171" s="1081"/>
      <c r="D171" s="1084" t="s">
        <v>290</v>
      </c>
      <c r="E171" s="1081"/>
      <c r="F171" s="1084" t="s">
        <v>288</v>
      </c>
      <c r="G171" s="1081"/>
      <c r="H171" s="1084" t="s">
        <v>291</v>
      </c>
      <c r="I171" s="1081"/>
      <c r="J171" s="1084" t="s">
        <v>317</v>
      </c>
      <c r="K171" s="1081"/>
      <c r="L171" s="1081"/>
      <c r="M171" s="1084" t="s">
        <v>292</v>
      </c>
      <c r="N171" s="1081"/>
      <c r="O171" s="1081"/>
      <c r="P171" s="1084"/>
      <c r="Q171" s="1081"/>
      <c r="R171" s="1084"/>
      <c r="S171" s="1081"/>
      <c r="T171" s="1085" t="s">
        <v>94</v>
      </c>
      <c r="U171" s="1081"/>
      <c r="V171" s="1081"/>
      <c r="W171" s="1081"/>
      <c r="X171" s="1081"/>
      <c r="Y171" s="1081"/>
      <c r="Z171" s="1081"/>
      <c r="AA171" s="1081"/>
      <c r="AB171" s="1084" t="s">
        <v>281</v>
      </c>
      <c r="AC171" s="1081"/>
      <c r="AD171" s="1081"/>
      <c r="AE171" s="1081"/>
      <c r="AF171" s="1081"/>
      <c r="AG171" s="1084" t="s">
        <v>282</v>
      </c>
      <c r="AH171" s="1081"/>
      <c r="AI171" s="1081"/>
      <c r="AJ171" s="892" t="s">
        <v>68</v>
      </c>
      <c r="AK171" s="1086" t="s">
        <v>283</v>
      </c>
      <c r="AL171" s="1083"/>
      <c r="AM171" s="1083"/>
      <c r="AN171" s="1083"/>
      <c r="AO171" s="1083"/>
      <c r="AP171" s="1083"/>
      <c r="AQ171" s="893">
        <v>5000000</v>
      </c>
      <c r="AR171" s="968">
        <v>3840462</v>
      </c>
      <c r="AS171" s="893">
        <v>1159538</v>
      </c>
      <c r="AT171" s="894">
        <v>0</v>
      </c>
      <c r="AU171" s="1000">
        <v>3840462</v>
      </c>
      <c r="AV171" s="894">
        <v>0</v>
      </c>
      <c r="AW171" s="968">
        <v>3840462</v>
      </c>
      <c r="AX171" s="894">
        <v>0</v>
      </c>
      <c r="AY171" s="968">
        <v>3840462</v>
      </c>
      <c r="AZ171" s="894">
        <v>0</v>
      </c>
      <c r="BA171" s="893">
        <v>3840462</v>
      </c>
      <c r="BB171" s="894">
        <v>0</v>
      </c>
      <c r="BC171" s="894">
        <v>0</v>
      </c>
      <c r="BE171" s="895">
        <f t="shared" si="8"/>
        <v>0.76809240000000001</v>
      </c>
    </row>
    <row r="172" spans="1:57" s="859" customFormat="1" ht="12.75" x14ac:dyDescent="0.2">
      <c r="A172" s="909" t="str">
        <f t="shared" si="9"/>
        <v>A204411310</v>
      </c>
      <c r="B172" s="1084" t="s">
        <v>17</v>
      </c>
      <c r="C172" s="1081"/>
      <c r="D172" s="1084" t="s">
        <v>290</v>
      </c>
      <c r="E172" s="1081"/>
      <c r="F172" s="1084" t="s">
        <v>288</v>
      </c>
      <c r="G172" s="1081"/>
      <c r="H172" s="1084" t="s">
        <v>291</v>
      </c>
      <c r="I172" s="1081"/>
      <c r="J172" s="1084" t="s">
        <v>317</v>
      </c>
      <c r="K172" s="1081"/>
      <c r="L172" s="1081"/>
      <c r="M172" s="1084" t="s">
        <v>311</v>
      </c>
      <c r="N172" s="1081"/>
      <c r="O172" s="1081"/>
      <c r="P172" s="1084"/>
      <c r="Q172" s="1081"/>
      <c r="R172" s="1084"/>
      <c r="S172" s="1081"/>
      <c r="T172" s="1085" t="s">
        <v>92</v>
      </c>
      <c r="U172" s="1081"/>
      <c r="V172" s="1081"/>
      <c r="W172" s="1081"/>
      <c r="X172" s="1081"/>
      <c r="Y172" s="1081"/>
      <c r="Z172" s="1081"/>
      <c r="AA172" s="1081"/>
      <c r="AB172" s="1084" t="s">
        <v>281</v>
      </c>
      <c r="AC172" s="1081"/>
      <c r="AD172" s="1081"/>
      <c r="AE172" s="1081"/>
      <c r="AF172" s="1081"/>
      <c r="AG172" s="1084" t="s">
        <v>282</v>
      </c>
      <c r="AH172" s="1081"/>
      <c r="AI172" s="1081"/>
      <c r="AJ172" s="892" t="s">
        <v>68</v>
      </c>
      <c r="AK172" s="1086" t="s">
        <v>283</v>
      </c>
      <c r="AL172" s="1083"/>
      <c r="AM172" s="1083"/>
      <c r="AN172" s="1083"/>
      <c r="AO172" s="1083"/>
      <c r="AP172" s="1083"/>
      <c r="AQ172" s="893">
        <v>696100000</v>
      </c>
      <c r="AR172" s="968">
        <v>696016379</v>
      </c>
      <c r="AS172" s="893">
        <v>83621</v>
      </c>
      <c r="AT172" s="894">
        <v>0</v>
      </c>
      <c r="AU172" s="1000">
        <v>247816050</v>
      </c>
      <c r="AV172" s="893">
        <v>448200329</v>
      </c>
      <c r="AW172" s="968">
        <v>17549309</v>
      </c>
      <c r="AX172" s="893">
        <v>230266741</v>
      </c>
      <c r="AY172" s="969">
        <v>0</v>
      </c>
      <c r="AZ172" s="893">
        <v>17549309</v>
      </c>
      <c r="BA172" s="894">
        <v>0</v>
      </c>
      <c r="BB172" s="894">
        <v>0</v>
      </c>
      <c r="BC172" s="894">
        <v>0</v>
      </c>
      <c r="BE172" s="895">
        <f t="shared" si="8"/>
        <v>0.35600639275966095</v>
      </c>
    </row>
    <row r="173" spans="1:57" s="864" customFormat="1" ht="12.75" x14ac:dyDescent="0.2">
      <c r="A173" s="909" t="str">
        <f t="shared" si="9"/>
        <v>A310</v>
      </c>
      <c r="B173" s="1109" t="s">
        <v>17</v>
      </c>
      <c r="C173" s="1110"/>
      <c r="D173" s="1109" t="s">
        <v>297</v>
      </c>
      <c r="E173" s="1110"/>
      <c r="F173" s="1109"/>
      <c r="G173" s="1110"/>
      <c r="H173" s="1109"/>
      <c r="I173" s="1110"/>
      <c r="J173" s="1109"/>
      <c r="K173" s="1110"/>
      <c r="L173" s="1110"/>
      <c r="M173" s="1109"/>
      <c r="N173" s="1110"/>
      <c r="O173" s="1110"/>
      <c r="P173" s="1109"/>
      <c r="Q173" s="1110"/>
      <c r="R173" s="1109"/>
      <c r="S173" s="1110"/>
      <c r="T173" s="1111" t="s">
        <v>12</v>
      </c>
      <c r="U173" s="1110"/>
      <c r="V173" s="1110"/>
      <c r="W173" s="1110"/>
      <c r="X173" s="1110"/>
      <c r="Y173" s="1110"/>
      <c r="Z173" s="1110"/>
      <c r="AA173" s="1110"/>
      <c r="AB173" s="1109" t="s">
        <v>281</v>
      </c>
      <c r="AC173" s="1110"/>
      <c r="AD173" s="1110"/>
      <c r="AE173" s="1110"/>
      <c r="AF173" s="1110"/>
      <c r="AG173" s="1109" t="s">
        <v>282</v>
      </c>
      <c r="AH173" s="1110"/>
      <c r="AI173" s="1110"/>
      <c r="AJ173" s="865" t="s">
        <v>68</v>
      </c>
      <c r="AK173" s="1107" t="s">
        <v>283</v>
      </c>
      <c r="AL173" s="1108"/>
      <c r="AM173" s="1108"/>
      <c r="AN173" s="1108"/>
      <c r="AO173" s="1108"/>
      <c r="AP173" s="1108"/>
      <c r="AQ173" s="262">
        <v>201744370912</v>
      </c>
      <c r="AR173" s="964">
        <v>201482424894</v>
      </c>
      <c r="AS173" s="262">
        <v>261946018</v>
      </c>
      <c r="AT173" s="276">
        <v>0</v>
      </c>
      <c r="AU173" s="1002">
        <v>198538425176</v>
      </c>
      <c r="AV173" s="262">
        <v>2943999718</v>
      </c>
      <c r="AW173" s="964">
        <v>158089289530</v>
      </c>
      <c r="AX173" s="262">
        <v>40449135646</v>
      </c>
      <c r="AY173" s="964">
        <v>158044866919</v>
      </c>
      <c r="AZ173" s="262">
        <v>44422611</v>
      </c>
      <c r="BA173" s="262">
        <v>158044866919</v>
      </c>
      <c r="BB173" s="276">
        <v>0</v>
      </c>
      <c r="BC173" s="262">
        <v>7824263</v>
      </c>
      <c r="BE173" s="877">
        <f t="shared" si="8"/>
        <v>0.98410887143216297</v>
      </c>
    </row>
    <row r="174" spans="1:57" s="864" customFormat="1" ht="12.75" x14ac:dyDescent="0.2">
      <c r="A174" s="909" t="str">
        <f t="shared" si="9"/>
        <v>A310</v>
      </c>
      <c r="B174" s="1109" t="s">
        <v>17</v>
      </c>
      <c r="C174" s="1110"/>
      <c r="D174" s="1109" t="s">
        <v>297</v>
      </c>
      <c r="E174" s="1110"/>
      <c r="F174" s="1109"/>
      <c r="G174" s="1110"/>
      <c r="H174" s="1109"/>
      <c r="I174" s="1110"/>
      <c r="J174" s="1109"/>
      <c r="K174" s="1110"/>
      <c r="L174" s="1110"/>
      <c r="M174" s="1109"/>
      <c r="N174" s="1110"/>
      <c r="O174" s="1110"/>
      <c r="P174" s="1109"/>
      <c r="Q174" s="1110"/>
      <c r="R174" s="1109"/>
      <c r="S174" s="1110"/>
      <c r="T174" s="1111" t="s">
        <v>12</v>
      </c>
      <c r="U174" s="1110"/>
      <c r="V174" s="1110"/>
      <c r="W174" s="1110"/>
      <c r="X174" s="1110"/>
      <c r="Y174" s="1110"/>
      <c r="Z174" s="1110"/>
      <c r="AA174" s="1110"/>
      <c r="AB174" s="1109" t="s">
        <v>281</v>
      </c>
      <c r="AC174" s="1110"/>
      <c r="AD174" s="1110"/>
      <c r="AE174" s="1110"/>
      <c r="AF174" s="1110"/>
      <c r="AG174" s="1109" t="s">
        <v>284</v>
      </c>
      <c r="AH174" s="1110"/>
      <c r="AI174" s="1110"/>
      <c r="AJ174" s="865" t="s">
        <v>68</v>
      </c>
      <c r="AK174" s="1107" t="s">
        <v>283</v>
      </c>
      <c r="AL174" s="1108"/>
      <c r="AM174" s="1108"/>
      <c r="AN174" s="1108"/>
      <c r="AO174" s="1108"/>
      <c r="AP174" s="1108"/>
      <c r="AQ174" s="262">
        <v>159829088</v>
      </c>
      <c r="AR174" s="964">
        <v>159829088</v>
      </c>
      <c r="AS174" s="262">
        <v>0</v>
      </c>
      <c r="AT174" s="276">
        <v>0</v>
      </c>
      <c r="AU174" s="1002">
        <v>159829088</v>
      </c>
      <c r="AV174" s="262">
        <v>0</v>
      </c>
      <c r="AW174" s="964">
        <v>0</v>
      </c>
      <c r="AX174" s="262">
        <v>159829088</v>
      </c>
      <c r="AY174" s="964">
        <v>0</v>
      </c>
      <c r="AZ174" s="262">
        <v>0</v>
      </c>
      <c r="BA174" s="262">
        <v>0</v>
      </c>
      <c r="BB174" s="276">
        <v>0</v>
      </c>
      <c r="BC174" s="262">
        <v>0</v>
      </c>
      <c r="BE174" s="877">
        <f t="shared" si="8"/>
        <v>1</v>
      </c>
    </row>
    <row r="175" spans="1:57" s="864" customFormat="1" ht="12.75" x14ac:dyDescent="0.2">
      <c r="A175" s="909" t="str">
        <f t="shared" si="9"/>
        <v>A311</v>
      </c>
      <c r="B175" s="1109" t="s">
        <v>17</v>
      </c>
      <c r="C175" s="1110"/>
      <c r="D175" s="1109" t="s">
        <v>297</v>
      </c>
      <c r="E175" s="1110"/>
      <c r="F175" s="1109"/>
      <c r="G175" s="1110"/>
      <c r="H175" s="1109"/>
      <c r="I175" s="1110"/>
      <c r="J175" s="1109"/>
      <c r="K175" s="1110"/>
      <c r="L175" s="1110"/>
      <c r="M175" s="1109"/>
      <c r="N175" s="1110"/>
      <c r="O175" s="1110"/>
      <c r="P175" s="1109"/>
      <c r="Q175" s="1110"/>
      <c r="R175" s="1109"/>
      <c r="S175" s="1110"/>
      <c r="T175" s="1111" t="s">
        <v>12</v>
      </c>
      <c r="U175" s="1110"/>
      <c r="V175" s="1110"/>
      <c r="W175" s="1110"/>
      <c r="X175" s="1110"/>
      <c r="Y175" s="1110"/>
      <c r="Z175" s="1110"/>
      <c r="AA175" s="1110"/>
      <c r="AB175" s="1109" t="s">
        <v>281</v>
      </c>
      <c r="AC175" s="1110"/>
      <c r="AD175" s="1110"/>
      <c r="AE175" s="1110"/>
      <c r="AF175" s="1110"/>
      <c r="AG175" s="1109" t="s">
        <v>284</v>
      </c>
      <c r="AH175" s="1110"/>
      <c r="AI175" s="1110"/>
      <c r="AJ175" s="865" t="s">
        <v>83</v>
      </c>
      <c r="AK175" s="1107" t="s">
        <v>285</v>
      </c>
      <c r="AL175" s="1108"/>
      <c r="AM175" s="1108"/>
      <c r="AN175" s="1108"/>
      <c r="AO175" s="1108"/>
      <c r="AP175" s="1108"/>
      <c r="AQ175" s="262">
        <v>519000000</v>
      </c>
      <c r="AR175" s="964">
        <v>519000000</v>
      </c>
      <c r="AS175" s="262">
        <v>0</v>
      </c>
      <c r="AT175" s="276">
        <v>0</v>
      </c>
      <c r="AU175" s="1002">
        <v>519000000</v>
      </c>
      <c r="AV175" s="262">
        <v>0</v>
      </c>
      <c r="AW175" s="964">
        <v>0</v>
      </c>
      <c r="AX175" s="262">
        <v>519000000</v>
      </c>
      <c r="AY175" s="964">
        <v>0</v>
      </c>
      <c r="AZ175" s="262">
        <v>0</v>
      </c>
      <c r="BA175" s="262">
        <v>0</v>
      </c>
      <c r="BB175" s="276">
        <v>0</v>
      </c>
      <c r="BC175" s="262">
        <v>0</v>
      </c>
      <c r="BE175" s="877">
        <f t="shared" si="8"/>
        <v>1</v>
      </c>
    </row>
    <row r="176" spans="1:57" s="864" customFormat="1" ht="12.75" x14ac:dyDescent="0.2">
      <c r="A176" s="909" t="str">
        <f t="shared" si="9"/>
        <v>A316</v>
      </c>
      <c r="B176" s="1109" t="s">
        <v>17</v>
      </c>
      <c r="C176" s="1110"/>
      <c r="D176" s="1109" t="s">
        <v>297</v>
      </c>
      <c r="E176" s="1110"/>
      <c r="F176" s="1109"/>
      <c r="G176" s="1110"/>
      <c r="H176" s="1109"/>
      <c r="I176" s="1110"/>
      <c r="J176" s="1109"/>
      <c r="K176" s="1110"/>
      <c r="L176" s="1110"/>
      <c r="M176" s="1109"/>
      <c r="N176" s="1110"/>
      <c r="O176" s="1110"/>
      <c r="P176" s="1109"/>
      <c r="Q176" s="1110"/>
      <c r="R176" s="1109"/>
      <c r="S176" s="1110"/>
      <c r="T176" s="1111" t="s">
        <v>12</v>
      </c>
      <c r="U176" s="1110"/>
      <c r="V176" s="1110"/>
      <c r="W176" s="1110"/>
      <c r="X176" s="1110"/>
      <c r="Y176" s="1110"/>
      <c r="Z176" s="1110"/>
      <c r="AA176" s="1110"/>
      <c r="AB176" s="1109" t="s">
        <v>281</v>
      </c>
      <c r="AC176" s="1110"/>
      <c r="AD176" s="1110"/>
      <c r="AE176" s="1110"/>
      <c r="AF176" s="1110"/>
      <c r="AG176" s="1109" t="s">
        <v>284</v>
      </c>
      <c r="AH176" s="1110"/>
      <c r="AI176" s="1110"/>
      <c r="AJ176" s="865" t="s">
        <v>26</v>
      </c>
      <c r="AK176" s="1107" t="s">
        <v>286</v>
      </c>
      <c r="AL176" s="1108"/>
      <c r="AM176" s="1108"/>
      <c r="AN176" s="1108"/>
      <c r="AO176" s="1108"/>
      <c r="AP176" s="1108"/>
      <c r="AQ176" s="262">
        <v>66513900000</v>
      </c>
      <c r="AR176" s="964">
        <v>19634869801</v>
      </c>
      <c r="AS176" s="262">
        <v>46879030199</v>
      </c>
      <c r="AT176" s="276">
        <v>0</v>
      </c>
      <c r="AU176" s="1002">
        <v>17394440720</v>
      </c>
      <c r="AV176" s="262">
        <v>2240429081</v>
      </c>
      <c r="AW176" s="964">
        <v>13364789843</v>
      </c>
      <c r="AX176" s="262">
        <v>4029650877</v>
      </c>
      <c r="AY176" s="964">
        <v>13309594480</v>
      </c>
      <c r="AZ176" s="262">
        <v>55195363</v>
      </c>
      <c r="BA176" s="262">
        <v>13309594480</v>
      </c>
      <c r="BB176" s="276">
        <v>0</v>
      </c>
      <c r="BC176" s="262">
        <v>0</v>
      </c>
      <c r="BE176" s="877">
        <f t="shared" si="8"/>
        <v>0.26151587442624774</v>
      </c>
    </row>
    <row r="177" spans="1:57" s="859" customFormat="1" ht="15" customHeight="1" x14ac:dyDescent="0.2">
      <c r="A177" s="909" t="str">
        <f t="shared" si="9"/>
        <v>A3210</v>
      </c>
      <c r="B177" s="1087" t="s">
        <v>17</v>
      </c>
      <c r="C177" s="1081"/>
      <c r="D177" s="1087" t="s">
        <v>297</v>
      </c>
      <c r="E177" s="1081"/>
      <c r="F177" s="1087" t="s">
        <v>290</v>
      </c>
      <c r="G177" s="1081"/>
      <c r="H177" s="1087"/>
      <c r="I177" s="1081"/>
      <c r="J177" s="1087"/>
      <c r="K177" s="1081"/>
      <c r="L177" s="1081"/>
      <c r="M177" s="1087"/>
      <c r="N177" s="1081"/>
      <c r="O177" s="1081"/>
      <c r="P177" s="1087"/>
      <c r="Q177" s="1081"/>
      <c r="R177" s="1087"/>
      <c r="S177" s="1081"/>
      <c r="T177" s="1089" t="s">
        <v>318</v>
      </c>
      <c r="U177" s="1081"/>
      <c r="V177" s="1081"/>
      <c r="W177" s="1081"/>
      <c r="X177" s="1081"/>
      <c r="Y177" s="1081"/>
      <c r="Z177" s="1081"/>
      <c r="AA177" s="1081"/>
      <c r="AB177" s="1087" t="s">
        <v>281</v>
      </c>
      <c r="AC177" s="1081"/>
      <c r="AD177" s="1081"/>
      <c r="AE177" s="1081"/>
      <c r="AF177" s="1081"/>
      <c r="AG177" s="1087" t="s">
        <v>284</v>
      </c>
      <c r="AH177" s="1081"/>
      <c r="AI177" s="1081"/>
      <c r="AJ177" s="761" t="s">
        <v>68</v>
      </c>
      <c r="AK177" s="1088" t="s">
        <v>283</v>
      </c>
      <c r="AL177" s="1083"/>
      <c r="AM177" s="1083"/>
      <c r="AN177" s="1083"/>
      <c r="AO177" s="1083"/>
      <c r="AP177" s="1083"/>
      <c r="AQ177" s="889">
        <v>159829088</v>
      </c>
      <c r="AR177" s="967">
        <v>159829088</v>
      </c>
      <c r="AS177" s="890">
        <v>0</v>
      </c>
      <c r="AT177" s="890">
        <v>0</v>
      </c>
      <c r="AU177" s="1005">
        <v>159829088</v>
      </c>
      <c r="AV177" s="890">
        <v>0</v>
      </c>
      <c r="AW177" s="970">
        <v>0</v>
      </c>
      <c r="AX177" s="889">
        <v>159829088</v>
      </c>
      <c r="AY177" s="970">
        <v>0</v>
      </c>
      <c r="AZ177" s="890">
        <v>0</v>
      </c>
      <c r="BA177" s="890">
        <v>0</v>
      </c>
      <c r="BB177" s="890">
        <v>0</v>
      </c>
      <c r="BC177" s="890">
        <v>0</v>
      </c>
      <c r="BE177" s="891">
        <f t="shared" si="8"/>
        <v>1</v>
      </c>
    </row>
    <row r="178" spans="1:57" s="859" customFormat="1" ht="15" customHeight="1" x14ac:dyDescent="0.2">
      <c r="A178" s="909" t="str">
        <f t="shared" si="9"/>
        <v>A3211</v>
      </c>
      <c r="B178" s="1087" t="s">
        <v>17</v>
      </c>
      <c r="C178" s="1081"/>
      <c r="D178" s="1087" t="s">
        <v>297</v>
      </c>
      <c r="E178" s="1081"/>
      <c r="F178" s="1087" t="s">
        <v>290</v>
      </c>
      <c r="G178" s="1081"/>
      <c r="H178" s="1087"/>
      <c r="I178" s="1081"/>
      <c r="J178" s="1087"/>
      <c r="K178" s="1081"/>
      <c r="L178" s="1081"/>
      <c r="M178" s="1087"/>
      <c r="N178" s="1081"/>
      <c r="O178" s="1081"/>
      <c r="P178" s="1087"/>
      <c r="Q178" s="1081"/>
      <c r="R178" s="1087"/>
      <c r="S178" s="1081"/>
      <c r="T178" s="1089" t="s">
        <v>318</v>
      </c>
      <c r="U178" s="1081"/>
      <c r="V178" s="1081"/>
      <c r="W178" s="1081"/>
      <c r="X178" s="1081"/>
      <c r="Y178" s="1081"/>
      <c r="Z178" s="1081"/>
      <c r="AA178" s="1081"/>
      <c r="AB178" s="1087" t="s">
        <v>281</v>
      </c>
      <c r="AC178" s="1081"/>
      <c r="AD178" s="1081"/>
      <c r="AE178" s="1081"/>
      <c r="AF178" s="1081"/>
      <c r="AG178" s="1087" t="s">
        <v>284</v>
      </c>
      <c r="AH178" s="1081"/>
      <c r="AI178" s="1081"/>
      <c r="AJ178" s="761" t="s">
        <v>83</v>
      </c>
      <c r="AK178" s="1088" t="s">
        <v>285</v>
      </c>
      <c r="AL178" s="1083"/>
      <c r="AM178" s="1083"/>
      <c r="AN178" s="1083"/>
      <c r="AO178" s="1083"/>
      <c r="AP178" s="1083"/>
      <c r="AQ178" s="889">
        <v>519000000</v>
      </c>
      <c r="AR178" s="967">
        <v>519000000</v>
      </c>
      <c r="AS178" s="890">
        <v>0</v>
      </c>
      <c r="AT178" s="890">
        <v>0</v>
      </c>
      <c r="AU178" s="1005">
        <v>519000000</v>
      </c>
      <c r="AV178" s="890">
        <v>0</v>
      </c>
      <c r="AW178" s="970">
        <v>0</v>
      </c>
      <c r="AX178" s="889">
        <v>519000000</v>
      </c>
      <c r="AY178" s="970">
        <v>0</v>
      </c>
      <c r="AZ178" s="890">
        <v>0</v>
      </c>
      <c r="BA178" s="890">
        <v>0</v>
      </c>
      <c r="BB178" s="890">
        <v>0</v>
      </c>
      <c r="BC178" s="890">
        <v>0</v>
      </c>
      <c r="BE178" s="891">
        <f t="shared" si="8"/>
        <v>1</v>
      </c>
    </row>
    <row r="179" spans="1:57" s="859" customFormat="1" ht="15" customHeight="1" x14ac:dyDescent="0.2">
      <c r="A179" s="909" t="str">
        <f t="shared" si="9"/>
        <v>A32110</v>
      </c>
      <c r="B179" s="1087" t="s">
        <v>17</v>
      </c>
      <c r="C179" s="1081"/>
      <c r="D179" s="1087" t="s">
        <v>297</v>
      </c>
      <c r="E179" s="1081"/>
      <c r="F179" s="1087" t="s">
        <v>290</v>
      </c>
      <c r="G179" s="1081"/>
      <c r="H179" s="1087" t="s">
        <v>287</v>
      </c>
      <c r="I179" s="1081"/>
      <c r="J179" s="1087"/>
      <c r="K179" s="1081"/>
      <c r="L179" s="1081"/>
      <c r="M179" s="1087"/>
      <c r="N179" s="1081"/>
      <c r="O179" s="1081"/>
      <c r="P179" s="1087"/>
      <c r="Q179" s="1081"/>
      <c r="R179" s="1087"/>
      <c r="S179" s="1081"/>
      <c r="T179" s="1089" t="s">
        <v>319</v>
      </c>
      <c r="U179" s="1081"/>
      <c r="V179" s="1081"/>
      <c r="W179" s="1081"/>
      <c r="X179" s="1081"/>
      <c r="Y179" s="1081"/>
      <c r="Z179" s="1081"/>
      <c r="AA179" s="1081"/>
      <c r="AB179" s="1087" t="s">
        <v>281</v>
      </c>
      <c r="AC179" s="1081"/>
      <c r="AD179" s="1081"/>
      <c r="AE179" s="1081"/>
      <c r="AF179" s="1081"/>
      <c r="AG179" s="1087" t="s">
        <v>284</v>
      </c>
      <c r="AH179" s="1081"/>
      <c r="AI179" s="1081"/>
      <c r="AJ179" s="761" t="s">
        <v>68</v>
      </c>
      <c r="AK179" s="1088" t="s">
        <v>283</v>
      </c>
      <c r="AL179" s="1083"/>
      <c r="AM179" s="1083"/>
      <c r="AN179" s="1083"/>
      <c r="AO179" s="1083"/>
      <c r="AP179" s="1083"/>
      <c r="AQ179" s="889">
        <v>159829088</v>
      </c>
      <c r="AR179" s="967">
        <v>159829088</v>
      </c>
      <c r="AS179" s="890">
        <v>0</v>
      </c>
      <c r="AT179" s="890">
        <v>0</v>
      </c>
      <c r="AU179" s="1005">
        <v>159829088</v>
      </c>
      <c r="AV179" s="890">
        <v>0</v>
      </c>
      <c r="AW179" s="970">
        <v>0</v>
      </c>
      <c r="AX179" s="889">
        <v>159829088</v>
      </c>
      <c r="AY179" s="970">
        <v>0</v>
      </c>
      <c r="AZ179" s="890">
        <v>0</v>
      </c>
      <c r="BA179" s="890">
        <v>0</v>
      </c>
      <c r="BB179" s="890">
        <v>0</v>
      </c>
      <c r="BC179" s="890">
        <v>0</v>
      </c>
      <c r="BE179" s="891">
        <f t="shared" si="8"/>
        <v>1</v>
      </c>
    </row>
    <row r="180" spans="1:57" s="859" customFormat="1" ht="15" customHeight="1" x14ac:dyDescent="0.2">
      <c r="A180" s="909" t="str">
        <f t="shared" si="9"/>
        <v>A32111</v>
      </c>
      <c r="B180" s="1087" t="s">
        <v>17</v>
      </c>
      <c r="C180" s="1081"/>
      <c r="D180" s="1087" t="s">
        <v>297</v>
      </c>
      <c r="E180" s="1081"/>
      <c r="F180" s="1087" t="s">
        <v>290</v>
      </c>
      <c r="G180" s="1081"/>
      <c r="H180" s="1087" t="s">
        <v>287</v>
      </c>
      <c r="I180" s="1081"/>
      <c r="J180" s="1087"/>
      <c r="K180" s="1081"/>
      <c r="L180" s="1081"/>
      <c r="M180" s="1087"/>
      <c r="N180" s="1081"/>
      <c r="O180" s="1081"/>
      <c r="P180" s="1087"/>
      <c r="Q180" s="1081"/>
      <c r="R180" s="1087"/>
      <c r="S180" s="1081"/>
      <c r="T180" s="1089" t="s">
        <v>319</v>
      </c>
      <c r="U180" s="1081"/>
      <c r="V180" s="1081"/>
      <c r="W180" s="1081"/>
      <c r="X180" s="1081"/>
      <c r="Y180" s="1081"/>
      <c r="Z180" s="1081"/>
      <c r="AA180" s="1081"/>
      <c r="AB180" s="1087" t="s">
        <v>281</v>
      </c>
      <c r="AC180" s="1081"/>
      <c r="AD180" s="1081"/>
      <c r="AE180" s="1081"/>
      <c r="AF180" s="1081"/>
      <c r="AG180" s="1087" t="s">
        <v>284</v>
      </c>
      <c r="AH180" s="1081"/>
      <c r="AI180" s="1081"/>
      <c r="AJ180" s="761" t="s">
        <v>83</v>
      </c>
      <c r="AK180" s="1088" t="s">
        <v>285</v>
      </c>
      <c r="AL180" s="1083"/>
      <c r="AM180" s="1083"/>
      <c r="AN180" s="1083"/>
      <c r="AO180" s="1083"/>
      <c r="AP180" s="1083"/>
      <c r="AQ180" s="889">
        <v>519000000</v>
      </c>
      <c r="AR180" s="967">
        <v>519000000</v>
      </c>
      <c r="AS180" s="890">
        <v>0</v>
      </c>
      <c r="AT180" s="890">
        <v>0</v>
      </c>
      <c r="AU180" s="1005">
        <v>519000000</v>
      </c>
      <c r="AV180" s="890">
        <v>0</v>
      </c>
      <c r="AW180" s="970">
        <v>0</v>
      </c>
      <c r="AX180" s="889">
        <v>519000000</v>
      </c>
      <c r="AY180" s="970">
        <v>0</v>
      </c>
      <c r="AZ180" s="890">
        <v>0</v>
      </c>
      <c r="BA180" s="890">
        <v>0</v>
      </c>
      <c r="BB180" s="890">
        <v>0</v>
      </c>
      <c r="BC180" s="890">
        <v>0</v>
      </c>
      <c r="BE180" s="891">
        <f t="shared" si="8"/>
        <v>1</v>
      </c>
    </row>
    <row r="181" spans="1:57" s="859" customFormat="1" ht="12.75" x14ac:dyDescent="0.2">
      <c r="A181" s="909" t="str">
        <f t="shared" si="9"/>
        <v>A321110</v>
      </c>
      <c r="B181" s="1084" t="s">
        <v>17</v>
      </c>
      <c r="C181" s="1081"/>
      <c r="D181" s="1084" t="s">
        <v>297</v>
      </c>
      <c r="E181" s="1081"/>
      <c r="F181" s="1084" t="s">
        <v>290</v>
      </c>
      <c r="G181" s="1081"/>
      <c r="H181" s="1084" t="s">
        <v>287</v>
      </c>
      <c r="I181" s="1081"/>
      <c r="J181" s="1084" t="s">
        <v>287</v>
      </c>
      <c r="K181" s="1081"/>
      <c r="L181" s="1081"/>
      <c r="M181" s="1084"/>
      <c r="N181" s="1081"/>
      <c r="O181" s="1081"/>
      <c r="P181" s="1084"/>
      <c r="Q181" s="1081"/>
      <c r="R181" s="1084"/>
      <c r="S181" s="1081"/>
      <c r="T181" s="1085" t="s">
        <v>95</v>
      </c>
      <c r="U181" s="1081"/>
      <c r="V181" s="1081"/>
      <c r="W181" s="1081"/>
      <c r="X181" s="1081"/>
      <c r="Y181" s="1081"/>
      <c r="Z181" s="1081"/>
      <c r="AA181" s="1081"/>
      <c r="AB181" s="1084" t="s">
        <v>281</v>
      </c>
      <c r="AC181" s="1081"/>
      <c r="AD181" s="1081"/>
      <c r="AE181" s="1081"/>
      <c r="AF181" s="1081"/>
      <c r="AG181" s="1084" t="s">
        <v>284</v>
      </c>
      <c r="AH181" s="1081"/>
      <c r="AI181" s="1081"/>
      <c r="AJ181" s="892" t="s">
        <v>68</v>
      </c>
      <c r="AK181" s="1086" t="s">
        <v>283</v>
      </c>
      <c r="AL181" s="1083"/>
      <c r="AM181" s="1083"/>
      <c r="AN181" s="1083"/>
      <c r="AO181" s="1083"/>
      <c r="AP181" s="1083"/>
      <c r="AQ181" s="893">
        <v>159829088</v>
      </c>
      <c r="AR181" s="968">
        <v>159829088</v>
      </c>
      <c r="AS181" s="894">
        <v>0</v>
      </c>
      <c r="AT181" s="894">
        <v>0</v>
      </c>
      <c r="AU181" s="1000">
        <v>159829088</v>
      </c>
      <c r="AV181" s="894">
        <v>0</v>
      </c>
      <c r="AW181" s="969">
        <v>0</v>
      </c>
      <c r="AX181" s="893">
        <v>159829088</v>
      </c>
      <c r="AY181" s="969">
        <v>0</v>
      </c>
      <c r="AZ181" s="894">
        <v>0</v>
      </c>
      <c r="BA181" s="894">
        <v>0</v>
      </c>
      <c r="BB181" s="894">
        <v>0</v>
      </c>
      <c r="BC181" s="894">
        <v>0</v>
      </c>
      <c r="BE181" s="895">
        <f t="shared" si="8"/>
        <v>1</v>
      </c>
    </row>
    <row r="182" spans="1:57" s="859" customFormat="1" ht="12.75" x14ac:dyDescent="0.2">
      <c r="A182" s="909" t="str">
        <f t="shared" si="9"/>
        <v>A321111</v>
      </c>
      <c r="B182" s="1084" t="s">
        <v>17</v>
      </c>
      <c r="C182" s="1081"/>
      <c r="D182" s="1084" t="s">
        <v>297</v>
      </c>
      <c r="E182" s="1081"/>
      <c r="F182" s="1084" t="s">
        <v>290</v>
      </c>
      <c r="G182" s="1081"/>
      <c r="H182" s="1084" t="s">
        <v>287</v>
      </c>
      <c r="I182" s="1081"/>
      <c r="J182" s="1084" t="s">
        <v>287</v>
      </c>
      <c r="K182" s="1081"/>
      <c r="L182" s="1081"/>
      <c r="M182" s="1084"/>
      <c r="N182" s="1081"/>
      <c r="O182" s="1081"/>
      <c r="P182" s="1084"/>
      <c r="Q182" s="1081"/>
      <c r="R182" s="1084"/>
      <c r="S182" s="1081"/>
      <c r="T182" s="1085" t="s">
        <v>95</v>
      </c>
      <c r="U182" s="1081"/>
      <c r="V182" s="1081"/>
      <c r="W182" s="1081"/>
      <c r="X182" s="1081"/>
      <c r="Y182" s="1081"/>
      <c r="Z182" s="1081"/>
      <c r="AA182" s="1081"/>
      <c r="AB182" s="1084" t="s">
        <v>281</v>
      </c>
      <c r="AC182" s="1081"/>
      <c r="AD182" s="1081"/>
      <c r="AE182" s="1081"/>
      <c r="AF182" s="1081"/>
      <c r="AG182" s="1084" t="s">
        <v>284</v>
      </c>
      <c r="AH182" s="1081"/>
      <c r="AI182" s="1081"/>
      <c r="AJ182" s="892" t="s">
        <v>83</v>
      </c>
      <c r="AK182" s="1086" t="s">
        <v>285</v>
      </c>
      <c r="AL182" s="1083"/>
      <c r="AM182" s="1083"/>
      <c r="AN182" s="1083"/>
      <c r="AO182" s="1083"/>
      <c r="AP182" s="1083"/>
      <c r="AQ182" s="893">
        <v>519000000</v>
      </c>
      <c r="AR182" s="968">
        <v>519000000</v>
      </c>
      <c r="AS182" s="894">
        <v>0</v>
      </c>
      <c r="AT182" s="894">
        <v>0</v>
      </c>
      <c r="AU182" s="1000">
        <v>519000000</v>
      </c>
      <c r="AV182" s="894">
        <v>0</v>
      </c>
      <c r="AW182" s="969">
        <v>0</v>
      </c>
      <c r="AX182" s="893">
        <v>519000000</v>
      </c>
      <c r="AY182" s="969">
        <v>0</v>
      </c>
      <c r="AZ182" s="894">
        <v>0</v>
      </c>
      <c r="BA182" s="894">
        <v>0</v>
      </c>
      <c r="BB182" s="894">
        <v>0</v>
      </c>
      <c r="BC182" s="894">
        <v>0</v>
      </c>
      <c r="BE182" s="895">
        <f t="shared" si="8"/>
        <v>1</v>
      </c>
    </row>
    <row r="183" spans="1:57" s="859" customFormat="1" ht="12.75" x14ac:dyDescent="0.2">
      <c r="A183" s="909" t="str">
        <f t="shared" si="9"/>
        <v>A3510</v>
      </c>
      <c r="B183" s="1087" t="s">
        <v>17</v>
      </c>
      <c r="C183" s="1081"/>
      <c r="D183" s="1087" t="s">
        <v>297</v>
      </c>
      <c r="E183" s="1081"/>
      <c r="F183" s="1087" t="s">
        <v>292</v>
      </c>
      <c r="G183" s="1081"/>
      <c r="H183" s="1087"/>
      <c r="I183" s="1081"/>
      <c r="J183" s="1087"/>
      <c r="K183" s="1081"/>
      <c r="L183" s="1081"/>
      <c r="M183" s="1087"/>
      <c r="N183" s="1081"/>
      <c r="O183" s="1081"/>
      <c r="P183" s="1087"/>
      <c r="Q183" s="1081"/>
      <c r="R183" s="1087"/>
      <c r="S183" s="1081"/>
      <c r="T183" s="1089" t="s">
        <v>320</v>
      </c>
      <c r="U183" s="1081"/>
      <c r="V183" s="1081"/>
      <c r="W183" s="1081"/>
      <c r="X183" s="1081"/>
      <c r="Y183" s="1081"/>
      <c r="Z183" s="1081"/>
      <c r="AA183" s="1081"/>
      <c r="AB183" s="1087" t="s">
        <v>281</v>
      </c>
      <c r="AC183" s="1081"/>
      <c r="AD183" s="1081"/>
      <c r="AE183" s="1081"/>
      <c r="AF183" s="1081"/>
      <c r="AG183" s="1087" t="s">
        <v>282</v>
      </c>
      <c r="AH183" s="1081"/>
      <c r="AI183" s="1081"/>
      <c r="AJ183" s="761" t="s">
        <v>68</v>
      </c>
      <c r="AK183" s="1088" t="s">
        <v>283</v>
      </c>
      <c r="AL183" s="1083"/>
      <c r="AM183" s="1083"/>
      <c r="AN183" s="1083"/>
      <c r="AO183" s="1083"/>
      <c r="AP183" s="1083"/>
      <c r="AQ183" s="889">
        <v>26370912</v>
      </c>
      <c r="AR183" s="970">
        <v>0</v>
      </c>
      <c r="AS183" s="889">
        <v>26370912</v>
      </c>
      <c r="AT183" s="890">
        <v>0</v>
      </c>
      <c r="AU183" s="1007">
        <v>0</v>
      </c>
      <c r="AV183" s="890">
        <v>0</v>
      </c>
      <c r="AW183" s="970">
        <v>0</v>
      </c>
      <c r="AX183" s="890">
        <v>0</v>
      </c>
      <c r="AY183" s="970">
        <v>0</v>
      </c>
      <c r="AZ183" s="890">
        <v>0</v>
      </c>
      <c r="BA183" s="890">
        <v>0</v>
      </c>
      <c r="BB183" s="890">
        <v>0</v>
      </c>
      <c r="BC183" s="890">
        <v>0</v>
      </c>
      <c r="BE183" s="891">
        <f t="shared" si="8"/>
        <v>0</v>
      </c>
    </row>
    <row r="184" spans="1:57" s="859" customFormat="1" ht="12.75" x14ac:dyDescent="0.2">
      <c r="A184" s="909" t="str">
        <f t="shared" si="9"/>
        <v>A35310</v>
      </c>
      <c r="B184" s="1087" t="s">
        <v>17</v>
      </c>
      <c r="C184" s="1081"/>
      <c r="D184" s="1087" t="s">
        <v>297</v>
      </c>
      <c r="E184" s="1081"/>
      <c r="F184" s="1087" t="s">
        <v>292</v>
      </c>
      <c r="G184" s="1081"/>
      <c r="H184" s="1087" t="s">
        <v>297</v>
      </c>
      <c r="I184" s="1081"/>
      <c r="J184" s="1087"/>
      <c r="K184" s="1081"/>
      <c r="L184" s="1081"/>
      <c r="M184" s="1087"/>
      <c r="N184" s="1081"/>
      <c r="O184" s="1081"/>
      <c r="P184" s="1087"/>
      <c r="Q184" s="1081"/>
      <c r="R184" s="1087"/>
      <c r="S184" s="1081"/>
      <c r="T184" s="1089" t="s">
        <v>321</v>
      </c>
      <c r="U184" s="1081"/>
      <c r="V184" s="1081"/>
      <c r="W184" s="1081"/>
      <c r="X184" s="1081"/>
      <c r="Y184" s="1081"/>
      <c r="Z184" s="1081"/>
      <c r="AA184" s="1081"/>
      <c r="AB184" s="1087" t="s">
        <v>281</v>
      </c>
      <c r="AC184" s="1081"/>
      <c r="AD184" s="1081"/>
      <c r="AE184" s="1081"/>
      <c r="AF184" s="1081"/>
      <c r="AG184" s="1087" t="s">
        <v>282</v>
      </c>
      <c r="AH184" s="1081"/>
      <c r="AI184" s="1081"/>
      <c r="AJ184" s="761" t="s">
        <v>68</v>
      </c>
      <c r="AK184" s="1088" t="s">
        <v>283</v>
      </c>
      <c r="AL184" s="1083"/>
      <c r="AM184" s="1083"/>
      <c r="AN184" s="1083"/>
      <c r="AO184" s="1083"/>
      <c r="AP184" s="1083"/>
      <c r="AQ184" s="889">
        <v>26370912</v>
      </c>
      <c r="AR184" s="970">
        <v>0</v>
      </c>
      <c r="AS184" s="889">
        <v>26370912</v>
      </c>
      <c r="AT184" s="890">
        <v>0</v>
      </c>
      <c r="AU184" s="1007">
        <v>0</v>
      </c>
      <c r="AV184" s="890">
        <v>0</v>
      </c>
      <c r="AW184" s="970">
        <v>0</v>
      </c>
      <c r="AX184" s="890">
        <v>0</v>
      </c>
      <c r="AY184" s="970">
        <v>0</v>
      </c>
      <c r="AZ184" s="890">
        <v>0</v>
      </c>
      <c r="BA184" s="890">
        <v>0</v>
      </c>
      <c r="BB184" s="890">
        <v>0</v>
      </c>
      <c r="BC184" s="890">
        <v>0</v>
      </c>
      <c r="BE184" s="891">
        <f t="shared" si="8"/>
        <v>0</v>
      </c>
    </row>
    <row r="185" spans="1:57" s="859" customFormat="1" ht="15" customHeight="1" x14ac:dyDescent="0.2">
      <c r="A185" s="909" t="str">
        <f t="shared" si="9"/>
        <v>A3534410</v>
      </c>
      <c r="B185" s="1084" t="s">
        <v>17</v>
      </c>
      <c r="C185" s="1081"/>
      <c r="D185" s="1084" t="s">
        <v>297</v>
      </c>
      <c r="E185" s="1081"/>
      <c r="F185" s="1084" t="s">
        <v>292</v>
      </c>
      <c r="G185" s="1081"/>
      <c r="H185" s="1084" t="s">
        <v>297</v>
      </c>
      <c r="I185" s="1081"/>
      <c r="J185" s="1084" t="s">
        <v>322</v>
      </c>
      <c r="K185" s="1081"/>
      <c r="L185" s="1081"/>
      <c r="M185" s="1084"/>
      <c r="N185" s="1081"/>
      <c r="O185" s="1081"/>
      <c r="P185" s="1084"/>
      <c r="Q185" s="1081"/>
      <c r="R185" s="1084"/>
      <c r="S185" s="1081"/>
      <c r="T185" s="1085" t="s">
        <v>96</v>
      </c>
      <c r="U185" s="1081"/>
      <c r="V185" s="1081"/>
      <c r="W185" s="1081"/>
      <c r="X185" s="1081"/>
      <c r="Y185" s="1081"/>
      <c r="Z185" s="1081"/>
      <c r="AA185" s="1081"/>
      <c r="AB185" s="1084" t="s">
        <v>281</v>
      </c>
      <c r="AC185" s="1081"/>
      <c r="AD185" s="1081"/>
      <c r="AE185" s="1081"/>
      <c r="AF185" s="1081"/>
      <c r="AG185" s="1084" t="s">
        <v>282</v>
      </c>
      <c r="AH185" s="1081"/>
      <c r="AI185" s="1081"/>
      <c r="AJ185" s="892" t="s">
        <v>68</v>
      </c>
      <c r="AK185" s="1086" t="s">
        <v>283</v>
      </c>
      <c r="AL185" s="1083"/>
      <c r="AM185" s="1083"/>
      <c r="AN185" s="1083"/>
      <c r="AO185" s="1083"/>
      <c r="AP185" s="1083"/>
      <c r="AQ185" s="893">
        <v>26370912</v>
      </c>
      <c r="AR185" s="969">
        <v>0</v>
      </c>
      <c r="AS185" s="893">
        <v>26370912</v>
      </c>
      <c r="AT185" s="894">
        <v>0</v>
      </c>
      <c r="AU185" s="1006">
        <v>0</v>
      </c>
      <c r="AV185" s="894">
        <v>0</v>
      </c>
      <c r="AW185" s="969">
        <v>0</v>
      </c>
      <c r="AX185" s="894">
        <v>0</v>
      </c>
      <c r="AY185" s="969">
        <v>0</v>
      </c>
      <c r="AZ185" s="894">
        <v>0</v>
      </c>
      <c r="BA185" s="894">
        <v>0</v>
      </c>
      <c r="BB185" s="894">
        <v>0</v>
      </c>
      <c r="BC185" s="894">
        <v>0</v>
      </c>
      <c r="BE185" s="895">
        <f t="shared" si="8"/>
        <v>0</v>
      </c>
    </row>
    <row r="186" spans="1:57" s="859" customFormat="1" ht="12.75" x14ac:dyDescent="0.2">
      <c r="A186" s="909" t="str">
        <f t="shared" si="9"/>
        <v>A3610</v>
      </c>
      <c r="B186" s="1087" t="s">
        <v>17</v>
      </c>
      <c r="C186" s="1081"/>
      <c r="D186" s="1087" t="s">
        <v>297</v>
      </c>
      <c r="E186" s="1081"/>
      <c r="F186" s="1087" t="s">
        <v>300</v>
      </c>
      <c r="G186" s="1081"/>
      <c r="H186" s="1087"/>
      <c r="I186" s="1081"/>
      <c r="J186" s="1087"/>
      <c r="K186" s="1081"/>
      <c r="L186" s="1081"/>
      <c r="M186" s="1087"/>
      <c r="N186" s="1081"/>
      <c r="O186" s="1081"/>
      <c r="P186" s="1087"/>
      <c r="Q186" s="1081"/>
      <c r="R186" s="1087"/>
      <c r="S186" s="1081"/>
      <c r="T186" s="1089" t="s">
        <v>323</v>
      </c>
      <c r="U186" s="1081"/>
      <c r="V186" s="1081"/>
      <c r="W186" s="1081"/>
      <c r="X186" s="1081"/>
      <c r="Y186" s="1081"/>
      <c r="Z186" s="1081"/>
      <c r="AA186" s="1081"/>
      <c r="AB186" s="1087" t="s">
        <v>281</v>
      </c>
      <c r="AC186" s="1081"/>
      <c r="AD186" s="1081"/>
      <c r="AE186" s="1081"/>
      <c r="AF186" s="1081"/>
      <c r="AG186" s="1087" t="s">
        <v>282</v>
      </c>
      <c r="AH186" s="1081"/>
      <c r="AI186" s="1081"/>
      <c r="AJ186" s="761" t="s">
        <v>68</v>
      </c>
      <c r="AK186" s="1088" t="s">
        <v>283</v>
      </c>
      <c r="AL186" s="1083"/>
      <c r="AM186" s="1083"/>
      <c r="AN186" s="1083"/>
      <c r="AO186" s="1083"/>
      <c r="AP186" s="1083"/>
      <c r="AQ186" s="889">
        <v>201718000000</v>
      </c>
      <c r="AR186" s="967">
        <v>201482424894</v>
      </c>
      <c r="AS186" s="889">
        <v>235575106</v>
      </c>
      <c r="AT186" s="890">
        <v>0</v>
      </c>
      <c r="AU186" s="1005">
        <v>198538425176</v>
      </c>
      <c r="AV186" s="889">
        <v>2943999718</v>
      </c>
      <c r="AW186" s="967">
        <v>158089289530</v>
      </c>
      <c r="AX186" s="889">
        <v>40449135646</v>
      </c>
      <c r="AY186" s="967">
        <v>158044866919</v>
      </c>
      <c r="AZ186" s="889">
        <v>44422611</v>
      </c>
      <c r="BA186" s="889">
        <v>158044866919</v>
      </c>
      <c r="BB186" s="890">
        <v>0</v>
      </c>
      <c r="BC186" s="889">
        <v>7824263</v>
      </c>
      <c r="BE186" s="891">
        <f t="shared" si="8"/>
        <v>0.98423752553564881</v>
      </c>
    </row>
    <row r="187" spans="1:57" s="859" customFormat="1" ht="12.75" x14ac:dyDescent="0.2">
      <c r="A187" s="909" t="str">
        <f t="shared" si="9"/>
        <v>A3616</v>
      </c>
      <c r="B187" s="1087" t="s">
        <v>17</v>
      </c>
      <c r="C187" s="1081"/>
      <c r="D187" s="1087" t="s">
        <v>297</v>
      </c>
      <c r="E187" s="1081"/>
      <c r="F187" s="1087" t="s">
        <v>300</v>
      </c>
      <c r="G187" s="1081"/>
      <c r="H187" s="1087"/>
      <c r="I187" s="1081"/>
      <c r="J187" s="1087"/>
      <c r="K187" s="1081"/>
      <c r="L187" s="1081"/>
      <c r="M187" s="1087"/>
      <c r="N187" s="1081"/>
      <c r="O187" s="1081"/>
      <c r="P187" s="1087"/>
      <c r="Q187" s="1081"/>
      <c r="R187" s="1087"/>
      <c r="S187" s="1081"/>
      <c r="T187" s="1089" t="s">
        <v>323</v>
      </c>
      <c r="U187" s="1081"/>
      <c r="V187" s="1081"/>
      <c r="W187" s="1081"/>
      <c r="X187" s="1081"/>
      <c r="Y187" s="1081"/>
      <c r="Z187" s="1081"/>
      <c r="AA187" s="1081"/>
      <c r="AB187" s="1087" t="s">
        <v>281</v>
      </c>
      <c r="AC187" s="1081"/>
      <c r="AD187" s="1081"/>
      <c r="AE187" s="1081"/>
      <c r="AF187" s="1081"/>
      <c r="AG187" s="1087" t="s">
        <v>284</v>
      </c>
      <c r="AH187" s="1081"/>
      <c r="AI187" s="1081"/>
      <c r="AJ187" s="761" t="s">
        <v>26</v>
      </c>
      <c r="AK187" s="1088" t="s">
        <v>286</v>
      </c>
      <c r="AL187" s="1083"/>
      <c r="AM187" s="1083"/>
      <c r="AN187" s="1083"/>
      <c r="AO187" s="1083"/>
      <c r="AP187" s="1083"/>
      <c r="AQ187" s="889">
        <v>66513900000</v>
      </c>
      <c r="AR187" s="967">
        <v>19634869801</v>
      </c>
      <c r="AS187" s="889">
        <v>46879030199</v>
      </c>
      <c r="AT187" s="890">
        <v>0</v>
      </c>
      <c r="AU187" s="1005">
        <v>17394440720</v>
      </c>
      <c r="AV187" s="889">
        <v>2240429081</v>
      </c>
      <c r="AW187" s="967">
        <v>13364789843</v>
      </c>
      <c r="AX187" s="889">
        <v>4029650877</v>
      </c>
      <c r="AY187" s="967">
        <v>13309594480</v>
      </c>
      <c r="AZ187" s="889">
        <v>55195363</v>
      </c>
      <c r="BA187" s="889">
        <v>13309594480</v>
      </c>
      <c r="BB187" s="890">
        <v>0</v>
      </c>
      <c r="BC187" s="890">
        <v>0</v>
      </c>
      <c r="BE187" s="891">
        <f t="shared" si="8"/>
        <v>0.26151587442624774</v>
      </c>
    </row>
    <row r="188" spans="1:57" s="859" customFormat="1" ht="15" customHeight="1" x14ac:dyDescent="0.2">
      <c r="A188" s="909" t="str">
        <f t="shared" si="9"/>
        <v>A36110</v>
      </c>
      <c r="B188" s="1087" t="s">
        <v>17</v>
      </c>
      <c r="C188" s="1081"/>
      <c r="D188" s="1087" t="s">
        <v>297</v>
      </c>
      <c r="E188" s="1081"/>
      <c r="F188" s="1087" t="s">
        <v>300</v>
      </c>
      <c r="G188" s="1081"/>
      <c r="H188" s="1087" t="s">
        <v>287</v>
      </c>
      <c r="I188" s="1081"/>
      <c r="J188" s="1087"/>
      <c r="K188" s="1081"/>
      <c r="L188" s="1081"/>
      <c r="M188" s="1087"/>
      <c r="N188" s="1081"/>
      <c r="O188" s="1081"/>
      <c r="P188" s="1087"/>
      <c r="Q188" s="1081"/>
      <c r="R188" s="1087"/>
      <c r="S188" s="1081"/>
      <c r="T188" s="1089" t="s">
        <v>427</v>
      </c>
      <c r="U188" s="1081"/>
      <c r="V188" s="1081"/>
      <c r="W188" s="1081"/>
      <c r="X188" s="1081"/>
      <c r="Y188" s="1081"/>
      <c r="Z188" s="1081"/>
      <c r="AA188" s="1081"/>
      <c r="AB188" s="1087" t="s">
        <v>281</v>
      </c>
      <c r="AC188" s="1081"/>
      <c r="AD188" s="1081"/>
      <c r="AE188" s="1081"/>
      <c r="AF188" s="1081"/>
      <c r="AG188" s="1087" t="s">
        <v>282</v>
      </c>
      <c r="AH188" s="1081"/>
      <c r="AI188" s="1081"/>
      <c r="AJ188" s="761" t="s">
        <v>68</v>
      </c>
      <c r="AK188" s="1088" t="s">
        <v>283</v>
      </c>
      <c r="AL188" s="1083"/>
      <c r="AM188" s="1083"/>
      <c r="AN188" s="1083"/>
      <c r="AO188" s="1083"/>
      <c r="AP188" s="1083"/>
      <c r="AQ188" s="889">
        <v>420000000</v>
      </c>
      <c r="AR188" s="967">
        <v>401464151</v>
      </c>
      <c r="AS188" s="889">
        <v>18535849</v>
      </c>
      <c r="AT188" s="890">
        <v>0</v>
      </c>
      <c r="AU188" s="1005">
        <v>401464151</v>
      </c>
      <c r="AV188" s="890">
        <v>0</v>
      </c>
      <c r="AW188" s="967">
        <v>401464151</v>
      </c>
      <c r="AX188" s="890">
        <v>0</v>
      </c>
      <c r="AY188" s="967">
        <v>401464151</v>
      </c>
      <c r="AZ188" s="890">
        <v>0</v>
      </c>
      <c r="BA188" s="889">
        <v>401464151</v>
      </c>
      <c r="BB188" s="890">
        <v>0</v>
      </c>
      <c r="BC188" s="890">
        <v>0</v>
      </c>
      <c r="BE188" s="891">
        <f t="shared" si="8"/>
        <v>0.95586702619047614</v>
      </c>
    </row>
    <row r="189" spans="1:57" s="859" customFormat="1" ht="12.75" x14ac:dyDescent="0.2">
      <c r="A189" s="909" t="str">
        <f t="shared" si="9"/>
        <v>A361110</v>
      </c>
      <c r="B189" s="1084" t="s">
        <v>17</v>
      </c>
      <c r="C189" s="1081"/>
      <c r="D189" s="1084" t="s">
        <v>297</v>
      </c>
      <c r="E189" s="1081"/>
      <c r="F189" s="1084" t="s">
        <v>300</v>
      </c>
      <c r="G189" s="1081"/>
      <c r="H189" s="1084" t="s">
        <v>287</v>
      </c>
      <c r="I189" s="1081"/>
      <c r="J189" s="1084" t="s">
        <v>287</v>
      </c>
      <c r="K189" s="1081"/>
      <c r="L189" s="1081"/>
      <c r="M189" s="1084"/>
      <c r="N189" s="1081"/>
      <c r="O189" s="1081"/>
      <c r="P189" s="1084"/>
      <c r="Q189" s="1081"/>
      <c r="R189" s="1084"/>
      <c r="S189" s="1081"/>
      <c r="T189" s="1085" t="s">
        <v>427</v>
      </c>
      <c r="U189" s="1081"/>
      <c r="V189" s="1081"/>
      <c r="W189" s="1081"/>
      <c r="X189" s="1081"/>
      <c r="Y189" s="1081"/>
      <c r="Z189" s="1081"/>
      <c r="AA189" s="1081"/>
      <c r="AB189" s="1084" t="s">
        <v>281</v>
      </c>
      <c r="AC189" s="1081"/>
      <c r="AD189" s="1081"/>
      <c r="AE189" s="1081"/>
      <c r="AF189" s="1081"/>
      <c r="AG189" s="1084" t="s">
        <v>282</v>
      </c>
      <c r="AH189" s="1081"/>
      <c r="AI189" s="1081"/>
      <c r="AJ189" s="892" t="s">
        <v>68</v>
      </c>
      <c r="AK189" s="1086" t="s">
        <v>283</v>
      </c>
      <c r="AL189" s="1083"/>
      <c r="AM189" s="1083"/>
      <c r="AN189" s="1083"/>
      <c r="AO189" s="1083"/>
      <c r="AP189" s="1083"/>
      <c r="AQ189" s="893">
        <v>420000000</v>
      </c>
      <c r="AR189" s="968">
        <v>401464151</v>
      </c>
      <c r="AS189" s="893">
        <v>18535849</v>
      </c>
      <c r="AT189" s="894">
        <v>0</v>
      </c>
      <c r="AU189" s="1000">
        <v>401464151</v>
      </c>
      <c r="AV189" s="894">
        <v>0</v>
      </c>
      <c r="AW189" s="968">
        <v>401464151</v>
      </c>
      <c r="AX189" s="894">
        <v>0</v>
      </c>
      <c r="AY189" s="968">
        <v>401464151</v>
      </c>
      <c r="AZ189" s="894">
        <v>0</v>
      </c>
      <c r="BA189" s="893">
        <v>401464151</v>
      </c>
      <c r="BB189" s="894">
        <v>0</v>
      </c>
      <c r="BC189" s="894">
        <v>0</v>
      </c>
      <c r="BE189" s="895">
        <f t="shared" si="8"/>
        <v>0.95586702619047614</v>
      </c>
    </row>
    <row r="190" spans="1:57" s="859" customFormat="1" ht="12.75" x14ac:dyDescent="0.2">
      <c r="A190" s="909" t="str">
        <f t="shared" si="9"/>
        <v>A3611210</v>
      </c>
      <c r="B190" s="1084" t="s">
        <v>17</v>
      </c>
      <c r="C190" s="1081"/>
      <c r="D190" s="1084" t="s">
        <v>297</v>
      </c>
      <c r="E190" s="1081"/>
      <c r="F190" s="1084" t="s">
        <v>300</v>
      </c>
      <c r="G190" s="1081"/>
      <c r="H190" s="1084" t="s">
        <v>287</v>
      </c>
      <c r="I190" s="1081"/>
      <c r="J190" s="1084" t="s">
        <v>287</v>
      </c>
      <c r="K190" s="1081"/>
      <c r="L190" s="1081"/>
      <c r="M190" s="1084" t="s">
        <v>290</v>
      </c>
      <c r="N190" s="1081"/>
      <c r="O190" s="1081"/>
      <c r="P190" s="1084"/>
      <c r="Q190" s="1081"/>
      <c r="R190" s="1084"/>
      <c r="S190" s="1081"/>
      <c r="T190" s="1085" t="s">
        <v>428</v>
      </c>
      <c r="U190" s="1081"/>
      <c r="V190" s="1081"/>
      <c r="W190" s="1081"/>
      <c r="X190" s="1081"/>
      <c r="Y190" s="1081"/>
      <c r="Z190" s="1081"/>
      <c r="AA190" s="1081"/>
      <c r="AB190" s="1084" t="s">
        <v>281</v>
      </c>
      <c r="AC190" s="1081"/>
      <c r="AD190" s="1081"/>
      <c r="AE190" s="1081"/>
      <c r="AF190" s="1081"/>
      <c r="AG190" s="1084" t="s">
        <v>282</v>
      </c>
      <c r="AH190" s="1081"/>
      <c r="AI190" s="1081"/>
      <c r="AJ190" s="892" t="s">
        <v>68</v>
      </c>
      <c r="AK190" s="1086" t="s">
        <v>283</v>
      </c>
      <c r="AL190" s="1083"/>
      <c r="AM190" s="1083"/>
      <c r="AN190" s="1083"/>
      <c r="AO190" s="1083"/>
      <c r="AP190" s="1083"/>
      <c r="AQ190" s="893">
        <v>420000000</v>
      </c>
      <c r="AR190" s="968">
        <v>401464151</v>
      </c>
      <c r="AS190" s="893">
        <v>18535849</v>
      </c>
      <c r="AT190" s="894">
        <v>0</v>
      </c>
      <c r="AU190" s="1000">
        <v>401464151</v>
      </c>
      <c r="AV190" s="894">
        <v>0</v>
      </c>
      <c r="AW190" s="968">
        <v>401464151</v>
      </c>
      <c r="AX190" s="894">
        <v>0</v>
      </c>
      <c r="AY190" s="968">
        <v>401464151</v>
      </c>
      <c r="AZ190" s="894">
        <v>0</v>
      </c>
      <c r="BA190" s="893">
        <v>401464151</v>
      </c>
      <c r="BB190" s="894">
        <v>0</v>
      </c>
      <c r="BC190" s="894">
        <v>0</v>
      </c>
      <c r="BE190" s="895">
        <f t="shared" si="8"/>
        <v>0.95586702619047614</v>
      </c>
    </row>
    <row r="191" spans="1:57" s="859" customFormat="1" ht="12.75" x14ac:dyDescent="0.2">
      <c r="A191" s="909" t="str">
        <f t="shared" si="9"/>
        <v>A36310</v>
      </c>
      <c r="B191" s="1087" t="s">
        <v>17</v>
      </c>
      <c r="C191" s="1081"/>
      <c r="D191" s="1087" t="s">
        <v>297</v>
      </c>
      <c r="E191" s="1081"/>
      <c r="F191" s="1087" t="s">
        <v>300</v>
      </c>
      <c r="G191" s="1081"/>
      <c r="H191" s="1087" t="s">
        <v>297</v>
      </c>
      <c r="I191" s="1081"/>
      <c r="J191" s="1087"/>
      <c r="K191" s="1081"/>
      <c r="L191" s="1081"/>
      <c r="M191" s="1087"/>
      <c r="N191" s="1081"/>
      <c r="O191" s="1081"/>
      <c r="P191" s="1087"/>
      <c r="Q191" s="1081"/>
      <c r="R191" s="1087"/>
      <c r="S191" s="1081"/>
      <c r="T191" s="1089" t="s">
        <v>324</v>
      </c>
      <c r="U191" s="1081"/>
      <c r="V191" s="1081"/>
      <c r="W191" s="1081"/>
      <c r="X191" s="1081"/>
      <c r="Y191" s="1081"/>
      <c r="Z191" s="1081"/>
      <c r="AA191" s="1081"/>
      <c r="AB191" s="1087" t="s">
        <v>281</v>
      </c>
      <c r="AC191" s="1081"/>
      <c r="AD191" s="1081"/>
      <c r="AE191" s="1081"/>
      <c r="AF191" s="1081"/>
      <c r="AG191" s="1087" t="s">
        <v>282</v>
      </c>
      <c r="AH191" s="1081"/>
      <c r="AI191" s="1081"/>
      <c r="AJ191" s="761" t="s">
        <v>68</v>
      </c>
      <c r="AK191" s="1088" t="s">
        <v>283</v>
      </c>
      <c r="AL191" s="1083"/>
      <c r="AM191" s="1083"/>
      <c r="AN191" s="1083"/>
      <c r="AO191" s="1083"/>
      <c r="AP191" s="1083"/>
      <c r="AQ191" s="889">
        <v>201298000000</v>
      </c>
      <c r="AR191" s="967">
        <v>201080960743</v>
      </c>
      <c r="AS191" s="889">
        <v>217039257</v>
      </c>
      <c r="AT191" s="890">
        <v>0</v>
      </c>
      <c r="AU191" s="1005">
        <v>198136961025</v>
      </c>
      <c r="AV191" s="889">
        <v>2943999718</v>
      </c>
      <c r="AW191" s="967">
        <v>157687825379</v>
      </c>
      <c r="AX191" s="889">
        <v>40449135646</v>
      </c>
      <c r="AY191" s="967">
        <v>157643402768</v>
      </c>
      <c r="AZ191" s="889">
        <v>44422611</v>
      </c>
      <c r="BA191" s="889">
        <v>157643402768</v>
      </c>
      <c r="BB191" s="890">
        <v>0</v>
      </c>
      <c r="BC191" s="889">
        <v>7824263</v>
      </c>
      <c r="BE191" s="891">
        <f t="shared" si="8"/>
        <v>0.98429671941599017</v>
      </c>
    </row>
    <row r="192" spans="1:57" s="859" customFormat="1" ht="12.75" x14ac:dyDescent="0.2">
      <c r="A192" s="909" t="str">
        <f t="shared" si="9"/>
        <v>A36316</v>
      </c>
      <c r="B192" s="1087" t="s">
        <v>17</v>
      </c>
      <c r="C192" s="1081"/>
      <c r="D192" s="1087" t="s">
        <v>297</v>
      </c>
      <c r="E192" s="1081"/>
      <c r="F192" s="1087" t="s">
        <v>300</v>
      </c>
      <c r="G192" s="1081"/>
      <c r="H192" s="1087" t="s">
        <v>297</v>
      </c>
      <c r="I192" s="1081"/>
      <c r="J192" s="1087"/>
      <c r="K192" s="1081"/>
      <c r="L192" s="1081"/>
      <c r="M192" s="1087"/>
      <c r="N192" s="1081"/>
      <c r="O192" s="1081"/>
      <c r="P192" s="1087"/>
      <c r="Q192" s="1081"/>
      <c r="R192" s="1087"/>
      <c r="S192" s="1081"/>
      <c r="T192" s="1089" t="s">
        <v>324</v>
      </c>
      <c r="U192" s="1081"/>
      <c r="V192" s="1081"/>
      <c r="W192" s="1081"/>
      <c r="X192" s="1081"/>
      <c r="Y192" s="1081"/>
      <c r="Z192" s="1081"/>
      <c r="AA192" s="1081"/>
      <c r="AB192" s="1087" t="s">
        <v>281</v>
      </c>
      <c r="AC192" s="1081"/>
      <c r="AD192" s="1081"/>
      <c r="AE192" s="1081"/>
      <c r="AF192" s="1081"/>
      <c r="AG192" s="1087" t="s">
        <v>284</v>
      </c>
      <c r="AH192" s="1081"/>
      <c r="AI192" s="1081"/>
      <c r="AJ192" s="761" t="s">
        <v>26</v>
      </c>
      <c r="AK192" s="1088" t="s">
        <v>286</v>
      </c>
      <c r="AL192" s="1083"/>
      <c r="AM192" s="1083"/>
      <c r="AN192" s="1083"/>
      <c r="AO192" s="1083"/>
      <c r="AP192" s="1083"/>
      <c r="AQ192" s="889">
        <v>66513900000</v>
      </c>
      <c r="AR192" s="967">
        <v>19634869801</v>
      </c>
      <c r="AS192" s="889">
        <v>46879030199</v>
      </c>
      <c r="AT192" s="890">
        <v>0</v>
      </c>
      <c r="AU192" s="1005">
        <v>17394440720</v>
      </c>
      <c r="AV192" s="889">
        <v>2240429081</v>
      </c>
      <c r="AW192" s="967">
        <v>13364789843</v>
      </c>
      <c r="AX192" s="889">
        <v>4029650877</v>
      </c>
      <c r="AY192" s="967">
        <v>13309594480</v>
      </c>
      <c r="AZ192" s="889">
        <v>55195363</v>
      </c>
      <c r="BA192" s="889">
        <v>13309594480</v>
      </c>
      <c r="BB192" s="890">
        <v>0</v>
      </c>
      <c r="BC192" s="890">
        <v>0</v>
      </c>
      <c r="BE192" s="891">
        <f t="shared" si="8"/>
        <v>0.26151587442624774</v>
      </c>
    </row>
    <row r="193" spans="1:57" s="859" customFormat="1" ht="12.75" x14ac:dyDescent="0.2">
      <c r="A193" s="909" t="str">
        <f t="shared" si="9"/>
        <v>A363410</v>
      </c>
      <c r="B193" s="1084" t="s">
        <v>17</v>
      </c>
      <c r="C193" s="1081"/>
      <c r="D193" s="1084" t="s">
        <v>297</v>
      </c>
      <c r="E193" s="1081"/>
      <c r="F193" s="1084" t="s">
        <v>300</v>
      </c>
      <c r="G193" s="1081"/>
      <c r="H193" s="1084" t="s">
        <v>297</v>
      </c>
      <c r="I193" s="1081"/>
      <c r="J193" s="1084" t="s">
        <v>291</v>
      </c>
      <c r="K193" s="1081"/>
      <c r="L193" s="1081"/>
      <c r="M193" s="1084"/>
      <c r="N193" s="1081"/>
      <c r="O193" s="1081"/>
      <c r="P193" s="1084"/>
      <c r="Q193" s="1081"/>
      <c r="R193" s="1084"/>
      <c r="S193" s="1081"/>
      <c r="T193" s="1085" t="s">
        <v>97</v>
      </c>
      <c r="U193" s="1081"/>
      <c r="V193" s="1081"/>
      <c r="W193" s="1081"/>
      <c r="X193" s="1081"/>
      <c r="Y193" s="1081"/>
      <c r="Z193" s="1081"/>
      <c r="AA193" s="1081"/>
      <c r="AB193" s="1084" t="s">
        <v>281</v>
      </c>
      <c r="AC193" s="1081"/>
      <c r="AD193" s="1081"/>
      <c r="AE193" s="1081"/>
      <c r="AF193" s="1081"/>
      <c r="AG193" s="1084" t="s">
        <v>282</v>
      </c>
      <c r="AH193" s="1081"/>
      <c r="AI193" s="1081"/>
      <c r="AJ193" s="892" t="s">
        <v>68</v>
      </c>
      <c r="AK193" s="1086" t="s">
        <v>283</v>
      </c>
      <c r="AL193" s="1083"/>
      <c r="AM193" s="1083"/>
      <c r="AN193" s="1083"/>
      <c r="AO193" s="1083"/>
      <c r="AP193" s="1083"/>
      <c r="AQ193" s="893">
        <v>298000000</v>
      </c>
      <c r="AR193" s="968">
        <v>297066667</v>
      </c>
      <c r="AS193" s="893">
        <v>933333</v>
      </c>
      <c r="AT193" s="894">
        <v>0</v>
      </c>
      <c r="AU193" s="1000">
        <v>286750000</v>
      </c>
      <c r="AV193" s="893">
        <v>10316667</v>
      </c>
      <c r="AW193" s="968">
        <v>209276883</v>
      </c>
      <c r="AX193" s="893">
        <v>77473117</v>
      </c>
      <c r="AY193" s="968">
        <v>207240977</v>
      </c>
      <c r="AZ193" s="893">
        <v>2035906</v>
      </c>
      <c r="BA193" s="893">
        <v>207240977</v>
      </c>
      <c r="BB193" s="894">
        <v>0</v>
      </c>
      <c r="BC193" s="894">
        <v>0</v>
      </c>
      <c r="BE193" s="895">
        <f t="shared" si="8"/>
        <v>0.96224832214765099</v>
      </c>
    </row>
    <row r="194" spans="1:57" s="859" customFormat="1" ht="16.5" customHeight="1" x14ac:dyDescent="0.2">
      <c r="A194" s="909" t="str">
        <f t="shared" si="9"/>
        <v>A363710</v>
      </c>
      <c r="B194" s="1084" t="s">
        <v>17</v>
      </c>
      <c r="C194" s="1081"/>
      <c r="D194" s="1084" t="s">
        <v>297</v>
      </c>
      <c r="E194" s="1081"/>
      <c r="F194" s="1084" t="s">
        <v>300</v>
      </c>
      <c r="G194" s="1081"/>
      <c r="H194" s="1084" t="s">
        <v>297</v>
      </c>
      <c r="I194" s="1081"/>
      <c r="J194" s="1084" t="s">
        <v>301</v>
      </c>
      <c r="K194" s="1081"/>
      <c r="L194" s="1081"/>
      <c r="M194" s="1084"/>
      <c r="N194" s="1081"/>
      <c r="O194" s="1081"/>
      <c r="P194" s="1084"/>
      <c r="Q194" s="1081"/>
      <c r="R194" s="1084"/>
      <c r="S194" s="1081"/>
      <c r="T194" s="1085" t="s">
        <v>98</v>
      </c>
      <c r="U194" s="1081"/>
      <c r="V194" s="1081"/>
      <c r="W194" s="1081"/>
      <c r="X194" s="1081"/>
      <c r="Y194" s="1081"/>
      <c r="Z194" s="1081"/>
      <c r="AA194" s="1081"/>
      <c r="AB194" s="1084" t="s">
        <v>281</v>
      </c>
      <c r="AC194" s="1081"/>
      <c r="AD194" s="1081"/>
      <c r="AE194" s="1081"/>
      <c r="AF194" s="1081"/>
      <c r="AG194" s="1084" t="s">
        <v>282</v>
      </c>
      <c r="AH194" s="1081"/>
      <c r="AI194" s="1081"/>
      <c r="AJ194" s="892" t="s">
        <v>68</v>
      </c>
      <c r="AK194" s="1086" t="s">
        <v>283</v>
      </c>
      <c r="AL194" s="1083"/>
      <c r="AM194" s="1083"/>
      <c r="AN194" s="1083"/>
      <c r="AO194" s="1083"/>
      <c r="AP194" s="1083"/>
      <c r="AQ194" s="893">
        <v>201000000000</v>
      </c>
      <c r="AR194" s="968">
        <v>200783894076</v>
      </c>
      <c r="AS194" s="893">
        <v>216105924</v>
      </c>
      <c r="AT194" s="894">
        <v>0</v>
      </c>
      <c r="AU194" s="1000">
        <v>197850211025</v>
      </c>
      <c r="AV194" s="893">
        <v>2933683051</v>
      </c>
      <c r="AW194" s="968">
        <v>157478548496</v>
      </c>
      <c r="AX194" s="893">
        <v>40371662529</v>
      </c>
      <c r="AY194" s="968">
        <v>157436161791</v>
      </c>
      <c r="AZ194" s="893">
        <v>42386705</v>
      </c>
      <c r="BA194" s="893">
        <v>157436161791</v>
      </c>
      <c r="BB194" s="894">
        <v>0</v>
      </c>
      <c r="BC194" s="893">
        <v>7824263</v>
      </c>
      <c r="BE194" s="895">
        <f t="shared" si="8"/>
        <v>0.98432940808457714</v>
      </c>
    </row>
    <row r="195" spans="1:57" s="859" customFormat="1" ht="16.5" customHeight="1" x14ac:dyDescent="0.2">
      <c r="A195" s="909" t="str">
        <f t="shared" si="9"/>
        <v>A3631116</v>
      </c>
      <c r="B195" s="1084" t="s">
        <v>17</v>
      </c>
      <c r="C195" s="1081"/>
      <c r="D195" s="1084" t="s">
        <v>297</v>
      </c>
      <c r="E195" s="1081"/>
      <c r="F195" s="1084" t="s">
        <v>300</v>
      </c>
      <c r="G195" s="1081"/>
      <c r="H195" s="1084" t="s">
        <v>297</v>
      </c>
      <c r="I195" s="1081"/>
      <c r="J195" s="1084" t="s">
        <v>83</v>
      </c>
      <c r="K195" s="1081"/>
      <c r="L195" s="1081"/>
      <c r="M195" s="1084"/>
      <c r="N195" s="1081"/>
      <c r="O195" s="1081"/>
      <c r="P195" s="1084"/>
      <c r="Q195" s="1081"/>
      <c r="R195" s="1084"/>
      <c r="S195" s="1081"/>
      <c r="T195" s="1085" t="s">
        <v>187</v>
      </c>
      <c r="U195" s="1081"/>
      <c r="V195" s="1081"/>
      <c r="W195" s="1081"/>
      <c r="X195" s="1081"/>
      <c r="Y195" s="1081"/>
      <c r="Z195" s="1081"/>
      <c r="AA195" s="1081"/>
      <c r="AB195" s="1084" t="s">
        <v>281</v>
      </c>
      <c r="AC195" s="1081"/>
      <c r="AD195" s="1081"/>
      <c r="AE195" s="1081"/>
      <c r="AF195" s="1081"/>
      <c r="AG195" s="1084" t="s">
        <v>284</v>
      </c>
      <c r="AH195" s="1081"/>
      <c r="AI195" s="1081"/>
      <c r="AJ195" s="892" t="s">
        <v>26</v>
      </c>
      <c r="AK195" s="1086" t="s">
        <v>286</v>
      </c>
      <c r="AL195" s="1083"/>
      <c r="AM195" s="1083"/>
      <c r="AN195" s="1083"/>
      <c r="AO195" s="1083"/>
      <c r="AP195" s="1083"/>
      <c r="AQ195" s="893">
        <v>66009000000</v>
      </c>
      <c r="AR195" s="968">
        <v>19634869801</v>
      </c>
      <c r="AS195" s="893">
        <v>46374130199</v>
      </c>
      <c r="AT195" s="894">
        <v>0</v>
      </c>
      <c r="AU195" s="1000">
        <v>17394440720</v>
      </c>
      <c r="AV195" s="893">
        <v>2240429081</v>
      </c>
      <c r="AW195" s="968">
        <v>13364789843</v>
      </c>
      <c r="AX195" s="893">
        <v>4029650877</v>
      </c>
      <c r="AY195" s="968">
        <v>13309594480</v>
      </c>
      <c r="AZ195" s="893">
        <v>55195363</v>
      </c>
      <c r="BA195" s="893">
        <v>13309594480</v>
      </c>
      <c r="BB195" s="894">
        <v>0</v>
      </c>
      <c r="BC195" s="894">
        <v>0</v>
      </c>
      <c r="BE195" s="895">
        <f t="shared" si="8"/>
        <v>0.26351619809419929</v>
      </c>
    </row>
    <row r="196" spans="1:57" s="859" customFormat="1" ht="16.5" customHeight="1" x14ac:dyDescent="0.2">
      <c r="A196" s="909" t="str">
        <f t="shared" si="9"/>
        <v>A36311116</v>
      </c>
      <c r="B196" s="1084" t="s">
        <v>17</v>
      </c>
      <c r="C196" s="1081"/>
      <c r="D196" s="1084" t="s">
        <v>297</v>
      </c>
      <c r="E196" s="1081"/>
      <c r="F196" s="1084" t="s">
        <v>300</v>
      </c>
      <c r="G196" s="1081"/>
      <c r="H196" s="1084" t="s">
        <v>297</v>
      </c>
      <c r="I196" s="1081"/>
      <c r="J196" s="1084" t="s">
        <v>83</v>
      </c>
      <c r="K196" s="1081"/>
      <c r="L196" s="1081"/>
      <c r="M196" s="1084" t="s">
        <v>287</v>
      </c>
      <c r="N196" s="1081"/>
      <c r="O196" s="1081"/>
      <c r="P196" s="1084" t="s">
        <v>244</v>
      </c>
      <c r="Q196" s="1081"/>
      <c r="R196" s="1084" t="s">
        <v>244</v>
      </c>
      <c r="S196" s="1081"/>
      <c r="T196" s="1085" t="s">
        <v>99</v>
      </c>
      <c r="U196" s="1081"/>
      <c r="V196" s="1081"/>
      <c r="W196" s="1081"/>
      <c r="X196" s="1081"/>
      <c r="Y196" s="1081"/>
      <c r="Z196" s="1081"/>
      <c r="AA196" s="1081"/>
      <c r="AB196" s="1084" t="s">
        <v>281</v>
      </c>
      <c r="AC196" s="1081"/>
      <c r="AD196" s="1081"/>
      <c r="AE196" s="1081"/>
      <c r="AF196" s="1081"/>
      <c r="AG196" s="1084" t="s">
        <v>284</v>
      </c>
      <c r="AH196" s="1081"/>
      <c r="AI196" s="1081"/>
      <c r="AJ196" s="892" t="s">
        <v>26</v>
      </c>
      <c r="AK196" s="1086" t="s">
        <v>286</v>
      </c>
      <c r="AL196" s="1083"/>
      <c r="AM196" s="1083"/>
      <c r="AN196" s="1083"/>
      <c r="AO196" s="1083"/>
      <c r="AP196" s="1083"/>
      <c r="AQ196" s="893">
        <v>58014500000</v>
      </c>
      <c r="AR196" s="968">
        <v>11640369801</v>
      </c>
      <c r="AS196" s="893">
        <v>46374130199</v>
      </c>
      <c r="AT196" s="894">
        <v>0</v>
      </c>
      <c r="AU196" s="1000">
        <v>9631790239</v>
      </c>
      <c r="AV196" s="893">
        <v>2008579562</v>
      </c>
      <c r="AW196" s="968">
        <v>9483986706</v>
      </c>
      <c r="AX196" s="893">
        <v>147803533</v>
      </c>
      <c r="AY196" s="968">
        <v>9430178593</v>
      </c>
      <c r="AZ196" s="893">
        <v>53808113</v>
      </c>
      <c r="BA196" s="893">
        <v>9430178593</v>
      </c>
      <c r="BB196" s="894">
        <v>0</v>
      </c>
      <c r="BC196" s="894">
        <v>0</v>
      </c>
      <c r="BE196" s="895">
        <f t="shared" si="8"/>
        <v>0.16602384298752898</v>
      </c>
    </row>
    <row r="197" spans="1:57" s="859" customFormat="1" ht="12.75" x14ac:dyDescent="0.2">
      <c r="A197" s="909" t="str">
        <f t="shared" si="9"/>
        <v>A36311216</v>
      </c>
      <c r="B197" s="1084" t="s">
        <v>17</v>
      </c>
      <c r="C197" s="1081"/>
      <c r="D197" s="1084" t="s">
        <v>297</v>
      </c>
      <c r="E197" s="1081"/>
      <c r="F197" s="1084" t="s">
        <v>300</v>
      </c>
      <c r="G197" s="1081"/>
      <c r="H197" s="1084" t="s">
        <v>297</v>
      </c>
      <c r="I197" s="1081"/>
      <c r="J197" s="1084" t="s">
        <v>83</v>
      </c>
      <c r="K197" s="1081"/>
      <c r="L197" s="1081"/>
      <c r="M197" s="1084" t="s">
        <v>290</v>
      </c>
      <c r="N197" s="1081"/>
      <c r="O197" s="1081"/>
      <c r="P197" s="1084" t="s">
        <v>244</v>
      </c>
      <c r="Q197" s="1081"/>
      <c r="R197" s="1084" t="s">
        <v>244</v>
      </c>
      <c r="S197" s="1081"/>
      <c r="T197" s="1085" t="s">
        <v>100</v>
      </c>
      <c r="U197" s="1081"/>
      <c r="V197" s="1081"/>
      <c r="W197" s="1081"/>
      <c r="X197" s="1081"/>
      <c r="Y197" s="1081"/>
      <c r="Z197" s="1081"/>
      <c r="AA197" s="1081"/>
      <c r="AB197" s="1084" t="s">
        <v>281</v>
      </c>
      <c r="AC197" s="1081"/>
      <c r="AD197" s="1081"/>
      <c r="AE197" s="1081"/>
      <c r="AF197" s="1081"/>
      <c r="AG197" s="1084" t="s">
        <v>284</v>
      </c>
      <c r="AH197" s="1081"/>
      <c r="AI197" s="1081"/>
      <c r="AJ197" s="892" t="s">
        <v>26</v>
      </c>
      <c r="AK197" s="1086" t="s">
        <v>286</v>
      </c>
      <c r="AL197" s="1083"/>
      <c r="AM197" s="1083"/>
      <c r="AN197" s="1083"/>
      <c r="AO197" s="1083"/>
      <c r="AP197" s="1083"/>
      <c r="AQ197" s="893">
        <v>7994500000</v>
      </c>
      <c r="AR197" s="968">
        <v>7994500000</v>
      </c>
      <c r="AS197" s="894">
        <v>0</v>
      </c>
      <c r="AT197" s="894">
        <v>0</v>
      </c>
      <c r="AU197" s="1000">
        <v>7762650481</v>
      </c>
      <c r="AV197" s="893">
        <v>231849519</v>
      </c>
      <c r="AW197" s="968">
        <v>3880803137</v>
      </c>
      <c r="AX197" s="893">
        <v>3881847344</v>
      </c>
      <c r="AY197" s="968">
        <v>3879415887</v>
      </c>
      <c r="AZ197" s="893">
        <v>1387250</v>
      </c>
      <c r="BA197" s="893">
        <v>3879415887</v>
      </c>
      <c r="BB197" s="894">
        <v>0</v>
      </c>
      <c r="BC197" s="894">
        <v>0</v>
      </c>
      <c r="BE197" s="895">
        <f t="shared" si="8"/>
        <v>0.97099887184939648</v>
      </c>
    </row>
    <row r="198" spans="1:57" s="859" customFormat="1" ht="12.75" x14ac:dyDescent="0.2">
      <c r="A198" s="909" t="str">
        <f t="shared" si="9"/>
        <v>A3636616</v>
      </c>
      <c r="B198" s="1084" t="s">
        <v>17</v>
      </c>
      <c r="C198" s="1081"/>
      <c r="D198" s="1084" t="s">
        <v>297</v>
      </c>
      <c r="E198" s="1081"/>
      <c r="F198" s="1084" t="s">
        <v>300</v>
      </c>
      <c r="G198" s="1081"/>
      <c r="H198" s="1084" t="s">
        <v>297</v>
      </c>
      <c r="I198" s="1081"/>
      <c r="J198" s="1084" t="s">
        <v>325</v>
      </c>
      <c r="K198" s="1081"/>
      <c r="L198" s="1081"/>
      <c r="M198" s="1084"/>
      <c r="N198" s="1081"/>
      <c r="O198" s="1081"/>
      <c r="P198" s="1084"/>
      <c r="Q198" s="1081"/>
      <c r="R198" s="1084"/>
      <c r="S198" s="1081"/>
      <c r="T198" s="1085" t="s">
        <v>101</v>
      </c>
      <c r="U198" s="1081"/>
      <c r="V198" s="1081"/>
      <c r="W198" s="1081"/>
      <c r="X198" s="1081"/>
      <c r="Y198" s="1081"/>
      <c r="Z198" s="1081"/>
      <c r="AA198" s="1081"/>
      <c r="AB198" s="1084" t="s">
        <v>281</v>
      </c>
      <c r="AC198" s="1081"/>
      <c r="AD198" s="1081"/>
      <c r="AE198" s="1081"/>
      <c r="AF198" s="1081"/>
      <c r="AG198" s="1084" t="s">
        <v>284</v>
      </c>
      <c r="AH198" s="1081"/>
      <c r="AI198" s="1081"/>
      <c r="AJ198" s="892" t="s">
        <v>26</v>
      </c>
      <c r="AK198" s="1086" t="s">
        <v>286</v>
      </c>
      <c r="AL198" s="1083"/>
      <c r="AM198" s="1083"/>
      <c r="AN198" s="1083"/>
      <c r="AO198" s="1083"/>
      <c r="AP198" s="1083"/>
      <c r="AQ198" s="893">
        <v>504900000</v>
      </c>
      <c r="AR198" s="969">
        <v>0</v>
      </c>
      <c r="AS198" s="893">
        <v>504900000</v>
      </c>
      <c r="AT198" s="894">
        <v>0</v>
      </c>
      <c r="AU198" s="1006">
        <v>0</v>
      </c>
      <c r="AV198" s="894">
        <v>0</v>
      </c>
      <c r="AW198" s="969">
        <v>0</v>
      </c>
      <c r="AX198" s="894">
        <v>0</v>
      </c>
      <c r="AY198" s="969">
        <v>0</v>
      </c>
      <c r="AZ198" s="894">
        <v>0</v>
      </c>
      <c r="BA198" s="894">
        <v>0</v>
      </c>
      <c r="BB198" s="894">
        <v>0</v>
      </c>
      <c r="BC198" s="894">
        <v>0</v>
      </c>
      <c r="BE198" s="895">
        <f t="shared" si="8"/>
        <v>0</v>
      </c>
    </row>
    <row r="199" spans="1:57" s="864" customFormat="1" ht="12.75" x14ac:dyDescent="0.2">
      <c r="A199" s="909" t="str">
        <f t="shared" si="9"/>
        <v>C10</v>
      </c>
      <c r="B199" s="1109" t="s">
        <v>102</v>
      </c>
      <c r="C199" s="1110"/>
      <c r="D199" s="1109"/>
      <c r="E199" s="1110"/>
      <c r="F199" s="1109"/>
      <c r="G199" s="1110"/>
      <c r="H199" s="1109"/>
      <c r="I199" s="1110"/>
      <c r="J199" s="1109"/>
      <c r="K199" s="1110"/>
      <c r="L199" s="1110"/>
      <c r="M199" s="1109"/>
      <c r="N199" s="1110"/>
      <c r="O199" s="1110"/>
      <c r="P199" s="1109"/>
      <c r="Q199" s="1110"/>
      <c r="R199" s="1109"/>
      <c r="S199" s="1110"/>
      <c r="T199" s="1111" t="s">
        <v>13</v>
      </c>
      <c r="U199" s="1110"/>
      <c r="V199" s="1110"/>
      <c r="W199" s="1110"/>
      <c r="X199" s="1110"/>
      <c r="Y199" s="1110"/>
      <c r="Z199" s="1110"/>
      <c r="AA199" s="1110"/>
      <c r="AB199" s="1109" t="s">
        <v>281</v>
      </c>
      <c r="AC199" s="1110"/>
      <c r="AD199" s="1110"/>
      <c r="AE199" s="1110"/>
      <c r="AF199" s="1110"/>
      <c r="AG199" s="1109" t="s">
        <v>282</v>
      </c>
      <c r="AH199" s="1110"/>
      <c r="AI199" s="1110"/>
      <c r="AJ199" s="865" t="s">
        <v>68</v>
      </c>
      <c r="AK199" s="1107" t="s">
        <v>283</v>
      </c>
      <c r="AL199" s="1108"/>
      <c r="AM199" s="1108"/>
      <c r="AN199" s="1108"/>
      <c r="AO199" s="1108"/>
      <c r="AP199" s="1108"/>
      <c r="AQ199" s="262">
        <v>26620420000</v>
      </c>
      <c r="AR199" s="964">
        <v>22227752508</v>
      </c>
      <c r="AS199" s="262">
        <v>4392667492</v>
      </c>
      <c r="AT199" s="276">
        <v>0</v>
      </c>
      <c r="AU199" s="1002">
        <v>16637771433.719999</v>
      </c>
      <c r="AV199" s="262">
        <v>5589981074.2799997</v>
      </c>
      <c r="AW199" s="964">
        <v>7944224075</v>
      </c>
      <c r="AX199" s="262">
        <v>8693547358.7199993</v>
      </c>
      <c r="AY199" s="964">
        <v>7674601685</v>
      </c>
      <c r="AZ199" s="262">
        <v>269622390</v>
      </c>
      <c r="BA199" s="262">
        <v>7070116685</v>
      </c>
      <c r="BB199" s="276">
        <v>604485000</v>
      </c>
      <c r="BC199" s="262">
        <v>2638802</v>
      </c>
      <c r="BE199" s="877">
        <f t="shared" si="8"/>
        <v>0.62500033559650825</v>
      </c>
    </row>
    <row r="200" spans="1:57" s="864" customFormat="1" ht="12.75" x14ac:dyDescent="0.2">
      <c r="A200" s="909" t="str">
        <f t="shared" si="9"/>
        <v>C13</v>
      </c>
      <c r="B200" s="1109" t="s">
        <v>102</v>
      </c>
      <c r="C200" s="1110"/>
      <c r="D200" s="1109"/>
      <c r="E200" s="1110"/>
      <c r="F200" s="1109"/>
      <c r="G200" s="1110"/>
      <c r="H200" s="1109"/>
      <c r="I200" s="1110"/>
      <c r="J200" s="1109"/>
      <c r="K200" s="1110"/>
      <c r="L200" s="1110"/>
      <c r="M200" s="1109"/>
      <c r="N200" s="1110"/>
      <c r="O200" s="1110"/>
      <c r="P200" s="1109"/>
      <c r="Q200" s="1110"/>
      <c r="R200" s="1109"/>
      <c r="S200" s="1110"/>
      <c r="T200" s="1111" t="s">
        <v>13</v>
      </c>
      <c r="U200" s="1110"/>
      <c r="V200" s="1110"/>
      <c r="W200" s="1110"/>
      <c r="X200" s="1110"/>
      <c r="Y200" s="1110"/>
      <c r="Z200" s="1110"/>
      <c r="AA200" s="1110"/>
      <c r="AB200" s="1109" t="s">
        <v>281</v>
      </c>
      <c r="AC200" s="1110"/>
      <c r="AD200" s="1110"/>
      <c r="AE200" s="1110"/>
      <c r="AF200" s="1110"/>
      <c r="AG200" s="1109" t="s">
        <v>282</v>
      </c>
      <c r="AH200" s="1110"/>
      <c r="AI200" s="1110"/>
      <c r="AJ200" s="865" t="s">
        <v>311</v>
      </c>
      <c r="AK200" s="1107" t="s">
        <v>329</v>
      </c>
      <c r="AL200" s="1108"/>
      <c r="AM200" s="1108"/>
      <c r="AN200" s="1108"/>
      <c r="AO200" s="1108"/>
      <c r="AP200" s="1108"/>
      <c r="AQ200" s="262">
        <v>5000000000</v>
      </c>
      <c r="AR200" s="964">
        <v>5000000000</v>
      </c>
      <c r="AS200" s="262">
        <v>0</v>
      </c>
      <c r="AT200" s="276">
        <v>0</v>
      </c>
      <c r="AU200" s="1002">
        <v>5000000000</v>
      </c>
      <c r="AV200" s="262">
        <v>0</v>
      </c>
      <c r="AW200" s="964">
        <v>1104599320.6900001</v>
      </c>
      <c r="AX200" s="262">
        <v>3895400679.3099999</v>
      </c>
      <c r="AY200" s="964">
        <v>1104599320.6900001</v>
      </c>
      <c r="AZ200" s="262">
        <v>0</v>
      </c>
      <c r="BA200" s="262">
        <v>1104599320.6900001</v>
      </c>
      <c r="BB200" s="276">
        <v>0</v>
      </c>
      <c r="BC200" s="262">
        <v>0</v>
      </c>
      <c r="BE200" s="877">
        <f t="shared" si="8"/>
        <v>1</v>
      </c>
    </row>
    <row r="201" spans="1:57" s="864" customFormat="1" ht="12.75" x14ac:dyDescent="0.2">
      <c r="A201" s="909" t="str">
        <f t="shared" si="9"/>
        <v>C15</v>
      </c>
      <c r="B201" s="1109" t="s">
        <v>102</v>
      </c>
      <c r="C201" s="1110"/>
      <c r="D201" s="1109"/>
      <c r="E201" s="1110"/>
      <c r="F201" s="1109"/>
      <c r="G201" s="1110"/>
      <c r="H201" s="1109"/>
      <c r="I201" s="1110"/>
      <c r="J201" s="1109"/>
      <c r="K201" s="1110"/>
      <c r="L201" s="1110"/>
      <c r="M201" s="1109"/>
      <c r="N201" s="1110"/>
      <c r="O201" s="1110"/>
      <c r="P201" s="1109"/>
      <c r="Q201" s="1110"/>
      <c r="R201" s="1109"/>
      <c r="S201" s="1110"/>
      <c r="T201" s="1111" t="s">
        <v>13</v>
      </c>
      <c r="U201" s="1110"/>
      <c r="V201" s="1110"/>
      <c r="W201" s="1110"/>
      <c r="X201" s="1110"/>
      <c r="Y201" s="1110"/>
      <c r="Z201" s="1110"/>
      <c r="AA201" s="1110"/>
      <c r="AB201" s="1109" t="s">
        <v>281</v>
      </c>
      <c r="AC201" s="1110"/>
      <c r="AD201" s="1110"/>
      <c r="AE201" s="1110"/>
      <c r="AF201" s="1110"/>
      <c r="AG201" s="1109" t="s">
        <v>282</v>
      </c>
      <c r="AH201" s="1110"/>
      <c r="AI201" s="1110"/>
      <c r="AJ201" s="865" t="s">
        <v>294</v>
      </c>
      <c r="AK201" s="1107" t="s">
        <v>429</v>
      </c>
      <c r="AL201" s="1108"/>
      <c r="AM201" s="1108"/>
      <c r="AN201" s="1108"/>
      <c r="AO201" s="1108"/>
      <c r="AP201" s="1108"/>
      <c r="AQ201" s="262">
        <v>2815325822</v>
      </c>
      <c r="AR201" s="964">
        <v>1036100000</v>
      </c>
      <c r="AS201" s="262">
        <v>1779225822</v>
      </c>
      <c r="AT201" s="276">
        <v>0</v>
      </c>
      <c r="AU201" s="1002">
        <v>401300000</v>
      </c>
      <c r="AV201" s="262">
        <v>634800000</v>
      </c>
      <c r="AW201" s="964">
        <v>102873333</v>
      </c>
      <c r="AX201" s="262">
        <v>298426667</v>
      </c>
      <c r="AY201" s="964">
        <v>102873333</v>
      </c>
      <c r="AZ201" s="262">
        <v>0</v>
      </c>
      <c r="BA201" s="262">
        <v>102873333</v>
      </c>
      <c r="BB201" s="276">
        <v>0</v>
      </c>
      <c r="BC201" s="262">
        <v>0</v>
      </c>
      <c r="BE201" s="877">
        <f t="shared" si="8"/>
        <v>0.142541228039786</v>
      </c>
    </row>
    <row r="202" spans="1:57" s="859" customFormat="1" ht="12.75" x14ac:dyDescent="0.2">
      <c r="A202" s="909" t="str">
        <f t="shared" si="9"/>
        <v>C250210</v>
      </c>
      <c r="B202" s="1087" t="s">
        <v>102</v>
      </c>
      <c r="C202" s="1081"/>
      <c r="D202" s="1087" t="s">
        <v>330</v>
      </c>
      <c r="E202" s="1081"/>
      <c r="F202" s="1087"/>
      <c r="G202" s="1081"/>
      <c r="H202" s="1087"/>
      <c r="I202" s="1081"/>
      <c r="J202" s="1087"/>
      <c r="K202" s="1081"/>
      <c r="L202" s="1081"/>
      <c r="M202" s="1087"/>
      <c r="N202" s="1081"/>
      <c r="O202" s="1081"/>
      <c r="P202" s="1087"/>
      <c r="Q202" s="1081"/>
      <c r="R202" s="1087"/>
      <c r="S202" s="1081"/>
      <c r="T202" s="1089" t="s">
        <v>331</v>
      </c>
      <c r="U202" s="1081"/>
      <c r="V202" s="1081"/>
      <c r="W202" s="1081"/>
      <c r="X202" s="1081"/>
      <c r="Y202" s="1081"/>
      <c r="Z202" s="1081"/>
      <c r="AA202" s="1081"/>
      <c r="AB202" s="1087" t="s">
        <v>281</v>
      </c>
      <c r="AC202" s="1081"/>
      <c r="AD202" s="1081"/>
      <c r="AE202" s="1081"/>
      <c r="AF202" s="1081"/>
      <c r="AG202" s="1087" t="s">
        <v>282</v>
      </c>
      <c r="AH202" s="1081"/>
      <c r="AI202" s="1081"/>
      <c r="AJ202" s="761" t="s">
        <v>68</v>
      </c>
      <c r="AK202" s="1088" t="s">
        <v>283</v>
      </c>
      <c r="AL202" s="1083"/>
      <c r="AM202" s="1083"/>
      <c r="AN202" s="1083"/>
      <c r="AO202" s="1083"/>
      <c r="AP202" s="1083"/>
      <c r="AQ202" s="889">
        <v>16950000000</v>
      </c>
      <c r="AR202" s="967">
        <v>15498940263</v>
      </c>
      <c r="AS202" s="889">
        <v>1451059737</v>
      </c>
      <c r="AT202" s="890">
        <v>0</v>
      </c>
      <c r="AU202" s="1005">
        <v>13244783042</v>
      </c>
      <c r="AV202" s="889">
        <v>2254157221</v>
      </c>
      <c r="AW202" s="967">
        <v>7077357291</v>
      </c>
      <c r="AX202" s="889">
        <v>6167425751</v>
      </c>
      <c r="AY202" s="967">
        <v>6914512708</v>
      </c>
      <c r="AZ202" s="889">
        <v>162844583</v>
      </c>
      <c r="BA202" s="889">
        <v>6914512708</v>
      </c>
      <c r="BB202" s="890">
        <v>0</v>
      </c>
      <c r="BC202" s="889">
        <v>2638802</v>
      </c>
      <c r="BE202" s="891">
        <f t="shared" si="8"/>
        <v>0.78140312932153388</v>
      </c>
    </row>
    <row r="203" spans="1:57" s="859" customFormat="1" ht="15" customHeight="1" x14ac:dyDescent="0.2">
      <c r="A203" s="909" t="str">
        <f t="shared" si="9"/>
        <v>C250215</v>
      </c>
      <c r="B203" s="1087" t="s">
        <v>102</v>
      </c>
      <c r="C203" s="1081"/>
      <c r="D203" s="1087" t="s">
        <v>330</v>
      </c>
      <c r="E203" s="1081"/>
      <c r="F203" s="1087"/>
      <c r="G203" s="1081"/>
      <c r="H203" s="1087"/>
      <c r="I203" s="1081"/>
      <c r="J203" s="1087"/>
      <c r="K203" s="1081"/>
      <c r="L203" s="1081"/>
      <c r="M203" s="1087"/>
      <c r="N203" s="1081"/>
      <c r="O203" s="1081"/>
      <c r="P203" s="1087"/>
      <c r="Q203" s="1081"/>
      <c r="R203" s="1087"/>
      <c r="S203" s="1081"/>
      <c r="T203" s="1089" t="s">
        <v>331</v>
      </c>
      <c r="U203" s="1081"/>
      <c r="V203" s="1081"/>
      <c r="W203" s="1081"/>
      <c r="X203" s="1081"/>
      <c r="Y203" s="1081"/>
      <c r="Z203" s="1081"/>
      <c r="AA203" s="1081"/>
      <c r="AB203" s="1087" t="s">
        <v>281</v>
      </c>
      <c r="AC203" s="1081"/>
      <c r="AD203" s="1081"/>
      <c r="AE203" s="1081"/>
      <c r="AF203" s="1081"/>
      <c r="AG203" s="1087" t="s">
        <v>282</v>
      </c>
      <c r="AH203" s="1081"/>
      <c r="AI203" s="1081"/>
      <c r="AJ203" s="761" t="s">
        <v>294</v>
      </c>
      <c r="AK203" s="1088" t="s">
        <v>429</v>
      </c>
      <c r="AL203" s="1083"/>
      <c r="AM203" s="1083"/>
      <c r="AN203" s="1083"/>
      <c r="AO203" s="1083"/>
      <c r="AP203" s="1083"/>
      <c r="AQ203" s="889">
        <v>2815325822</v>
      </c>
      <c r="AR203" s="967">
        <v>1036100000</v>
      </c>
      <c r="AS203" s="889">
        <v>1779225822</v>
      </c>
      <c r="AT203" s="890">
        <v>0</v>
      </c>
      <c r="AU203" s="1005">
        <v>401300000</v>
      </c>
      <c r="AV203" s="889">
        <v>634800000</v>
      </c>
      <c r="AW203" s="967">
        <v>102873333</v>
      </c>
      <c r="AX203" s="889">
        <v>298426667</v>
      </c>
      <c r="AY203" s="967">
        <v>102873333</v>
      </c>
      <c r="AZ203" s="890">
        <v>0</v>
      </c>
      <c r="BA203" s="889">
        <v>102873333</v>
      </c>
      <c r="BB203" s="890">
        <v>0</v>
      </c>
      <c r="BC203" s="890">
        <v>0</v>
      </c>
      <c r="BE203" s="891">
        <f t="shared" si="8"/>
        <v>0.142541228039786</v>
      </c>
    </row>
    <row r="204" spans="1:57" s="859" customFormat="1" ht="12.75" x14ac:dyDescent="0.2">
      <c r="A204" s="909" t="str">
        <f t="shared" si="9"/>
        <v>C2502100010</v>
      </c>
      <c r="B204" s="1087" t="s">
        <v>102</v>
      </c>
      <c r="C204" s="1081"/>
      <c r="D204" s="1087" t="s">
        <v>330</v>
      </c>
      <c r="E204" s="1081"/>
      <c r="F204" s="1087" t="s">
        <v>332</v>
      </c>
      <c r="G204" s="1081"/>
      <c r="H204" s="1087"/>
      <c r="I204" s="1081"/>
      <c r="J204" s="1087"/>
      <c r="K204" s="1081"/>
      <c r="L204" s="1081"/>
      <c r="M204" s="1087"/>
      <c r="N204" s="1081"/>
      <c r="O204" s="1081"/>
      <c r="P204" s="1087"/>
      <c r="Q204" s="1081"/>
      <c r="R204" s="1087"/>
      <c r="S204" s="1081"/>
      <c r="T204" s="1089" t="s">
        <v>333</v>
      </c>
      <c r="U204" s="1081"/>
      <c r="V204" s="1081"/>
      <c r="W204" s="1081"/>
      <c r="X204" s="1081"/>
      <c r="Y204" s="1081"/>
      <c r="Z204" s="1081"/>
      <c r="AA204" s="1081"/>
      <c r="AB204" s="1087" t="s">
        <v>281</v>
      </c>
      <c r="AC204" s="1081"/>
      <c r="AD204" s="1081"/>
      <c r="AE204" s="1081"/>
      <c r="AF204" s="1081"/>
      <c r="AG204" s="1087" t="s">
        <v>282</v>
      </c>
      <c r="AH204" s="1081"/>
      <c r="AI204" s="1081"/>
      <c r="AJ204" s="761" t="s">
        <v>68</v>
      </c>
      <c r="AK204" s="1088" t="s">
        <v>283</v>
      </c>
      <c r="AL204" s="1083"/>
      <c r="AM204" s="1083"/>
      <c r="AN204" s="1083"/>
      <c r="AO204" s="1083"/>
      <c r="AP204" s="1083"/>
      <c r="AQ204" s="889">
        <v>16950000000</v>
      </c>
      <c r="AR204" s="967">
        <v>15498940263</v>
      </c>
      <c r="AS204" s="889">
        <v>1451059737</v>
      </c>
      <c r="AT204" s="890">
        <v>0</v>
      </c>
      <c r="AU204" s="1005">
        <v>13244783042</v>
      </c>
      <c r="AV204" s="889">
        <v>2254157221</v>
      </c>
      <c r="AW204" s="967">
        <v>7077357291</v>
      </c>
      <c r="AX204" s="889">
        <v>6167425751</v>
      </c>
      <c r="AY204" s="967">
        <v>6914512708</v>
      </c>
      <c r="AZ204" s="889">
        <v>162844583</v>
      </c>
      <c r="BA204" s="889">
        <v>6914512708</v>
      </c>
      <c r="BB204" s="890">
        <v>0</v>
      </c>
      <c r="BC204" s="889">
        <v>2638802</v>
      </c>
      <c r="BE204" s="891">
        <f t="shared" si="8"/>
        <v>0.78140312932153388</v>
      </c>
    </row>
    <row r="205" spans="1:57" s="859" customFormat="1" ht="15" customHeight="1" x14ac:dyDescent="0.2">
      <c r="A205" s="909" t="str">
        <f t="shared" si="9"/>
        <v>C2502100015</v>
      </c>
      <c r="B205" s="1087" t="s">
        <v>102</v>
      </c>
      <c r="C205" s="1081"/>
      <c r="D205" s="1087" t="s">
        <v>330</v>
      </c>
      <c r="E205" s="1081"/>
      <c r="F205" s="1087" t="s">
        <v>332</v>
      </c>
      <c r="G205" s="1081"/>
      <c r="H205" s="1087"/>
      <c r="I205" s="1081"/>
      <c r="J205" s="1087"/>
      <c r="K205" s="1081"/>
      <c r="L205" s="1081"/>
      <c r="M205" s="1087"/>
      <c r="N205" s="1081"/>
      <c r="O205" s="1081"/>
      <c r="P205" s="1087"/>
      <c r="Q205" s="1081"/>
      <c r="R205" s="1087"/>
      <c r="S205" s="1081"/>
      <c r="T205" s="1089" t="s">
        <v>333</v>
      </c>
      <c r="U205" s="1081"/>
      <c r="V205" s="1081"/>
      <c r="W205" s="1081"/>
      <c r="X205" s="1081"/>
      <c r="Y205" s="1081"/>
      <c r="Z205" s="1081"/>
      <c r="AA205" s="1081"/>
      <c r="AB205" s="1087" t="s">
        <v>281</v>
      </c>
      <c r="AC205" s="1081"/>
      <c r="AD205" s="1081"/>
      <c r="AE205" s="1081"/>
      <c r="AF205" s="1081"/>
      <c r="AG205" s="1087" t="s">
        <v>282</v>
      </c>
      <c r="AH205" s="1081"/>
      <c r="AI205" s="1081"/>
      <c r="AJ205" s="761" t="s">
        <v>294</v>
      </c>
      <c r="AK205" s="1088" t="s">
        <v>429</v>
      </c>
      <c r="AL205" s="1083"/>
      <c r="AM205" s="1083"/>
      <c r="AN205" s="1083"/>
      <c r="AO205" s="1083"/>
      <c r="AP205" s="1083"/>
      <c r="AQ205" s="889">
        <v>2815325822</v>
      </c>
      <c r="AR205" s="967">
        <v>1036100000</v>
      </c>
      <c r="AS205" s="889">
        <v>1779225822</v>
      </c>
      <c r="AT205" s="890">
        <v>0</v>
      </c>
      <c r="AU205" s="1005">
        <v>401300000</v>
      </c>
      <c r="AV205" s="889">
        <v>634800000</v>
      </c>
      <c r="AW205" s="967">
        <v>102873333</v>
      </c>
      <c r="AX205" s="889">
        <v>298426667</v>
      </c>
      <c r="AY205" s="967">
        <v>102873333</v>
      </c>
      <c r="AZ205" s="890">
        <v>0</v>
      </c>
      <c r="BA205" s="889">
        <v>102873333</v>
      </c>
      <c r="BB205" s="890">
        <v>0</v>
      </c>
      <c r="BC205" s="890">
        <v>0</v>
      </c>
      <c r="BE205" s="891">
        <f t="shared" si="8"/>
        <v>0.142541228039786</v>
      </c>
    </row>
    <row r="206" spans="1:57" s="956" customFormat="1" ht="12.75" x14ac:dyDescent="0.2">
      <c r="A206" s="952" t="str">
        <f t="shared" si="9"/>
        <v>C25021000110</v>
      </c>
      <c r="B206" s="1096" t="s">
        <v>102</v>
      </c>
      <c r="C206" s="1093"/>
      <c r="D206" s="1096" t="s">
        <v>330</v>
      </c>
      <c r="E206" s="1093"/>
      <c r="F206" s="1096" t="s">
        <v>332</v>
      </c>
      <c r="G206" s="1093"/>
      <c r="H206" s="1096" t="s">
        <v>287</v>
      </c>
      <c r="I206" s="1093"/>
      <c r="J206" s="1096"/>
      <c r="K206" s="1093"/>
      <c r="L206" s="1093"/>
      <c r="M206" s="1096"/>
      <c r="N206" s="1093"/>
      <c r="O206" s="1093"/>
      <c r="P206" s="1096"/>
      <c r="Q206" s="1093"/>
      <c r="R206" s="1096"/>
      <c r="S206" s="1093"/>
      <c r="T206" s="1097" t="s">
        <v>245</v>
      </c>
      <c r="U206" s="1095"/>
      <c r="V206" s="1095"/>
      <c r="W206" s="1095"/>
      <c r="X206" s="1095"/>
      <c r="Y206" s="1095"/>
      <c r="Z206" s="1095"/>
      <c r="AA206" s="1095"/>
      <c r="AB206" s="1096" t="s">
        <v>281</v>
      </c>
      <c r="AC206" s="1093"/>
      <c r="AD206" s="1093"/>
      <c r="AE206" s="1093"/>
      <c r="AF206" s="1093"/>
      <c r="AG206" s="1096" t="s">
        <v>282</v>
      </c>
      <c r="AH206" s="1093"/>
      <c r="AI206" s="1093"/>
      <c r="AJ206" s="953" t="s">
        <v>68</v>
      </c>
      <c r="AK206" s="1098" t="s">
        <v>283</v>
      </c>
      <c r="AL206" s="1091"/>
      <c r="AM206" s="1091"/>
      <c r="AN206" s="1091"/>
      <c r="AO206" s="1091"/>
      <c r="AP206" s="1091"/>
      <c r="AQ206" s="954">
        <v>1300000000</v>
      </c>
      <c r="AR206" s="968">
        <v>1112396264</v>
      </c>
      <c r="AS206" s="954">
        <v>187603736</v>
      </c>
      <c r="AT206" s="955">
        <v>0</v>
      </c>
      <c r="AU206" s="1000">
        <v>750334085</v>
      </c>
      <c r="AV206" s="954">
        <v>362062179</v>
      </c>
      <c r="AW206" s="968">
        <v>124583044</v>
      </c>
      <c r="AX206" s="954">
        <v>625751041</v>
      </c>
      <c r="AY206" s="968">
        <v>103930227</v>
      </c>
      <c r="AZ206" s="954">
        <v>20652817</v>
      </c>
      <c r="BA206" s="954">
        <v>103930227</v>
      </c>
      <c r="BB206" s="955">
        <v>0</v>
      </c>
      <c r="BC206" s="955">
        <v>0</v>
      </c>
      <c r="BE206" s="957">
        <f t="shared" si="8"/>
        <v>0.57718006538461541</v>
      </c>
    </row>
    <row r="207" spans="1:57" s="956" customFormat="1" ht="15" customHeight="1" x14ac:dyDescent="0.2">
      <c r="A207" s="952" t="str">
        <f t="shared" si="9"/>
        <v>C25021000115</v>
      </c>
      <c r="B207" s="1092" t="s">
        <v>102</v>
      </c>
      <c r="C207" s="1093"/>
      <c r="D207" s="1092" t="s">
        <v>330</v>
      </c>
      <c r="E207" s="1093"/>
      <c r="F207" s="1092" t="s">
        <v>332</v>
      </c>
      <c r="G207" s="1093"/>
      <c r="H207" s="1092" t="s">
        <v>287</v>
      </c>
      <c r="I207" s="1093"/>
      <c r="J207" s="1092"/>
      <c r="K207" s="1093"/>
      <c r="L207" s="1093"/>
      <c r="M207" s="1092"/>
      <c r="N207" s="1093"/>
      <c r="O207" s="1093"/>
      <c r="P207" s="1092"/>
      <c r="Q207" s="1093"/>
      <c r="R207" s="1092"/>
      <c r="S207" s="1093"/>
      <c r="T207" s="1094" t="s">
        <v>245</v>
      </c>
      <c r="U207" s="1095"/>
      <c r="V207" s="1095"/>
      <c r="W207" s="1095"/>
      <c r="X207" s="1095"/>
      <c r="Y207" s="1095"/>
      <c r="Z207" s="1095"/>
      <c r="AA207" s="1095"/>
      <c r="AB207" s="1092" t="s">
        <v>281</v>
      </c>
      <c r="AC207" s="1093"/>
      <c r="AD207" s="1093"/>
      <c r="AE207" s="1093"/>
      <c r="AF207" s="1093"/>
      <c r="AG207" s="1092" t="s">
        <v>282</v>
      </c>
      <c r="AH207" s="1093"/>
      <c r="AI207" s="1093"/>
      <c r="AJ207" s="958" t="s">
        <v>294</v>
      </c>
      <c r="AK207" s="1090" t="s">
        <v>429</v>
      </c>
      <c r="AL207" s="1091"/>
      <c r="AM207" s="1091"/>
      <c r="AN207" s="1091"/>
      <c r="AO207" s="1091"/>
      <c r="AP207" s="1091"/>
      <c r="AQ207" s="959">
        <v>2815325822</v>
      </c>
      <c r="AR207" s="967">
        <v>1036100000</v>
      </c>
      <c r="AS207" s="959">
        <v>1779225822</v>
      </c>
      <c r="AT207" s="960">
        <v>0</v>
      </c>
      <c r="AU207" s="1005">
        <v>401300000</v>
      </c>
      <c r="AV207" s="959">
        <v>634800000</v>
      </c>
      <c r="AW207" s="967">
        <v>102873333</v>
      </c>
      <c r="AX207" s="959">
        <v>298426667</v>
      </c>
      <c r="AY207" s="967">
        <v>102873333</v>
      </c>
      <c r="AZ207" s="960">
        <v>0</v>
      </c>
      <c r="BA207" s="959">
        <v>102873333</v>
      </c>
      <c r="BB207" s="960">
        <v>0</v>
      </c>
      <c r="BC207" s="960">
        <v>0</v>
      </c>
      <c r="BE207" s="961">
        <f t="shared" si="8"/>
        <v>0.142541228039786</v>
      </c>
    </row>
    <row r="208" spans="1:57" s="859" customFormat="1" ht="15" customHeight="1" x14ac:dyDescent="0.2">
      <c r="A208" s="909" t="str">
        <f t="shared" si="9"/>
        <v>C250210001010</v>
      </c>
      <c r="B208" s="1087" t="s">
        <v>102</v>
      </c>
      <c r="C208" s="1081"/>
      <c r="D208" s="1087" t="s">
        <v>330</v>
      </c>
      <c r="E208" s="1081"/>
      <c r="F208" s="1087" t="s">
        <v>332</v>
      </c>
      <c r="G208" s="1081"/>
      <c r="H208" s="1087" t="s">
        <v>287</v>
      </c>
      <c r="I208" s="1081"/>
      <c r="J208" s="1087" t="s">
        <v>288</v>
      </c>
      <c r="K208" s="1081"/>
      <c r="L208" s="1081"/>
      <c r="M208" s="1087"/>
      <c r="N208" s="1081"/>
      <c r="O208" s="1081"/>
      <c r="P208" s="1087"/>
      <c r="Q208" s="1081"/>
      <c r="R208" s="1087"/>
      <c r="S208" s="1081"/>
      <c r="T208" s="1089" t="s">
        <v>245</v>
      </c>
      <c r="U208" s="1081"/>
      <c r="V208" s="1081"/>
      <c r="W208" s="1081"/>
      <c r="X208" s="1081"/>
      <c r="Y208" s="1081"/>
      <c r="Z208" s="1081"/>
      <c r="AA208" s="1081"/>
      <c r="AB208" s="1087" t="s">
        <v>281</v>
      </c>
      <c r="AC208" s="1081"/>
      <c r="AD208" s="1081"/>
      <c r="AE208" s="1081"/>
      <c r="AF208" s="1081"/>
      <c r="AG208" s="1087" t="s">
        <v>282</v>
      </c>
      <c r="AH208" s="1081"/>
      <c r="AI208" s="1081"/>
      <c r="AJ208" s="761" t="s">
        <v>68</v>
      </c>
      <c r="AK208" s="1088" t="s">
        <v>283</v>
      </c>
      <c r="AL208" s="1083"/>
      <c r="AM208" s="1083"/>
      <c r="AN208" s="1083"/>
      <c r="AO208" s="1083"/>
      <c r="AP208" s="1083"/>
      <c r="AQ208" s="889">
        <v>1300000000</v>
      </c>
      <c r="AR208" s="967">
        <v>1112396264</v>
      </c>
      <c r="AS208" s="889">
        <v>187603736</v>
      </c>
      <c r="AT208" s="890">
        <v>0</v>
      </c>
      <c r="AU208" s="1005">
        <v>750334085</v>
      </c>
      <c r="AV208" s="889">
        <v>362062179</v>
      </c>
      <c r="AW208" s="967">
        <v>124583044</v>
      </c>
      <c r="AX208" s="889">
        <v>625751041</v>
      </c>
      <c r="AY208" s="967">
        <v>103930227</v>
      </c>
      <c r="AZ208" s="889">
        <v>20652817</v>
      </c>
      <c r="BA208" s="889">
        <v>103930227</v>
      </c>
      <c r="BB208" s="890">
        <v>0</v>
      </c>
      <c r="BC208" s="890">
        <v>0</v>
      </c>
      <c r="BE208" s="891">
        <f t="shared" si="8"/>
        <v>0.57718006538461541</v>
      </c>
    </row>
    <row r="209" spans="1:57" s="859" customFormat="1" ht="15" customHeight="1" x14ac:dyDescent="0.2">
      <c r="A209" s="909" t="str">
        <f t="shared" si="9"/>
        <v>C250210001015</v>
      </c>
      <c r="B209" s="1087" t="s">
        <v>102</v>
      </c>
      <c r="C209" s="1081"/>
      <c r="D209" s="1087" t="s">
        <v>330</v>
      </c>
      <c r="E209" s="1081"/>
      <c r="F209" s="1087" t="s">
        <v>332</v>
      </c>
      <c r="G209" s="1081"/>
      <c r="H209" s="1087" t="s">
        <v>287</v>
      </c>
      <c r="I209" s="1081"/>
      <c r="J209" s="1087" t="s">
        <v>288</v>
      </c>
      <c r="K209" s="1081"/>
      <c r="L209" s="1081"/>
      <c r="M209" s="1087"/>
      <c r="N209" s="1081"/>
      <c r="O209" s="1081"/>
      <c r="P209" s="1087"/>
      <c r="Q209" s="1081"/>
      <c r="R209" s="1087"/>
      <c r="S209" s="1081"/>
      <c r="T209" s="1089" t="s">
        <v>245</v>
      </c>
      <c r="U209" s="1081"/>
      <c r="V209" s="1081"/>
      <c r="W209" s="1081"/>
      <c r="X209" s="1081"/>
      <c r="Y209" s="1081"/>
      <c r="Z209" s="1081"/>
      <c r="AA209" s="1081"/>
      <c r="AB209" s="1087" t="s">
        <v>281</v>
      </c>
      <c r="AC209" s="1081"/>
      <c r="AD209" s="1081"/>
      <c r="AE209" s="1081"/>
      <c r="AF209" s="1081"/>
      <c r="AG209" s="1087" t="s">
        <v>282</v>
      </c>
      <c r="AH209" s="1081"/>
      <c r="AI209" s="1081"/>
      <c r="AJ209" s="761" t="s">
        <v>294</v>
      </c>
      <c r="AK209" s="1088" t="s">
        <v>429</v>
      </c>
      <c r="AL209" s="1083"/>
      <c r="AM209" s="1083"/>
      <c r="AN209" s="1083"/>
      <c r="AO209" s="1083"/>
      <c r="AP209" s="1083"/>
      <c r="AQ209" s="889">
        <v>2815325822</v>
      </c>
      <c r="AR209" s="967">
        <v>1036100000</v>
      </c>
      <c r="AS209" s="889">
        <v>1779225822</v>
      </c>
      <c r="AT209" s="890">
        <v>0</v>
      </c>
      <c r="AU209" s="1005">
        <v>401300000</v>
      </c>
      <c r="AV209" s="889">
        <v>634800000</v>
      </c>
      <c r="AW209" s="967">
        <v>102873333</v>
      </c>
      <c r="AX209" s="889">
        <v>298426667</v>
      </c>
      <c r="AY209" s="967">
        <v>102873333</v>
      </c>
      <c r="AZ209" s="890">
        <v>0</v>
      </c>
      <c r="BA209" s="889">
        <v>102873333</v>
      </c>
      <c r="BB209" s="890">
        <v>0</v>
      </c>
      <c r="BC209" s="890">
        <v>0</v>
      </c>
      <c r="BE209" s="891">
        <f t="shared" si="8"/>
        <v>0.142541228039786</v>
      </c>
    </row>
    <row r="210" spans="1:57" s="859" customFormat="1" ht="15" customHeight="1" x14ac:dyDescent="0.2">
      <c r="A210" s="909" t="str">
        <f t="shared" si="9"/>
        <v>C2502100010210</v>
      </c>
      <c r="B210" s="1087" t="s">
        <v>102</v>
      </c>
      <c r="C210" s="1081"/>
      <c r="D210" s="1087" t="s">
        <v>330</v>
      </c>
      <c r="E210" s="1081"/>
      <c r="F210" s="1087" t="s">
        <v>332</v>
      </c>
      <c r="G210" s="1081"/>
      <c r="H210" s="1087" t="s">
        <v>287</v>
      </c>
      <c r="I210" s="1081"/>
      <c r="J210" s="1087" t="s">
        <v>288</v>
      </c>
      <c r="K210" s="1081"/>
      <c r="L210" s="1081"/>
      <c r="M210" s="1087" t="s">
        <v>290</v>
      </c>
      <c r="N210" s="1081"/>
      <c r="O210" s="1081"/>
      <c r="P210" s="1087"/>
      <c r="Q210" s="1081"/>
      <c r="R210" s="1087"/>
      <c r="S210" s="1081"/>
      <c r="T210" s="1089" t="s">
        <v>334</v>
      </c>
      <c r="U210" s="1081"/>
      <c r="V210" s="1081"/>
      <c r="W210" s="1081"/>
      <c r="X210" s="1081"/>
      <c r="Y210" s="1081"/>
      <c r="Z210" s="1081"/>
      <c r="AA210" s="1081"/>
      <c r="AB210" s="1087" t="s">
        <v>281</v>
      </c>
      <c r="AC210" s="1081"/>
      <c r="AD210" s="1081"/>
      <c r="AE210" s="1081"/>
      <c r="AF210" s="1081"/>
      <c r="AG210" s="1087" t="s">
        <v>282</v>
      </c>
      <c r="AH210" s="1081"/>
      <c r="AI210" s="1081"/>
      <c r="AJ210" s="761" t="s">
        <v>68</v>
      </c>
      <c r="AK210" s="1088" t="s">
        <v>283</v>
      </c>
      <c r="AL210" s="1083"/>
      <c r="AM210" s="1083"/>
      <c r="AN210" s="1083"/>
      <c r="AO210" s="1083"/>
      <c r="AP210" s="1083"/>
      <c r="AQ210" s="889">
        <v>1300000000</v>
      </c>
      <c r="AR210" s="967">
        <v>1112396264</v>
      </c>
      <c r="AS210" s="889">
        <v>187603736</v>
      </c>
      <c r="AT210" s="890">
        <v>0</v>
      </c>
      <c r="AU210" s="1005">
        <v>750334085</v>
      </c>
      <c r="AV210" s="889">
        <v>362062179</v>
      </c>
      <c r="AW210" s="967">
        <v>124583044</v>
      </c>
      <c r="AX210" s="889">
        <v>625751041</v>
      </c>
      <c r="AY210" s="967">
        <v>103930227</v>
      </c>
      <c r="AZ210" s="889">
        <v>20652817</v>
      </c>
      <c r="BA210" s="889">
        <v>103930227</v>
      </c>
      <c r="BB210" s="890">
        <v>0</v>
      </c>
      <c r="BC210" s="890">
        <v>0</v>
      </c>
      <c r="BE210" s="891">
        <f t="shared" si="8"/>
        <v>0.57718006538461541</v>
      </c>
    </row>
    <row r="211" spans="1:57" s="859" customFormat="1" ht="12.75" x14ac:dyDescent="0.2">
      <c r="A211" s="909" t="str">
        <f t="shared" si="9"/>
        <v>C25021000102110</v>
      </c>
      <c r="B211" s="1084" t="s">
        <v>102</v>
      </c>
      <c r="C211" s="1081"/>
      <c r="D211" s="1084" t="s">
        <v>330</v>
      </c>
      <c r="E211" s="1081"/>
      <c r="F211" s="1084" t="s">
        <v>332</v>
      </c>
      <c r="G211" s="1081"/>
      <c r="H211" s="1084" t="s">
        <v>287</v>
      </c>
      <c r="I211" s="1081"/>
      <c r="J211" s="1084" t="s">
        <v>288</v>
      </c>
      <c r="K211" s="1081"/>
      <c r="L211" s="1081"/>
      <c r="M211" s="1084" t="s">
        <v>290</v>
      </c>
      <c r="N211" s="1081"/>
      <c r="O211" s="1081"/>
      <c r="P211" s="1084" t="s">
        <v>287</v>
      </c>
      <c r="Q211" s="1081"/>
      <c r="R211" s="1084"/>
      <c r="S211" s="1081"/>
      <c r="T211" s="1085" t="s">
        <v>340</v>
      </c>
      <c r="U211" s="1081"/>
      <c r="V211" s="1081"/>
      <c r="W211" s="1081"/>
      <c r="X211" s="1081"/>
      <c r="Y211" s="1081"/>
      <c r="Z211" s="1081"/>
      <c r="AA211" s="1081"/>
      <c r="AB211" s="1084" t="s">
        <v>281</v>
      </c>
      <c r="AC211" s="1081"/>
      <c r="AD211" s="1081"/>
      <c r="AE211" s="1081"/>
      <c r="AF211" s="1081"/>
      <c r="AG211" s="1084" t="s">
        <v>282</v>
      </c>
      <c r="AH211" s="1081"/>
      <c r="AI211" s="1081"/>
      <c r="AJ211" s="892" t="s">
        <v>68</v>
      </c>
      <c r="AK211" s="1086" t="s">
        <v>283</v>
      </c>
      <c r="AL211" s="1083"/>
      <c r="AM211" s="1083"/>
      <c r="AN211" s="1083"/>
      <c r="AO211" s="1083"/>
      <c r="AP211" s="1083"/>
      <c r="AQ211" s="893">
        <v>90000000</v>
      </c>
      <c r="AR211" s="968">
        <v>30000000</v>
      </c>
      <c r="AS211" s="893">
        <v>60000000</v>
      </c>
      <c r="AT211" s="894">
        <v>0</v>
      </c>
      <c r="AU211" s="1006">
        <v>0</v>
      </c>
      <c r="AV211" s="893">
        <v>30000000</v>
      </c>
      <c r="AW211" s="969">
        <v>0</v>
      </c>
      <c r="AX211" s="894">
        <v>0</v>
      </c>
      <c r="AY211" s="969">
        <v>0</v>
      </c>
      <c r="AZ211" s="894">
        <v>0</v>
      </c>
      <c r="BA211" s="894">
        <v>0</v>
      </c>
      <c r="BB211" s="894">
        <v>0</v>
      </c>
      <c r="BC211" s="894">
        <v>0</v>
      </c>
      <c r="BE211" s="895">
        <f t="shared" si="8"/>
        <v>0</v>
      </c>
    </row>
    <row r="212" spans="1:57" s="859" customFormat="1" ht="12.75" x14ac:dyDescent="0.2">
      <c r="A212" s="909" t="str">
        <f t="shared" si="9"/>
        <v>C25021000102210</v>
      </c>
      <c r="B212" s="1084" t="s">
        <v>102</v>
      </c>
      <c r="C212" s="1081"/>
      <c r="D212" s="1084" t="s">
        <v>330</v>
      </c>
      <c r="E212" s="1081"/>
      <c r="F212" s="1084" t="s">
        <v>332</v>
      </c>
      <c r="G212" s="1081"/>
      <c r="H212" s="1084" t="s">
        <v>287</v>
      </c>
      <c r="I212" s="1081"/>
      <c r="J212" s="1084" t="s">
        <v>288</v>
      </c>
      <c r="K212" s="1081"/>
      <c r="L212" s="1081"/>
      <c r="M212" s="1084" t="s">
        <v>290</v>
      </c>
      <c r="N212" s="1081"/>
      <c r="O212" s="1081"/>
      <c r="P212" s="1084" t="s">
        <v>290</v>
      </c>
      <c r="Q212" s="1081"/>
      <c r="R212" s="1084"/>
      <c r="S212" s="1081"/>
      <c r="T212" s="1085" t="s">
        <v>335</v>
      </c>
      <c r="U212" s="1081"/>
      <c r="V212" s="1081"/>
      <c r="W212" s="1081"/>
      <c r="X212" s="1081"/>
      <c r="Y212" s="1081"/>
      <c r="Z212" s="1081"/>
      <c r="AA212" s="1081"/>
      <c r="AB212" s="1084" t="s">
        <v>281</v>
      </c>
      <c r="AC212" s="1081"/>
      <c r="AD212" s="1081"/>
      <c r="AE212" s="1081"/>
      <c r="AF212" s="1081"/>
      <c r="AG212" s="1084" t="s">
        <v>282</v>
      </c>
      <c r="AH212" s="1081"/>
      <c r="AI212" s="1081"/>
      <c r="AJ212" s="892" t="s">
        <v>68</v>
      </c>
      <c r="AK212" s="1086" t="s">
        <v>283</v>
      </c>
      <c r="AL212" s="1083"/>
      <c r="AM212" s="1083"/>
      <c r="AN212" s="1083"/>
      <c r="AO212" s="1083"/>
      <c r="AP212" s="1083"/>
      <c r="AQ212" s="893">
        <v>105000000</v>
      </c>
      <c r="AR212" s="968">
        <v>105000000</v>
      </c>
      <c r="AS212" s="894">
        <v>0</v>
      </c>
      <c r="AT212" s="894">
        <v>0</v>
      </c>
      <c r="AU212" s="1000">
        <v>105000000</v>
      </c>
      <c r="AV212" s="894">
        <v>0</v>
      </c>
      <c r="AW212" s="968">
        <v>26906627</v>
      </c>
      <c r="AX212" s="893">
        <v>78093373</v>
      </c>
      <c r="AY212" s="968">
        <v>26906627</v>
      </c>
      <c r="AZ212" s="894">
        <v>0</v>
      </c>
      <c r="BA212" s="893">
        <v>26906627</v>
      </c>
      <c r="BB212" s="894">
        <v>0</v>
      </c>
      <c r="BC212" s="894">
        <v>0</v>
      </c>
      <c r="BE212" s="895">
        <f t="shared" si="8"/>
        <v>1</v>
      </c>
    </row>
    <row r="213" spans="1:57" s="859" customFormat="1" ht="12.75" x14ac:dyDescent="0.2">
      <c r="A213" s="909" t="str">
        <f t="shared" si="9"/>
        <v>C25021000102310</v>
      </c>
      <c r="B213" s="1084" t="s">
        <v>102</v>
      </c>
      <c r="C213" s="1081"/>
      <c r="D213" s="1084" t="s">
        <v>330</v>
      </c>
      <c r="E213" s="1081"/>
      <c r="F213" s="1084" t="s">
        <v>332</v>
      </c>
      <c r="G213" s="1081"/>
      <c r="H213" s="1084" t="s">
        <v>287</v>
      </c>
      <c r="I213" s="1081"/>
      <c r="J213" s="1084" t="s">
        <v>288</v>
      </c>
      <c r="K213" s="1081"/>
      <c r="L213" s="1081"/>
      <c r="M213" s="1084" t="s">
        <v>290</v>
      </c>
      <c r="N213" s="1081"/>
      <c r="O213" s="1081"/>
      <c r="P213" s="1084" t="s">
        <v>297</v>
      </c>
      <c r="Q213" s="1081"/>
      <c r="R213" s="1084"/>
      <c r="S213" s="1081"/>
      <c r="T213" s="1085" t="s">
        <v>336</v>
      </c>
      <c r="U213" s="1081"/>
      <c r="V213" s="1081"/>
      <c r="W213" s="1081"/>
      <c r="X213" s="1081"/>
      <c r="Y213" s="1081"/>
      <c r="Z213" s="1081"/>
      <c r="AA213" s="1081"/>
      <c r="AB213" s="1084" t="s">
        <v>281</v>
      </c>
      <c r="AC213" s="1081"/>
      <c r="AD213" s="1081"/>
      <c r="AE213" s="1081"/>
      <c r="AF213" s="1081"/>
      <c r="AG213" s="1084" t="s">
        <v>282</v>
      </c>
      <c r="AH213" s="1081"/>
      <c r="AI213" s="1081"/>
      <c r="AJ213" s="892" t="s">
        <v>68</v>
      </c>
      <c r="AK213" s="1086" t="s">
        <v>283</v>
      </c>
      <c r="AL213" s="1083"/>
      <c r="AM213" s="1083"/>
      <c r="AN213" s="1083"/>
      <c r="AO213" s="1083"/>
      <c r="AP213" s="1083"/>
      <c r="AQ213" s="893">
        <v>341600000</v>
      </c>
      <c r="AR213" s="968">
        <v>341600000</v>
      </c>
      <c r="AS213" s="894">
        <v>0</v>
      </c>
      <c r="AT213" s="894">
        <v>0</v>
      </c>
      <c r="AU213" s="1000">
        <v>341600000</v>
      </c>
      <c r="AV213" s="894">
        <v>0</v>
      </c>
      <c r="AW213" s="968">
        <v>51068361</v>
      </c>
      <c r="AX213" s="893">
        <v>290531639</v>
      </c>
      <c r="AY213" s="968">
        <v>32387017</v>
      </c>
      <c r="AZ213" s="893">
        <v>18681344</v>
      </c>
      <c r="BA213" s="893">
        <v>32387017</v>
      </c>
      <c r="BB213" s="894">
        <v>0</v>
      </c>
      <c r="BC213" s="894">
        <v>0</v>
      </c>
      <c r="BE213" s="895">
        <f t="shared" si="8"/>
        <v>1</v>
      </c>
    </row>
    <row r="214" spans="1:57" s="859" customFormat="1" ht="12.75" x14ac:dyDescent="0.2">
      <c r="A214" s="909" t="str">
        <f t="shared" si="9"/>
        <v>C25021000102410</v>
      </c>
      <c r="B214" s="1084" t="s">
        <v>102</v>
      </c>
      <c r="C214" s="1081"/>
      <c r="D214" s="1084" t="s">
        <v>330</v>
      </c>
      <c r="E214" s="1081"/>
      <c r="F214" s="1084" t="s">
        <v>332</v>
      </c>
      <c r="G214" s="1081"/>
      <c r="H214" s="1084" t="s">
        <v>287</v>
      </c>
      <c r="I214" s="1081"/>
      <c r="J214" s="1084" t="s">
        <v>288</v>
      </c>
      <c r="K214" s="1081"/>
      <c r="L214" s="1081"/>
      <c r="M214" s="1084" t="s">
        <v>290</v>
      </c>
      <c r="N214" s="1081"/>
      <c r="O214" s="1081"/>
      <c r="P214" s="1084" t="s">
        <v>291</v>
      </c>
      <c r="Q214" s="1081"/>
      <c r="R214" s="1084"/>
      <c r="S214" s="1081"/>
      <c r="T214" s="1085" t="s">
        <v>87</v>
      </c>
      <c r="U214" s="1081"/>
      <c r="V214" s="1081"/>
      <c r="W214" s="1081"/>
      <c r="X214" s="1081"/>
      <c r="Y214" s="1081"/>
      <c r="Z214" s="1081"/>
      <c r="AA214" s="1081"/>
      <c r="AB214" s="1084" t="s">
        <v>281</v>
      </c>
      <c r="AC214" s="1081"/>
      <c r="AD214" s="1081"/>
      <c r="AE214" s="1081"/>
      <c r="AF214" s="1081"/>
      <c r="AG214" s="1084" t="s">
        <v>282</v>
      </c>
      <c r="AH214" s="1081"/>
      <c r="AI214" s="1081"/>
      <c r="AJ214" s="892" t="s">
        <v>68</v>
      </c>
      <c r="AK214" s="1086" t="s">
        <v>283</v>
      </c>
      <c r="AL214" s="1083"/>
      <c r="AM214" s="1083"/>
      <c r="AN214" s="1083"/>
      <c r="AO214" s="1083"/>
      <c r="AP214" s="1083"/>
      <c r="AQ214" s="893">
        <v>394400000</v>
      </c>
      <c r="AR214" s="968">
        <v>294400000</v>
      </c>
      <c r="AS214" s="893">
        <v>100000000</v>
      </c>
      <c r="AT214" s="894">
        <v>0</v>
      </c>
      <c r="AU214" s="1000">
        <v>243553965</v>
      </c>
      <c r="AV214" s="893">
        <v>50846035</v>
      </c>
      <c r="AW214" s="968">
        <v>46608056</v>
      </c>
      <c r="AX214" s="893">
        <v>196945909</v>
      </c>
      <c r="AY214" s="968">
        <v>44636583</v>
      </c>
      <c r="AZ214" s="893">
        <v>1971473</v>
      </c>
      <c r="BA214" s="893">
        <v>44636583</v>
      </c>
      <c r="BB214" s="894">
        <v>0</v>
      </c>
      <c r="BC214" s="894">
        <v>0</v>
      </c>
      <c r="BE214" s="895">
        <f t="shared" si="8"/>
        <v>0.61753033722109529</v>
      </c>
    </row>
    <row r="215" spans="1:57" s="859" customFormat="1" ht="15" customHeight="1" x14ac:dyDescent="0.2">
      <c r="A215" s="909" t="str">
        <f t="shared" si="9"/>
        <v>C25021000102610</v>
      </c>
      <c r="B215" s="1084" t="s">
        <v>102</v>
      </c>
      <c r="C215" s="1081"/>
      <c r="D215" s="1084" t="s">
        <v>330</v>
      </c>
      <c r="E215" s="1081"/>
      <c r="F215" s="1084" t="s">
        <v>332</v>
      </c>
      <c r="G215" s="1081"/>
      <c r="H215" s="1084" t="s">
        <v>287</v>
      </c>
      <c r="I215" s="1081"/>
      <c r="J215" s="1084" t="s">
        <v>288</v>
      </c>
      <c r="K215" s="1081"/>
      <c r="L215" s="1081"/>
      <c r="M215" s="1084" t="s">
        <v>290</v>
      </c>
      <c r="N215" s="1081"/>
      <c r="O215" s="1081"/>
      <c r="P215" s="1084" t="s">
        <v>300</v>
      </c>
      <c r="Q215" s="1081"/>
      <c r="R215" s="1084"/>
      <c r="S215" s="1081"/>
      <c r="T215" s="1085" t="s">
        <v>337</v>
      </c>
      <c r="U215" s="1081"/>
      <c r="V215" s="1081"/>
      <c r="W215" s="1081"/>
      <c r="X215" s="1081"/>
      <c r="Y215" s="1081"/>
      <c r="Z215" s="1081"/>
      <c r="AA215" s="1081"/>
      <c r="AB215" s="1084" t="s">
        <v>281</v>
      </c>
      <c r="AC215" s="1081"/>
      <c r="AD215" s="1081"/>
      <c r="AE215" s="1081"/>
      <c r="AF215" s="1081"/>
      <c r="AG215" s="1084" t="s">
        <v>282</v>
      </c>
      <c r="AH215" s="1081"/>
      <c r="AI215" s="1081"/>
      <c r="AJ215" s="892" t="s">
        <v>68</v>
      </c>
      <c r="AK215" s="1086" t="s">
        <v>283</v>
      </c>
      <c r="AL215" s="1083"/>
      <c r="AM215" s="1083"/>
      <c r="AN215" s="1083"/>
      <c r="AO215" s="1083"/>
      <c r="AP215" s="1083"/>
      <c r="AQ215" s="893">
        <v>60180120</v>
      </c>
      <c r="AR215" s="968">
        <v>60180120</v>
      </c>
      <c r="AS215" s="894">
        <v>0</v>
      </c>
      <c r="AT215" s="894">
        <v>0</v>
      </c>
      <c r="AU215" s="1000">
        <v>60180120</v>
      </c>
      <c r="AV215" s="894">
        <v>0</v>
      </c>
      <c r="AW215" s="969">
        <v>0</v>
      </c>
      <c r="AX215" s="893">
        <v>60180120</v>
      </c>
      <c r="AY215" s="969">
        <v>0</v>
      </c>
      <c r="AZ215" s="894">
        <v>0</v>
      </c>
      <c r="BA215" s="894">
        <v>0</v>
      </c>
      <c r="BB215" s="894">
        <v>0</v>
      </c>
      <c r="BC215" s="894">
        <v>0</v>
      </c>
      <c r="BE215" s="895">
        <f t="shared" si="8"/>
        <v>1</v>
      </c>
    </row>
    <row r="216" spans="1:57" s="859" customFormat="1" ht="12.75" x14ac:dyDescent="0.2">
      <c r="A216" s="909" t="str">
        <f t="shared" si="9"/>
        <v>C25021000102710</v>
      </c>
      <c r="B216" s="1084" t="s">
        <v>102</v>
      </c>
      <c r="C216" s="1081"/>
      <c r="D216" s="1084" t="s">
        <v>330</v>
      </c>
      <c r="E216" s="1081"/>
      <c r="F216" s="1084" t="s">
        <v>332</v>
      </c>
      <c r="G216" s="1081"/>
      <c r="H216" s="1084" t="s">
        <v>287</v>
      </c>
      <c r="I216" s="1081"/>
      <c r="J216" s="1084" t="s">
        <v>288</v>
      </c>
      <c r="K216" s="1081"/>
      <c r="L216" s="1081"/>
      <c r="M216" s="1084" t="s">
        <v>290</v>
      </c>
      <c r="N216" s="1081"/>
      <c r="O216" s="1081"/>
      <c r="P216" s="1084" t="s">
        <v>301</v>
      </c>
      <c r="Q216" s="1081"/>
      <c r="R216" s="1084"/>
      <c r="S216" s="1081"/>
      <c r="T216" s="1085" t="s">
        <v>343</v>
      </c>
      <c r="U216" s="1081"/>
      <c r="V216" s="1081"/>
      <c r="W216" s="1081"/>
      <c r="X216" s="1081"/>
      <c r="Y216" s="1081"/>
      <c r="Z216" s="1081"/>
      <c r="AA216" s="1081"/>
      <c r="AB216" s="1084" t="s">
        <v>281</v>
      </c>
      <c r="AC216" s="1081"/>
      <c r="AD216" s="1081"/>
      <c r="AE216" s="1081"/>
      <c r="AF216" s="1081"/>
      <c r="AG216" s="1084" t="s">
        <v>282</v>
      </c>
      <c r="AH216" s="1081"/>
      <c r="AI216" s="1081"/>
      <c r="AJ216" s="892" t="s">
        <v>68</v>
      </c>
      <c r="AK216" s="1086" t="s">
        <v>283</v>
      </c>
      <c r="AL216" s="1083"/>
      <c r="AM216" s="1083"/>
      <c r="AN216" s="1083"/>
      <c r="AO216" s="1083"/>
      <c r="AP216" s="1083"/>
      <c r="AQ216" s="893">
        <v>308819880</v>
      </c>
      <c r="AR216" s="968">
        <v>281216144</v>
      </c>
      <c r="AS216" s="893">
        <v>27603736</v>
      </c>
      <c r="AT216" s="894">
        <v>0</v>
      </c>
      <c r="AU216" s="1006">
        <v>0</v>
      </c>
      <c r="AV216" s="893">
        <v>281216144</v>
      </c>
      <c r="AW216" s="969">
        <v>0</v>
      </c>
      <c r="AX216" s="894">
        <v>0</v>
      </c>
      <c r="AY216" s="969">
        <v>0</v>
      </c>
      <c r="AZ216" s="894">
        <v>0</v>
      </c>
      <c r="BA216" s="894">
        <v>0</v>
      </c>
      <c r="BB216" s="894">
        <v>0</v>
      </c>
      <c r="BC216" s="894">
        <v>0</v>
      </c>
      <c r="BE216" s="895">
        <f t="shared" si="8"/>
        <v>0</v>
      </c>
    </row>
    <row r="217" spans="1:57" s="859" customFormat="1" ht="15" customHeight="1" x14ac:dyDescent="0.2">
      <c r="A217" s="909" t="str">
        <f t="shared" si="9"/>
        <v>C250210001021110</v>
      </c>
      <c r="B217" s="1084" t="s">
        <v>102</v>
      </c>
      <c r="C217" s="1081"/>
      <c r="D217" s="1084" t="s">
        <v>330</v>
      </c>
      <c r="E217" s="1081"/>
      <c r="F217" s="1084" t="s">
        <v>332</v>
      </c>
      <c r="G217" s="1081"/>
      <c r="H217" s="1084" t="s">
        <v>287</v>
      </c>
      <c r="I217" s="1081"/>
      <c r="J217" s="1084" t="s">
        <v>288</v>
      </c>
      <c r="K217" s="1081"/>
      <c r="L217" s="1081"/>
      <c r="M217" s="1084" t="s">
        <v>290</v>
      </c>
      <c r="N217" s="1081"/>
      <c r="O217" s="1081"/>
      <c r="P217" s="1084" t="s">
        <v>83</v>
      </c>
      <c r="Q217" s="1081"/>
      <c r="R217" s="1084"/>
      <c r="S217" s="1081"/>
      <c r="T217" s="1085" t="s">
        <v>338</v>
      </c>
      <c r="U217" s="1081"/>
      <c r="V217" s="1081"/>
      <c r="W217" s="1081"/>
      <c r="X217" s="1081"/>
      <c r="Y217" s="1081"/>
      <c r="Z217" s="1081"/>
      <c r="AA217" s="1081"/>
      <c r="AB217" s="1084" t="s">
        <v>281</v>
      </c>
      <c r="AC217" s="1081"/>
      <c r="AD217" s="1081"/>
      <c r="AE217" s="1081"/>
      <c r="AF217" s="1081"/>
      <c r="AG217" s="1084" t="s">
        <v>282</v>
      </c>
      <c r="AH217" s="1081"/>
      <c r="AI217" s="1081"/>
      <c r="AJ217" s="892" t="s">
        <v>68</v>
      </c>
      <c r="AK217" s="1086" t="s">
        <v>283</v>
      </c>
      <c r="AL217" s="1083"/>
      <c r="AM217" s="1083"/>
      <c r="AN217" s="1083"/>
      <c r="AO217" s="1083"/>
      <c r="AP217" s="1083"/>
      <c r="AQ217" s="894">
        <v>0</v>
      </c>
      <c r="AR217" s="969">
        <v>0</v>
      </c>
      <c r="AS217" s="894">
        <v>0</v>
      </c>
      <c r="AT217" s="894">
        <v>0</v>
      </c>
      <c r="AU217" s="1006">
        <v>0</v>
      </c>
      <c r="AV217" s="894">
        <v>0</v>
      </c>
      <c r="AW217" s="969">
        <v>0</v>
      </c>
      <c r="AX217" s="894">
        <v>0</v>
      </c>
      <c r="AY217" s="969">
        <v>0</v>
      </c>
      <c r="AZ217" s="894">
        <v>0</v>
      </c>
      <c r="BA217" s="894">
        <v>0</v>
      </c>
      <c r="BB217" s="894">
        <v>0</v>
      </c>
      <c r="BC217" s="894">
        <v>0</v>
      </c>
      <c r="BE217" s="895" t="e">
        <f t="shared" si="8"/>
        <v>#DIV/0!</v>
      </c>
    </row>
    <row r="218" spans="1:57" s="901" customFormat="1" ht="15" customHeight="1" x14ac:dyDescent="0.2">
      <c r="A218" s="909" t="str">
        <f t="shared" si="9"/>
        <v>C2502100010315</v>
      </c>
      <c r="B218" s="1104" t="s">
        <v>102</v>
      </c>
      <c r="C218" s="1100"/>
      <c r="D218" s="1104" t="s">
        <v>330</v>
      </c>
      <c r="E218" s="1100"/>
      <c r="F218" s="1104" t="s">
        <v>332</v>
      </c>
      <c r="G218" s="1100"/>
      <c r="H218" s="1104" t="s">
        <v>287</v>
      </c>
      <c r="I218" s="1100"/>
      <c r="J218" s="1104" t="s">
        <v>288</v>
      </c>
      <c r="K218" s="1100"/>
      <c r="L218" s="1100"/>
      <c r="M218" s="1104" t="s">
        <v>297</v>
      </c>
      <c r="N218" s="1100"/>
      <c r="O218" s="1100"/>
      <c r="P218" s="1104"/>
      <c r="Q218" s="1100"/>
      <c r="R218" s="1104"/>
      <c r="S218" s="1100"/>
      <c r="T218" s="1105" t="s">
        <v>430</v>
      </c>
      <c r="U218" s="1100"/>
      <c r="V218" s="1100"/>
      <c r="W218" s="1100"/>
      <c r="X218" s="1100"/>
      <c r="Y218" s="1100"/>
      <c r="Z218" s="1100"/>
      <c r="AA218" s="1100"/>
      <c r="AB218" s="1104" t="s">
        <v>281</v>
      </c>
      <c r="AC218" s="1100"/>
      <c r="AD218" s="1100"/>
      <c r="AE218" s="1100"/>
      <c r="AF218" s="1100"/>
      <c r="AG218" s="1104" t="s">
        <v>282</v>
      </c>
      <c r="AH218" s="1100"/>
      <c r="AI218" s="1100"/>
      <c r="AJ218" s="898" t="s">
        <v>294</v>
      </c>
      <c r="AK218" s="1106" t="s">
        <v>429</v>
      </c>
      <c r="AL218" s="1102"/>
      <c r="AM218" s="1102"/>
      <c r="AN218" s="1102"/>
      <c r="AO218" s="1102"/>
      <c r="AP218" s="1102"/>
      <c r="AQ218" s="899">
        <v>2815325822</v>
      </c>
      <c r="AR218" s="967">
        <v>1036100000</v>
      </c>
      <c r="AS218" s="899">
        <v>1779225822</v>
      </c>
      <c r="AT218" s="900">
        <v>0</v>
      </c>
      <c r="AU218" s="1005">
        <v>401300000</v>
      </c>
      <c r="AV218" s="899">
        <v>634800000</v>
      </c>
      <c r="AW218" s="967">
        <v>102873333</v>
      </c>
      <c r="AX218" s="899">
        <v>298426667</v>
      </c>
      <c r="AY218" s="967">
        <v>102873333</v>
      </c>
      <c r="AZ218" s="900">
        <v>0</v>
      </c>
      <c r="BA218" s="899">
        <v>102873333</v>
      </c>
      <c r="BB218" s="900">
        <v>0</v>
      </c>
      <c r="BC218" s="900">
        <v>0</v>
      </c>
      <c r="BE218" s="902">
        <f t="shared" si="8"/>
        <v>0.142541228039786</v>
      </c>
    </row>
    <row r="219" spans="1:57" s="901" customFormat="1" ht="12.75" x14ac:dyDescent="0.2">
      <c r="A219" s="909" t="str">
        <f t="shared" si="9"/>
        <v>C25021000103115</v>
      </c>
      <c r="B219" s="1099" t="s">
        <v>102</v>
      </c>
      <c r="C219" s="1100"/>
      <c r="D219" s="1099" t="s">
        <v>330</v>
      </c>
      <c r="E219" s="1100"/>
      <c r="F219" s="1099" t="s">
        <v>332</v>
      </c>
      <c r="G219" s="1100"/>
      <c r="H219" s="1099" t="s">
        <v>287</v>
      </c>
      <c r="I219" s="1100"/>
      <c r="J219" s="1099" t="s">
        <v>288</v>
      </c>
      <c r="K219" s="1100"/>
      <c r="L219" s="1100"/>
      <c r="M219" s="1099" t="s">
        <v>297</v>
      </c>
      <c r="N219" s="1100"/>
      <c r="O219" s="1100"/>
      <c r="P219" s="1099" t="s">
        <v>287</v>
      </c>
      <c r="Q219" s="1100"/>
      <c r="R219" s="1099"/>
      <c r="S219" s="1100"/>
      <c r="T219" s="1103" t="s">
        <v>340</v>
      </c>
      <c r="U219" s="1100"/>
      <c r="V219" s="1100"/>
      <c r="W219" s="1100"/>
      <c r="X219" s="1100"/>
      <c r="Y219" s="1100"/>
      <c r="Z219" s="1100"/>
      <c r="AA219" s="1100"/>
      <c r="AB219" s="1099" t="s">
        <v>281</v>
      </c>
      <c r="AC219" s="1100"/>
      <c r="AD219" s="1100"/>
      <c r="AE219" s="1100"/>
      <c r="AF219" s="1100"/>
      <c r="AG219" s="1099" t="s">
        <v>282</v>
      </c>
      <c r="AH219" s="1100"/>
      <c r="AI219" s="1100"/>
      <c r="AJ219" s="903" t="s">
        <v>294</v>
      </c>
      <c r="AK219" s="1101" t="s">
        <v>429</v>
      </c>
      <c r="AL219" s="1102"/>
      <c r="AM219" s="1102"/>
      <c r="AN219" s="1102"/>
      <c r="AO219" s="1102"/>
      <c r="AP219" s="1102"/>
      <c r="AQ219" s="904">
        <v>1217200000</v>
      </c>
      <c r="AR219" s="968">
        <v>626800000</v>
      </c>
      <c r="AS219" s="904">
        <v>590400000</v>
      </c>
      <c r="AT219" s="905">
        <v>0</v>
      </c>
      <c r="AU219" s="1000">
        <v>401300000</v>
      </c>
      <c r="AV219" s="904">
        <v>225500000</v>
      </c>
      <c r="AW219" s="968">
        <v>102873333</v>
      </c>
      <c r="AX219" s="904">
        <v>298426667</v>
      </c>
      <c r="AY219" s="968">
        <v>102873333</v>
      </c>
      <c r="AZ219" s="905">
        <v>0</v>
      </c>
      <c r="BA219" s="904">
        <v>102873333</v>
      </c>
      <c r="BB219" s="905">
        <v>0</v>
      </c>
      <c r="BC219" s="905">
        <v>0</v>
      </c>
      <c r="BE219" s="906">
        <f t="shared" si="8"/>
        <v>0.32969109431482091</v>
      </c>
    </row>
    <row r="220" spans="1:57" s="901" customFormat="1" ht="12.75" x14ac:dyDescent="0.2">
      <c r="A220" s="909" t="str">
        <f t="shared" si="9"/>
        <v>C25021000103215</v>
      </c>
      <c r="B220" s="1099" t="s">
        <v>102</v>
      </c>
      <c r="C220" s="1100"/>
      <c r="D220" s="1099" t="s">
        <v>330</v>
      </c>
      <c r="E220" s="1100"/>
      <c r="F220" s="1099" t="s">
        <v>332</v>
      </c>
      <c r="G220" s="1100"/>
      <c r="H220" s="1099" t="s">
        <v>287</v>
      </c>
      <c r="I220" s="1100"/>
      <c r="J220" s="1099" t="s">
        <v>288</v>
      </c>
      <c r="K220" s="1100"/>
      <c r="L220" s="1100"/>
      <c r="M220" s="1099" t="s">
        <v>297</v>
      </c>
      <c r="N220" s="1100"/>
      <c r="O220" s="1100"/>
      <c r="P220" s="1099" t="s">
        <v>290</v>
      </c>
      <c r="Q220" s="1100"/>
      <c r="R220" s="1099"/>
      <c r="S220" s="1100"/>
      <c r="T220" s="1103" t="s">
        <v>335</v>
      </c>
      <c r="U220" s="1100"/>
      <c r="V220" s="1100"/>
      <c r="W220" s="1100"/>
      <c r="X220" s="1100"/>
      <c r="Y220" s="1100"/>
      <c r="Z220" s="1100"/>
      <c r="AA220" s="1100"/>
      <c r="AB220" s="1099" t="s">
        <v>281</v>
      </c>
      <c r="AC220" s="1100"/>
      <c r="AD220" s="1100"/>
      <c r="AE220" s="1100"/>
      <c r="AF220" s="1100"/>
      <c r="AG220" s="1099" t="s">
        <v>282</v>
      </c>
      <c r="AH220" s="1100"/>
      <c r="AI220" s="1100"/>
      <c r="AJ220" s="903" t="s">
        <v>294</v>
      </c>
      <c r="AK220" s="1101" t="s">
        <v>429</v>
      </c>
      <c r="AL220" s="1102"/>
      <c r="AM220" s="1102"/>
      <c r="AN220" s="1102"/>
      <c r="AO220" s="1102"/>
      <c r="AP220" s="1102"/>
      <c r="AQ220" s="904">
        <v>228000000</v>
      </c>
      <c r="AR220" s="968">
        <v>228000000</v>
      </c>
      <c r="AS220" s="905">
        <v>0</v>
      </c>
      <c r="AT220" s="905">
        <v>0</v>
      </c>
      <c r="AU220" s="1006">
        <v>0</v>
      </c>
      <c r="AV220" s="904">
        <v>228000000</v>
      </c>
      <c r="AW220" s="969">
        <v>0</v>
      </c>
      <c r="AX220" s="905">
        <v>0</v>
      </c>
      <c r="AY220" s="969">
        <v>0</v>
      </c>
      <c r="AZ220" s="905">
        <v>0</v>
      </c>
      <c r="BA220" s="905">
        <v>0</v>
      </c>
      <c r="BB220" s="905">
        <v>0</v>
      </c>
      <c r="BC220" s="905">
        <v>0</v>
      </c>
      <c r="BE220" s="906">
        <f t="shared" ref="BE220:BE283" si="10">+AU220/AQ220</f>
        <v>0</v>
      </c>
    </row>
    <row r="221" spans="1:57" s="901" customFormat="1" ht="12.75" x14ac:dyDescent="0.2">
      <c r="A221" s="909" t="str">
        <f t="shared" si="9"/>
        <v>C25021000103315</v>
      </c>
      <c r="B221" s="1099" t="s">
        <v>102</v>
      </c>
      <c r="C221" s="1100"/>
      <c r="D221" s="1099" t="s">
        <v>330</v>
      </c>
      <c r="E221" s="1100"/>
      <c r="F221" s="1099" t="s">
        <v>332</v>
      </c>
      <c r="G221" s="1100"/>
      <c r="H221" s="1099" t="s">
        <v>287</v>
      </c>
      <c r="I221" s="1100"/>
      <c r="J221" s="1099" t="s">
        <v>288</v>
      </c>
      <c r="K221" s="1100"/>
      <c r="L221" s="1100"/>
      <c r="M221" s="1099" t="s">
        <v>297</v>
      </c>
      <c r="N221" s="1100"/>
      <c r="O221" s="1100"/>
      <c r="P221" s="1099" t="s">
        <v>297</v>
      </c>
      <c r="Q221" s="1100"/>
      <c r="R221" s="1099"/>
      <c r="S221" s="1100"/>
      <c r="T221" s="1103" t="s">
        <v>336</v>
      </c>
      <c r="U221" s="1100"/>
      <c r="V221" s="1100"/>
      <c r="W221" s="1100"/>
      <c r="X221" s="1100"/>
      <c r="Y221" s="1100"/>
      <c r="Z221" s="1100"/>
      <c r="AA221" s="1100"/>
      <c r="AB221" s="1099" t="s">
        <v>281</v>
      </c>
      <c r="AC221" s="1100"/>
      <c r="AD221" s="1100"/>
      <c r="AE221" s="1100"/>
      <c r="AF221" s="1100"/>
      <c r="AG221" s="1099" t="s">
        <v>282</v>
      </c>
      <c r="AH221" s="1100"/>
      <c r="AI221" s="1100"/>
      <c r="AJ221" s="903" t="s">
        <v>294</v>
      </c>
      <c r="AK221" s="1101" t="s">
        <v>429</v>
      </c>
      <c r="AL221" s="1102"/>
      <c r="AM221" s="1102"/>
      <c r="AN221" s="1102"/>
      <c r="AO221" s="1102"/>
      <c r="AP221" s="1102"/>
      <c r="AQ221" s="904">
        <v>164000000</v>
      </c>
      <c r="AR221" s="968">
        <v>164000000</v>
      </c>
      <c r="AS221" s="905">
        <v>0</v>
      </c>
      <c r="AT221" s="905">
        <v>0</v>
      </c>
      <c r="AU221" s="1006">
        <v>0</v>
      </c>
      <c r="AV221" s="904">
        <v>164000000</v>
      </c>
      <c r="AW221" s="969">
        <v>0</v>
      </c>
      <c r="AX221" s="905">
        <v>0</v>
      </c>
      <c r="AY221" s="969">
        <v>0</v>
      </c>
      <c r="AZ221" s="905">
        <v>0</v>
      </c>
      <c r="BA221" s="905">
        <v>0</v>
      </c>
      <c r="BB221" s="905">
        <v>0</v>
      </c>
      <c r="BC221" s="905">
        <v>0</v>
      </c>
      <c r="BE221" s="906">
        <f t="shared" si="10"/>
        <v>0</v>
      </c>
    </row>
    <row r="222" spans="1:57" s="901" customFormat="1" ht="12.75" x14ac:dyDescent="0.2">
      <c r="A222" s="909" t="str">
        <f t="shared" si="9"/>
        <v>C25021000103415</v>
      </c>
      <c r="B222" s="1099" t="s">
        <v>102</v>
      </c>
      <c r="C222" s="1100"/>
      <c r="D222" s="1099" t="s">
        <v>330</v>
      </c>
      <c r="E222" s="1100"/>
      <c r="F222" s="1099" t="s">
        <v>332</v>
      </c>
      <c r="G222" s="1100"/>
      <c r="H222" s="1099" t="s">
        <v>287</v>
      </c>
      <c r="I222" s="1100"/>
      <c r="J222" s="1099" t="s">
        <v>288</v>
      </c>
      <c r="K222" s="1100"/>
      <c r="L222" s="1100"/>
      <c r="M222" s="1099" t="s">
        <v>297</v>
      </c>
      <c r="N222" s="1100"/>
      <c r="O222" s="1100"/>
      <c r="P222" s="1099" t="s">
        <v>291</v>
      </c>
      <c r="Q222" s="1100"/>
      <c r="R222" s="1099"/>
      <c r="S222" s="1100"/>
      <c r="T222" s="1103" t="s">
        <v>87</v>
      </c>
      <c r="U222" s="1100"/>
      <c r="V222" s="1100"/>
      <c r="W222" s="1100"/>
      <c r="X222" s="1100"/>
      <c r="Y222" s="1100"/>
      <c r="Z222" s="1100"/>
      <c r="AA222" s="1100"/>
      <c r="AB222" s="1099" t="s">
        <v>281</v>
      </c>
      <c r="AC222" s="1100"/>
      <c r="AD222" s="1100"/>
      <c r="AE222" s="1100"/>
      <c r="AF222" s="1100"/>
      <c r="AG222" s="1099" t="s">
        <v>282</v>
      </c>
      <c r="AH222" s="1100"/>
      <c r="AI222" s="1100"/>
      <c r="AJ222" s="903" t="s">
        <v>294</v>
      </c>
      <c r="AK222" s="1101" t="s">
        <v>429</v>
      </c>
      <c r="AL222" s="1102"/>
      <c r="AM222" s="1102"/>
      <c r="AN222" s="1102"/>
      <c r="AO222" s="1102"/>
      <c r="AP222" s="1102"/>
      <c r="AQ222" s="904">
        <v>361540000</v>
      </c>
      <c r="AR222" s="968">
        <v>17300000</v>
      </c>
      <c r="AS222" s="904">
        <v>344240000</v>
      </c>
      <c r="AT222" s="905">
        <v>0</v>
      </c>
      <c r="AU222" s="1006">
        <v>0</v>
      </c>
      <c r="AV222" s="904">
        <v>17300000</v>
      </c>
      <c r="AW222" s="969">
        <v>0</v>
      </c>
      <c r="AX222" s="905">
        <v>0</v>
      </c>
      <c r="AY222" s="969">
        <v>0</v>
      </c>
      <c r="AZ222" s="905">
        <v>0</v>
      </c>
      <c r="BA222" s="905">
        <v>0</v>
      </c>
      <c r="BB222" s="905">
        <v>0</v>
      </c>
      <c r="BC222" s="905">
        <v>0</v>
      </c>
      <c r="BE222" s="906">
        <f t="shared" si="10"/>
        <v>0</v>
      </c>
    </row>
    <row r="223" spans="1:57" s="901" customFormat="1" ht="12.75" x14ac:dyDescent="0.2">
      <c r="A223" s="909" t="str">
        <f t="shared" si="9"/>
        <v>C250210001031115</v>
      </c>
      <c r="B223" s="1099" t="s">
        <v>102</v>
      </c>
      <c r="C223" s="1100"/>
      <c r="D223" s="1099" t="s">
        <v>330</v>
      </c>
      <c r="E223" s="1100"/>
      <c r="F223" s="1099" t="s">
        <v>332</v>
      </c>
      <c r="G223" s="1100"/>
      <c r="H223" s="1099" t="s">
        <v>287</v>
      </c>
      <c r="I223" s="1100"/>
      <c r="J223" s="1099" t="s">
        <v>288</v>
      </c>
      <c r="K223" s="1100"/>
      <c r="L223" s="1100"/>
      <c r="M223" s="1099" t="s">
        <v>297</v>
      </c>
      <c r="N223" s="1100"/>
      <c r="O223" s="1100"/>
      <c r="P223" s="1099" t="s">
        <v>83</v>
      </c>
      <c r="Q223" s="1100"/>
      <c r="R223" s="1099"/>
      <c r="S223" s="1100"/>
      <c r="T223" s="1103" t="s">
        <v>338</v>
      </c>
      <c r="U223" s="1100"/>
      <c r="V223" s="1100"/>
      <c r="W223" s="1100"/>
      <c r="X223" s="1100"/>
      <c r="Y223" s="1100"/>
      <c r="Z223" s="1100"/>
      <c r="AA223" s="1100"/>
      <c r="AB223" s="1099" t="s">
        <v>281</v>
      </c>
      <c r="AC223" s="1100"/>
      <c r="AD223" s="1100"/>
      <c r="AE223" s="1100"/>
      <c r="AF223" s="1100"/>
      <c r="AG223" s="1099" t="s">
        <v>282</v>
      </c>
      <c r="AH223" s="1100"/>
      <c r="AI223" s="1100"/>
      <c r="AJ223" s="903" t="s">
        <v>294</v>
      </c>
      <c r="AK223" s="1101" t="s">
        <v>429</v>
      </c>
      <c r="AL223" s="1102"/>
      <c r="AM223" s="1102"/>
      <c r="AN223" s="1102"/>
      <c r="AO223" s="1102"/>
      <c r="AP223" s="1102"/>
      <c r="AQ223" s="904">
        <v>844585822</v>
      </c>
      <c r="AR223" s="969">
        <v>0</v>
      </c>
      <c r="AS223" s="904">
        <v>844585822</v>
      </c>
      <c r="AT223" s="905">
        <v>0</v>
      </c>
      <c r="AU223" s="1006">
        <v>0</v>
      </c>
      <c r="AV223" s="905">
        <v>0</v>
      </c>
      <c r="AW223" s="969">
        <v>0</v>
      </c>
      <c r="AX223" s="905">
        <v>0</v>
      </c>
      <c r="AY223" s="969">
        <v>0</v>
      </c>
      <c r="AZ223" s="905">
        <v>0</v>
      </c>
      <c r="BA223" s="905">
        <v>0</v>
      </c>
      <c r="BB223" s="905">
        <v>0</v>
      </c>
      <c r="BC223" s="905">
        <v>0</v>
      </c>
      <c r="BE223" s="906">
        <f t="shared" si="10"/>
        <v>0</v>
      </c>
    </row>
    <row r="224" spans="1:57" s="956" customFormat="1" ht="45.75" customHeight="1" x14ac:dyDescent="0.2">
      <c r="A224" s="952" t="str">
        <f t="shared" si="9"/>
        <v>C25021000210</v>
      </c>
      <c r="B224" s="1096" t="s">
        <v>102</v>
      </c>
      <c r="C224" s="1093"/>
      <c r="D224" s="1096" t="s">
        <v>330</v>
      </c>
      <c r="E224" s="1093"/>
      <c r="F224" s="1096" t="s">
        <v>332</v>
      </c>
      <c r="G224" s="1093"/>
      <c r="H224" s="1096" t="s">
        <v>290</v>
      </c>
      <c r="I224" s="1093"/>
      <c r="J224" s="1096"/>
      <c r="K224" s="1093"/>
      <c r="L224" s="1093"/>
      <c r="M224" s="1096"/>
      <c r="N224" s="1093"/>
      <c r="O224" s="1093"/>
      <c r="P224" s="1096"/>
      <c r="Q224" s="1093"/>
      <c r="R224" s="1096"/>
      <c r="S224" s="1093"/>
      <c r="T224" s="1097" t="s">
        <v>326</v>
      </c>
      <c r="U224" s="1095"/>
      <c r="V224" s="1095"/>
      <c r="W224" s="1095"/>
      <c r="X224" s="1095"/>
      <c r="Y224" s="1095"/>
      <c r="Z224" s="1095"/>
      <c r="AA224" s="1095"/>
      <c r="AB224" s="1096" t="s">
        <v>281</v>
      </c>
      <c r="AC224" s="1093"/>
      <c r="AD224" s="1093"/>
      <c r="AE224" s="1093"/>
      <c r="AF224" s="1093"/>
      <c r="AG224" s="1096" t="s">
        <v>282</v>
      </c>
      <c r="AH224" s="1093"/>
      <c r="AI224" s="1093"/>
      <c r="AJ224" s="953" t="s">
        <v>68</v>
      </c>
      <c r="AK224" s="1098" t="s">
        <v>283</v>
      </c>
      <c r="AL224" s="1091"/>
      <c r="AM224" s="1091"/>
      <c r="AN224" s="1091"/>
      <c r="AO224" s="1091"/>
      <c r="AP224" s="1091"/>
      <c r="AQ224" s="954">
        <v>1600000000</v>
      </c>
      <c r="AR224" s="968">
        <v>1523259460</v>
      </c>
      <c r="AS224" s="954">
        <v>76740540</v>
      </c>
      <c r="AT224" s="955">
        <v>0</v>
      </c>
      <c r="AU224" s="1000">
        <v>1464229171</v>
      </c>
      <c r="AV224" s="954">
        <v>59030289</v>
      </c>
      <c r="AW224" s="968">
        <v>655366752</v>
      </c>
      <c r="AX224" s="954">
        <v>808862419</v>
      </c>
      <c r="AY224" s="968">
        <v>642897210</v>
      </c>
      <c r="AZ224" s="954">
        <v>12469542</v>
      </c>
      <c r="BA224" s="954">
        <v>642897210</v>
      </c>
      <c r="BB224" s="955">
        <v>0</v>
      </c>
      <c r="BC224" s="954">
        <v>183673</v>
      </c>
      <c r="BE224" s="957">
        <f t="shared" si="10"/>
        <v>0.91514323187500002</v>
      </c>
    </row>
    <row r="225" spans="1:57" s="859" customFormat="1" ht="15" customHeight="1" x14ac:dyDescent="0.2">
      <c r="A225" s="909" t="str">
        <f t="shared" si="9"/>
        <v>C250210002010</v>
      </c>
      <c r="B225" s="1087" t="s">
        <v>102</v>
      </c>
      <c r="C225" s="1081"/>
      <c r="D225" s="1087" t="s">
        <v>330</v>
      </c>
      <c r="E225" s="1081"/>
      <c r="F225" s="1087" t="s">
        <v>332</v>
      </c>
      <c r="G225" s="1081"/>
      <c r="H225" s="1087" t="s">
        <v>290</v>
      </c>
      <c r="I225" s="1081"/>
      <c r="J225" s="1087" t="s">
        <v>288</v>
      </c>
      <c r="K225" s="1081"/>
      <c r="L225" s="1081"/>
      <c r="M225" s="1087"/>
      <c r="N225" s="1081"/>
      <c r="O225" s="1081"/>
      <c r="P225" s="1087"/>
      <c r="Q225" s="1081"/>
      <c r="R225" s="1087"/>
      <c r="S225" s="1081"/>
      <c r="T225" s="1089" t="s">
        <v>326</v>
      </c>
      <c r="U225" s="1081"/>
      <c r="V225" s="1081"/>
      <c r="W225" s="1081"/>
      <c r="X225" s="1081"/>
      <c r="Y225" s="1081"/>
      <c r="Z225" s="1081"/>
      <c r="AA225" s="1081"/>
      <c r="AB225" s="1087" t="s">
        <v>281</v>
      </c>
      <c r="AC225" s="1081"/>
      <c r="AD225" s="1081"/>
      <c r="AE225" s="1081"/>
      <c r="AF225" s="1081"/>
      <c r="AG225" s="1087" t="s">
        <v>282</v>
      </c>
      <c r="AH225" s="1081"/>
      <c r="AI225" s="1081"/>
      <c r="AJ225" s="761" t="s">
        <v>68</v>
      </c>
      <c r="AK225" s="1088" t="s">
        <v>283</v>
      </c>
      <c r="AL225" s="1083"/>
      <c r="AM225" s="1083"/>
      <c r="AN225" s="1083"/>
      <c r="AO225" s="1083"/>
      <c r="AP225" s="1083"/>
      <c r="AQ225" s="889">
        <v>1600000000</v>
      </c>
      <c r="AR225" s="967">
        <v>1523259460</v>
      </c>
      <c r="AS225" s="889">
        <v>76740540</v>
      </c>
      <c r="AT225" s="890">
        <v>0</v>
      </c>
      <c r="AU225" s="1005">
        <v>1464229171</v>
      </c>
      <c r="AV225" s="889">
        <v>59030289</v>
      </c>
      <c r="AW225" s="967">
        <v>655366752</v>
      </c>
      <c r="AX225" s="889">
        <v>808862419</v>
      </c>
      <c r="AY225" s="967">
        <v>642897210</v>
      </c>
      <c r="AZ225" s="889">
        <v>12469542</v>
      </c>
      <c r="BA225" s="889">
        <v>642897210</v>
      </c>
      <c r="BB225" s="890">
        <v>0</v>
      </c>
      <c r="BC225" s="889">
        <v>183673</v>
      </c>
      <c r="BE225" s="891">
        <f t="shared" si="10"/>
        <v>0.91514323187500002</v>
      </c>
    </row>
    <row r="226" spans="1:57" s="859" customFormat="1" ht="15" customHeight="1" x14ac:dyDescent="0.2">
      <c r="A226" s="909" t="str">
        <f t="shared" ref="A226:A289" si="11">+B226&amp;D226&amp;F226&amp;H226&amp;J226&amp;M226&amp;P226&amp;R226&amp;AJ226</f>
        <v>C2502100020110</v>
      </c>
      <c r="B226" s="1087" t="s">
        <v>102</v>
      </c>
      <c r="C226" s="1081"/>
      <c r="D226" s="1087" t="s">
        <v>330</v>
      </c>
      <c r="E226" s="1081"/>
      <c r="F226" s="1087" t="s">
        <v>332</v>
      </c>
      <c r="G226" s="1081"/>
      <c r="H226" s="1087" t="s">
        <v>290</v>
      </c>
      <c r="I226" s="1081"/>
      <c r="J226" s="1087" t="s">
        <v>288</v>
      </c>
      <c r="K226" s="1081"/>
      <c r="L226" s="1081"/>
      <c r="M226" s="1087" t="s">
        <v>287</v>
      </c>
      <c r="N226" s="1081"/>
      <c r="O226" s="1081"/>
      <c r="P226" s="1087"/>
      <c r="Q226" s="1081"/>
      <c r="R226" s="1087"/>
      <c r="S226" s="1081"/>
      <c r="T226" s="1089" t="s">
        <v>339</v>
      </c>
      <c r="U226" s="1081"/>
      <c r="V226" s="1081"/>
      <c r="W226" s="1081"/>
      <c r="X226" s="1081"/>
      <c r="Y226" s="1081"/>
      <c r="Z226" s="1081"/>
      <c r="AA226" s="1081"/>
      <c r="AB226" s="1087" t="s">
        <v>281</v>
      </c>
      <c r="AC226" s="1081"/>
      <c r="AD226" s="1081"/>
      <c r="AE226" s="1081"/>
      <c r="AF226" s="1081"/>
      <c r="AG226" s="1087" t="s">
        <v>282</v>
      </c>
      <c r="AH226" s="1081"/>
      <c r="AI226" s="1081"/>
      <c r="AJ226" s="761" t="s">
        <v>68</v>
      </c>
      <c r="AK226" s="1088" t="s">
        <v>283</v>
      </c>
      <c r="AL226" s="1083"/>
      <c r="AM226" s="1083"/>
      <c r="AN226" s="1083"/>
      <c r="AO226" s="1083"/>
      <c r="AP226" s="1083"/>
      <c r="AQ226" s="889">
        <v>374740540</v>
      </c>
      <c r="AR226" s="967">
        <v>298000000</v>
      </c>
      <c r="AS226" s="889">
        <v>76740540</v>
      </c>
      <c r="AT226" s="890">
        <v>0</v>
      </c>
      <c r="AU226" s="1005">
        <v>278423449</v>
      </c>
      <c r="AV226" s="889">
        <v>19576551</v>
      </c>
      <c r="AW226" s="967">
        <v>97158122</v>
      </c>
      <c r="AX226" s="889">
        <v>181265327</v>
      </c>
      <c r="AY226" s="967">
        <v>97058122</v>
      </c>
      <c r="AZ226" s="889">
        <v>100000</v>
      </c>
      <c r="BA226" s="889">
        <v>97058122</v>
      </c>
      <c r="BB226" s="890">
        <v>0</v>
      </c>
      <c r="BC226" s="889">
        <v>183673</v>
      </c>
      <c r="BE226" s="891">
        <f t="shared" si="10"/>
        <v>0.74297659121695236</v>
      </c>
    </row>
    <row r="227" spans="1:57" s="859" customFormat="1" ht="12.75" x14ac:dyDescent="0.2">
      <c r="A227" s="909" t="str">
        <f t="shared" si="11"/>
        <v>C25021000201110</v>
      </c>
      <c r="B227" s="1084" t="s">
        <v>102</v>
      </c>
      <c r="C227" s="1081"/>
      <c r="D227" s="1084" t="s">
        <v>330</v>
      </c>
      <c r="E227" s="1081"/>
      <c r="F227" s="1084" t="s">
        <v>332</v>
      </c>
      <c r="G227" s="1081"/>
      <c r="H227" s="1084" t="s">
        <v>290</v>
      </c>
      <c r="I227" s="1081"/>
      <c r="J227" s="1084" t="s">
        <v>288</v>
      </c>
      <c r="K227" s="1081"/>
      <c r="L227" s="1081"/>
      <c r="M227" s="1084" t="s">
        <v>287</v>
      </c>
      <c r="N227" s="1081"/>
      <c r="O227" s="1081"/>
      <c r="P227" s="1084" t="s">
        <v>287</v>
      </c>
      <c r="Q227" s="1081"/>
      <c r="R227" s="1084"/>
      <c r="S227" s="1081"/>
      <c r="T227" s="1085" t="s">
        <v>340</v>
      </c>
      <c r="U227" s="1081"/>
      <c r="V227" s="1081"/>
      <c r="W227" s="1081"/>
      <c r="X227" s="1081"/>
      <c r="Y227" s="1081"/>
      <c r="Z227" s="1081"/>
      <c r="AA227" s="1081"/>
      <c r="AB227" s="1084" t="s">
        <v>281</v>
      </c>
      <c r="AC227" s="1081"/>
      <c r="AD227" s="1081"/>
      <c r="AE227" s="1081"/>
      <c r="AF227" s="1081"/>
      <c r="AG227" s="1084" t="s">
        <v>282</v>
      </c>
      <c r="AH227" s="1081"/>
      <c r="AI227" s="1081"/>
      <c r="AJ227" s="892" t="s">
        <v>68</v>
      </c>
      <c r="AK227" s="1086" t="s">
        <v>283</v>
      </c>
      <c r="AL227" s="1083"/>
      <c r="AM227" s="1083"/>
      <c r="AN227" s="1083"/>
      <c r="AO227" s="1083"/>
      <c r="AP227" s="1083"/>
      <c r="AQ227" s="893">
        <v>169740540</v>
      </c>
      <c r="AR227" s="968">
        <v>93000000</v>
      </c>
      <c r="AS227" s="893">
        <v>76740540</v>
      </c>
      <c r="AT227" s="894">
        <v>0</v>
      </c>
      <c r="AU227" s="1000">
        <v>74000000</v>
      </c>
      <c r="AV227" s="893">
        <v>19000000</v>
      </c>
      <c r="AW227" s="968">
        <v>34500000</v>
      </c>
      <c r="AX227" s="893">
        <v>39500000</v>
      </c>
      <c r="AY227" s="968">
        <v>34500000</v>
      </c>
      <c r="AZ227" s="894">
        <v>0</v>
      </c>
      <c r="BA227" s="893">
        <v>34500000</v>
      </c>
      <c r="BB227" s="894">
        <v>0</v>
      </c>
      <c r="BC227" s="894">
        <v>0</v>
      </c>
      <c r="BE227" s="895">
        <f t="shared" si="10"/>
        <v>0.43595949441423953</v>
      </c>
    </row>
    <row r="228" spans="1:57" s="859" customFormat="1" ht="12.75" x14ac:dyDescent="0.2">
      <c r="A228" s="909" t="str">
        <f t="shared" si="11"/>
        <v>C25021000201210</v>
      </c>
      <c r="B228" s="1084" t="s">
        <v>102</v>
      </c>
      <c r="C228" s="1081"/>
      <c r="D228" s="1084" t="s">
        <v>330</v>
      </c>
      <c r="E228" s="1081"/>
      <c r="F228" s="1084" t="s">
        <v>332</v>
      </c>
      <c r="G228" s="1081"/>
      <c r="H228" s="1084" t="s">
        <v>290</v>
      </c>
      <c r="I228" s="1081"/>
      <c r="J228" s="1084" t="s">
        <v>288</v>
      </c>
      <c r="K228" s="1081"/>
      <c r="L228" s="1081"/>
      <c r="M228" s="1084" t="s">
        <v>287</v>
      </c>
      <c r="N228" s="1081"/>
      <c r="O228" s="1081"/>
      <c r="P228" s="1084" t="s">
        <v>290</v>
      </c>
      <c r="Q228" s="1081"/>
      <c r="R228" s="1084"/>
      <c r="S228" s="1081"/>
      <c r="T228" s="1085" t="s">
        <v>335</v>
      </c>
      <c r="U228" s="1081"/>
      <c r="V228" s="1081"/>
      <c r="W228" s="1081"/>
      <c r="X228" s="1081"/>
      <c r="Y228" s="1081"/>
      <c r="Z228" s="1081"/>
      <c r="AA228" s="1081"/>
      <c r="AB228" s="1084" t="s">
        <v>281</v>
      </c>
      <c r="AC228" s="1081"/>
      <c r="AD228" s="1081"/>
      <c r="AE228" s="1081"/>
      <c r="AF228" s="1081"/>
      <c r="AG228" s="1084" t="s">
        <v>282</v>
      </c>
      <c r="AH228" s="1081"/>
      <c r="AI228" s="1081"/>
      <c r="AJ228" s="892" t="s">
        <v>68</v>
      </c>
      <c r="AK228" s="1086" t="s">
        <v>283</v>
      </c>
      <c r="AL228" s="1083"/>
      <c r="AM228" s="1083"/>
      <c r="AN228" s="1083"/>
      <c r="AO228" s="1083"/>
      <c r="AP228" s="1083"/>
      <c r="AQ228" s="893">
        <v>175000000</v>
      </c>
      <c r="AR228" s="968">
        <v>175000000</v>
      </c>
      <c r="AS228" s="894">
        <v>0</v>
      </c>
      <c r="AT228" s="894">
        <v>0</v>
      </c>
      <c r="AU228" s="1000">
        <v>175000000</v>
      </c>
      <c r="AV228" s="894">
        <v>0</v>
      </c>
      <c r="AW228" s="968">
        <v>36405533</v>
      </c>
      <c r="AX228" s="893">
        <v>138594467</v>
      </c>
      <c r="AY228" s="968">
        <v>36405533</v>
      </c>
      <c r="AZ228" s="894">
        <v>0</v>
      </c>
      <c r="BA228" s="893">
        <v>36405533</v>
      </c>
      <c r="BB228" s="894">
        <v>0</v>
      </c>
      <c r="BC228" s="894">
        <v>0</v>
      </c>
      <c r="BE228" s="895">
        <f t="shared" si="10"/>
        <v>1</v>
      </c>
    </row>
    <row r="229" spans="1:57" s="859" customFormat="1" ht="15" customHeight="1" x14ac:dyDescent="0.2">
      <c r="A229" s="909" t="str">
        <f t="shared" si="11"/>
        <v>C25021000201310</v>
      </c>
      <c r="B229" s="1084" t="s">
        <v>102</v>
      </c>
      <c r="C229" s="1081"/>
      <c r="D229" s="1084" t="s">
        <v>330</v>
      </c>
      <c r="E229" s="1081"/>
      <c r="F229" s="1084" t="s">
        <v>332</v>
      </c>
      <c r="G229" s="1081"/>
      <c r="H229" s="1084" t="s">
        <v>290</v>
      </c>
      <c r="I229" s="1081"/>
      <c r="J229" s="1084" t="s">
        <v>288</v>
      </c>
      <c r="K229" s="1081"/>
      <c r="L229" s="1081"/>
      <c r="M229" s="1084" t="s">
        <v>287</v>
      </c>
      <c r="N229" s="1081"/>
      <c r="O229" s="1081"/>
      <c r="P229" s="1084" t="s">
        <v>297</v>
      </c>
      <c r="Q229" s="1081"/>
      <c r="R229" s="1084"/>
      <c r="S229" s="1081"/>
      <c r="T229" s="1085" t="s">
        <v>336</v>
      </c>
      <c r="U229" s="1081"/>
      <c r="V229" s="1081"/>
      <c r="W229" s="1081"/>
      <c r="X229" s="1081"/>
      <c r="Y229" s="1081"/>
      <c r="Z229" s="1081"/>
      <c r="AA229" s="1081"/>
      <c r="AB229" s="1084" t="s">
        <v>281</v>
      </c>
      <c r="AC229" s="1081"/>
      <c r="AD229" s="1081"/>
      <c r="AE229" s="1081"/>
      <c r="AF229" s="1081"/>
      <c r="AG229" s="1084" t="s">
        <v>282</v>
      </c>
      <c r="AH229" s="1081"/>
      <c r="AI229" s="1081"/>
      <c r="AJ229" s="892" t="s">
        <v>68</v>
      </c>
      <c r="AK229" s="1086" t="s">
        <v>283</v>
      </c>
      <c r="AL229" s="1083"/>
      <c r="AM229" s="1083"/>
      <c r="AN229" s="1083"/>
      <c r="AO229" s="1083"/>
      <c r="AP229" s="1083"/>
      <c r="AQ229" s="893">
        <v>5000000</v>
      </c>
      <c r="AR229" s="968">
        <v>5000000</v>
      </c>
      <c r="AS229" s="894">
        <v>0</v>
      </c>
      <c r="AT229" s="894">
        <v>0</v>
      </c>
      <c r="AU229" s="1000">
        <v>5000000</v>
      </c>
      <c r="AV229" s="894">
        <v>0</v>
      </c>
      <c r="AW229" s="968">
        <v>4162559</v>
      </c>
      <c r="AX229" s="893">
        <v>837441</v>
      </c>
      <c r="AY229" s="968">
        <v>4162559</v>
      </c>
      <c r="AZ229" s="894">
        <v>0</v>
      </c>
      <c r="BA229" s="893">
        <v>4162559</v>
      </c>
      <c r="BB229" s="894">
        <v>0</v>
      </c>
      <c r="BC229" s="893">
        <v>183673</v>
      </c>
      <c r="BE229" s="895">
        <f t="shared" si="10"/>
        <v>1</v>
      </c>
    </row>
    <row r="230" spans="1:57" s="859" customFormat="1" ht="12.75" x14ac:dyDescent="0.2">
      <c r="A230" s="909" t="str">
        <f t="shared" si="11"/>
        <v>C25021000201410</v>
      </c>
      <c r="B230" s="1084" t="s">
        <v>102</v>
      </c>
      <c r="C230" s="1081"/>
      <c r="D230" s="1084" t="s">
        <v>330</v>
      </c>
      <c r="E230" s="1081"/>
      <c r="F230" s="1084" t="s">
        <v>332</v>
      </c>
      <c r="G230" s="1081"/>
      <c r="H230" s="1084" t="s">
        <v>290</v>
      </c>
      <c r="I230" s="1081"/>
      <c r="J230" s="1084" t="s">
        <v>288</v>
      </c>
      <c r="K230" s="1081"/>
      <c r="L230" s="1081"/>
      <c r="M230" s="1084" t="s">
        <v>287</v>
      </c>
      <c r="N230" s="1081"/>
      <c r="O230" s="1081"/>
      <c r="P230" s="1084" t="s">
        <v>291</v>
      </c>
      <c r="Q230" s="1081"/>
      <c r="R230" s="1084"/>
      <c r="S230" s="1081"/>
      <c r="T230" s="1085" t="s">
        <v>87</v>
      </c>
      <c r="U230" s="1081"/>
      <c r="V230" s="1081"/>
      <c r="W230" s="1081"/>
      <c r="X230" s="1081"/>
      <c r="Y230" s="1081"/>
      <c r="Z230" s="1081"/>
      <c r="AA230" s="1081"/>
      <c r="AB230" s="1084" t="s">
        <v>281</v>
      </c>
      <c r="AC230" s="1081"/>
      <c r="AD230" s="1081"/>
      <c r="AE230" s="1081"/>
      <c r="AF230" s="1081"/>
      <c r="AG230" s="1084" t="s">
        <v>282</v>
      </c>
      <c r="AH230" s="1081"/>
      <c r="AI230" s="1081"/>
      <c r="AJ230" s="892" t="s">
        <v>68</v>
      </c>
      <c r="AK230" s="1086" t="s">
        <v>283</v>
      </c>
      <c r="AL230" s="1083"/>
      <c r="AM230" s="1083"/>
      <c r="AN230" s="1083"/>
      <c r="AO230" s="1083"/>
      <c r="AP230" s="1083"/>
      <c r="AQ230" s="893">
        <v>25000000</v>
      </c>
      <c r="AR230" s="968">
        <v>25000000</v>
      </c>
      <c r="AS230" s="894">
        <v>0</v>
      </c>
      <c r="AT230" s="894">
        <v>0</v>
      </c>
      <c r="AU230" s="1000">
        <v>24423449</v>
      </c>
      <c r="AV230" s="893">
        <v>576551</v>
      </c>
      <c r="AW230" s="968">
        <v>22090030</v>
      </c>
      <c r="AX230" s="893">
        <v>2333419</v>
      </c>
      <c r="AY230" s="968">
        <v>21990030</v>
      </c>
      <c r="AZ230" s="893">
        <v>100000</v>
      </c>
      <c r="BA230" s="893">
        <v>21990030</v>
      </c>
      <c r="BB230" s="894">
        <v>0</v>
      </c>
      <c r="BC230" s="894">
        <v>0</v>
      </c>
      <c r="BE230" s="895">
        <f t="shared" si="10"/>
        <v>0.97693795999999999</v>
      </c>
    </row>
    <row r="231" spans="1:57" s="859" customFormat="1" ht="15" customHeight="1" x14ac:dyDescent="0.2">
      <c r="A231" s="909" t="str">
        <f t="shared" si="11"/>
        <v>C2502100020210</v>
      </c>
      <c r="B231" s="1087" t="s">
        <v>102</v>
      </c>
      <c r="C231" s="1081"/>
      <c r="D231" s="1087" t="s">
        <v>330</v>
      </c>
      <c r="E231" s="1081"/>
      <c r="F231" s="1087" t="s">
        <v>332</v>
      </c>
      <c r="G231" s="1081"/>
      <c r="H231" s="1087" t="s">
        <v>290</v>
      </c>
      <c r="I231" s="1081"/>
      <c r="J231" s="1087" t="s">
        <v>288</v>
      </c>
      <c r="K231" s="1081"/>
      <c r="L231" s="1081"/>
      <c r="M231" s="1087" t="s">
        <v>290</v>
      </c>
      <c r="N231" s="1081"/>
      <c r="O231" s="1081"/>
      <c r="P231" s="1087"/>
      <c r="Q231" s="1081"/>
      <c r="R231" s="1087"/>
      <c r="S231" s="1081"/>
      <c r="T231" s="1089" t="s">
        <v>334</v>
      </c>
      <c r="U231" s="1081"/>
      <c r="V231" s="1081"/>
      <c r="W231" s="1081"/>
      <c r="X231" s="1081"/>
      <c r="Y231" s="1081"/>
      <c r="Z231" s="1081"/>
      <c r="AA231" s="1081"/>
      <c r="AB231" s="1087" t="s">
        <v>281</v>
      </c>
      <c r="AC231" s="1081"/>
      <c r="AD231" s="1081"/>
      <c r="AE231" s="1081"/>
      <c r="AF231" s="1081"/>
      <c r="AG231" s="1087" t="s">
        <v>282</v>
      </c>
      <c r="AH231" s="1081"/>
      <c r="AI231" s="1081"/>
      <c r="AJ231" s="761" t="s">
        <v>68</v>
      </c>
      <c r="AK231" s="1088" t="s">
        <v>283</v>
      </c>
      <c r="AL231" s="1083"/>
      <c r="AM231" s="1083"/>
      <c r="AN231" s="1083"/>
      <c r="AO231" s="1083"/>
      <c r="AP231" s="1083"/>
      <c r="AQ231" s="889">
        <v>1225259460</v>
      </c>
      <c r="AR231" s="967">
        <v>1225259460</v>
      </c>
      <c r="AS231" s="890">
        <v>0</v>
      </c>
      <c r="AT231" s="890">
        <v>0</v>
      </c>
      <c r="AU231" s="1005">
        <v>1185805722</v>
      </c>
      <c r="AV231" s="889">
        <v>39453738</v>
      </c>
      <c r="AW231" s="967">
        <v>558208630</v>
      </c>
      <c r="AX231" s="889">
        <v>627597092</v>
      </c>
      <c r="AY231" s="967">
        <v>545839088</v>
      </c>
      <c r="AZ231" s="889">
        <v>12369542</v>
      </c>
      <c r="BA231" s="889">
        <v>545839088</v>
      </c>
      <c r="BB231" s="890">
        <v>0</v>
      </c>
      <c r="BC231" s="890">
        <v>0</v>
      </c>
      <c r="BE231" s="891">
        <f t="shared" si="10"/>
        <v>0.96779968709647834</v>
      </c>
    </row>
    <row r="232" spans="1:57" s="859" customFormat="1" ht="12.75" x14ac:dyDescent="0.2">
      <c r="A232" s="909" t="str">
        <f t="shared" si="11"/>
        <v>C25021000202110</v>
      </c>
      <c r="B232" s="1084" t="s">
        <v>102</v>
      </c>
      <c r="C232" s="1081"/>
      <c r="D232" s="1084" t="s">
        <v>330</v>
      </c>
      <c r="E232" s="1081"/>
      <c r="F232" s="1084" t="s">
        <v>332</v>
      </c>
      <c r="G232" s="1081"/>
      <c r="H232" s="1084" t="s">
        <v>290</v>
      </c>
      <c r="I232" s="1081"/>
      <c r="J232" s="1084" t="s">
        <v>288</v>
      </c>
      <c r="K232" s="1081"/>
      <c r="L232" s="1081"/>
      <c r="M232" s="1084" t="s">
        <v>290</v>
      </c>
      <c r="N232" s="1081"/>
      <c r="O232" s="1081"/>
      <c r="P232" s="1084" t="s">
        <v>287</v>
      </c>
      <c r="Q232" s="1081"/>
      <c r="R232" s="1084"/>
      <c r="S232" s="1081"/>
      <c r="T232" s="1085" t="s">
        <v>340</v>
      </c>
      <c r="U232" s="1081"/>
      <c r="V232" s="1081"/>
      <c r="W232" s="1081"/>
      <c r="X232" s="1081"/>
      <c r="Y232" s="1081"/>
      <c r="Z232" s="1081"/>
      <c r="AA232" s="1081"/>
      <c r="AB232" s="1084" t="s">
        <v>281</v>
      </c>
      <c r="AC232" s="1081"/>
      <c r="AD232" s="1081"/>
      <c r="AE232" s="1081"/>
      <c r="AF232" s="1081"/>
      <c r="AG232" s="1084" t="s">
        <v>282</v>
      </c>
      <c r="AH232" s="1081"/>
      <c r="AI232" s="1081"/>
      <c r="AJ232" s="892" t="s">
        <v>68</v>
      </c>
      <c r="AK232" s="1086" t="s">
        <v>283</v>
      </c>
      <c r="AL232" s="1083"/>
      <c r="AM232" s="1083"/>
      <c r="AN232" s="1083"/>
      <c r="AO232" s="1083"/>
      <c r="AP232" s="1083"/>
      <c r="AQ232" s="893">
        <v>135340000</v>
      </c>
      <c r="AR232" s="968">
        <v>135340000</v>
      </c>
      <c r="AS232" s="894">
        <v>0</v>
      </c>
      <c r="AT232" s="894">
        <v>0</v>
      </c>
      <c r="AU232" s="1000">
        <v>135340000</v>
      </c>
      <c r="AV232" s="894">
        <v>0</v>
      </c>
      <c r="AW232" s="968">
        <v>99940000</v>
      </c>
      <c r="AX232" s="893">
        <v>35400000</v>
      </c>
      <c r="AY232" s="968">
        <v>99940000</v>
      </c>
      <c r="AZ232" s="894">
        <v>0</v>
      </c>
      <c r="BA232" s="893">
        <v>99940000</v>
      </c>
      <c r="BB232" s="894">
        <v>0</v>
      </c>
      <c r="BC232" s="894">
        <v>0</v>
      </c>
      <c r="BE232" s="895">
        <f t="shared" si="10"/>
        <v>1</v>
      </c>
    </row>
    <row r="233" spans="1:57" s="859" customFormat="1" ht="12.75" x14ac:dyDescent="0.2">
      <c r="A233" s="909" t="str">
        <f t="shared" si="11"/>
        <v>C25021000202210</v>
      </c>
      <c r="B233" s="1084" t="s">
        <v>102</v>
      </c>
      <c r="C233" s="1081"/>
      <c r="D233" s="1084" t="s">
        <v>330</v>
      </c>
      <c r="E233" s="1081"/>
      <c r="F233" s="1084" t="s">
        <v>332</v>
      </c>
      <c r="G233" s="1081"/>
      <c r="H233" s="1084" t="s">
        <v>290</v>
      </c>
      <c r="I233" s="1081"/>
      <c r="J233" s="1084" t="s">
        <v>288</v>
      </c>
      <c r="K233" s="1081"/>
      <c r="L233" s="1081"/>
      <c r="M233" s="1084" t="s">
        <v>290</v>
      </c>
      <c r="N233" s="1081"/>
      <c r="O233" s="1081"/>
      <c r="P233" s="1084" t="s">
        <v>290</v>
      </c>
      <c r="Q233" s="1081"/>
      <c r="R233" s="1084"/>
      <c r="S233" s="1081"/>
      <c r="T233" s="1085" t="s">
        <v>335</v>
      </c>
      <c r="U233" s="1081"/>
      <c r="V233" s="1081"/>
      <c r="W233" s="1081"/>
      <c r="X233" s="1081"/>
      <c r="Y233" s="1081"/>
      <c r="Z233" s="1081"/>
      <c r="AA233" s="1081"/>
      <c r="AB233" s="1084" t="s">
        <v>281</v>
      </c>
      <c r="AC233" s="1081"/>
      <c r="AD233" s="1081"/>
      <c r="AE233" s="1081"/>
      <c r="AF233" s="1081"/>
      <c r="AG233" s="1084" t="s">
        <v>282</v>
      </c>
      <c r="AH233" s="1081"/>
      <c r="AI233" s="1081"/>
      <c r="AJ233" s="892" t="s">
        <v>68</v>
      </c>
      <c r="AK233" s="1086" t="s">
        <v>283</v>
      </c>
      <c r="AL233" s="1083"/>
      <c r="AM233" s="1083"/>
      <c r="AN233" s="1083"/>
      <c r="AO233" s="1083"/>
      <c r="AP233" s="1083"/>
      <c r="AQ233" s="893">
        <v>633400000</v>
      </c>
      <c r="AR233" s="968">
        <v>633400000</v>
      </c>
      <c r="AS233" s="894">
        <v>0</v>
      </c>
      <c r="AT233" s="894">
        <v>0</v>
      </c>
      <c r="AU233" s="1000">
        <v>633400000</v>
      </c>
      <c r="AV233" s="894">
        <v>0</v>
      </c>
      <c r="AW233" s="968">
        <v>236859405</v>
      </c>
      <c r="AX233" s="893">
        <v>396540595</v>
      </c>
      <c r="AY233" s="968">
        <v>236859405</v>
      </c>
      <c r="AZ233" s="894">
        <v>0</v>
      </c>
      <c r="BA233" s="893">
        <v>236859405</v>
      </c>
      <c r="BB233" s="894">
        <v>0</v>
      </c>
      <c r="BC233" s="894">
        <v>0</v>
      </c>
      <c r="BE233" s="895">
        <f t="shared" si="10"/>
        <v>1</v>
      </c>
    </row>
    <row r="234" spans="1:57" s="859" customFormat="1" ht="12.75" x14ac:dyDescent="0.2">
      <c r="A234" s="909" t="str">
        <f t="shared" si="11"/>
        <v>C25021000202310</v>
      </c>
      <c r="B234" s="1084" t="s">
        <v>102</v>
      </c>
      <c r="C234" s="1081"/>
      <c r="D234" s="1084" t="s">
        <v>330</v>
      </c>
      <c r="E234" s="1081"/>
      <c r="F234" s="1084" t="s">
        <v>332</v>
      </c>
      <c r="G234" s="1081"/>
      <c r="H234" s="1084" t="s">
        <v>290</v>
      </c>
      <c r="I234" s="1081"/>
      <c r="J234" s="1084" t="s">
        <v>288</v>
      </c>
      <c r="K234" s="1081"/>
      <c r="L234" s="1081"/>
      <c r="M234" s="1084" t="s">
        <v>290</v>
      </c>
      <c r="N234" s="1081"/>
      <c r="O234" s="1081"/>
      <c r="P234" s="1084" t="s">
        <v>297</v>
      </c>
      <c r="Q234" s="1081"/>
      <c r="R234" s="1084"/>
      <c r="S234" s="1081"/>
      <c r="T234" s="1085" t="s">
        <v>336</v>
      </c>
      <c r="U234" s="1081"/>
      <c r="V234" s="1081"/>
      <c r="W234" s="1081"/>
      <c r="X234" s="1081"/>
      <c r="Y234" s="1081"/>
      <c r="Z234" s="1081"/>
      <c r="AA234" s="1081"/>
      <c r="AB234" s="1084" t="s">
        <v>281</v>
      </c>
      <c r="AC234" s="1081"/>
      <c r="AD234" s="1081"/>
      <c r="AE234" s="1081"/>
      <c r="AF234" s="1081"/>
      <c r="AG234" s="1084" t="s">
        <v>282</v>
      </c>
      <c r="AH234" s="1081"/>
      <c r="AI234" s="1081"/>
      <c r="AJ234" s="892" t="s">
        <v>68</v>
      </c>
      <c r="AK234" s="1086" t="s">
        <v>283</v>
      </c>
      <c r="AL234" s="1083"/>
      <c r="AM234" s="1083"/>
      <c r="AN234" s="1083"/>
      <c r="AO234" s="1083"/>
      <c r="AP234" s="1083"/>
      <c r="AQ234" s="893">
        <v>160000000</v>
      </c>
      <c r="AR234" s="968">
        <v>160000000</v>
      </c>
      <c r="AS234" s="894">
        <v>0</v>
      </c>
      <c r="AT234" s="894">
        <v>0</v>
      </c>
      <c r="AU234" s="1000">
        <v>150000000</v>
      </c>
      <c r="AV234" s="893">
        <v>10000000</v>
      </c>
      <c r="AW234" s="968">
        <v>103348286</v>
      </c>
      <c r="AX234" s="893">
        <v>46651714</v>
      </c>
      <c r="AY234" s="968">
        <v>93240544</v>
      </c>
      <c r="AZ234" s="893">
        <v>10107742</v>
      </c>
      <c r="BA234" s="893">
        <v>93240544</v>
      </c>
      <c r="BB234" s="894">
        <v>0</v>
      </c>
      <c r="BC234" s="894">
        <v>0</v>
      </c>
      <c r="BE234" s="895">
        <f t="shared" si="10"/>
        <v>0.9375</v>
      </c>
    </row>
    <row r="235" spans="1:57" s="859" customFormat="1" ht="12.75" x14ac:dyDescent="0.2">
      <c r="A235" s="909" t="str">
        <f t="shared" si="11"/>
        <v>C25021000202410</v>
      </c>
      <c r="B235" s="1084" t="s">
        <v>102</v>
      </c>
      <c r="C235" s="1081"/>
      <c r="D235" s="1084" t="s">
        <v>330</v>
      </c>
      <c r="E235" s="1081"/>
      <c r="F235" s="1084" t="s">
        <v>332</v>
      </c>
      <c r="G235" s="1081"/>
      <c r="H235" s="1084" t="s">
        <v>290</v>
      </c>
      <c r="I235" s="1081"/>
      <c r="J235" s="1084" t="s">
        <v>288</v>
      </c>
      <c r="K235" s="1081"/>
      <c r="L235" s="1081"/>
      <c r="M235" s="1084" t="s">
        <v>290</v>
      </c>
      <c r="N235" s="1081"/>
      <c r="O235" s="1081"/>
      <c r="P235" s="1084" t="s">
        <v>291</v>
      </c>
      <c r="Q235" s="1081"/>
      <c r="R235" s="1084"/>
      <c r="S235" s="1081"/>
      <c r="T235" s="1085" t="s">
        <v>87</v>
      </c>
      <c r="U235" s="1081"/>
      <c r="V235" s="1081"/>
      <c r="W235" s="1081"/>
      <c r="X235" s="1081"/>
      <c r="Y235" s="1081"/>
      <c r="Z235" s="1081"/>
      <c r="AA235" s="1081"/>
      <c r="AB235" s="1084" t="s">
        <v>281</v>
      </c>
      <c r="AC235" s="1081"/>
      <c r="AD235" s="1081"/>
      <c r="AE235" s="1081"/>
      <c r="AF235" s="1081"/>
      <c r="AG235" s="1084" t="s">
        <v>282</v>
      </c>
      <c r="AH235" s="1081"/>
      <c r="AI235" s="1081"/>
      <c r="AJ235" s="892" t="s">
        <v>68</v>
      </c>
      <c r="AK235" s="1086" t="s">
        <v>283</v>
      </c>
      <c r="AL235" s="1083"/>
      <c r="AM235" s="1083"/>
      <c r="AN235" s="1083"/>
      <c r="AO235" s="1083"/>
      <c r="AP235" s="1083"/>
      <c r="AQ235" s="893">
        <v>176660000</v>
      </c>
      <c r="AR235" s="968">
        <v>176660000</v>
      </c>
      <c r="AS235" s="894">
        <v>0</v>
      </c>
      <c r="AT235" s="894">
        <v>0</v>
      </c>
      <c r="AU235" s="1000">
        <v>169471712</v>
      </c>
      <c r="AV235" s="893">
        <v>7188288</v>
      </c>
      <c r="AW235" s="968">
        <v>114201479</v>
      </c>
      <c r="AX235" s="893">
        <v>55270233</v>
      </c>
      <c r="AY235" s="968">
        <v>111939679</v>
      </c>
      <c r="AZ235" s="893">
        <v>2261800</v>
      </c>
      <c r="BA235" s="893">
        <v>111939679</v>
      </c>
      <c r="BB235" s="894">
        <v>0</v>
      </c>
      <c r="BC235" s="894">
        <v>0</v>
      </c>
      <c r="BE235" s="895">
        <f t="shared" si="10"/>
        <v>0.9593100418883731</v>
      </c>
    </row>
    <row r="236" spans="1:57" s="859" customFormat="1" ht="15" customHeight="1" x14ac:dyDescent="0.2">
      <c r="A236" s="909" t="str">
        <f t="shared" si="11"/>
        <v>C25021000202610</v>
      </c>
      <c r="B236" s="1084" t="s">
        <v>102</v>
      </c>
      <c r="C236" s="1081"/>
      <c r="D236" s="1084" t="s">
        <v>330</v>
      </c>
      <c r="E236" s="1081"/>
      <c r="F236" s="1084" t="s">
        <v>332</v>
      </c>
      <c r="G236" s="1081"/>
      <c r="H236" s="1084" t="s">
        <v>290</v>
      </c>
      <c r="I236" s="1081"/>
      <c r="J236" s="1084" t="s">
        <v>288</v>
      </c>
      <c r="K236" s="1081"/>
      <c r="L236" s="1081"/>
      <c r="M236" s="1084" t="s">
        <v>290</v>
      </c>
      <c r="N236" s="1081"/>
      <c r="O236" s="1081"/>
      <c r="P236" s="1084" t="s">
        <v>300</v>
      </c>
      <c r="Q236" s="1081"/>
      <c r="R236" s="1084"/>
      <c r="S236" s="1081"/>
      <c r="T236" s="1085" t="s">
        <v>337</v>
      </c>
      <c r="U236" s="1081"/>
      <c r="V236" s="1081"/>
      <c r="W236" s="1081"/>
      <c r="X236" s="1081"/>
      <c r="Y236" s="1081"/>
      <c r="Z236" s="1081"/>
      <c r="AA236" s="1081"/>
      <c r="AB236" s="1084" t="s">
        <v>281</v>
      </c>
      <c r="AC236" s="1081"/>
      <c r="AD236" s="1081"/>
      <c r="AE236" s="1081"/>
      <c r="AF236" s="1081"/>
      <c r="AG236" s="1084" t="s">
        <v>282</v>
      </c>
      <c r="AH236" s="1081"/>
      <c r="AI236" s="1081"/>
      <c r="AJ236" s="892" t="s">
        <v>68</v>
      </c>
      <c r="AK236" s="1086" t="s">
        <v>283</v>
      </c>
      <c r="AL236" s="1083"/>
      <c r="AM236" s="1083"/>
      <c r="AN236" s="1083"/>
      <c r="AO236" s="1083"/>
      <c r="AP236" s="1083"/>
      <c r="AQ236" s="893">
        <v>70000000</v>
      </c>
      <c r="AR236" s="968">
        <v>70000000</v>
      </c>
      <c r="AS236" s="894">
        <v>0</v>
      </c>
      <c r="AT236" s="894">
        <v>0</v>
      </c>
      <c r="AU236" s="1000">
        <v>70000000</v>
      </c>
      <c r="AV236" s="894">
        <v>0</v>
      </c>
      <c r="AW236" s="969">
        <v>0</v>
      </c>
      <c r="AX236" s="893">
        <v>70000000</v>
      </c>
      <c r="AY236" s="969">
        <v>0</v>
      </c>
      <c r="AZ236" s="894">
        <v>0</v>
      </c>
      <c r="BA236" s="894">
        <v>0</v>
      </c>
      <c r="BB236" s="894">
        <v>0</v>
      </c>
      <c r="BC236" s="894">
        <v>0</v>
      </c>
      <c r="BE236" s="895">
        <f t="shared" si="10"/>
        <v>1</v>
      </c>
    </row>
    <row r="237" spans="1:57" s="859" customFormat="1" ht="15" customHeight="1" x14ac:dyDescent="0.2">
      <c r="A237" s="909" t="str">
        <f t="shared" si="11"/>
        <v>C250210002021110</v>
      </c>
      <c r="B237" s="1084" t="s">
        <v>102</v>
      </c>
      <c r="C237" s="1081"/>
      <c r="D237" s="1084" t="s">
        <v>330</v>
      </c>
      <c r="E237" s="1081"/>
      <c r="F237" s="1084" t="s">
        <v>332</v>
      </c>
      <c r="G237" s="1081"/>
      <c r="H237" s="1084" t="s">
        <v>290</v>
      </c>
      <c r="I237" s="1081"/>
      <c r="J237" s="1084" t="s">
        <v>288</v>
      </c>
      <c r="K237" s="1081"/>
      <c r="L237" s="1081"/>
      <c r="M237" s="1084" t="s">
        <v>290</v>
      </c>
      <c r="N237" s="1081"/>
      <c r="O237" s="1081"/>
      <c r="P237" s="1084" t="s">
        <v>83</v>
      </c>
      <c r="Q237" s="1081"/>
      <c r="R237" s="1084"/>
      <c r="S237" s="1081"/>
      <c r="T237" s="1085" t="s">
        <v>338</v>
      </c>
      <c r="U237" s="1081"/>
      <c r="V237" s="1081"/>
      <c r="W237" s="1081"/>
      <c r="X237" s="1081"/>
      <c r="Y237" s="1081"/>
      <c r="Z237" s="1081"/>
      <c r="AA237" s="1081"/>
      <c r="AB237" s="1084" t="s">
        <v>281</v>
      </c>
      <c r="AC237" s="1081"/>
      <c r="AD237" s="1081"/>
      <c r="AE237" s="1081"/>
      <c r="AF237" s="1081"/>
      <c r="AG237" s="1084" t="s">
        <v>282</v>
      </c>
      <c r="AH237" s="1081"/>
      <c r="AI237" s="1081"/>
      <c r="AJ237" s="892" t="s">
        <v>68</v>
      </c>
      <c r="AK237" s="1086" t="s">
        <v>283</v>
      </c>
      <c r="AL237" s="1083"/>
      <c r="AM237" s="1083"/>
      <c r="AN237" s="1083"/>
      <c r="AO237" s="1083"/>
      <c r="AP237" s="1083"/>
      <c r="AQ237" s="893">
        <v>49859460</v>
      </c>
      <c r="AR237" s="968">
        <v>49859460</v>
      </c>
      <c r="AS237" s="894">
        <v>0</v>
      </c>
      <c r="AT237" s="894">
        <v>0</v>
      </c>
      <c r="AU237" s="1000">
        <v>27594010</v>
      </c>
      <c r="AV237" s="893">
        <v>22265450</v>
      </c>
      <c r="AW237" s="968">
        <v>3859460</v>
      </c>
      <c r="AX237" s="893">
        <v>23734550</v>
      </c>
      <c r="AY237" s="968">
        <v>3859460</v>
      </c>
      <c r="AZ237" s="894">
        <v>0</v>
      </c>
      <c r="BA237" s="893">
        <v>3859460</v>
      </c>
      <c r="BB237" s="894">
        <v>0</v>
      </c>
      <c r="BC237" s="894">
        <v>0</v>
      </c>
      <c r="BE237" s="895">
        <f t="shared" si="10"/>
        <v>0.55343579733916093</v>
      </c>
    </row>
    <row r="238" spans="1:57" s="956" customFormat="1" ht="16.5" customHeight="1" x14ac:dyDescent="0.2">
      <c r="A238" s="952" t="str">
        <f t="shared" si="11"/>
        <v>C25021000310</v>
      </c>
      <c r="B238" s="1096" t="s">
        <v>102</v>
      </c>
      <c r="C238" s="1093"/>
      <c r="D238" s="1096" t="s">
        <v>330</v>
      </c>
      <c r="E238" s="1093"/>
      <c r="F238" s="1096" t="s">
        <v>332</v>
      </c>
      <c r="G238" s="1093"/>
      <c r="H238" s="1096" t="s">
        <v>297</v>
      </c>
      <c r="I238" s="1093"/>
      <c r="J238" s="1096"/>
      <c r="K238" s="1093"/>
      <c r="L238" s="1093"/>
      <c r="M238" s="1096"/>
      <c r="N238" s="1093"/>
      <c r="O238" s="1093"/>
      <c r="P238" s="1096"/>
      <c r="Q238" s="1093"/>
      <c r="R238" s="1096"/>
      <c r="S238" s="1093"/>
      <c r="T238" s="1097" t="s">
        <v>328</v>
      </c>
      <c r="U238" s="1095"/>
      <c r="V238" s="1095"/>
      <c r="W238" s="1095"/>
      <c r="X238" s="1095"/>
      <c r="Y238" s="1095"/>
      <c r="Z238" s="1095"/>
      <c r="AA238" s="1095"/>
      <c r="AB238" s="1096" t="s">
        <v>281</v>
      </c>
      <c r="AC238" s="1093"/>
      <c r="AD238" s="1093"/>
      <c r="AE238" s="1093"/>
      <c r="AF238" s="1093"/>
      <c r="AG238" s="1096" t="s">
        <v>282</v>
      </c>
      <c r="AH238" s="1093"/>
      <c r="AI238" s="1093"/>
      <c r="AJ238" s="953" t="s">
        <v>68</v>
      </c>
      <c r="AK238" s="1098" t="s">
        <v>283</v>
      </c>
      <c r="AL238" s="1091"/>
      <c r="AM238" s="1091"/>
      <c r="AN238" s="1091"/>
      <c r="AO238" s="1091"/>
      <c r="AP238" s="1091"/>
      <c r="AQ238" s="954">
        <v>2500000000</v>
      </c>
      <c r="AR238" s="968">
        <v>2350501149</v>
      </c>
      <c r="AS238" s="954">
        <v>149498851</v>
      </c>
      <c r="AT238" s="955">
        <v>0</v>
      </c>
      <c r="AU238" s="1000">
        <v>2032623391</v>
      </c>
      <c r="AV238" s="954">
        <v>317877758</v>
      </c>
      <c r="AW238" s="968">
        <v>1115050023</v>
      </c>
      <c r="AX238" s="954">
        <v>917573368</v>
      </c>
      <c r="AY238" s="968">
        <v>1100431586</v>
      </c>
      <c r="AZ238" s="954">
        <v>14618437</v>
      </c>
      <c r="BA238" s="954">
        <v>1100431586</v>
      </c>
      <c r="BB238" s="955">
        <v>0</v>
      </c>
      <c r="BC238" s="954">
        <v>900000</v>
      </c>
      <c r="BE238" s="957">
        <f t="shared" si="10"/>
        <v>0.81304935639999998</v>
      </c>
    </row>
    <row r="239" spans="1:57" s="859" customFormat="1" ht="15" customHeight="1" x14ac:dyDescent="0.2">
      <c r="A239" s="909" t="str">
        <f t="shared" si="11"/>
        <v>C250210003010</v>
      </c>
      <c r="B239" s="1087" t="s">
        <v>102</v>
      </c>
      <c r="C239" s="1081"/>
      <c r="D239" s="1087" t="s">
        <v>330</v>
      </c>
      <c r="E239" s="1081"/>
      <c r="F239" s="1087" t="s">
        <v>332</v>
      </c>
      <c r="G239" s="1081"/>
      <c r="H239" s="1087" t="s">
        <v>297</v>
      </c>
      <c r="I239" s="1081"/>
      <c r="J239" s="1087" t="s">
        <v>288</v>
      </c>
      <c r="K239" s="1081"/>
      <c r="L239" s="1081"/>
      <c r="M239" s="1087"/>
      <c r="N239" s="1081"/>
      <c r="O239" s="1081"/>
      <c r="P239" s="1087"/>
      <c r="Q239" s="1081"/>
      <c r="R239" s="1087"/>
      <c r="S239" s="1081"/>
      <c r="T239" s="1089" t="s">
        <v>328</v>
      </c>
      <c r="U239" s="1081"/>
      <c r="V239" s="1081"/>
      <c r="W239" s="1081"/>
      <c r="X239" s="1081"/>
      <c r="Y239" s="1081"/>
      <c r="Z239" s="1081"/>
      <c r="AA239" s="1081"/>
      <c r="AB239" s="1087" t="s">
        <v>281</v>
      </c>
      <c r="AC239" s="1081"/>
      <c r="AD239" s="1081"/>
      <c r="AE239" s="1081"/>
      <c r="AF239" s="1081"/>
      <c r="AG239" s="1087" t="s">
        <v>282</v>
      </c>
      <c r="AH239" s="1081"/>
      <c r="AI239" s="1081"/>
      <c r="AJ239" s="761" t="s">
        <v>68</v>
      </c>
      <c r="AK239" s="1088" t="s">
        <v>283</v>
      </c>
      <c r="AL239" s="1083"/>
      <c r="AM239" s="1083"/>
      <c r="AN239" s="1083"/>
      <c r="AO239" s="1083"/>
      <c r="AP239" s="1083"/>
      <c r="AQ239" s="889">
        <v>2500000000</v>
      </c>
      <c r="AR239" s="967">
        <v>2350501149</v>
      </c>
      <c r="AS239" s="889">
        <v>149498851</v>
      </c>
      <c r="AT239" s="890">
        <v>0</v>
      </c>
      <c r="AU239" s="1005">
        <v>2032623391</v>
      </c>
      <c r="AV239" s="889">
        <v>317877758</v>
      </c>
      <c r="AW239" s="967">
        <v>1115050023</v>
      </c>
      <c r="AX239" s="889">
        <v>917573368</v>
      </c>
      <c r="AY239" s="967">
        <v>1100431586</v>
      </c>
      <c r="AZ239" s="889">
        <v>14618437</v>
      </c>
      <c r="BA239" s="889">
        <v>1100431586</v>
      </c>
      <c r="BB239" s="890">
        <v>0</v>
      </c>
      <c r="BC239" s="889">
        <v>900000</v>
      </c>
      <c r="BE239" s="891">
        <f t="shared" si="10"/>
        <v>0.81304935639999998</v>
      </c>
    </row>
    <row r="240" spans="1:57" s="859" customFormat="1" ht="12.75" x14ac:dyDescent="0.2">
      <c r="A240" s="909" t="str">
        <f t="shared" si="11"/>
        <v>C2502100030110</v>
      </c>
      <c r="B240" s="1087" t="s">
        <v>102</v>
      </c>
      <c r="C240" s="1081"/>
      <c r="D240" s="1087" t="s">
        <v>330</v>
      </c>
      <c r="E240" s="1081"/>
      <c r="F240" s="1087" t="s">
        <v>332</v>
      </c>
      <c r="G240" s="1081"/>
      <c r="H240" s="1087" t="s">
        <v>297</v>
      </c>
      <c r="I240" s="1081"/>
      <c r="J240" s="1087" t="s">
        <v>288</v>
      </c>
      <c r="K240" s="1081"/>
      <c r="L240" s="1081"/>
      <c r="M240" s="1087" t="s">
        <v>287</v>
      </c>
      <c r="N240" s="1081"/>
      <c r="O240" s="1081"/>
      <c r="P240" s="1087"/>
      <c r="Q240" s="1081"/>
      <c r="R240" s="1087"/>
      <c r="S240" s="1081"/>
      <c r="T240" s="1089" t="s">
        <v>339</v>
      </c>
      <c r="U240" s="1081"/>
      <c r="V240" s="1081"/>
      <c r="W240" s="1081"/>
      <c r="X240" s="1081"/>
      <c r="Y240" s="1081"/>
      <c r="Z240" s="1081"/>
      <c r="AA240" s="1081"/>
      <c r="AB240" s="1087" t="s">
        <v>281</v>
      </c>
      <c r="AC240" s="1081"/>
      <c r="AD240" s="1081"/>
      <c r="AE240" s="1081"/>
      <c r="AF240" s="1081"/>
      <c r="AG240" s="1087" t="s">
        <v>282</v>
      </c>
      <c r="AH240" s="1081"/>
      <c r="AI240" s="1081"/>
      <c r="AJ240" s="761" t="s">
        <v>68</v>
      </c>
      <c r="AK240" s="1088" t="s">
        <v>283</v>
      </c>
      <c r="AL240" s="1083"/>
      <c r="AM240" s="1083"/>
      <c r="AN240" s="1083"/>
      <c r="AO240" s="1083"/>
      <c r="AP240" s="1083"/>
      <c r="AQ240" s="890">
        <v>0</v>
      </c>
      <c r="AR240" s="970">
        <v>0</v>
      </c>
      <c r="AS240" s="890">
        <v>0</v>
      </c>
      <c r="AT240" s="890">
        <v>0</v>
      </c>
      <c r="AU240" s="1007">
        <v>0</v>
      </c>
      <c r="AV240" s="890">
        <v>0</v>
      </c>
      <c r="AW240" s="970">
        <v>0</v>
      </c>
      <c r="AX240" s="890">
        <v>0</v>
      </c>
      <c r="AY240" s="970">
        <v>0</v>
      </c>
      <c r="AZ240" s="890">
        <v>0</v>
      </c>
      <c r="BA240" s="890">
        <v>0</v>
      </c>
      <c r="BB240" s="890">
        <v>0</v>
      </c>
      <c r="BC240" s="890">
        <v>0</v>
      </c>
      <c r="BE240" s="891" t="e">
        <f t="shared" si="10"/>
        <v>#DIV/0!</v>
      </c>
    </row>
    <row r="241" spans="1:57" s="859" customFormat="1" ht="15" customHeight="1" x14ac:dyDescent="0.2">
      <c r="A241" s="909" t="str">
        <f t="shared" si="11"/>
        <v>C25021000301410</v>
      </c>
      <c r="B241" s="1084" t="s">
        <v>102</v>
      </c>
      <c r="C241" s="1081"/>
      <c r="D241" s="1084" t="s">
        <v>330</v>
      </c>
      <c r="E241" s="1081"/>
      <c r="F241" s="1084" t="s">
        <v>332</v>
      </c>
      <c r="G241" s="1081"/>
      <c r="H241" s="1084" t="s">
        <v>297</v>
      </c>
      <c r="I241" s="1081"/>
      <c r="J241" s="1084" t="s">
        <v>288</v>
      </c>
      <c r="K241" s="1081"/>
      <c r="L241" s="1081"/>
      <c r="M241" s="1084" t="s">
        <v>287</v>
      </c>
      <c r="N241" s="1081"/>
      <c r="O241" s="1081"/>
      <c r="P241" s="1084" t="s">
        <v>291</v>
      </c>
      <c r="Q241" s="1081"/>
      <c r="R241" s="1084"/>
      <c r="S241" s="1081"/>
      <c r="T241" s="1085" t="s">
        <v>87</v>
      </c>
      <c r="U241" s="1081"/>
      <c r="V241" s="1081"/>
      <c r="W241" s="1081"/>
      <c r="X241" s="1081"/>
      <c r="Y241" s="1081"/>
      <c r="Z241" s="1081"/>
      <c r="AA241" s="1081"/>
      <c r="AB241" s="1084" t="s">
        <v>281</v>
      </c>
      <c r="AC241" s="1081"/>
      <c r="AD241" s="1081"/>
      <c r="AE241" s="1081"/>
      <c r="AF241" s="1081"/>
      <c r="AG241" s="1084" t="s">
        <v>282</v>
      </c>
      <c r="AH241" s="1081"/>
      <c r="AI241" s="1081"/>
      <c r="AJ241" s="892" t="s">
        <v>68</v>
      </c>
      <c r="AK241" s="1086" t="s">
        <v>283</v>
      </c>
      <c r="AL241" s="1083"/>
      <c r="AM241" s="1083"/>
      <c r="AN241" s="1083"/>
      <c r="AO241" s="1083"/>
      <c r="AP241" s="1083"/>
      <c r="AQ241" s="894">
        <v>0</v>
      </c>
      <c r="AR241" s="969">
        <v>0</v>
      </c>
      <c r="AS241" s="894">
        <v>0</v>
      </c>
      <c r="AT241" s="894">
        <v>0</v>
      </c>
      <c r="AU241" s="1006">
        <v>0</v>
      </c>
      <c r="AV241" s="894">
        <v>0</v>
      </c>
      <c r="AW241" s="969">
        <v>0</v>
      </c>
      <c r="AX241" s="894">
        <v>0</v>
      </c>
      <c r="AY241" s="969">
        <v>0</v>
      </c>
      <c r="AZ241" s="894">
        <v>0</v>
      </c>
      <c r="BA241" s="894">
        <v>0</v>
      </c>
      <c r="BB241" s="894">
        <v>0</v>
      </c>
      <c r="BC241" s="894">
        <v>0</v>
      </c>
      <c r="BE241" s="895" t="e">
        <f t="shared" si="10"/>
        <v>#DIV/0!</v>
      </c>
    </row>
    <row r="242" spans="1:57" s="859" customFormat="1" ht="15" customHeight="1" x14ac:dyDescent="0.2">
      <c r="A242" s="909" t="str">
        <f t="shared" si="11"/>
        <v>C2502100030210</v>
      </c>
      <c r="B242" s="1087" t="s">
        <v>102</v>
      </c>
      <c r="C242" s="1081"/>
      <c r="D242" s="1087" t="s">
        <v>330</v>
      </c>
      <c r="E242" s="1081"/>
      <c r="F242" s="1087" t="s">
        <v>332</v>
      </c>
      <c r="G242" s="1081"/>
      <c r="H242" s="1087" t="s">
        <v>297</v>
      </c>
      <c r="I242" s="1081"/>
      <c r="J242" s="1087" t="s">
        <v>288</v>
      </c>
      <c r="K242" s="1081"/>
      <c r="L242" s="1081"/>
      <c r="M242" s="1087" t="s">
        <v>290</v>
      </c>
      <c r="N242" s="1081"/>
      <c r="O242" s="1081"/>
      <c r="P242" s="1087"/>
      <c r="Q242" s="1081"/>
      <c r="R242" s="1087"/>
      <c r="S242" s="1081"/>
      <c r="T242" s="1089" t="s">
        <v>334</v>
      </c>
      <c r="U242" s="1081"/>
      <c r="V242" s="1081"/>
      <c r="W242" s="1081"/>
      <c r="X242" s="1081"/>
      <c r="Y242" s="1081"/>
      <c r="Z242" s="1081"/>
      <c r="AA242" s="1081"/>
      <c r="AB242" s="1087" t="s">
        <v>281</v>
      </c>
      <c r="AC242" s="1081"/>
      <c r="AD242" s="1081"/>
      <c r="AE242" s="1081"/>
      <c r="AF242" s="1081"/>
      <c r="AG242" s="1087" t="s">
        <v>282</v>
      </c>
      <c r="AH242" s="1081"/>
      <c r="AI242" s="1081"/>
      <c r="AJ242" s="761" t="s">
        <v>68</v>
      </c>
      <c r="AK242" s="1088" t="s">
        <v>283</v>
      </c>
      <c r="AL242" s="1083"/>
      <c r="AM242" s="1083"/>
      <c r="AN242" s="1083"/>
      <c r="AO242" s="1083"/>
      <c r="AP242" s="1083"/>
      <c r="AQ242" s="889">
        <v>2500000000</v>
      </c>
      <c r="AR242" s="967">
        <v>2350501149</v>
      </c>
      <c r="AS242" s="889">
        <v>149498851</v>
      </c>
      <c r="AT242" s="890">
        <v>0</v>
      </c>
      <c r="AU242" s="1005">
        <v>2032623391</v>
      </c>
      <c r="AV242" s="889">
        <v>317877758</v>
      </c>
      <c r="AW242" s="967">
        <v>1115050023</v>
      </c>
      <c r="AX242" s="889">
        <v>917573368</v>
      </c>
      <c r="AY242" s="967">
        <v>1100431586</v>
      </c>
      <c r="AZ242" s="889">
        <v>14618437</v>
      </c>
      <c r="BA242" s="889">
        <v>1100431586</v>
      </c>
      <c r="BB242" s="890">
        <v>0</v>
      </c>
      <c r="BC242" s="889">
        <v>900000</v>
      </c>
      <c r="BE242" s="891">
        <f t="shared" si="10"/>
        <v>0.81304935639999998</v>
      </c>
    </row>
    <row r="243" spans="1:57" s="859" customFormat="1" ht="12.75" x14ac:dyDescent="0.2">
      <c r="A243" s="909" t="str">
        <f t="shared" si="11"/>
        <v>C25021000302110</v>
      </c>
      <c r="B243" s="1084" t="s">
        <v>102</v>
      </c>
      <c r="C243" s="1081"/>
      <c r="D243" s="1084" t="s">
        <v>330</v>
      </c>
      <c r="E243" s="1081"/>
      <c r="F243" s="1084" t="s">
        <v>332</v>
      </c>
      <c r="G243" s="1081"/>
      <c r="H243" s="1084" t="s">
        <v>297</v>
      </c>
      <c r="I243" s="1081"/>
      <c r="J243" s="1084" t="s">
        <v>288</v>
      </c>
      <c r="K243" s="1081"/>
      <c r="L243" s="1081"/>
      <c r="M243" s="1084" t="s">
        <v>290</v>
      </c>
      <c r="N243" s="1081"/>
      <c r="O243" s="1081"/>
      <c r="P243" s="1084" t="s">
        <v>287</v>
      </c>
      <c r="Q243" s="1081"/>
      <c r="R243" s="1084"/>
      <c r="S243" s="1081"/>
      <c r="T243" s="1085" t="s">
        <v>340</v>
      </c>
      <c r="U243" s="1081"/>
      <c r="V243" s="1081"/>
      <c r="W243" s="1081"/>
      <c r="X243" s="1081"/>
      <c r="Y243" s="1081"/>
      <c r="Z243" s="1081"/>
      <c r="AA243" s="1081"/>
      <c r="AB243" s="1084" t="s">
        <v>281</v>
      </c>
      <c r="AC243" s="1081"/>
      <c r="AD243" s="1081"/>
      <c r="AE243" s="1081"/>
      <c r="AF243" s="1081"/>
      <c r="AG243" s="1084" t="s">
        <v>282</v>
      </c>
      <c r="AH243" s="1081"/>
      <c r="AI243" s="1081"/>
      <c r="AJ243" s="892" t="s">
        <v>68</v>
      </c>
      <c r="AK243" s="1086" t="s">
        <v>283</v>
      </c>
      <c r="AL243" s="1083"/>
      <c r="AM243" s="1083"/>
      <c r="AN243" s="1083"/>
      <c r="AO243" s="1083"/>
      <c r="AP243" s="1083"/>
      <c r="AQ243" s="893">
        <v>870000000</v>
      </c>
      <c r="AR243" s="968">
        <v>770501149</v>
      </c>
      <c r="AS243" s="893">
        <v>99498851</v>
      </c>
      <c r="AT243" s="894">
        <v>0</v>
      </c>
      <c r="AU243" s="1000">
        <v>739367817</v>
      </c>
      <c r="AV243" s="893">
        <v>31133332</v>
      </c>
      <c r="AW243" s="968">
        <v>463044189</v>
      </c>
      <c r="AX243" s="893">
        <v>276323628</v>
      </c>
      <c r="AY243" s="968">
        <v>463044189</v>
      </c>
      <c r="AZ243" s="894">
        <v>0</v>
      </c>
      <c r="BA243" s="893">
        <v>463044189</v>
      </c>
      <c r="BB243" s="894">
        <v>0</v>
      </c>
      <c r="BC243" s="894">
        <v>0</v>
      </c>
      <c r="BE243" s="895">
        <f t="shared" si="10"/>
        <v>0.84984806551724135</v>
      </c>
    </row>
    <row r="244" spans="1:57" s="859" customFormat="1" ht="12.75" x14ac:dyDescent="0.2">
      <c r="A244" s="909" t="str">
        <f t="shared" si="11"/>
        <v>C25021000302210</v>
      </c>
      <c r="B244" s="1084" t="s">
        <v>102</v>
      </c>
      <c r="C244" s="1081"/>
      <c r="D244" s="1084" t="s">
        <v>330</v>
      </c>
      <c r="E244" s="1081"/>
      <c r="F244" s="1084" t="s">
        <v>332</v>
      </c>
      <c r="G244" s="1081"/>
      <c r="H244" s="1084" t="s">
        <v>297</v>
      </c>
      <c r="I244" s="1081"/>
      <c r="J244" s="1084" t="s">
        <v>288</v>
      </c>
      <c r="K244" s="1081"/>
      <c r="L244" s="1081"/>
      <c r="M244" s="1084" t="s">
        <v>290</v>
      </c>
      <c r="N244" s="1081"/>
      <c r="O244" s="1081"/>
      <c r="P244" s="1084" t="s">
        <v>290</v>
      </c>
      <c r="Q244" s="1081"/>
      <c r="R244" s="1084"/>
      <c r="S244" s="1081"/>
      <c r="T244" s="1085" t="s">
        <v>335</v>
      </c>
      <c r="U244" s="1081"/>
      <c r="V244" s="1081"/>
      <c r="W244" s="1081"/>
      <c r="X244" s="1081"/>
      <c r="Y244" s="1081"/>
      <c r="Z244" s="1081"/>
      <c r="AA244" s="1081"/>
      <c r="AB244" s="1084" t="s">
        <v>281</v>
      </c>
      <c r="AC244" s="1081"/>
      <c r="AD244" s="1081"/>
      <c r="AE244" s="1081"/>
      <c r="AF244" s="1081"/>
      <c r="AG244" s="1084" t="s">
        <v>282</v>
      </c>
      <c r="AH244" s="1081"/>
      <c r="AI244" s="1081"/>
      <c r="AJ244" s="892" t="s">
        <v>68</v>
      </c>
      <c r="AK244" s="1086" t="s">
        <v>283</v>
      </c>
      <c r="AL244" s="1083"/>
      <c r="AM244" s="1083"/>
      <c r="AN244" s="1083"/>
      <c r="AO244" s="1083"/>
      <c r="AP244" s="1083"/>
      <c r="AQ244" s="893">
        <v>420000000</v>
      </c>
      <c r="AR244" s="968">
        <v>420000000</v>
      </c>
      <c r="AS244" s="894">
        <v>0</v>
      </c>
      <c r="AT244" s="894">
        <v>0</v>
      </c>
      <c r="AU244" s="1000">
        <v>420000000</v>
      </c>
      <c r="AV244" s="894">
        <v>0</v>
      </c>
      <c r="AW244" s="968">
        <v>151184414</v>
      </c>
      <c r="AX244" s="893">
        <v>268815586</v>
      </c>
      <c r="AY244" s="968">
        <v>151184414</v>
      </c>
      <c r="AZ244" s="894">
        <v>0</v>
      </c>
      <c r="BA244" s="893">
        <v>151184414</v>
      </c>
      <c r="BB244" s="894">
        <v>0</v>
      </c>
      <c r="BC244" s="894">
        <v>0</v>
      </c>
      <c r="BE244" s="895">
        <f t="shared" si="10"/>
        <v>1</v>
      </c>
    </row>
    <row r="245" spans="1:57" s="859" customFormat="1" ht="12.75" x14ac:dyDescent="0.2">
      <c r="A245" s="909" t="str">
        <f t="shared" si="11"/>
        <v>C25021000302310</v>
      </c>
      <c r="B245" s="1084" t="s">
        <v>102</v>
      </c>
      <c r="C245" s="1081"/>
      <c r="D245" s="1084" t="s">
        <v>330</v>
      </c>
      <c r="E245" s="1081"/>
      <c r="F245" s="1084" t="s">
        <v>332</v>
      </c>
      <c r="G245" s="1081"/>
      <c r="H245" s="1084" t="s">
        <v>297</v>
      </c>
      <c r="I245" s="1081"/>
      <c r="J245" s="1084" t="s">
        <v>288</v>
      </c>
      <c r="K245" s="1081"/>
      <c r="L245" s="1081"/>
      <c r="M245" s="1084" t="s">
        <v>290</v>
      </c>
      <c r="N245" s="1081"/>
      <c r="O245" s="1081"/>
      <c r="P245" s="1084" t="s">
        <v>297</v>
      </c>
      <c r="Q245" s="1081"/>
      <c r="R245" s="1084"/>
      <c r="S245" s="1081"/>
      <c r="T245" s="1085" t="s">
        <v>336</v>
      </c>
      <c r="U245" s="1081"/>
      <c r="V245" s="1081"/>
      <c r="W245" s="1081"/>
      <c r="X245" s="1081"/>
      <c r="Y245" s="1081"/>
      <c r="Z245" s="1081"/>
      <c r="AA245" s="1081"/>
      <c r="AB245" s="1084" t="s">
        <v>281</v>
      </c>
      <c r="AC245" s="1081"/>
      <c r="AD245" s="1081"/>
      <c r="AE245" s="1081"/>
      <c r="AF245" s="1081"/>
      <c r="AG245" s="1084" t="s">
        <v>282</v>
      </c>
      <c r="AH245" s="1081"/>
      <c r="AI245" s="1081"/>
      <c r="AJ245" s="892" t="s">
        <v>68</v>
      </c>
      <c r="AK245" s="1086" t="s">
        <v>283</v>
      </c>
      <c r="AL245" s="1083"/>
      <c r="AM245" s="1083"/>
      <c r="AN245" s="1083"/>
      <c r="AO245" s="1083"/>
      <c r="AP245" s="1083"/>
      <c r="AQ245" s="893">
        <v>300000000</v>
      </c>
      <c r="AR245" s="968">
        <v>250000000</v>
      </c>
      <c r="AS245" s="893">
        <v>50000000</v>
      </c>
      <c r="AT245" s="894">
        <v>0</v>
      </c>
      <c r="AU245" s="1000">
        <v>250000000</v>
      </c>
      <c r="AV245" s="894">
        <v>0</v>
      </c>
      <c r="AW245" s="968">
        <v>181276458</v>
      </c>
      <c r="AX245" s="893">
        <v>68723542</v>
      </c>
      <c r="AY245" s="968">
        <v>176466409</v>
      </c>
      <c r="AZ245" s="893">
        <v>4810049</v>
      </c>
      <c r="BA245" s="893">
        <v>176466409</v>
      </c>
      <c r="BB245" s="894">
        <v>0</v>
      </c>
      <c r="BC245" s="894">
        <v>0</v>
      </c>
      <c r="BE245" s="895">
        <f t="shared" si="10"/>
        <v>0.83333333333333337</v>
      </c>
    </row>
    <row r="246" spans="1:57" s="859" customFormat="1" ht="12.75" x14ac:dyDescent="0.2">
      <c r="A246" s="909" t="str">
        <f t="shared" si="11"/>
        <v>C25021000302410</v>
      </c>
      <c r="B246" s="1084" t="s">
        <v>102</v>
      </c>
      <c r="C246" s="1081"/>
      <c r="D246" s="1084" t="s">
        <v>330</v>
      </c>
      <c r="E246" s="1081"/>
      <c r="F246" s="1084" t="s">
        <v>332</v>
      </c>
      <c r="G246" s="1081"/>
      <c r="H246" s="1084" t="s">
        <v>297</v>
      </c>
      <c r="I246" s="1081"/>
      <c r="J246" s="1084" t="s">
        <v>288</v>
      </c>
      <c r="K246" s="1081"/>
      <c r="L246" s="1081"/>
      <c r="M246" s="1084" t="s">
        <v>290</v>
      </c>
      <c r="N246" s="1081"/>
      <c r="O246" s="1081"/>
      <c r="P246" s="1084" t="s">
        <v>291</v>
      </c>
      <c r="Q246" s="1081"/>
      <c r="R246" s="1084"/>
      <c r="S246" s="1081"/>
      <c r="T246" s="1085" t="s">
        <v>87</v>
      </c>
      <c r="U246" s="1081"/>
      <c r="V246" s="1081"/>
      <c r="W246" s="1081"/>
      <c r="X246" s="1081"/>
      <c r="Y246" s="1081"/>
      <c r="Z246" s="1081"/>
      <c r="AA246" s="1081"/>
      <c r="AB246" s="1084" t="s">
        <v>281</v>
      </c>
      <c r="AC246" s="1081"/>
      <c r="AD246" s="1081"/>
      <c r="AE246" s="1081"/>
      <c r="AF246" s="1081"/>
      <c r="AG246" s="1084" t="s">
        <v>282</v>
      </c>
      <c r="AH246" s="1081"/>
      <c r="AI246" s="1081"/>
      <c r="AJ246" s="892" t="s">
        <v>68</v>
      </c>
      <c r="AK246" s="1086" t="s">
        <v>283</v>
      </c>
      <c r="AL246" s="1083"/>
      <c r="AM246" s="1083"/>
      <c r="AN246" s="1083"/>
      <c r="AO246" s="1083"/>
      <c r="AP246" s="1083"/>
      <c r="AQ246" s="893">
        <v>450000000</v>
      </c>
      <c r="AR246" s="968">
        <v>450000000</v>
      </c>
      <c r="AS246" s="894">
        <v>0</v>
      </c>
      <c r="AT246" s="894">
        <v>0</v>
      </c>
      <c r="AU246" s="1000">
        <v>423255574</v>
      </c>
      <c r="AV246" s="893">
        <v>26744426</v>
      </c>
      <c r="AW246" s="968">
        <v>319544962</v>
      </c>
      <c r="AX246" s="893">
        <v>103710612</v>
      </c>
      <c r="AY246" s="968">
        <v>309736574</v>
      </c>
      <c r="AZ246" s="893">
        <v>9808388</v>
      </c>
      <c r="BA246" s="893">
        <v>309736574</v>
      </c>
      <c r="BB246" s="894">
        <v>0</v>
      </c>
      <c r="BC246" s="893">
        <v>900000</v>
      </c>
      <c r="BE246" s="895">
        <f t="shared" si="10"/>
        <v>0.94056794222222218</v>
      </c>
    </row>
    <row r="247" spans="1:57" s="859" customFormat="1" ht="12.75" x14ac:dyDescent="0.2">
      <c r="A247" s="909" t="str">
        <f t="shared" si="11"/>
        <v>C25021000302610</v>
      </c>
      <c r="B247" s="1084" t="s">
        <v>102</v>
      </c>
      <c r="C247" s="1081"/>
      <c r="D247" s="1084" t="s">
        <v>330</v>
      </c>
      <c r="E247" s="1081"/>
      <c r="F247" s="1084" t="s">
        <v>332</v>
      </c>
      <c r="G247" s="1081"/>
      <c r="H247" s="1084" t="s">
        <v>297</v>
      </c>
      <c r="I247" s="1081"/>
      <c r="J247" s="1084" t="s">
        <v>288</v>
      </c>
      <c r="K247" s="1081"/>
      <c r="L247" s="1081"/>
      <c r="M247" s="1084" t="s">
        <v>290</v>
      </c>
      <c r="N247" s="1081"/>
      <c r="O247" s="1081"/>
      <c r="P247" s="1084" t="s">
        <v>300</v>
      </c>
      <c r="Q247" s="1081"/>
      <c r="R247" s="1084"/>
      <c r="S247" s="1081"/>
      <c r="T247" s="1085" t="s">
        <v>337</v>
      </c>
      <c r="U247" s="1081"/>
      <c r="V247" s="1081"/>
      <c r="W247" s="1081"/>
      <c r="X247" s="1081"/>
      <c r="Y247" s="1081"/>
      <c r="Z247" s="1081"/>
      <c r="AA247" s="1081"/>
      <c r="AB247" s="1084" t="s">
        <v>281</v>
      </c>
      <c r="AC247" s="1081"/>
      <c r="AD247" s="1081"/>
      <c r="AE247" s="1081"/>
      <c r="AF247" s="1081"/>
      <c r="AG247" s="1084" t="s">
        <v>282</v>
      </c>
      <c r="AH247" s="1081"/>
      <c r="AI247" s="1081"/>
      <c r="AJ247" s="892" t="s">
        <v>68</v>
      </c>
      <c r="AK247" s="1086" t="s">
        <v>283</v>
      </c>
      <c r="AL247" s="1083"/>
      <c r="AM247" s="1083"/>
      <c r="AN247" s="1083"/>
      <c r="AO247" s="1083"/>
      <c r="AP247" s="1083"/>
      <c r="AQ247" s="893">
        <v>200000000</v>
      </c>
      <c r="AR247" s="968">
        <v>200000000</v>
      </c>
      <c r="AS247" s="894">
        <v>0</v>
      </c>
      <c r="AT247" s="894">
        <v>0</v>
      </c>
      <c r="AU247" s="1000">
        <v>200000000</v>
      </c>
      <c r="AV247" s="894">
        <v>0</v>
      </c>
      <c r="AW247" s="969">
        <v>0</v>
      </c>
      <c r="AX247" s="893">
        <v>200000000</v>
      </c>
      <c r="AY247" s="969">
        <v>0</v>
      </c>
      <c r="AZ247" s="894">
        <v>0</v>
      </c>
      <c r="BA247" s="894">
        <v>0</v>
      </c>
      <c r="BB247" s="894">
        <v>0</v>
      </c>
      <c r="BC247" s="894">
        <v>0</v>
      </c>
      <c r="BE247" s="895">
        <f t="shared" si="10"/>
        <v>1</v>
      </c>
    </row>
    <row r="248" spans="1:57" s="859" customFormat="1" ht="12.75" x14ac:dyDescent="0.2">
      <c r="A248" s="909" t="str">
        <f t="shared" si="11"/>
        <v>C25021000302710</v>
      </c>
      <c r="B248" s="1084" t="s">
        <v>102</v>
      </c>
      <c r="C248" s="1081"/>
      <c r="D248" s="1084" t="s">
        <v>330</v>
      </c>
      <c r="E248" s="1081"/>
      <c r="F248" s="1084" t="s">
        <v>332</v>
      </c>
      <c r="G248" s="1081"/>
      <c r="H248" s="1084" t="s">
        <v>297</v>
      </c>
      <c r="I248" s="1081"/>
      <c r="J248" s="1084" t="s">
        <v>288</v>
      </c>
      <c r="K248" s="1081"/>
      <c r="L248" s="1081"/>
      <c r="M248" s="1084" t="s">
        <v>290</v>
      </c>
      <c r="N248" s="1081"/>
      <c r="O248" s="1081"/>
      <c r="P248" s="1084" t="s">
        <v>301</v>
      </c>
      <c r="Q248" s="1081"/>
      <c r="R248" s="1084"/>
      <c r="S248" s="1081"/>
      <c r="T248" s="1085" t="s">
        <v>343</v>
      </c>
      <c r="U248" s="1081"/>
      <c r="V248" s="1081"/>
      <c r="W248" s="1081"/>
      <c r="X248" s="1081"/>
      <c r="Y248" s="1081"/>
      <c r="Z248" s="1081"/>
      <c r="AA248" s="1081"/>
      <c r="AB248" s="1084" t="s">
        <v>281</v>
      </c>
      <c r="AC248" s="1081"/>
      <c r="AD248" s="1081"/>
      <c r="AE248" s="1081"/>
      <c r="AF248" s="1081"/>
      <c r="AG248" s="1084" t="s">
        <v>282</v>
      </c>
      <c r="AH248" s="1081"/>
      <c r="AI248" s="1081"/>
      <c r="AJ248" s="892" t="s">
        <v>68</v>
      </c>
      <c r="AK248" s="1086" t="s">
        <v>283</v>
      </c>
      <c r="AL248" s="1083"/>
      <c r="AM248" s="1083"/>
      <c r="AN248" s="1083"/>
      <c r="AO248" s="1083"/>
      <c r="AP248" s="1083"/>
      <c r="AQ248" s="893">
        <v>80000000</v>
      </c>
      <c r="AR248" s="968">
        <v>80000000</v>
      </c>
      <c r="AS248" s="894">
        <v>0</v>
      </c>
      <c r="AT248" s="894">
        <v>0</v>
      </c>
      <c r="AU248" s="1006">
        <v>0</v>
      </c>
      <c r="AV248" s="893">
        <v>80000000</v>
      </c>
      <c r="AW248" s="969">
        <v>0</v>
      </c>
      <c r="AX248" s="894">
        <v>0</v>
      </c>
      <c r="AY248" s="969">
        <v>0</v>
      </c>
      <c r="AZ248" s="894">
        <v>0</v>
      </c>
      <c r="BA248" s="894">
        <v>0</v>
      </c>
      <c r="BB248" s="894">
        <v>0</v>
      </c>
      <c r="BC248" s="894">
        <v>0</v>
      </c>
      <c r="BE248" s="895">
        <f t="shared" si="10"/>
        <v>0</v>
      </c>
    </row>
    <row r="249" spans="1:57" s="859" customFormat="1" ht="12.75" x14ac:dyDescent="0.2">
      <c r="A249" s="909" t="str">
        <f t="shared" si="11"/>
        <v>C25021000302810</v>
      </c>
      <c r="B249" s="1084" t="s">
        <v>102</v>
      </c>
      <c r="C249" s="1081"/>
      <c r="D249" s="1084" t="s">
        <v>330</v>
      </c>
      <c r="E249" s="1081"/>
      <c r="F249" s="1084" t="s">
        <v>332</v>
      </c>
      <c r="G249" s="1081"/>
      <c r="H249" s="1084" t="s">
        <v>297</v>
      </c>
      <c r="I249" s="1081"/>
      <c r="J249" s="1084" t="s">
        <v>288</v>
      </c>
      <c r="K249" s="1081"/>
      <c r="L249" s="1081"/>
      <c r="M249" s="1084" t="s">
        <v>290</v>
      </c>
      <c r="N249" s="1081"/>
      <c r="O249" s="1081"/>
      <c r="P249" s="1084" t="s">
        <v>302</v>
      </c>
      <c r="Q249" s="1081"/>
      <c r="R249" s="1084"/>
      <c r="S249" s="1081"/>
      <c r="T249" s="1085" t="s">
        <v>660</v>
      </c>
      <c r="U249" s="1081"/>
      <c r="V249" s="1081"/>
      <c r="W249" s="1081"/>
      <c r="X249" s="1081"/>
      <c r="Y249" s="1081"/>
      <c r="Z249" s="1081"/>
      <c r="AA249" s="1081"/>
      <c r="AB249" s="1084" t="s">
        <v>281</v>
      </c>
      <c r="AC249" s="1081"/>
      <c r="AD249" s="1081"/>
      <c r="AE249" s="1081"/>
      <c r="AF249" s="1081"/>
      <c r="AG249" s="1084" t="s">
        <v>282</v>
      </c>
      <c r="AH249" s="1081"/>
      <c r="AI249" s="1081"/>
      <c r="AJ249" s="892" t="s">
        <v>68</v>
      </c>
      <c r="AK249" s="1086" t="s">
        <v>283</v>
      </c>
      <c r="AL249" s="1083"/>
      <c r="AM249" s="1083"/>
      <c r="AN249" s="1083"/>
      <c r="AO249" s="1083"/>
      <c r="AP249" s="1083"/>
      <c r="AQ249" s="893">
        <v>100000000</v>
      </c>
      <c r="AR249" s="968">
        <v>100000000</v>
      </c>
      <c r="AS249" s="894">
        <v>0</v>
      </c>
      <c r="AT249" s="894">
        <v>0</v>
      </c>
      <c r="AU249" s="1006">
        <v>0</v>
      </c>
      <c r="AV249" s="893">
        <v>100000000</v>
      </c>
      <c r="AW249" s="969">
        <v>0</v>
      </c>
      <c r="AX249" s="894">
        <v>0</v>
      </c>
      <c r="AY249" s="969">
        <v>0</v>
      </c>
      <c r="AZ249" s="894">
        <v>0</v>
      </c>
      <c r="BA249" s="894">
        <v>0</v>
      </c>
      <c r="BB249" s="894">
        <v>0</v>
      </c>
      <c r="BC249" s="894">
        <v>0</v>
      </c>
      <c r="BE249" s="895">
        <f t="shared" si="10"/>
        <v>0</v>
      </c>
    </row>
    <row r="250" spans="1:57" s="859" customFormat="1" ht="15" customHeight="1" x14ac:dyDescent="0.2">
      <c r="A250" s="909" t="str">
        <f t="shared" si="11"/>
        <v>C250210003021110</v>
      </c>
      <c r="B250" s="1084" t="s">
        <v>102</v>
      </c>
      <c r="C250" s="1081"/>
      <c r="D250" s="1084" t="s">
        <v>330</v>
      </c>
      <c r="E250" s="1081"/>
      <c r="F250" s="1084" t="s">
        <v>332</v>
      </c>
      <c r="G250" s="1081"/>
      <c r="H250" s="1084" t="s">
        <v>297</v>
      </c>
      <c r="I250" s="1081"/>
      <c r="J250" s="1084" t="s">
        <v>288</v>
      </c>
      <c r="K250" s="1081"/>
      <c r="L250" s="1081"/>
      <c r="M250" s="1084" t="s">
        <v>290</v>
      </c>
      <c r="N250" s="1081"/>
      <c r="O250" s="1081"/>
      <c r="P250" s="1084" t="s">
        <v>83</v>
      </c>
      <c r="Q250" s="1081"/>
      <c r="R250" s="1084"/>
      <c r="S250" s="1081"/>
      <c r="T250" s="1085" t="s">
        <v>338</v>
      </c>
      <c r="U250" s="1081"/>
      <c r="V250" s="1081"/>
      <c r="W250" s="1081"/>
      <c r="X250" s="1081"/>
      <c r="Y250" s="1081"/>
      <c r="Z250" s="1081"/>
      <c r="AA250" s="1081"/>
      <c r="AB250" s="1084" t="s">
        <v>281</v>
      </c>
      <c r="AC250" s="1081"/>
      <c r="AD250" s="1081"/>
      <c r="AE250" s="1081"/>
      <c r="AF250" s="1081"/>
      <c r="AG250" s="1084" t="s">
        <v>282</v>
      </c>
      <c r="AH250" s="1081"/>
      <c r="AI250" s="1081"/>
      <c r="AJ250" s="892" t="s">
        <v>68</v>
      </c>
      <c r="AK250" s="1086" t="s">
        <v>283</v>
      </c>
      <c r="AL250" s="1083"/>
      <c r="AM250" s="1083"/>
      <c r="AN250" s="1083"/>
      <c r="AO250" s="1083"/>
      <c r="AP250" s="1083"/>
      <c r="AQ250" s="894">
        <v>0</v>
      </c>
      <c r="AR250" s="969">
        <v>0</v>
      </c>
      <c r="AS250" s="894">
        <v>0</v>
      </c>
      <c r="AT250" s="894">
        <v>0</v>
      </c>
      <c r="AU250" s="1006">
        <v>0</v>
      </c>
      <c r="AV250" s="894">
        <v>0</v>
      </c>
      <c r="AW250" s="969">
        <v>0</v>
      </c>
      <c r="AX250" s="894">
        <v>0</v>
      </c>
      <c r="AY250" s="969">
        <v>0</v>
      </c>
      <c r="AZ250" s="894">
        <v>0</v>
      </c>
      <c r="BA250" s="894">
        <v>0</v>
      </c>
      <c r="BB250" s="894">
        <v>0</v>
      </c>
      <c r="BC250" s="894">
        <v>0</v>
      </c>
      <c r="BE250" s="895" t="e">
        <f t="shared" si="10"/>
        <v>#DIV/0!</v>
      </c>
    </row>
    <row r="251" spans="1:57" s="859" customFormat="1" ht="12.75" x14ac:dyDescent="0.2">
      <c r="A251" s="909" t="str">
        <f t="shared" si="11"/>
        <v>C250210003021210</v>
      </c>
      <c r="B251" s="1084" t="s">
        <v>102</v>
      </c>
      <c r="C251" s="1081"/>
      <c r="D251" s="1084" t="s">
        <v>330</v>
      </c>
      <c r="E251" s="1081"/>
      <c r="F251" s="1084" t="s">
        <v>332</v>
      </c>
      <c r="G251" s="1081"/>
      <c r="H251" s="1084" t="s">
        <v>297</v>
      </c>
      <c r="I251" s="1081"/>
      <c r="J251" s="1084" t="s">
        <v>288</v>
      </c>
      <c r="K251" s="1081"/>
      <c r="L251" s="1081"/>
      <c r="M251" s="1084" t="s">
        <v>290</v>
      </c>
      <c r="N251" s="1081"/>
      <c r="O251" s="1081"/>
      <c r="P251" s="1084" t="s">
        <v>298</v>
      </c>
      <c r="Q251" s="1081"/>
      <c r="R251" s="1084" t="s">
        <v>244</v>
      </c>
      <c r="S251" s="1081"/>
      <c r="T251" s="1085" t="s">
        <v>871</v>
      </c>
      <c r="U251" s="1081"/>
      <c r="V251" s="1081"/>
      <c r="W251" s="1081"/>
      <c r="X251" s="1081"/>
      <c r="Y251" s="1081"/>
      <c r="Z251" s="1081"/>
      <c r="AA251" s="1081"/>
      <c r="AB251" s="1084" t="s">
        <v>281</v>
      </c>
      <c r="AC251" s="1081"/>
      <c r="AD251" s="1081"/>
      <c r="AE251" s="1081"/>
      <c r="AF251" s="1081"/>
      <c r="AG251" s="1084" t="s">
        <v>282</v>
      </c>
      <c r="AH251" s="1081"/>
      <c r="AI251" s="1081"/>
      <c r="AJ251" s="892" t="s">
        <v>68</v>
      </c>
      <c r="AK251" s="1086" t="s">
        <v>283</v>
      </c>
      <c r="AL251" s="1083"/>
      <c r="AM251" s="1083"/>
      <c r="AN251" s="1083"/>
      <c r="AO251" s="1083"/>
      <c r="AP251" s="1083"/>
      <c r="AQ251" s="893">
        <v>80000000</v>
      </c>
      <c r="AR251" s="968">
        <v>80000000</v>
      </c>
      <c r="AS251" s="894">
        <v>0</v>
      </c>
      <c r="AT251" s="894">
        <v>0</v>
      </c>
      <c r="AU251" s="1006">
        <v>0</v>
      </c>
      <c r="AV251" s="893">
        <v>80000000</v>
      </c>
      <c r="AW251" s="969">
        <v>0</v>
      </c>
      <c r="AX251" s="894">
        <v>0</v>
      </c>
      <c r="AY251" s="969">
        <v>0</v>
      </c>
      <c r="AZ251" s="894">
        <v>0</v>
      </c>
      <c r="BA251" s="894">
        <v>0</v>
      </c>
      <c r="BB251" s="894">
        <v>0</v>
      </c>
      <c r="BC251" s="894">
        <v>0</v>
      </c>
      <c r="BE251" s="895">
        <f t="shared" si="10"/>
        <v>0</v>
      </c>
    </row>
    <row r="252" spans="1:57" s="956" customFormat="1" ht="12.75" x14ac:dyDescent="0.2">
      <c r="A252" s="952" t="str">
        <f t="shared" si="11"/>
        <v>C25021000410</v>
      </c>
      <c r="B252" s="1096" t="s">
        <v>102</v>
      </c>
      <c r="C252" s="1093"/>
      <c r="D252" s="1096" t="s">
        <v>330</v>
      </c>
      <c r="E252" s="1093"/>
      <c r="F252" s="1096" t="s">
        <v>332</v>
      </c>
      <c r="G252" s="1093"/>
      <c r="H252" s="1096" t="s">
        <v>291</v>
      </c>
      <c r="I252" s="1093"/>
      <c r="J252" s="1096"/>
      <c r="K252" s="1093"/>
      <c r="L252" s="1093"/>
      <c r="M252" s="1096"/>
      <c r="N252" s="1093"/>
      <c r="O252" s="1093"/>
      <c r="P252" s="1096"/>
      <c r="Q252" s="1093"/>
      <c r="R252" s="1096"/>
      <c r="S252" s="1093"/>
      <c r="T252" s="1097" t="s">
        <v>327</v>
      </c>
      <c r="U252" s="1095"/>
      <c r="V252" s="1095"/>
      <c r="W252" s="1095"/>
      <c r="X252" s="1095"/>
      <c r="Y252" s="1095"/>
      <c r="Z252" s="1095"/>
      <c r="AA252" s="1095"/>
      <c r="AB252" s="1096" t="s">
        <v>281</v>
      </c>
      <c r="AC252" s="1093"/>
      <c r="AD252" s="1093"/>
      <c r="AE252" s="1093"/>
      <c r="AF252" s="1093"/>
      <c r="AG252" s="1096" t="s">
        <v>282</v>
      </c>
      <c r="AH252" s="1093"/>
      <c r="AI252" s="1093"/>
      <c r="AJ252" s="953" t="s">
        <v>68</v>
      </c>
      <c r="AK252" s="1098" t="s">
        <v>283</v>
      </c>
      <c r="AL252" s="1091"/>
      <c r="AM252" s="1091"/>
      <c r="AN252" s="1091"/>
      <c r="AO252" s="1091"/>
      <c r="AP252" s="1091"/>
      <c r="AQ252" s="954">
        <v>600000000</v>
      </c>
      <c r="AR252" s="968">
        <v>600000000</v>
      </c>
      <c r="AS252" s="955">
        <v>0</v>
      </c>
      <c r="AT252" s="955">
        <v>0</v>
      </c>
      <c r="AU252" s="1000">
        <v>549686944</v>
      </c>
      <c r="AV252" s="954">
        <v>50313056</v>
      </c>
      <c r="AW252" s="968">
        <v>283849446</v>
      </c>
      <c r="AX252" s="954">
        <v>265837498</v>
      </c>
      <c r="AY252" s="968">
        <v>274516663</v>
      </c>
      <c r="AZ252" s="954">
        <v>9332783</v>
      </c>
      <c r="BA252" s="954">
        <v>274516663</v>
      </c>
      <c r="BB252" s="955">
        <v>0</v>
      </c>
      <c r="BC252" s="955">
        <v>0</v>
      </c>
      <c r="BE252" s="957">
        <f t="shared" si="10"/>
        <v>0.9161449066666667</v>
      </c>
    </row>
    <row r="253" spans="1:57" s="859" customFormat="1" ht="15" customHeight="1" x14ac:dyDescent="0.2">
      <c r="A253" s="909" t="str">
        <f t="shared" si="11"/>
        <v>C250210004010</v>
      </c>
      <c r="B253" s="1087" t="s">
        <v>102</v>
      </c>
      <c r="C253" s="1081"/>
      <c r="D253" s="1087" t="s">
        <v>330</v>
      </c>
      <c r="E253" s="1081"/>
      <c r="F253" s="1087" t="s">
        <v>332</v>
      </c>
      <c r="G253" s="1081"/>
      <c r="H253" s="1087" t="s">
        <v>291</v>
      </c>
      <c r="I253" s="1081"/>
      <c r="J253" s="1087" t="s">
        <v>288</v>
      </c>
      <c r="K253" s="1081"/>
      <c r="L253" s="1081"/>
      <c r="M253" s="1087"/>
      <c r="N253" s="1081"/>
      <c r="O253" s="1081"/>
      <c r="P253" s="1087"/>
      <c r="Q253" s="1081"/>
      <c r="R253" s="1087"/>
      <c r="S253" s="1081"/>
      <c r="T253" s="1089" t="s">
        <v>327</v>
      </c>
      <c r="U253" s="1081"/>
      <c r="V253" s="1081"/>
      <c r="W253" s="1081"/>
      <c r="X253" s="1081"/>
      <c r="Y253" s="1081"/>
      <c r="Z253" s="1081"/>
      <c r="AA253" s="1081"/>
      <c r="AB253" s="1087" t="s">
        <v>281</v>
      </c>
      <c r="AC253" s="1081"/>
      <c r="AD253" s="1081"/>
      <c r="AE253" s="1081"/>
      <c r="AF253" s="1081"/>
      <c r="AG253" s="1087" t="s">
        <v>282</v>
      </c>
      <c r="AH253" s="1081"/>
      <c r="AI253" s="1081"/>
      <c r="AJ253" s="761" t="s">
        <v>68</v>
      </c>
      <c r="AK253" s="1088" t="s">
        <v>283</v>
      </c>
      <c r="AL253" s="1083"/>
      <c r="AM253" s="1083"/>
      <c r="AN253" s="1083"/>
      <c r="AO253" s="1083"/>
      <c r="AP253" s="1083"/>
      <c r="AQ253" s="889">
        <v>600000000</v>
      </c>
      <c r="AR253" s="967">
        <v>600000000</v>
      </c>
      <c r="AS253" s="890">
        <v>0</v>
      </c>
      <c r="AT253" s="890">
        <v>0</v>
      </c>
      <c r="AU253" s="1005">
        <v>549686944</v>
      </c>
      <c r="AV253" s="889">
        <v>50313056</v>
      </c>
      <c r="AW253" s="967">
        <v>283849446</v>
      </c>
      <c r="AX253" s="889">
        <v>265837498</v>
      </c>
      <c r="AY253" s="967">
        <v>274516663</v>
      </c>
      <c r="AZ253" s="889">
        <v>9332783</v>
      </c>
      <c r="BA253" s="889">
        <v>274516663</v>
      </c>
      <c r="BB253" s="890">
        <v>0</v>
      </c>
      <c r="BC253" s="890">
        <v>0</v>
      </c>
      <c r="BE253" s="891">
        <f t="shared" si="10"/>
        <v>0.9161449066666667</v>
      </c>
    </row>
    <row r="254" spans="1:57" s="859" customFormat="1" ht="15" customHeight="1" x14ac:dyDescent="0.2">
      <c r="A254" s="909" t="str">
        <f t="shared" si="11"/>
        <v>C2502100040210</v>
      </c>
      <c r="B254" s="1087" t="s">
        <v>102</v>
      </c>
      <c r="C254" s="1081"/>
      <c r="D254" s="1087" t="s">
        <v>330</v>
      </c>
      <c r="E254" s="1081"/>
      <c r="F254" s="1087" t="s">
        <v>332</v>
      </c>
      <c r="G254" s="1081"/>
      <c r="H254" s="1087" t="s">
        <v>291</v>
      </c>
      <c r="I254" s="1081"/>
      <c r="J254" s="1087" t="s">
        <v>288</v>
      </c>
      <c r="K254" s="1081"/>
      <c r="L254" s="1081"/>
      <c r="M254" s="1087" t="s">
        <v>290</v>
      </c>
      <c r="N254" s="1081"/>
      <c r="O254" s="1081"/>
      <c r="P254" s="1087"/>
      <c r="Q254" s="1081"/>
      <c r="R254" s="1087"/>
      <c r="S254" s="1081"/>
      <c r="T254" s="1089" t="s">
        <v>334</v>
      </c>
      <c r="U254" s="1081"/>
      <c r="V254" s="1081"/>
      <c r="W254" s="1081"/>
      <c r="X254" s="1081"/>
      <c r="Y254" s="1081"/>
      <c r="Z254" s="1081"/>
      <c r="AA254" s="1081"/>
      <c r="AB254" s="1087" t="s">
        <v>281</v>
      </c>
      <c r="AC254" s="1081"/>
      <c r="AD254" s="1081"/>
      <c r="AE254" s="1081"/>
      <c r="AF254" s="1081"/>
      <c r="AG254" s="1087" t="s">
        <v>282</v>
      </c>
      <c r="AH254" s="1081"/>
      <c r="AI254" s="1081"/>
      <c r="AJ254" s="761" t="s">
        <v>68</v>
      </c>
      <c r="AK254" s="1088" t="s">
        <v>283</v>
      </c>
      <c r="AL254" s="1083"/>
      <c r="AM254" s="1083"/>
      <c r="AN254" s="1083"/>
      <c r="AO254" s="1083"/>
      <c r="AP254" s="1083"/>
      <c r="AQ254" s="889">
        <v>600000000</v>
      </c>
      <c r="AR254" s="967">
        <v>600000000</v>
      </c>
      <c r="AS254" s="890">
        <v>0</v>
      </c>
      <c r="AT254" s="890">
        <v>0</v>
      </c>
      <c r="AU254" s="1005">
        <v>549686944</v>
      </c>
      <c r="AV254" s="889">
        <v>50313056</v>
      </c>
      <c r="AW254" s="967">
        <v>283849446</v>
      </c>
      <c r="AX254" s="889">
        <v>265837498</v>
      </c>
      <c r="AY254" s="967">
        <v>274516663</v>
      </c>
      <c r="AZ254" s="889">
        <v>9332783</v>
      </c>
      <c r="BA254" s="889">
        <v>274516663</v>
      </c>
      <c r="BB254" s="890">
        <v>0</v>
      </c>
      <c r="BC254" s="890">
        <v>0</v>
      </c>
      <c r="BE254" s="891">
        <f t="shared" si="10"/>
        <v>0.9161449066666667</v>
      </c>
    </row>
    <row r="255" spans="1:57" s="859" customFormat="1" ht="12.75" x14ac:dyDescent="0.2">
      <c r="A255" s="909" t="str">
        <f t="shared" si="11"/>
        <v>C25021000402110</v>
      </c>
      <c r="B255" s="1084" t="s">
        <v>102</v>
      </c>
      <c r="C255" s="1081"/>
      <c r="D255" s="1084" t="s">
        <v>330</v>
      </c>
      <c r="E255" s="1081"/>
      <c r="F255" s="1084" t="s">
        <v>332</v>
      </c>
      <c r="G255" s="1081"/>
      <c r="H255" s="1084" t="s">
        <v>291</v>
      </c>
      <c r="I255" s="1081"/>
      <c r="J255" s="1084" t="s">
        <v>288</v>
      </c>
      <c r="K255" s="1081"/>
      <c r="L255" s="1081"/>
      <c r="M255" s="1084" t="s">
        <v>290</v>
      </c>
      <c r="N255" s="1081"/>
      <c r="O255" s="1081"/>
      <c r="P255" s="1084" t="s">
        <v>287</v>
      </c>
      <c r="Q255" s="1081"/>
      <c r="R255" s="1084"/>
      <c r="S255" s="1081"/>
      <c r="T255" s="1085" t="s">
        <v>340</v>
      </c>
      <c r="U255" s="1081"/>
      <c r="V255" s="1081"/>
      <c r="W255" s="1081"/>
      <c r="X255" s="1081"/>
      <c r="Y255" s="1081"/>
      <c r="Z255" s="1081"/>
      <c r="AA255" s="1081"/>
      <c r="AB255" s="1084" t="s">
        <v>281</v>
      </c>
      <c r="AC255" s="1081"/>
      <c r="AD255" s="1081"/>
      <c r="AE255" s="1081"/>
      <c r="AF255" s="1081"/>
      <c r="AG255" s="1084" t="s">
        <v>282</v>
      </c>
      <c r="AH255" s="1081"/>
      <c r="AI255" s="1081"/>
      <c r="AJ255" s="892" t="s">
        <v>68</v>
      </c>
      <c r="AK255" s="1086" t="s">
        <v>283</v>
      </c>
      <c r="AL255" s="1083"/>
      <c r="AM255" s="1083"/>
      <c r="AN255" s="1083"/>
      <c r="AO255" s="1083"/>
      <c r="AP255" s="1083"/>
      <c r="AQ255" s="893">
        <v>289194899</v>
      </c>
      <c r="AR255" s="968">
        <v>289194899</v>
      </c>
      <c r="AS255" s="894">
        <v>0</v>
      </c>
      <c r="AT255" s="894">
        <v>0</v>
      </c>
      <c r="AU255" s="1000">
        <v>279447199</v>
      </c>
      <c r="AV255" s="893">
        <v>9747700</v>
      </c>
      <c r="AW255" s="968">
        <v>147776159</v>
      </c>
      <c r="AX255" s="893">
        <v>131671040</v>
      </c>
      <c r="AY255" s="968">
        <v>147776159</v>
      </c>
      <c r="AZ255" s="894">
        <v>0</v>
      </c>
      <c r="BA255" s="893">
        <v>147776159</v>
      </c>
      <c r="BB255" s="894">
        <v>0</v>
      </c>
      <c r="BC255" s="894">
        <v>0</v>
      </c>
      <c r="BE255" s="895">
        <f t="shared" si="10"/>
        <v>0.96629366550479856</v>
      </c>
    </row>
    <row r="256" spans="1:57" s="859" customFormat="1" ht="12.75" x14ac:dyDescent="0.2">
      <c r="A256" s="909" t="str">
        <f t="shared" si="11"/>
        <v>C25021000402210</v>
      </c>
      <c r="B256" s="1084" t="s">
        <v>102</v>
      </c>
      <c r="C256" s="1081"/>
      <c r="D256" s="1084" t="s">
        <v>330</v>
      </c>
      <c r="E256" s="1081"/>
      <c r="F256" s="1084" t="s">
        <v>332</v>
      </c>
      <c r="G256" s="1081"/>
      <c r="H256" s="1084" t="s">
        <v>291</v>
      </c>
      <c r="I256" s="1081"/>
      <c r="J256" s="1084" t="s">
        <v>288</v>
      </c>
      <c r="K256" s="1081"/>
      <c r="L256" s="1081"/>
      <c r="M256" s="1084" t="s">
        <v>290</v>
      </c>
      <c r="N256" s="1081"/>
      <c r="O256" s="1081"/>
      <c r="P256" s="1084" t="s">
        <v>290</v>
      </c>
      <c r="Q256" s="1081"/>
      <c r="R256" s="1084"/>
      <c r="S256" s="1081"/>
      <c r="T256" s="1085" t="s">
        <v>335</v>
      </c>
      <c r="U256" s="1081"/>
      <c r="V256" s="1081"/>
      <c r="W256" s="1081"/>
      <c r="X256" s="1081"/>
      <c r="Y256" s="1081"/>
      <c r="Z256" s="1081"/>
      <c r="AA256" s="1081"/>
      <c r="AB256" s="1084" t="s">
        <v>281</v>
      </c>
      <c r="AC256" s="1081"/>
      <c r="AD256" s="1081"/>
      <c r="AE256" s="1081"/>
      <c r="AF256" s="1081"/>
      <c r="AG256" s="1084" t="s">
        <v>282</v>
      </c>
      <c r="AH256" s="1081"/>
      <c r="AI256" s="1081"/>
      <c r="AJ256" s="892" t="s">
        <v>68</v>
      </c>
      <c r="AK256" s="1086" t="s">
        <v>283</v>
      </c>
      <c r="AL256" s="1083"/>
      <c r="AM256" s="1083"/>
      <c r="AN256" s="1083"/>
      <c r="AO256" s="1083"/>
      <c r="AP256" s="1083"/>
      <c r="AQ256" s="893">
        <v>60000000</v>
      </c>
      <c r="AR256" s="968">
        <v>60000000</v>
      </c>
      <c r="AS256" s="894">
        <v>0</v>
      </c>
      <c r="AT256" s="894">
        <v>0</v>
      </c>
      <c r="AU256" s="1000">
        <v>60000000</v>
      </c>
      <c r="AV256" s="894">
        <v>0</v>
      </c>
      <c r="AW256" s="969">
        <v>0</v>
      </c>
      <c r="AX256" s="893">
        <v>60000000</v>
      </c>
      <c r="AY256" s="969">
        <v>0</v>
      </c>
      <c r="AZ256" s="894">
        <v>0</v>
      </c>
      <c r="BA256" s="894">
        <v>0</v>
      </c>
      <c r="BB256" s="894">
        <v>0</v>
      </c>
      <c r="BC256" s="894">
        <v>0</v>
      </c>
      <c r="BE256" s="895">
        <f t="shared" si="10"/>
        <v>1</v>
      </c>
    </row>
    <row r="257" spans="1:57" s="859" customFormat="1" ht="12.75" x14ac:dyDescent="0.2">
      <c r="A257" s="909" t="str">
        <f t="shared" si="11"/>
        <v>C25021000402310</v>
      </c>
      <c r="B257" s="1084" t="s">
        <v>102</v>
      </c>
      <c r="C257" s="1081"/>
      <c r="D257" s="1084" t="s">
        <v>330</v>
      </c>
      <c r="E257" s="1081"/>
      <c r="F257" s="1084" t="s">
        <v>332</v>
      </c>
      <c r="G257" s="1081"/>
      <c r="H257" s="1084" t="s">
        <v>291</v>
      </c>
      <c r="I257" s="1081"/>
      <c r="J257" s="1084" t="s">
        <v>288</v>
      </c>
      <c r="K257" s="1081"/>
      <c r="L257" s="1081"/>
      <c r="M257" s="1084" t="s">
        <v>290</v>
      </c>
      <c r="N257" s="1081"/>
      <c r="O257" s="1081"/>
      <c r="P257" s="1084" t="s">
        <v>297</v>
      </c>
      <c r="Q257" s="1081"/>
      <c r="R257" s="1084"/>
      <c r="S257" s="1081"/>
      <c r="T257" s="1085" t="s">
        <v>336</v>
      </c>
      <c r="U257" s="1081"/>
      <c r="V257" s="1081"/>
      <c r="W257" s="1081"/>
      <c r="X257" s="1081"/>
      <c r="Y257" s="1081"/>
      <c r="Z257" s="1081"/>
      <c r="AA257" s="1081"/>
      <c r="AB257" s="1084" t="s">
        <v>281</v>
      </c>
      <c r="AC257" s="1081"/>
      <c r="AD257" s="1081"/>
      <c r="AE257" s="1081"/>
      <c r="AF257" s="1081"/>
      <c r="AG257" s="1084" t="s">
        <v>282</v>
      </c>
      <c r="AH257" s="1081"/>
      <c r="AI257" s="1081"/>
      <c r="AJ257" s="892" t="s">
        <v>68</v>
      </c>
      <c r="AK257" s="1086" t="s">
        <v>283</v>
      </c>
      <c r="AL257" s="1083"/>
      <c r="AM257" s="1083"/>
      <c r="AN257" s="1083"/>
      <c r="AO257" s="1083"/>
      <c r="AP257" s="1083"/>
      <c r="AQ257" s="893">
        <v>63800000</v>
      </c>
      <c r="AR257" s="968">
        <v>63800000</v>
      </c>
      <c r="AS257" s="894">
        <v>0</v>
      </c>
      <c r="AT257" s="894">
        <v>0</v>
      </c>
      <c r="AU257" s="1000">
        <v>63800000</v>
      </c>
      <c r="AV257" s="894">
        <v>0</v>
      </c>
      <c r="AW257" s="968">
        <v>44908194</v>
      </c>
      <c r="AX257" s="893">
        <v>18891806</v>
      </c>
      <c r="AY257" s="968">
        <v>39776023</v>
      </c>
      <c r="AZ257" s="893">
        <v>5132171</v>
      </c>
      <c r="BA257" s="893">
        <v>39776023</v>
      </c>
      <c r="BB257" s="894">
        <v>0</v>
      </c>
      <c r="BC257" s="894">
        <v>0</v>
      </c>
      <c r="BE257" s="895">
        <f t="shared" si="10"/>
        <v>1</v>
      </c>
    </row>
    <row r="258" spans="1:57" s="859" customFormat="1" ht="15" customHeight="1" x14ac:dyDescent="0.2">
      <c r="A258" s="909" t="str">
        <f t="shared" si="11"/>
        <v>C25021000402410</v>
      </c>
      <c r="B258" s="1084" t="s">
        <v>102</v>
      </c>
      <c r="C258" s="1081"/>
      <c r="D258" s="1084" t="s">
        <v>330</v>
      </c>
      <c r="E258" s="1081"/>
      <c r="F258" s="1084" t="s">
        <v>332</v>
      </c>
      <c r="G258" s="1081"/>
      <c r="H258" s="1084" t="s">
        <v>291</v>
      </c>
      <c r="I258" s="1081"/>
      <c r="J258" s="1084" t="s">
        <v>288</v>
      </c>
      <c r="K258" s="1081"/>
      <c r="L258" s="1081"/>
      <c r="M258" s="1084" t="s">
        <v>290</v>
      </c>
      <c r="N258" s="1081"/>
      <c r="O258" s="1081"/>
      <c r="P258" s="1084" t="s">
        <v>291</v>
      </c>
      <c r="Q258" s="1081"/>
      <c r="R258" s="1084"/>
      <c r="S258" s="1081"/>
      <c r="T258" s="1085" t="s">
        <v>87</v>
      </c>
      <c r="U258" s="1081"/>
      <c r="V258" s="1081"/>
      <c r="W258" s="1081"/>
      <c r="X258" s="1081"/>
      <c r="Y258" s="1081"/>
      <c r="Z258" s="1081"/>
      <c r="AA258" s="1081"/>
      <c r="AB258" s="1084" t="s">
        <v>281</v>
      </c>
      <c r="AC258" s="1081"/>
      <c r="AD258" s="1081"/>
      <c r="AE258" s="1081"/>
      <c r="AF258" s="1081"/>
      <c r="AG258" s="1084" t="s">
        <v>282</v>
      </c>
      <c r="AH258" s="1081"/>
      <c r="AI258" s="1081"/>
      <c r="AJ258" s="892" t="s">
        <v>68</v>
      </c>
      <c r="AK258" s="1086" t="s">
        <v>283</v>
      </c>
      <c r="AL258" s="1083"/>
      <c r="AM258" s="1083"/>
      <c r="AN258" s="1083"/>
      <c r="AO258" s="1083"/>
      <c r="AP258" s="1083"/>
      <c r="AQ258" s="893">
        <v>167005101</v>
      </c>
      <c r="AR258" s="968">
        <v>167005101</v>
      </c>
      <c r="AS258" s="894">
        <v>0</v>
      </c>
      <c r="AT258" s="894">
        <v>0</v>
      </c>
      <c r="AU258" s="1000">
        <v>126439745</v>
      </c>
      <c r="AV258" s="893">
        <v>40565356</v>
      </c>
      <c r="AW258" s="968">
        <v>91165093</v>
      </c>
      <c r="AX258" s="893">
        <v>35274652</v>
      </c>
      <c r="AY258" s="968">
        <v>86964481</v>
      </c>
      <c r="AZ258" s="893">
        <v>4200612</v>
      </c>
      <c r="BA258" s="893">
        <v>86964481</v>
      </c>
      <c r="BB258" s="894">
        <v>0</v>
      </c>
      <c r="BC258" s="894">
        <v>0</v>
      </c>
      <c r="BE258" s="895">
        <f t="shared" si="10"/>
        <v>0.75710109597191289</v>
      </c>
    </row>
    <row r="259" spans="1:57" s="859" customFormat="1" ht="12.75" x14ac:dyDescent="0.2">
      <c r="A259" s="909" t="str">
        <f t="shared" si="11"/>
        <v>C25021000402610</v>
      </c>
      <c r="B259" s="1084" t="s">
        <v>102</v>
      </c>
      <c r="C259" s="1081"/>
      <c r="D259" s="1084" t="s">
        <v>330</v>
      </c>
      <c r="E259" s="1081"/>
      <c r="F259" s="1084" t="s">
        <v>332</v>
      </c>
      <c r="G259" s="1081"/>
      <c r="H259" s="1084" t="s">
        <v>291</v>
      </c>
      <c r="I259" s="1081"/>
      <c r="J259" s="1084" t="s">
        <v>288</v>
      </c>
      <c r="K259" s="1081"/>
      <c r="L259" s="1081"/>
      <c r="M259" s="1084" t="s">
        <v>290</v>
      </c>
      <c r="N259" s="1081"/>
      <c r="O259" s="1081"/>
      <c r="P259" s="1084" t="s">
        <v>300</v>
      </c>
      <c r="Q259" s="1081"/>
      <c r="R259" s="1084"/>
      <c r="S259" s="1081"/>
      <c r="T259" s="1085" t="s">
        <v>337</v>
      </c>
      <c r="U259" s="1081"/>
      <c r="V259" s="1081"/>
      <c r="W259" s="1081"/>
      <c r="X259" s="1081"/>
      <c r="Y259" s="1081"/>
      <c r="Z259" s="1081"/>
      <c r="AA259" s="1081"/>
      <c r="AB259" s="1084" t="s">
        <v>281</v>
      </c>
      <c r="AC259" s="1081"/>
      <c r="AD259" s="1081"/>
      <c r="AE259" s="1081"/>
      <c r="AF259" s="1081"/>
      <c r="AG259" s="1084" t="s">
        <v>282</v>
      </c>
      <c r="AH259" s="1081"/>
      <c r="AI259" s="1081"/>
      <c r="AJ259" s="892" t="s">
        <v>68</v>
      </c>
      <c r="AK259" s="1086" t="s">
        <v>283</v>
      </c>
      <c r="AL259" s="1083"/>
      <c r="AM259" s="1083"/>
      <c r="AN259" s="1083"/>
      <c r="AO259" s="1083"/>
      <c r="AP259" s="1083"/>
      <c r="AQ259" s="893">
        <v>20000000</v>
      </c>
      <c r="AR259" s="968">
        <v>20000000</v>
      </c>
      <c r="AS259" s="894">
        <v>0</v>
      </c>
      <c r="AT259" s="894">
        <v>0</v>
      </c>
      <c r="AU259" s="1000">
        <v>20000000</v>
      </c>
      <c r="AV259" s="894">
        <v>0</v>
      </c>
      <c r="AW259" s="969">
        <v>0</v>
      </c>
      <c r="AX259" s="893">
        <v>20000000</v>
      </c>
      <c r="AY259" s="969">
        <v>0</v>
      </c>
      <c r="AZ259" s="894">
        <v>0</v>
      </c>
      <c r="BA259" s="894">
        <v>0</v>
      </c>
      <c r="BB259" s="894">
        <v>0</v>
      </c>
      <c r="BC259" s="894">
        <v>0</v>
      </c>
      <c r="BE259" s="895">
        <f t="shared" si="10"/>
        <v>1</v>
      </c>
    </row>
    <row r="260" spans="1:57" s="859" customFormat="1" ht="15" customHeight="1" x14ac:dyDescent="0.2">
      <c r="A260" s="909" t="str">
        <f t="shared" si="11"/>
        <v>C250210004021110</v>
      </c>
      <c r="B260" s="1084" t="s">
        <v>102</v>
      </c>
      <c r="C260" s="1081"/>
      <c r="D260" s="1084" t="s">
        <v>330</v>
      </c>
      <c r="E260" s="1081"/>
      <c r="F260" s="1084" t="s">
        <v>332</v>
      </c>
      <c r="G260" s="1081"/>
      <c r="H260" s="1084" t="s">
        <v>291</v>
      </c>
      <c r="I260" s="1081"/>
      <c r="J260" s="1084" t="s">
        <v>288</v>
      </c>
      <c r="K260" s="1081"/>
      <c r="L260" s="1081"/>
      <c r="M260" s="1084" t="s">
        <v>290</v>
      </c>
      <c r="N260" s="1081"/>
      <c r="O260" s="1081"/>
      <c r="P260" s="1084" t="s">
        <v>83</v>
      </c>
      <c r="Q260" s="1081"/>
      <c r="R260" s="1084"/>
      <c r="S260" s="1081"/>
      <c r="T260" s="1085" t="s">
        <v>338</v>
      </c>
      <c r="U260" s="1081"/>
      <c r="V260" s="1081"/>
      <c r="W260" s="1081"/>
      <c r="X260" s="1081"/>
      <c r="Y260" s="1081"/>
      <c r="Z260" s="1081"/>
      <c r="AA260" s="1081"/>
      <c r="AB260" s="1084" t="s">
        <v>281</v>
      </c>
      <c r="AC260" s="1081"/>
      <c r="AD260" s="1081"/>
      <c r="AE260" s="1081"/>
      <c r="AF260" s="1081"/>
      <c r="AG260" s="1084" t="s">
        <v>282</v>
      </c>
      <c r="AH260" s="1081"/>
      <c r="AI260" s="1081"/>
      <c r="AJ260" s="892" t="s">
        <v>68</v>
      </c>
      <c r="AK260" s="1086" t="s">
        <v>283</v>
      </c>
      <c r="AL260" s="1083"/>
      <c r="AM260" s="1083"/>
      <c r="AN260" s="1083"/>
      <c r="AO260" s="1083"/>
      <c r="AP260" s="1083"/>
      <c r="AQ260" s="894">
        <v>0</v>
      </c>
      <c r="AR260" s="969">
        <v>0</v>
      </c>
      <c r="AS260" s="894">
        <v>0</v>
      </c>
      <c r="AT260" s="894">
        <v>0</v>
      </c>
      <c r="AU260" s="1006">
        <v>0</v>
      </c>
      <c r="AV260" s="894">
        <v>0</v>
      </c>
      <c r="AW260" s="969">
        <v>0</v>
      </c>
      <c r="AX260" s="894">
        <v>0</v>
      </c>
      <c r="AY260" s="969">
        <v>0</v>
      </c>
      <c r="AZ260" s="894">
        <v>0</v>
      </c>
      <c r="BA260" s="894">
        <v>0</v>
      </c>
      <c r="BB260" s="894">
        <v>0</v>
      </c>
      <c r="BC260" s="894">
        <v>0</v>
      </c>
      <c r="BE260" s="895" t="e">
        <f t="shared" si="10"/>
        <v>#DIV/0!</v>
      </c>
    </row>
    <row r="261" spans="1:57" s="956" customFormat="1" ht="22.5" customHeight="1" x14ac:dyDescent="0.2">
      <c r="A261" s="952" t="str">
        <f t="shared" si="11"/>
        <v>C25021000510</v>
      </c>
      <c r="B261" s="1096" t="s">
        <v>102</v>
      </c>
      <c r="C261" s="1093"/>
      <c r="D261" s="1096" t="s">
        <v>330</v>
      </c>
      <c r="E261" s="1093"/>
      <c r="F261" s="1096" t="s">
        <v>332</v>
      </c>
      <c r="G261" s="1093"/>
      <c r="H261" s="1096" t="s">
        <v>292</v>
      </c>
      <c r="I261" s="1093"/>
      <c r="J261" s="1096"/>
      <c r="K261" s="1093"/>
      <c r="L261" s="1093"/>
      <c r="M261" s="1096"/>
      <c r="N261" s="1093"/>
      <c r="O261" s="1093"/>
      <c r="P261" s="1096"/>
      <c r="Q261" s="1093"/>
      <c r="R261" s="1096"/>
      <c r="S261" s="1093"/>
      <c r="T261" s="1097" t="s">
        <v>341</v>
      </c>
      <c r="U261" s="1095"/>
      <c r="V261" s="1095"/>
      <c r="W261" s="1095"/>
      <c r="X261" s="1095"/>
      <c r="Y261" s="1095"/>
      <c r="Z261" s="1095"/>
      <c r="AA261" s="1095"/>
      <c r="AB261" s="1096" t="s">
        <v>281</v>
      </c>
      <c r="AC261" s="1093"/>
      <c r="AD261" s="1093"/>
      <c r="AE261" s="1093"/>
      <c r="AF261" s="1093"/>
      <c r="AG261" s="1096" t="s">
        <v>282</v>
      </c>
      <c r="AH261" s="1093"/>
      <c r="AI261" s="1093"/>
      <c r="AJ261" s="953" t="s">
        <v>68</v>
      </c>
      <c r="AK261" s="1098" t="s">
        <v>283</v>
      </c>
      <c r="AL261" s="1091"/>
      <c r="AM261" s="1091"/>
      <c r="AN261" s="1091"/>
      <c r="AO261" s="1091"/>
      <c r="AP261" s="1091"/>
      <c r="AQ261" s="954">
        <v>900000000</v>
      </c>
      <c r="AR261" s="968">
        <v>900000000</v>
      </c>
      <c r="AS261" s="955">
        <v>0</v>
      </c>
      <c r="AT261" s="955">
        <v>0</v>
      </c>
      <c r="AU261" s="1000">
        <v>872934303</v>
      </c>
      <c r="AV261" s="954">
        <v>27065697</v>
      </c>
      <c r="AW261" s="968">
        <v>577890926</v>
      </c>
      <c r="AX261" s="954">
        <v>295043377</v>
      </c>
      <c r="AY261" s="968">
        <v>571020052</v>
      </c>
      <c r="AZ261" s="954">
        <v>6870874</v>
      </c>
      <c r="BA261" s="954">
        <v>571020052</v>
      </c>
      <c r="BB261" s="955">
        <v>0</v>
      </c>
      <c r="BC261" s="955">
        <v>0</v>
      </c>
      <c r="BE261" s="957">
        <f t="shared" si="10"/>
        <v>0.96992700333333337</v>
      </c>
    </row>
    <row r="262" spans="1:57" s="859" customFormat="1" ht="15" customHeight="1" x14ac:dyDescent="0.2">
      <c r="A262" s="909" t="str">
        <f t="shared" si="11"/>
        <v>C250210005010</v>
      </c>
      <c r="B262" s="1087" t="s">
        <v>102</v>
      </c>
      <c r="C262" s="1081"/>
      <c r="D262" s="1087" t="s">
        <v>330</v>
      </c>
      <c r="E262" s="1081"/>
      <c r="F262" s="1087" t="s">
        <v>332</v>
      </c>
      <c r="G262" s="1081"/>
      <c r="H262" s="1087" t="s">
        <v>292</v>
      </c>
      <c r="I262" s="1081"/>
      <c r="J262" s="1087" t="s">
        <v>288</v>
      </c>
      <c r="K262" s="1081"/>
      <c r="L262" s="1081"/>
      <c r="M262" s="1087"/>
      <c r="N262" s="1081"/>
      <c r="O262" s="1081"/>
      <c r="P262" s="1087"/>
      <c r="Q262" s="1081"/>
      <c r="R262" s="1087"/>
      <c r="S262" s="1081"/>
      <c r="T262" s="1089" t="s">
        <v>341</v>
      </c>
      <c r="U262" s="1081"/>
      <c r="V262" s="1081"/>
      <c r="W262" s="1081"/>
      <c r="X262" s="1081"/>
      <c r="Y262" s="1081"/>
      <c r="Z262" s="1081"/>
      <c r="AA262" s="1081"/>
      <c r="AB262" s="1087" t="s">
        <v>281</v>
      </c>
      <c r="AC262" s="1081"/>
      <c r="AD262" s="1081"/>
      <c r="AE262" s="1081"/>
      <c r="AF262" s="1081"/>
      <c r="AG262" s="1087" t="s">
        <v>282</v>
      </c>
      <c r="AH262" s="1081"/>
      <c r="AI262" s="1081"/>
      <c r="AJ262" s="761" t="s">
        <v>68</v>
      </c>
      <c r="AK262" s="1088" t="s">
        <v>283</v>
      </c>
      <c r="AL262" s="1083"/>
      <c r="AM262" s="1083"/>
      <c r="AN262" s="1083"/>
      <c r="AO262" s="1083"/>
      <c r="AP262" s="1083"/>
      <c r="AQ262" s="889">
        <v>900000000</v>
      </c>
      <c r="AR262" s="967">
        <v>900000000</v>
      </c>
      <c r="AS262" s="890">
        <v>0</v>
      </c>
      <c r="AT262" s="890">
        <v>0</v>
      </c>
      <c r="AU262" s="1005">
        <v>872934303</v>
      </c>
      <c r="AV262" s="889">
        <v>27065697</v>
      </c>
      <c r="AW262" s="967">
        <v>577890926</v>
      </c>
      <c r="AX262" s="889">
        <v>295043377</v>
      </c>
      <c r="AY262" s="967">
        <v>571020052</v>
      </c>
      <c r="AZ262" s="889">
        <v>6870874</v>
      </c>
      <c r="BA262" s="889">
        <v>571020052</v>
      </c>
      <c r="BB262" s="890">
        <v>0</v>
      </c>
      <c r="BC262" s="890">
        <v>0</v>
      </c>
      <c r="BE262" s="891">
        <f t="shared" si="10"/>
        <v>0.96992700333333337</v>
      </c>
    </row>
    <row r="263" spans="1:57" s="859" customFormat="1" ht="15" customHeight="1" x14ac:dyDescent="0.2">
      <c r="A263" s="909" t="str">
        <f t="shared" si="11"/>
        <v>C2502100050210</v>
      </c>
      <c r="B263" s="1087" t="s">
        <v>102</v>
      </c>
      <c r="C263" s="1081"/>
      <c r="D263" s="1087" t="s">
        <v>330</v>
      </c>
      <c r="E263" s="1081"/>
      <c r="F263" s="1087" t="s">
        <v>332</v>
      </c>
      <c r="G263" s="1081"/>
      <c r="H263" s="1087" t="s">
        <v>292</v>
      </c>
      <c r="I263" s="1081"/>
      <c r="J263" s="1087" t="s">
        <v>288</v>
      </c>
      <c r="K263" s="1081"/>
      <c r="L263" s="1081"/>
      <c r="M263" s="1087" t="s">
        <v>290</v>
      </c>
      <c r="N263" s="1081"/>
      <c r="O263" s="1081"/>
      <c r="P263" s="1087"/>
      <c r="Q263" s="1081"/>
      <c r="R263" s="1087"/>
      <c r="S263" s="1081"/>
      <c r="T263" s="1089" t="s">
        <v>334</v>
      </c>
      <c r="U263" s="1081"/>
      <c r="V263" s="1081"/>
      <c r="W263" s="1081"/>
      <c r="X263" s="1081"/>
      <c r="Y263" s="1081"/>
      <c r="Z263" s="1081"/>
      <c r="AA263" s="1081"/>
      <c r="AB263" s="1087" t="s">
        <v>281</v>
      </c>
      <c r="AC263" s="1081"/>
      <c r="AD263" s="1081"/>
      <c r="AE263" s="1081"/>
      <c r="AF263" s="1081"/>
      <c r="AG263" s="1087" t="s">
        <v>282</v>
      </c>
      <c r="AH263" s="1081"/>
      <c r="AI263" s="1081"/>
      <c r="AJ263" s="761" t="s">
        <v>68</v>
      </c>
      <c r="AK263" s="1088" t="s">
        <v>283</v>
      </c>
      <c r="AL263" s="1083"/>
      <c r="AM263" s="1083"/>
      <c r="AN263" s="1083"/>
      <c r="AO263" s="1083"/>
      <c r="AP263" s="1083"/>
      <c r="AQ263" s="889">
        <v>900000000</v>
      </c>
      <c r="AR263" s="967">
        <v>900000000</v>
      </c>
      <c r="AS263" s="890">
        <v>0</v>
      </c>
      <c r="AT263" s="890">
        <v>0</v>
      </c>
      <c r="AU263" s="1005">
        <v>872934303</v>
      </c>
      <c r="AV263" s="889">
        <v>27065697</v>
      </c>
      <c r="AW263" s="967">
        <v>577890926</v>
      </c>
      <c r="AX263" s="889">
        <v>295043377</v>
      </c>
      <c r="AY263" s="967">
        <v>571020052</v>
      </c>
      <c r="AZ263" s="889">
        <v>6870874</v>
      </c>
      <c r="BA263" s="889">
        <v>571020052</v>
      </c>
      <c r="BB263" s="890">
        <v>0</v>
      </c>
      <c r="BC263" s="890">
        <v>0</v>
      </c>
      <c r="BE263" s="891">
        <f t="shared" si="10"/>
        <v>0.96992700333333337</v>
      </c>
    </row>
    <row r="264" spans="1:57" s="859" customFormat="1" ht="12.75" x14ac:dyDescent="0.2">
      <c r="A264" s="909" t="str">
        <f t="shared" si="11"/>
        <v>C25021000502110</v>
      </c>
      <c r="B264" s="1084" t="s">
        <v>102</v>
      </c>
      <c r="C264" s="1081"/>
      <c r="D264" s="1084" t="s">
        <v>330</v>
      </c>
      <c r="E264" s="1081"/>
      <c r="F264" s="1084" t="s">
        <v>332</v>
      </c>
      <c r="G264" s="1081"/>
      <c r="H264" s="1084" t="s">
        <v>292</v>
      </c>
      <c r="I264" s="1081"/>
      <c r="J264" s="1084" t="s">
        <v>288</v>
      </c>
      <c r="K264" s="1081"/>
      <c r="L264" s="1081"/>
      <c r="M264" s="1084" t="s">
        <v>290</v>
      </c>
      <c r="N264" s="1081"/>
      <c r="O264" s="1081"/>
      <c r="P264" s="1084" t="s">
        <v>287</v>
      </c>
      <c r="Q264" s="1081"/>
      <c r="R264" s="1084"/>
      <c r="S264" s="1081"/>
      <c r="T264" s="1085" t="s">
        <v>340</v>
      </c>
      <c r="U264" s="1081"/>
      <c r="V264" s="1081"/>
      <c r="W264" s="1081"/>
      <c r="X264" s="1081"/>
      <c r="Y264" s="1081"/>
      <c r="Z264" s="1081"/>
      <c r="AA264" s="1081"/>
      <c r="AB264" s="1084" t="s">
        <v>281</v>
      </c>
      <c r="AC264" s="1081"/>
      <c r="AD264" s="1081"/>
      <c r="AE264" s="1081"/>
      <c r="AF264" s="1081"/>
      <c r="AG264" s="1084" t="s">
        <v>282</v>
      </c>
      <c r="AH264" s="1081"/>
      <c r="AI264" s="1081"/>
      <c r="AJ264" s="892" t="s">
        <v>68</v>
      </c>
      <c r="AK264" s="1086" t="s">
        <v>283</v>
      </c>
      <c r="AL264" s="1083"/>
      <c r="AM264" s="1083"/>
      <c r="AN264" s="1083"/>
      <c r="AO264" s="1083"/>
      <c r="AP264" s="1083"/>
      <c r="AQ264" s="893">
        <v>373820000</v>
      </c>
      <c r="AR264" s="968">
        <v>373820000</v>
      </c>
      <c r="AS264" s="894">
        <v>0</v>
      </c>
      <c r="AT264" s="894">
        <v>0</v>
      </c>
      <c r="AU264" s="1000">
        <v>372933333</v>
      </c>
      <c r="AV264" s="893">
        <v>886667</v>
      </c>
      <c r="AW264" s="968">
        <v>264213333</v>
      </c>
      <c r="AX264" s="893">
        <v>108720000</v>
      </c>
      <c r="AY264" s="968">
        <v>264213333</v>
      </c>
      <c r="AZ264" s="894">
        <v>0</v>
      </c>
      <c r="BA264" s="893">
        <v>264213333</v>
      </c>
      <c r="BB264" s="894">
        <v>0</v>
      </c>
      <c r="BC264" s="894">
        <v>0</v>
      </c>
      <c r="BE264" s="895">
        <f t="shared" si="10"/>
        <v>0.99762809105986838</v>
      </c>
    </row>
    <row r="265" spans="1:57" s="859" customFormat="1" ht="12.75" x14ac:dyDescent="0.2">
      <c r="A265" s="909" t="str">
        <f t="shared" si="11"/>
        <v>C25021000502210</v>
      </c>
      <c r="B265" s="1084" t="s">
        <v>102</v>
      </c>
      <c r="C265" s="1081"/>
      <c r="D265" s="1084" t="s">
        <v>330</v>
      </c>
      <c r="E265" s="1081"/>
      <c r="F265" s="1084" t="s">
        <v>332</v>
      </c>
      <c r="G265" s="1081"/>
      <c r="H265" s="1084" t="s">
        <v>292</v>
      </c>
      <c r="I265" s="1081"/>
      <c r="J265" s="1084" t="s">
        <v>288</v>
      </c>
      <c r="K265" s="1081"/>
      <c r="L265" s="1081"/>
      <c r="M265" s="1084" t="s">
        <v>290</v>
      </c>
      <c r="N265" s="1081"/>
      <c r="O265" s="1081"/>
      <c r="P265" s="1084" t="s">
        <v>290</v>
      </c>
      <c r="Q265" s="1081"/>
      <c r="R265" s="1084"/>
      <c r="S265" s="1081"/>
      <c r="T265" s="1085" t="s">
        <v>335</v>
      </c>
      <c r="U265" s="1081"/>
      <c r="V265" s="1081"/>
      <c r="W265" s="1081"/>
      <c r="X265" s="1081"/>
      <c r="Y265" s="1081"/>
      <c r="Z265" s="1081"/>
      <c r="AA265" s="1081"/>
      <c r="AB265" s="1084" t="s">
        <v>281</v>
      </c>
      <c r="AC265" s="1081"/>
      <c r="AD265" s="1081"/>
      <c r="AE265" s="1081"/>
      <c r="AF265" s="1081"/>
      <c r="AG265" s="1084" t="s">
        <v>282</v>
      </c>
      <c r="AH265" s="1081"/>
      <c r="AI265" s="1081"/>
      <c r="AJ265" s="892" t="s">
        <v>68</v>
      </c>
      <c r="AK265" s="1086" t="s">
        <v>283</v>
      </c>
      <c r="AL265" s="1083"/>
      <c r="AM265" s="1083"/>
      <c r="AN265" s="1083"/>
      <c r="AO265" s="1083"/>
      <c r="AP265" s="1083"/>
      <c r="AQ265" s="893">
        <v>154000000</v>
      </c>
      <c r="AR265" s="968">
        <v>154000000</v>
      </c>
      <c r="AS265" s="894">
        <v>0</v>
      </c>
      <c r="AT265" s="894">
        <v>0</v>
      </c>
      <c r="AU265" s="1000">
        <v>154000000</v>
      </c>
      <c r="AV265" s="894">
        <v>0</v>
      </c>
      <c r="AW265" s="968">
        <v>58091264</v>
      </c>
      <c r="AX265" s="893">
        <v>95908736</v>
      </c>
      <c r="AY265" s="968">
        <v>58091264</v>
      </c>
      <c r="AZ265" s="894">
        <v>0</v>
      </c>
      <c r="BA265" s="893">
        <v>58091264</v>
      </c>
      <c r="BB265" s="894">
        <v>0</v>
      </c>
      <c r="BC265" s="894">
        <v>0</v>
      </c>
      <c r="BE265" s="895">
        <f t="shared" si="10"/>
        <v>1</v>
      </c>
    </row>
    <row r="266" spans="1:57" s="859" customFormat="1" ht="15" customHeight="1" x14ac:dyDescent="0.2">
      <c r="A266" s="909" t="str">
        <f t="shared" si="11"/>
        <v>C25021000502310</v>
      </c>
      <c r="B266" s="1084" t="s">
        <v>102</v>
      </c>
      <c r="C266" s="1081"/>
      <c r="D266" s="1084" t="s">
        <v>330</v>
      </c>
      <c r="E266" s="1081"/>
      <c r="F266" s="1084" t="s">
        <v>332</v>
      </c>
      <c r="G266" s="1081"/>
      <c r="H266" s="1084" t="s">
        <v>292</v>
      </c>
      <c r="I266" s="1081"/>
      <c r="J266" s="1084" t="s">
        <v>288</v>
      </c>
      <c r="K266" s="1081"/>
      <c r="L266" s="1081"/>
      <c r="M266" s="1084" t="s">
        <v>290</v>
      </c>
      <c r="N266" s="1081"/>
      <c r="O266" s="1081"/>
      <c r="P266" s="1084" t="s">
        <v>297</v>
      </c>
      <c r="Q266" s="1081"/>
      <c r="R266" s="1084"/>
      <c r="S266" s="1081"/>
      <c r="T266" s="1085" t="s">
        <v>336</v>
      </c>
      <c r="U266" s="1081"/>
      <c r="V266" s="1081"/>
      <c r="W266" s="1081"/>
      <c r="X266" s="1081"/>
      <c r="Y266" s="1081"/>
      <c r="Z266" s="1081"/>
      <c r="AA266" s="1081"/>
      <c r="AB266" s="1084" t="s">
        <v>281</v>
      </c>
      <c r="AC266" s="1081"/>
      <c r="AD266" s="1081"/>
      <c r="AE266" s="1081"/>
      <c r="AF266" s="1081"/>
      <c r="AG266" s="1084" t="s">
        <v>282</v>
      </c>
      <c r="AH266" s="1081"/>
      <c r="AI266" s="1081"/>
      <c r="AJ266" s="892" t="s">
        <v>68</v>
      </c>
      <c r="AK266" s="1086" t="s">
        <v>283</v>
      </c>
      <c r="AL266" s="1083"/>
      <c r="AM266" s="1083"/>
      <c r="AN266" s="1083"/>
      <c r="AO266" s="1083"/>
      <c r="AP266" s="1083"/>
      <c r="AQ266" s="893">
        <v>75000000</v>
      </c>
      <c r="AR266" s="968">
        <v>75000000</v>
      </c>
      <c r="AS266" s="894">
        <v>0</v>
      </c>
      <c r="AT266" s="894">
        <v>0</v>
      </c>
      <c r="AU266" s="1000">
        <v>75000000</v>
      </c>
      <c r="AV266" s="894">
        <v>0</v>
      </c>
      <c r="AW266" s="968">
        <v>54976892</v>
      </c>
      <c r="AX266" s="893">
        <v>20023108</v>
      </c>
      <c r="AY266" s="968">
        <v>54976892</v>
      </c>
      <c r="AZ266" s="894">
        <v>0</v>
      </c>
      <c r="BA266" s="893">
        <v>54976892</v>
      </c>
      <c r="BB266" s="894">
        <v>0</v>
      </c>
      <c r="BC266" s="894">
        <v>0</v>
      </c>
      <c r="BE266" s="895">
        <f t="shared" si="10"/>
        <v>1</v>
      </c>
    </row>
    <row r="267" spans="1:57" s="859" customFormat="1" ht="12.75" x14ac:dyDescent="0.2">
      <c r="A267" s="909" t="str">
        <f t="shared" si="11"/>
        <v>C25021000502410</v>
      </c>
      <c r="B267" s="1084" t="s">
        <v>102</v>
      </c>
      <c r="C267" s="1081"/>
      <c r="D267" s="1084" t="s">
        <v>330</v>
      </c>
      <c r="E267" s="1081"/>
      <c r="F267" s="1084" t="s">
        <v>332</v>
      </c>
      <c r="G267" s="1081"/>
      <c r="H267" s="1084" t="s">
        <v>292</v>
      </c>
      <c r="I267" s="1081"/>
      <c r="J267" s="1084" t="s">
        <v>288</v>
      </c>
      <c r="K267" s="1081"/>
      <c r="L267" s="1081"/>
      <c r="M267" s="1084" t="s">
        <v>290</v>
      </c>
      <c r="N267" s="1081"/>
      <c r="O267" s="1081"/>
      <c r="P267" s="1084" t="s">
        <v>291</v>
      </c>
      <c r="Q267" s="1081"/>
      <c r="R267" s="1084"/>
      <c r="S267" s="1081"/>
      <c r="T267" s="1085" t="s">
        <v>87</v>
      </c>
      <c r="U267" s="1081"/>
      <c r="V267" s="1081"/>
      <c r="W267" s="1081"/>
      <c r="X267" s="1081"/>
      <c r="Y267" s="1081"/>
      <c r="Z267" s="1081"/>
      <c r="AA267" s="1081"/>
      <c r="AB267" s="1084" t="s">
        <v>281</v>
      </c>
      <c r="AC267" s="1081"/>
      <c r="AD267" s="1081"/>
      <c r="AE267" s="1081"/>
      <c r="AF267" s="1081"/>
      <c r="AG267" s="1084" t="s">
        <v>282</v>
      </c>
      <c r="AH267" s="1081"/>
      <c r="AI267" s="1081"/>
      <c r="AJ267" s="892" t="s">
        <v>68</v>
      </c>
      <c r="AK267" s="1086" t="s">
        <v>283</v>
      </c>
      <c r="AL267" s="1083"/>
      <c r="AM267" s="1083"/>
      <c r="AN267" s="1083"/>
      <c r="AO267" s="1083"/>
      <c r="AP267" s="1083"/>
      <c r="AQ267" s="893">
        <v>297180000</v>
      </c>
      <c r="AR267" s="968">
        <v>297180000</v>
      </c>
      <c r="AS267" s="894">
        <v>0</v>
      </c>
      <c r="AT267" s="894">
        <v>0</v>
      </c>
      <c r="AU267" s="1000">
        <v>271000970</v>
      </c>
      <c r="AV267" s="893">
        <v>26179030</v>
      </c>
      <c r="AW267" s="968">
        <v>200609437</v>
      </c>
      <c r="AX267" s="893">
        <v>70391533</v>
      </c>
      <c r="AY267" s="968">
        <v>193738563</v>
      </c>
      <c r="AZ267" s="893">
        <v>6870874</v>
      </c>
      <c r="BA267" s="893">
        <v>193738563</v>
      </c>
      <c r="BB267" s="894">
        <v>0</v>
      </c>
      <c r="BC267" s="894">
        <v>0</v>
      </c>
      <c r="BE267" s="895">
        <f t="shared" si="10"/>
        <v>0.91190850662897904</v>
      </c>
    </row>
    <row r="268" spans="1:57" s="859" customFormat="1" ht="15" customHeight="1" x14ac:dyDescent="0.2">
      <c r="A268" s="909" t="str">
        <f t="shared" si="11"/>
        <v>C25021000502610</v>
      </c>
      <c r="B268" s="1084" t="s">
        <v>102</v>
      </c>
      <c r="C268" s="1081"/>
      <c r="D268" s="1084" t="s">
        <v>330</v>
      </c>
      <c r="E268" s="1081"/>
      <c r="F268" s="1084" t="s">
        <v>332</v>
      </c>
      <c r="G268" s="1081"/>
      <c r="H268" s="1084" t="s">
        <v>292</v>
      </c>
      <c r="I268" s="1081"/>
      <c r="J268" s="1084" t="s">
        <v>288</v>
      </c>
      <c r="K268" s="1081"/>
      <c r="L268" s="1081"/>
      <c r="M268" s="1084" t="s">
        <v>290</v>
      </c>
      <c r="N268" s="1081"/>
      <c r="O268" s="1081"/>
      <c r="P268" s="1084" t="s">
        <v>300</v>
      </c>
      <c r="Q268" s="1081"/>
      <c r="R268" s="1084"/>
      <c r="S268" s="1081"/>
      <c r="T268" s="1085" t="s">
        <v>337</v>
      </c>
      <c r="U268" s="1081"/>
      <c r="V268" s="1081"/>
      <c r="W268" s="1081"/>
      <c r="X268" s="1081"/>
      <c r="Y268" s="1081"/>
      <c r="Z268" s="1081"/>
      <c r="AA268" s="1081"/>
      <c r="AB268" s="1084" t="s">
        <v>281</v>
      </c>
      <c r="AC268" s="1081"/>
      <c r="AD268" s="1081"/>
      <c r="AE268" s="1081"/>
      <c r="AF268" s="1081"/>
      <c r="AG268" s="1084" t="s">
        <v>282</v>
      </c>
      <c r="AH268" s="1081"/>
      <c r="AI268" s="1081"/>
      <c r="AJ268" s="892" t="s">
        <v>68</v>
      </c>
      <c r="AK268" s="1086" t="s">
        <v>283</v>
      </c>
      <c r="AL268" s="1083"/>
      <c r="AM268" s="1083"/>
      <c r="AN268" s="1083"/>
      <c r="AO268" s="1083"/>
      <c r="AP268" s="1083"/>
      <c r="AQ268" s="894">
        <v>0</v>
      </c>
      <c r="AR268" s="969">
        <v>0</v>
      </c>
      <c r="AS268" s="894">
        <v>0</v>
      </c>
      <c r="AT268" s="894">
        <v>0</v>
      </c>
      <c r="AU268" s="1006">
        <v>0</v>
      </c>
      <c r="AV268" s="894">
        <v>0</v>
      </c>
      <c r="AW268" s="969">
        <v>0</v>
      </c>
      <c r="AX268" s="894">
        <v>0</v>
      </c>
      <c r="AY268" s="969">
        <v>0</v>
      </c>
      <c r="AZ268" s="894">
        <v>0</v>
      </c>
      <c r="BA268" s="894">
        <v>0</v>
      </c>
      <c r="BB268" s="894">
        <v>0</v>
      </c>
      <c r="BC268" s="894">
        <v>0</v>
      </c>
      <c r="BE268" s="895" t="e">
        <f t="shared" si="10"/>
        <v>#DIV/0!</v>
      </c>
    </row>
    <row r="269" spans="1:57" s="859" customFormat="1" ht="15" customHeight="1" x14ac:dyDescent="0.2">
      <c r="A269" s="909" t="str">
        <f t="shared" si="11"/>
        <v>C250210005021110</v>
      </c>
      <c r="B269" s="1084" t="s">
        <v>102</v>
      </c>
      <c r="C269" s="1081"/>
      <c r="D269" s="1084" t="s">
        <v>330</v>
      </c>
      <c r="E269" s="1081"/>
      <c r="F269" s="1084" t="s">
        <v>332</v>
      </c>
      <c r="G269" s="1081"/>
      <c r="H269" s="1084" t="s">
        <v>292</v>
      </c>
      <c r="I269" s="1081"/>
      <c r="J269" s="1084" t="s">
        <v>288</v>
      </c>
      <c r="K269" s="1081"/>
      <c r="L269" s="1081"/>
      <c r="M269" s="1084" t="s">
        <v>290</v>
      </c>
      <c r="N269" s="1081"/>
      <c r="O269" s="1081"/>
      <c r="P269" s="1084" t="s">
        <v>83</v>
      </c>
      <c r="Q269" s="1081"/>
      <c r="R269" s="1084"/>
      <c r="S269" s="1081"/>
      <c r="T269" s="1085" t="s">
        <v>338</v>
      </c>
      <c r="U269" s="1081"/>
      <c r="V269" s="1081"/>
      <c r="W269" s="1081"/>
      <c r="X269" s="1081"/>
      <c r="Y269" s="1081"/>
      <c r="Z269" s="1081"/>
      <c r="AA269" s="1081"/>
      <c r="AB269" s="1084" t="s">
        <v>281</v>
      </c>
      <c r="AC269" s="1081"/>
      <c r="AD269" s="1081"/>
      <c r="AE269" s="1081"/>
      <c r="AF269" s="1081"/>
      <c r="AG269" s="1084" t="s">
        <v>282</v>
      </c>
      <c r="AH269" s="1081"/>
      <c r="AI269" s="1081"/>
      <c r="AJ269" s="892" t="s">
        <v>68</v>
      </c>
      <c r="AK269" s="1086" t="s">
        <v>283</v>
      </c>
      <c r="AL269" s="1083"/>
      <c r="AM269" s="1083"/>
      <c r="AN269" s="1083"/>
      <c r="AO269" s="1083"/>
      <c r="AP269" s="1083"/>
      <c r="AQ269" s="894">
        <v>0</v>
      </c>
      <c r="AR269" s="969">
        <v>0</v>
      </c>
      <c r="AS269" s="894">
        <v>0</v>
      </c>
      <c r="AT269" s="894">
        <v>0</v>
      </c>
      <c r="AU269" s="1006">
        <v>0</v>
      </c>
      <c r="AV269" s="894">
        <v>0</v>
      </c>
      <c r="AW269" s="969">
        <v>0</v>
      </c>
      <c r="AX269" s="894">
        <v>0</v>
      </c>
      <c r="AY269" s="969">
        <v>0</v>
      </c>
      <c r="AZ269" s="894">
        <v>0</v>
      </c>
      <c r="BA269" s="894">
        <v>0</v>
      </c>
      <c r="BB269" s="894">
        <v>0</v>
      </c>
      <c r="BC269" s="894">
        <v>0</v>
      </c>
      <c r="BE269" s="895" t="e">
        <f t="shared" si="10"/>
        <v>#DIV/0!</v>
      </c>
    </row>
    <row r="270" spans="1:57" s="956" customFormat="1" ht="26.25" customHeight="1" x14ac:dyDescent="0.2">
      <c r="A270" s="952" t="str">
        <f t="shared" si="11"/>
        <v>C25021000610</v>
      </c>
      <c r="B270" s="1096" t="s">
        <v>102</v>
      </c>
      <c r="C270" s="1093"/>
      <c r="D270" s="1096" t="s">
        <v>330</v>
      </c>
      <c r="E270" s="1093"/>
      <c r="F270" s="1096" t="s">
        <v>332</v>
      </c>
      <c r="G270" s="1093"/>
      <c r="H270" s="1096" t="s">
        <v>300</v>
      </c>
      <c r="I270" s="1093"/>
      <c r="J270" s="1096"/>
      <c r="K270" s="1093"/>
      <c r="L270" s="1093"/>
      <c r="M270" s="1096"/>
      <c r="N270" s="1093"/>
      <c r="O270" s="1093"/>
      <c r="P270" s="1096"/>
      <c r="Q270" s="1093"/>
      <c r="R270" s="1096"/>
      <c r="S270" s="1093"/>
      <c r="T270" s="1097" t="s">
        <v>342</v>
      </c>
      <c r="U270" s="1095"/>
      <c r="V270" s="1095"/>
      <c r="W270" s="1095"/>
      <c r="X270" s="1095"/>
      <c r="Y270" s="1095"/>
      <c r="Z270" s="1095"/>
      <c r="AA270" s="1095"/>
      <c r="AB270" s="1096" t="s">
        <v>281</v>
      </c>
      <c r="AC270" s="1093"/>
      <c r="AD270" s="1093"/>
      <c r="AE270" s="1093"/>
      <c r="AF270" s="1093"/>
      <c r="AG270" s="1096" t="s">
        <v>282</v>
      </c>
      <c r="AH270" s="1093"/>
      <c r="AI270" s="1093"/>
      <c r="AJ270" s="953" t="s">
        <v>68</v>
      </c>
      <c r="AK270" s="1098" t="s">
        <v>283</v>
      </c>
      <c r="AL270" s="1091"/>
      <c r="AM270" s="1091"/>
      <c r="AN270" s="1091"/>
      <c r="AO270" s="1091"/>
      <c r="AP270" s="1091"/>
      <c r="AQ270" s="954">
        <v>4000000000</v>
      </c>
      <c r="AR270" s="968">
        <v>3930240275</v>
      </c>
      <c r="AS270" s="954">
        <v>69759725</v>
      </c>
      <c r="AT270" s="955">
        <v>0</v>
      </c>
      <c r="AU270" s="1000">
        <v>3195858526</v>
      </c>
      <c r="AV270" s="954">
        <v>734381749</v>
      </c>
      <c r="AW270" s="968">
        <v>2047964509</v>
      </c>
      <c r="AX270" s="954">
        <v>1147894017</v>
      </c>
      <c r="AY270" s="968">
        <v>1983834686</v>
      </c>
      <c r="AZ270" s="954">
        <v>64129823</v>
      </c>
      <c r="BA270" s="954">
        <v>1983834686</v>
      </c>
      <c r="BB270" s="955">
        <v>0</v>
      </c>
      <c r="BC270" s="954">
        <v>1555129</v>
      </c>
      <c r="BE270" s="957">
        <f t="shared" si="10"/>
        <v>0.79896463149999997</v>
      </c>
    </row>
    <row r="271" spans="1:57" s="859" customFormat="1" ht="15" customHeight="1" x14ac:dyDescent="0.2">
      <c r="A271" s="909" t="str">
        <f t="shared" si="11"/>
        <v>C250210006010</v>
      </c>
      <c r="B271" s="1087" t="s">
        <v>102</v>
      </c>
      <c r="C271" s="1081"/>
      <c r="D271" s="1087" t="s">
        <v>330</v>
      </c>
      <c r="E271" s="1081"/>
      <c r="F271" s="1087" t="s">
        <v>332</v>
      </c>
      <c r="G271" s="1081"/>
      <c r="H271" s="1087" t="s">
        <v>300</v>
      </c>
      <c r="I271" s="1081"/>
      <c r="J271" s="1087" t="s">
        <v>288</v>
      </c>
      <c r="K271" s="1081"/>
      <c r="L271" s="1081"/>
      <c r="M271" s="1087"/>
      <c r="N271" s="1081"/>
      <c r="O271" s="1081"/>
      <c r="P271" s="1087"/>
      <c r="Q271" s="1081"/>
      <c r="R271" s="1087"/>
      <c r="S271" s="1081"/>
      <c r="T271" s="1089" t="s">
        <v>342</v>
      </c>
      <c r="U271" s="1081"/>
      <c r="V271" s="1081"/>
      <c r="W271" s="1081"/>
      <c r="X271" s="1081"/>
      <c r="Y271" s="1081"/>
      <c r="Z271" s="1081"/>
      <c r="AA271" s="1081"/>
      <c r="AB271" s="1087" t="s">
        <v>281</v>
      </c>
      <c r="AC271" s="1081"/>
      <c r="AD271" s="1081"/>
      <c r="AE271" s="1081"/>
      <c r="AF271" s="1081"/>
      <c r="AG271" s="1087" t="s">
        <v>282</v>
      </c>
      <c r="AH271" s="1081"/>
      <c r="AI271" s="1081"/>
      <c r="AJ271" s="761" t="s">
        <v>68</v>
      </c>
      <c r="AK271" s="1088" t="s">
        <v>283</v>
      </c>
      <c r="AL271" s="1083"/>
      <c r="AM271" s="1083"/>
      <c r="AN271" s="1083"/>
      <c r="AO271" s="1083"/>
      <c r="AP271" s="1083"/>
      <c r="AQ271" s="889">
        <v>4000000000</v>
      </c>
      <c r="AR271" s="967">
        <v>3930240275</v>
      </c>
      <c r="AS271" s="889">
        <v>69759725</v>
      </c>
      <c r="AT271" s="890">
        <v>0</v>
      </c>
      <c r="AU271" s="1005">
        <v>3195858526</v>
      </c>
      <c r="AV271" s="889">
        <v>734381749</v>
      </c>
      <c r="AW271" s="967">
        <v>2047964509</v>
      </c>
      <c r="AX271" s="889">
        <v>1147894017</v>
      </c>
      <c r="AY271" s="967">
        <v>1983834686</v>
      </c>
      <c r="AZ271" s="889">
        <v>64129823</v>
      </c>
      <c r="BA271" s="889">
        <v>1983834686</v>
      </c>
      <c r="BB271" s="890">
        <v>0</v>
      </c>
      <c r="BC271" s="889">
        <v>1555129</v>
      </c>
      <c r="BE271" s="891">
        <f t="shared" si="10"/>
        <v>0.79896463149999997</v>
      </c>
    </row>
    <row r="272" spans="1:57" s="859" customFormat="1" ht="15" customHeight="1" x14ac:dyDescent="0.2">
      <c r="A272" s="909" t="str">
        <f t="shared" si="11"/>
        <v>C2502100060110</v>
      </c>
      <c r="B272" s="1087" t="s">
        <v>102</v>
      </c>
      <c r="C272" s="1081"/>
      <c r="D272" s="1087" t="s">
        <v>330</v>
      </c>
      <c r="E272" s="1081"/>
      <c r="F272" s="1087" t="s">
        <v>332</v>
      </c>
      <c r="G272" s="1081"/>
      <c r="H272" s="1087" t="s">
        <v>300</v>
      </c>
      <c r="I272" s="1081"/>
      <c r="J272" s="1087" t="s">
        <v>288</v>
      </c>
      <c r="K272" s="1081"/>
      <c r="L272" s="1081"/>
      <c r="M272" s="1087" t="s">
        <v>287</v>
      </c>
      <c r="N272" s="1081"/>
      <c r="O272" s="1081"/>
      <c r="P272" s="1087"/>
      <c r="Q272" s="1081"/>
      <c r="R272" s="1087"/>
      <c r="S272" s="1081"/>
      <c r="T272" s="1089" t="s">
        <v>339</v>
      </c>
      <c r="U272" s="1081"/>
      <c r="V272" s="1081"/>
      <c r="W272" s="1081"/>
      <c r="X272" s="1081"/>
      <c r="Y272" s="1081"/>
      <c r="Z272" s="1081"/>
      <c r="AA272" s="1081"/>
      <c r="AB272" s="1087" t="s">
        <v>281</v>
      </c>
      <c r="AC272" s="1081"/>
      <c r="AD272" s="1081"/>
      <c r="AE272" s="1081"/>
      <c r="AF272" s="1081"/>
      <c r="AG272" s="1087" t="s">
        <v>282</v>
      </c>
      <c r="AH272" s="1081"/>
      <c r="AI272" s="1081"/>
      <c r="AJ272" s="761" t="s">
        <v>68</v>
      </c>
      <c r="AK272" s="1088" t="s">
        <v>283</v>
      </c>
      <c r="AL272" s="1083"/>
      <c r="AM272" s="1083"/>
      <c r="AN272" s="1083"/>
      <c r="AO272" s="1083"/>
      <c r="AP272" s="1083"/>
      <c r="AQ272" s="889">
        <v>4000000000</v>
      </c>
      <c r="AR272" s="967">
        <v>3930240275</v>
      </c>
      <c r="AS272" s="889">
        <v>69759725</v>
      </c>
      <c r="AT272" s="890">
        <v>0</v>
      </c>
      <c r="AU272" s="1005">
        <v>3195858526</v>
      </c>
      <c r="AV272" s="889">
        <v>734381749</v>
      </c>
      <c r="AW272" s="967">
        <v>2047964509</v>
      </c>
      <c r="AX272" s="889">
        <v>1147894017</v>
      </c>
      <c r="AY272" s="967">
        <v>1983834686</v>
      </c>
      <c r="AZ272" s="889">
        <v>64129823</v>
      </c>
      <c r="BA272" s="889">
        <v>1983834686</v>
      </c>
      <c r="BB272" s="890">
        <v>0</v>
      </c>
      <c r="BC272" s="889">
        <v>1555129</v>
      </c>
      <c r="BE272" s="891">
        <f t="shared" si="10"/>
        <v>0.79896463149999997</v>
      </c>
    </row>
    <row r="273" spans="1:57" s="859" customFormat="1" ht="12.75" x14ac:dyDescent="0.2">
      <c r="A273" s="909" t="str">
        <f t="shared" si="11"/>
        <v>C25021000601110</v>
      </c>
      <c r="B273" s="1084" t="s">
        <v>102</v>
      </c>
      <c r="C273" s="1081"/>
      <c r="D273" s="1084" t="s">
        <v>330</v>
      </c>
      <c r="E273" s="1081"/>
      <c r="F273" s="1084" t="s">
        <v>332</v>
      </c>
      <c r="G273" s="1081"/>
      <c r="H273" s="1084" t="s">
        <v>300</v>
      </c>
      <c r="I273" s="1081"/>
      <c r="J273" s="1084" t="s">
        <v>288</v>
      </c>
      <c r="K273" s="1081"/>
      <c r="L273" s="1081"/>
      <c r="M273" s="1084" t="s">
        <v>287</v>
      </c>
      <c r="N273" s="1081"/>
      <c r="O273" s="1081"/>
      <c r="P273" s="1084" t="s">
        <v>287</v>
      </c>
      <c r="Q273" s="1081"/>
      <c r="R273" s="1084"/>
      <c r="S273" s="1081"/>
      <c r="T273" s="1085" t="s">
        <v>340</v>
      </c>
      <c r="U273" s="1081"/>
      <c r="V273" s="1081"/>
      <c r="W273" s="1081"/>
      <c r="X273" s="1081"/>
      <c r="Y273" s="1081"/>
      <c r="Z273" s="1081"/>
      <c r="AA273" s="1081"/>
      <c r="AB273" s="1084" t="s">
        <v>281</v>
      </c>
      <c r="AC273" s="1081"/>
      <c r="AD273" s="1081"/>
      <c r="AE273" s="1081"/>
      <c r="AF273" s="1081"/>
      <c r="AG273" s="1084" t="s">
        <v>282</v>
      </c>
      <c r="AH273" s="1081"/>
      <c r="AI273" s="1081"/>
      <c r="AJ273" s="892" t="s">
        <v>68</v>
      </c>
      <c r="AK273" s="1086" t="s">
        <v>283</v>
      </c>
      <c r="AL273" s="1083"/>
      <c r="AM273" s="1083"/>
      <c r="AN273" s="1083"/>
      <c r="AO273" s="1083"/>
      <c r="AP273" s="1083"/>
      <c r="AQ273" s="893">
        <v>1103992633</v>
      </c>
      <c r="AR273" s="968">
        <v>1103992633</v>
      </c>
      <c r="AS273" s="894">
        <v>0</v>
      </c>
      <c r="AT273" s="894">
        <v>0</v>
      </c>
      <c r="AU273" s="1000">
        <v>811529500</v>
      </c>
      <c r="AV273" s="893">
        <v>292463133</v>
      </c>
      <c r="AW273" s="968">
        <v>556286000</v>
      </c>
      <c r="AX273" s="893">
        <v>255243500</v>
      </c>
      <c r="AY273" s="968">
        <v>556286000</v>
      </c>
      <c r="AZ273" s="894">
        <v>0</v>
      </c>
      <c r="BA273" s="893">
        <v>556286000</v>
      </c>
      <c r="BB273" s="894">
        <v>0</v>
      </c>
      <c r="BC273" s="894">
        <v>0</v>
      </c>
      <c r="BE273" s="895">
        <f t="shared" si="10"/>
        <v>0.7350859740746114</v>
      </c>
    </row>
    <row r="274" spans="1:57" s="859" customFormat="1" ht="12.75" x14ac:dyDescent="0.2">
      <c r="A274" s="909" t="str">
        <f t="shared" si="11"/>
        <v>C25021000601210</v>
      </c>
      <c r="B274" s="1084" t="s">
        <v>102</v>
      </c>
      <c r="C274" s="1081"/>
      <c r="D274" s="1084" t="s">
        <v>330</v>
      </c>
      <c r="E274" s="1081"/>
      <c r="F274" s="1084" t="s">
        <v>332</v>
      </c>
      <c r="G274" s="1081"/>
      <c r="H274" s="1084" t="s">
        <v>300</v>
      </c>
      <c r="I274" s="1081"/>
      <c r="J274" s="1084" t="s">
        <v>288</v>
      </c>
      <c r="K274" s="1081"/>
      <c r="L274" s="1081"/>
      <c r="M274" s="1084" t="s">
        <v>287</v>
      </c>
      <c r="N274" s="1081"/>
      <c r="O274" s="1081"/>
      <c r="P274" s="1084" t="s">
        <v>290</v>
      </c>
      <c r="Q274" s="1081"/>
      <c r="R274" s="1084"/>
      <c r="S274" s="1081"/>
      <c r="T274" s="1085" t="s">
        <v>335</v>
      </c>
      <c r="U274" s="1081"/>
      <c r="V274" s="1081"/>
      <c r="W274" s="1081"/>
      <c r="X274" s="1081"/>
      <c r="Y274" s="1081"/>
      <c r="Z274" s="1081"/>
      <c r="AA274" s="1081"/>
      <c r="AB274" s="1084" t="s">
        <v>281</v>
      </c>
      <c r="AC274" s="1081"/>
      <c r="AD274" s="1081"/>
      <c r="AE274" s="1081"/>
      <c r="AF274" s="1081"/>
      <c r="AG274" s="1084" t="s">
        <v>282</v>
      </c>
      <c r="AH274" s="1081"/>
      <c r="AI274" s="1081"/>
      <c r="AJ274" s="892" t="s">
        <v>68</v>
      </c>
      <c r="AK274" s="1086" t="s">
        <v>283</v>
      </c>
      <c r="AL274" s="1083"/>
      <c r="AM274" s="1083"/>
      <c r="AN274" s="1083"/>
      <c r="AO274" s="1083"/>
      <c r="AP274" s="1083"/>
      <c r="AQ274" s="893">
        <v>534700000</v>
      </c>
      <c r="AR274" s="968">
        <v>534700000</v>
      </c>
      <c r="AS274" s="894">
        <v>0</v>
      </c>
      <c r="AT274" s="894">
        <v>0</v>
      </c>
      <c r="AU274" s="1000">
        <v>534700000</v>
      </c>
      <c r="AV274" s="894">
        <v>0</v>
      </c>
      <c r="AW274" s="968">
        <v>81421877</v>
      </c>
      <c r="AX274" s="893">
        <v>453278123</v>
      </c>
      <c r="AY274" s="968">
        <v>81421877</v>
      </c>
      <c r="AZ274" s="894">
        <v>0</v>
      </c>
      <c r="BA274" s="893">
        <v>81421877</v>
      </c>
      <c r="BB274" s="894">
        <v>0</v>
      </c>
      <c r="BC274" s="894">
        <v>0</v>
      </c>
      <c r="BE274" s="895">
        <f t="shared" si="10"/>
        <v>1</v>
      </c>
    </row>
    <row r="275" spans="1:57" s="859" customFormat="1" ht="12.75" x14ac:dyDescent="0.2">
      <c r="A275" s="909" t="str">
        <f t="shared" si="11"/>
        <v>C25021000601310</v>
      </c>
      <c r="B275" s="1084" t="s">
        <v>102</v>
      </c>
      <c r="C275" s="1081"/>
      <c r="D275" s="1084" t="s">
        <v>330</v>
      </c>
      <c r="E275" s="1081"/>
      <c r="F275" s="1084" t="s">
        <v>332</v>
      </c>
      <c r="G275" s="1081"/>
      <c r="H275" s="1084" t="s">
        <v>300</v>
      </c>
      <c r="I275" s="1081"/>
      <c r="J275" s="1084" t="s">
        <v>288</v>
      </c>
      <c r="K275" s="1081"/>
      <c r="L275" s="1081"/>
      <c r="M275" s="1084" t="s">
        <v>287</v>
      </c>
      <c r="N275" s="1081"/>
      <c r="O275" s="1081"/>
      <c r="P275" s="1084" t="s">
        <v>297</v>
      </c>
      <c r="Q275" s="1081"/>
      <c r="R275" s="1084"/>
      <c r="S275" s="1081"/>
      <c r="T275" s="1085" t="s">
        <v>336</v>
      </c>
      <c r="U275" s="1081"/>
      <c r="V275" s="1081"/>
      <c r="W275" s="1081"/>
      <c r="X275" s="1081"/>
      <c r="Y275" s="1081"/>
      <c r="Z275" s="1081"/>
      <c r="AA275" s="1081"/>
      <c r="AB275" s="1084" t="s">
        <v>281</v>
      </c>
      <c r="AC275" s="1081"/>
      <c r="AD275" s="1081"/>
      <c r="AE275" s="1081"/>
      <c r="AF275" s="1081"/>
      <c r="AG275" s="1084" t="s">
        <v>282</v>
      </c>
      <c r="AH275" s="1081"/>
      <c r="AI275" s="1081"/>
      <c r="AJ275" s="892" t="s">
        <v>68</v>
      </c>
      <c r="AK275" s="1086" t="s">
        <v>283</v>
      </c>
      <c r="AL275" s="1083"/>
      <c r="AM275" s="1083"/>
      <c r="AN275" s="1083"/>
      <c r="AO275" s="1083"/>
      <c r="AP275" s="1083"/>
      <c r="AQ275" s="893">
        <v>390000000</v>
      </c>
      <c r="AR275" s="968">
        <v>390000000</v>
      </c>
      <c r="AS275" s="894">
        <v>0</v>
      </c>
      <c r="AT275" s="894">
        <v>0</v>
      </c>
      <c r="AU275" s="1000">
        <v>390000000</v>
      </c>
      <c r="AV275" s="894">
        <v>0</v>
      </c>
      <c r="AW275" s="968">
        <v>141081416</v>
      </c>
      <c r="AX275" s="893">
        <v>248918584</v>
      </c>
      <c r="AY275" s="968">
        <v>101690434</v>
      </c>
      <c r="AZ275" s="893">
        <v>39390982</v>
      </c>
      <c r="BA275" s="893">
        <v>101690434</v>
      </c>
      <c r="BB275" s="894">
        <v>0</v>
      </c>
      <c r="BC275" s="894">
        <v>0</v>
      </c>
      <c r="BE275" s="895">
        <f t="shared" si="10"/>
        <v>1</v>
      </c>
    </row>
    <row r="276" spans="1:57" s="859" customFormat="1" ht="16.5" customHeight="1" x14ac:dyDescent="0.2">
      <c r="A276" s="909" t="str">
        <f t="shared" si="11"/>
        <v>C25021000601410</v>
      </c>
      <c r="B276" s="1084" t="s">
        <v>102</v>
      </c>
      <c r="C276" s="1081"/>
      <c r="D276" s="1084" t="s">
        <v>330</v>
      </c>
      <c r="E276" s="1081"/>
      <c r="F276" s="1084" t="s">
        <v>332</v>
      </c>
      <c r="G276" s="1081"/>
      <c r="H276" s="1084" t="s">
        <v>300</v>
      </c>
      <c r="I276" s="1081"/>
      <c r="J276" s="1084" t="s">
        <v>288</v>
      </c>
      <c r="K276" s="1081"/>
      <c r="L276" s="1081"/>
      <c r="M276" s="1084" t="s">
        <v>287</v>
      </c>
      <c r="N276" s="1081"/>
      <c r="O276" s="1081"/>
      <c r="P276" s="1084" t="s">
        <v>291</v>
      </c>
      <c r="Q276" s="1081"/>
      <c r="R276" s="1084"/>
      <c r="S276" s="1081"/>
      <c r="T276" s="1085" t="s">
        <v>87</v>
      </c>
      <c r="U276" s="1081"/>
      <c r="V276" s="1081"/>
      <c r="W276" s="1081"/>
      <c r="X276" s="1081"/>
      <c r="Y276" s="1081"/>
      <c r="Z276" s="1081"/>
      <c r="AA276" s="1081"/>
      <c r="AB276" s="1084" t="s">
        <v>281</v>
      </c>
      <c r="AC276" s="1081"/>
      <c r="AD276" s="1081"/>
      <c r="AE276" s="1081"/>
      <c r="AF276" s="1081"/>
      <c r="AG276" s="1084" t="s">
        <v>282</v>
      </c>
      <c r="AH276" s="1081"/>
      <c r="AI276" s="1081"/>
      <c r="AJ276" s="892" t="s">
        <v>68</v>
      </c>
      <c r="AK276" s="1086" t="s">
        <v>283</v>
      </c>
      <c r="AL276" s="1083"/>
      <c r="AM276" s="1083"/>
      <c r="AN276" s="1083"/>
      <c r="AO276" s="1083"/>
      <c r="AP276" s="1083"/>
      <c r="AQ276" s="893">
        <v>1634547642</v>
      </c>
      <c r="AR276" s="968">
        <v>1571547642</v>
      </c>
      <c r="AS276" s="893">
        <v>63000000</v>
      </c>
      <c r="AT276" s="894">
        <v>0</v>
      </c>
      <c r="AU276" s="1000">
        <v>1459629026</v>
      </c>
      <c r="AV276" s="893">
        <v>111918616</v>
      </c>
      <c r="AW276" s="968">
        <v>1269175216</v>
      </c>
      <c r="AX276" s="893">
        <v>190453810</v>
      </c>
      <c r="AY276" s="968">
        <v>1244436375</v>
      </c>
      <c r="AZ276" s="893">
        <v>24738841</v>
      </c>
      <c r="BA276" s="893">
        <v>1244436375</v>
      </c>
      <c r="BB276" s="894">
        <v>0</v>
      </c>
      <c r="BC276" s="893">
        <v>1555129</v>
      </c>
      <c r="BE276" s="895">
        <f t="shared" si="10"/>
        <v>0.89298652941925083</v>
      </c>
    </row>
    <row r="277" spans="1:57" s="859" customFormat="1" ht="12.75" x14ac:dyDescent="0.2">
      <c r="A277" s="909" t="str">
        <f t="shared" si="11"/>
        <v>C25021000601710</v>
      </c>
      <c r="B277" s="1084" t="s">
        <v>102</v>
      </c>
      <c r="C277" s="1081"/>
      <c r="D277" s="1084" t="s">
        <v>330</v>
      </c>
      <c r="E277" s="1081"/>
      <c r="F277" s="1084" t="s">
        <v>332</v>
      </c>
      <c r="G277" s="1081"/>
      <c r="H277" s="1084" t="s">
        <v>300</v>
      </c>
      <c r="I277" s="1081"/>
      <c r="J277" s="1084" t="s">
        <v>288</v>
      </c>
      <c r="K277" s="1081"/>
      <c r="L277" s="1081"/>
      <c r="M277" s="1084" t="s">
        <v>287</v>
      </c>
      <c r="N277" s="1081"/>
      <c r="O277" s="1081"/>
      <c r="P277" s="1084" t="s">
        <v>301</v>
      </c>
      <c r="Q277" s="1081"/>
      <c r="R277" s="1084"/>
      <c r="S277" s="1081"/>
      <c r="T277" s="1085" t="s">
        <v>343</v>
      </c>
      <c r="U277" s="1081"/>
      <c r="V277" s="1081"/>
      <c r="W277" s="1081"/>
      <c r="X277" s="1081"/>
      <c r="Y277" s="1081"/>
      <c r="Z277" s="1081"/>
      <c r="AA277" s="1081"/>
      <c r="AB277" s="1084" t="s">
        <v>281</v>
      </c>
      <c r="AC277" s="1081"/>
      <c r="AD277" s="1081"/>
      <c r="AE277" s="1081"/>
      <c r="AF277" s="1081"/>
      <c r="AG277" s="1084" t="s">
        <v>282</v>
      </c>
      <c r="AH277" s="1081"/>
      <c r="AI277" s="1081"/>
      <c r="AJ277" s="892" t="s">
        <v>68</v>
      </c>
      <c r="AK277" s="1086" t="s">
        <v>283</v>
      </c>
      <c r="AL277" s="1083"/>
      <c r="AM277" s="1083"/>
      <c r="AN277" s="1083"/>
      <c r="AO277" s="1083"/>
      <c r="AP277" s="1083"/>
      <c r="AQ277" s="893">
        <v>196759725</v>
      </c>
      <c r="AR277" s="968">
        <v>190000000</v>
      </c>
      <c r="AS277" s="893">
        <v>6759725</v>
      </c>
      <c r="AT277" s="894">
        <v>0</v>
      </c>
      <c r="AU277" s="1006">
        <v>0</v>
      </c>
      <c r="AV277" s="893">
        <v>190000000</v>
      </c>
      <c r="AW277" s="969">
        <v>0</v>
      </c>
      <c r="AX277" s="894">
        <v>0</v>
      </c>
      <c r="AY277" s="969">
        <v>0</v>
      </c>
      <c r="AZ277" s="894">
        <v>0</v>
      </c>
      <c r="BA277" s="894">
        <v>0</v>
      </c>
      <c r="BB277" s="894">
        <v>0</v>
      </c>
      <c r="BC277" s="894">
        <v>0</v>
      </c>
      <c r="BE277" s="895">
        <f t="shared" si="10"/>
        <v>0</v>
      </c>
    </row>
    <row r="278" spans="1:57" s="859" customFormat="1" ht="12.75" x14ac:dyDescent="0.2">
      <c r="A278" s="909" t="str">
        <f t="shared" si="11"/>
        <v>C250210006011210</v>
      </c>
      <c r="B278" s="1084" t="s">
        <v>102</v>
      </c>
      <c r="C278" s="1081"/>
      <c r="D278" s="1084" t="s">
        <v>330</v>
      </c>
      <c r="E278" s="1081"/>
      <c r="F278" s="1084" t="s">
        <v>332</v>
      </c>
      <c r="G278" s="1081"/>
      <c r="H278" s="1084" t="s">
        <v>300</v>
      </c>
      <c r="I278" s="1081"/>
      <c r="J278" s="1084" t="s">
        <v>288</v>
      </c>
      <c r="K278" s="1081"/>
      <c r="L278" s="1081"/>
      <c r="M278" s="1084" t="s">
        <v>287</v>
      </c>
      <c r="N278" s="1081"/>
      <c r="O278" s="1081"/>
      <c r="P278" s="1084" t="s">
        <v>298</v>
      </c>
      <c r="Q278" s="1081"/>
      <c r="R278" s="1084" t="s">
        <v>244</v>
      </c>
      <c r="S278" s="1081"/>
      <c r="T278" s="1085" t="s">
        <v>871</v>
      </c>
      <c r="U278" s="1081"/>
      <c r="V278" s="1081"/>
      <c r="W278" s="1081"/>
      <c r="X278" s="1081"/>
      <c r="Y278" s="1081"/>
      <c r="Z278" s="1081"/>
      <c r="AA278" s="1081"/>
      <c r="AB278" s="1084" t="s">
        <v>281</v>
      </c>
      <c r="AC278" s="1081"/>
      <c r="AD278" s="1081"/>
      <c r="AE278" s="1081"/>
      <c r="AF278" s="1081"/>
      <c r="AG278" s="1084" t="s">
        <v>282</v>
      </c>
      <c r="AH278" s="1081"/>
      <c r="AI278" s="1081"/>
      <c r="AJ278" s="892" t="s">
        <v>68</v>
      </c>
      <c r="AK278" s="1086" t="s">
        <v>283</v>
      </c>
      <c r="AL278" s="1083"/>
      <c r="AM278" s="1083"/>
      <c r="AN278" s="1083"/>
      <c r="AO278" s="1083"/>
      <c r="AP278" s="1083"/>
      <c r="AQ278" s="893">
        <v>140000000</v>
      </c>
      <c r="AR278" s="968">
        <v>140000000</v>
      </c>
      <c r="AS278" s="894">
        <v>0</v>
      </c>
      <c r="AT278" s="894">
        <v>0</v>
      </c>
      <c r="AU278" s="1006">
        <v>0</v>
      </c>
      <c r="AV278" s="893">
        <v>140000000</v>
      </c>
      <c r="AW278" s="969">
        <v>0</v>
      </c>
      <c r="AX278" s="894">
        <v>0</v>
      </c>
      <c r="AY278" s="969">
        <v>0</v>
      </c>
      <c r="AZ278" s="894">
        <v>0</v>
      </c>
      <c r="BA278" s="894">
        <v>0</v>
      </c>
      <c r="BB278" s="894">
        <v>0</v>
      </c>
      <c r="BC278" s="894">
        <v>0</v>
      </c>
      <c r="BE278" s="895">
        <f t="shared" si="10"/>
        <v>0</v>
      </c>
    </row>
    <row r="279" spans="1:57" s="956" customFormat="1" ht="25.5" customHeight="1" x14ac:dyDescent="0.2">
      <c r="A279" s="952" t="str">
        <f t="shared" si="11"/>
        <v>C25021000710</v>
      </c>
      <c r="B279" s="1096" t="s">
        <v>102</v>
      </c>
      <c r="C279" s="1093"/>
      <c r="D279" s="1096" t="s">
        <v>330</v>
      </c>
      <c r="E279" s="1093"/>
      <c r="F279" s="1096" t="s">
        <v>332</v>
      </c>
      <c r="G279" s="1093"/>
      <c r="H279" s="1096" t="s">
        <v>301</v>
      </c>
      <c r="I279" s="1093"/>
      <c r="J279" s="1096"/>
      <c r="K279" s="1093"/>
      <c r="L279" s="1093"/>
      <c r="M279" s="1096"/>
      <c r="N279" s="1093"/>
      <c r="O279" s="1093"/>
      <c r="P279" s="1096"/>
      <c r="Q279" s="1093"/>
      <c r="R279" s="1096"/>
      <c r="S279" s="1093"/>
      <c r="T279" s="1097" t="s">
        <v>344</v>
      </c>
      <c r="U279" s="1095"/>
      <c r="V279" s="1095"/>
      <c r="W279" s="1095"/>
      <c r="X279" s="1095"/>
      <c r="Y279" s="1095"/>
      <c r="Z279" s="1095"/>
      <c r="AA279" s="1095"/>
      <c r="AB279" s="1096" t="s">
        <v>281</v>
      </c>
      <c r="AC279" s="1093"/>
      <c r="AD279" s="1093"/>
      <c r="AE279" s="1093"/>
      <c r="AF279" s="1093"/>
      <c r="AG279" s="1096" t="s">
        <v>282</v>
      </c>
      <c r="AH279" s="1093"/>
      <c r="AI279" s="1093"/>
      <c r="AJ279" s="953" t="s">
        <v>68</v>
      </c>
      <c r="AK279" s="1098" t="s">
        <v>283</v>
      </c>
      <c r="AL279" s="1091"/>
      <c r="AM279" s="1091"/>
      <c r="AN279" s="1091"/>
      <c r="AO279" s="1091"/>
      <c r="AP279" s="1091"/>
      <c r="AQ279" s="954">
        <v>4700000000</v>
      </c>
      <c r="AR279" s="968">
        <v>4088112331</v>
      </c>
      <c r="AS279" s="954">
        <v>611887669</v>
      </c>
      <c r="AT279" s="955">
        <v>0</v>
      </c>
      <c r="AU279" s="1000">
        <v>3901920475</v>
      </c>
      <c r="AV279" s="954">
        <v>186191856</v>
      </c>
      <c r="AW279" s="968">
        <v>2197675339</v>
      </c>
      <c r="AX279" s="954">
        <v>1704245136</v>
      </c>
      <c r="AY279" s="968">
        <v>2172132039</v>
      </c>
      <c r="AZ279" s="954">
        <v>25543300</v>
      </c>
      <c r="BA279" s="954">
        <v>2172132039</v>
      </c>
      <c r="BB279" s="955">
        <v>0</v>
      </c>
      <c r="BC279" s="955">
        <v>0</v>
      </c>
      <c r="BE279" s="957">
        <f t="shared" si="10"/>
        <v>0.83019584574468086</v>
      </c>
    </row>
    <row r="280" spans="1:57" s="859" customFormat="1" ht="15" customHeight="1" x14ac:dyDescent="0.2">
      <c r="A280" s="909" t="str">
        <f t="shared" si="11"/>
        <v>C250210007010</v>
      </c>
      <c r="B280" s="1087" t="s">
        <v>102</v>
      </c>
      <c r="C280" s="1081"/>
      <c r="D280" s="1087" t="s">
        <v>330</v>
      </c>
      <c r="E280" s="1081"/>
      <c r="F280" s="1087" t="s">
        <v>332</v>
      </c>
      <c r="G280" s="1081"/>
      <c r="H280" s="1087" t="s">
        <v>301</v>
      </c>
      <c r="I280" s="1081"/>
      <c r="J280" s="1087" t="s">
        <v>288</v>
      </c>
      <c r="K280" s="1081"/>
      <c r="L280" s="1081"/>
      <c r="M280" s="1087"/>
      <c r="N280" s="1081"/>
      <c r="O280" s="1081"/>
      <c r="P280" s="1087"/>
      <c r="Q280" s="1081"/>
      <c r="R280" s="1087"/>
      <c r="S280" s="1081"/>
      <c r="T280" s="1089" t="s">
        <v>344</v>
      </c>
      <c r="U280" s="1081"/>
      <c r="V280" s="1081"/>
      <c r="W280" s="1081"/>
      <c r="X280" s="1081"/>
      <c r="Y280" s="1081"/>
      <c r="Z280" s="1081"/>
      <c r="AA280" s="1081"/>
      <c r="AB280" s="1087" t="s">
        <v>281</v>
      </c>
      <c r="AC280" s="1081"/>
      <c r="AD280" s="1081"/>
      <c r="AE280" s="1081"/>
      <c r="AF280" s="1081"/>
      <c r="AG280" s="1087" t="s">
        <v>282</v>
      </c>
      <c r="AH280" s="1081"/>
      <c r="AI280" s="1081"/>
      <c r="AJ280" s="761" t="s">
        <v>68</v>
      </c>
      <c r="AK280" s="1088" t="s">
        <v>283</v>
      </c>
      <c r="AL280" s="1083"/>
      <c r="AM280" s="1083"/>
      <c r="AN280" s="1083"/>
      <c r="AO280" s="1083"/>
      <c r="AP280" s="1083"/>
      <c r="AQ280" s="889">
        <v>4700000000</v>
      </c>
      <c r="AR280" s="967">
        <v>4088112331</v>
      </c>
      <c r="AS280" s="889">
        <v>611887669</v>
      </c>
      <c r="AT280" s="890">
        <v>0</v>
      </c>
      <c r="AU280" s="1005">
        <v>3901920475</v>
      </c>
      <c r="AV280" s="889">
        <v>186191856</v>
      </c>
      <c r="AW280" s="967">
        <v>2197675339</v>
      </c>
      <c r="AX280" s="889">
        <v>1704245136</v>
      </c>
      <c r="AY280" s="967">
        <v>2172132039</v>
      </c>
      <c r="AZ280" s="889">
        <v>25543300</v>
      </c>
      <c r="BA280" s="889">
        <v>2172132039</v>
      </c>
      <c r="BB280" s="890">
        <v>0</v>
      </c>
      <c r="BC280" s="890">
        <v>0</v>
      </c>
      <c r="BE280" s="891">
        <f t="shared" si="10"/>
        <v>0.83019584574468086</v>
      </c>
    </row>
    <row r="281" spans="1:57" s="859" customFormat="1" ht="15" customHeight="1" x14ac:dyDescent="0.2">
      <c r="A281" s="909" t="str">
        <f t="shared" si="11"/>
        <v>C2502100070210</v>
      </c>
      <c r="B281" s="1087" t="s">
        <v>102</v>
      </c>
      <c r="C281" s="1081"/>
      <c r="D281" s="1087" t="s">
        <v>330</v>
      </c>
      <c r="E281" s="1081"/>
      <c r="F281" s="1087" t="s">
        <v>332</v>
      </c>
      <c r="G281" s="1081"/>
      <c r="H281" s="1087" t="s">
        <v>301</v>
      </c>
      <c r="I281" s="1081"/>
      <c r="J281" s="1087" t="s">
        <v>288</v>
      </c>
      <c r="K281" s="1081"/>
      <c r="L281" s="1081"/>
      <c r="M281" s="1087" t="s">
        <v>290</v>
      </c>
      <c r="N281" s="1081"/>
      <c r="O281" s="1081"/>
      <c r="P281" s="1087"/>
      <c r="Q281" s="1081"/>
      <c r="R281" s="1087"/>
      <c r="S281" s="1081"/>
      <c r="T281" s="1089" t="s">
        <v>334</v>
      </c>
      <c r="U281" s="1081"/>
      <c r="V281" s="1081"/>
      <c r="W281" s="1081"/>
      <c r="X281" s="1081"/>
      <c r="Y281" s="1081"/>
      <c r="Z281" s="1081"/>
      <c r="AA281" s="1081"/>
      <c r="AB281" s="1087" t="s">
        <v>281</v>
      </c>
      <c r="AC281" s="1081"/>
      <c r="AD281" s="1081"/>
      <c r="AE281" s="1081"/>
      <c r="AF281" s="1081"/>
      <c r="AG281" s="1087" t="s">
        <v>282</v>
      </c>
      <c r="AH281" s="1081"/>
      <c r="AI281" s="1081"/>
      <c r="AJ281" s="761" t="s">
        <v>68</v>
      </c>
      <c r="AK281" s="1088" t="s">
        <v>283</v>
      </c>
      <c r="AL281" s="1083"/>
      <c r="AM281" s="1083"/>
      <c r="AN281" s="1083"/>
      <c r="AO281" s="1083"/>
      <c r="AP281" s="1083"/>
      <c r="AQ281" s="889">
        <v>4700000000</v>
      </c>
      <c r="AR281" s="967">
        <v>4088112331</v>
      </c>
      <c r="AS281" s="889">
        <v>611887669</v>
      </c>
      <c r="AT281" s="890">
        <v>0</v>
      </c>
      <c r="AU281" s="1005">
        <v>3901920475</v>
      </c>
      <c r="AV281" s="889">
        <v>186191856</v>
      </c>
      <c r="AW281" s="967">
        <v>2197675339</v>
      </c>
      <c r="AX281" s="889">
        <v>1704245136</v>
      </c>
      <c r="AY281" s="967">
        <v>2172132039</v>
      </c>
      <c r="AZ281" s="889">
        <v>25543300</v>
      </c>
      <c r="BA281" s="889">
        <v>2172132039</v>
      </c>
      <c r="BB281" s="890">
        <v>0</v>
      </c>
      <c r="BC281" s="890">
        <v>0</v>
      </c>
      <c r="BE281" s="891">
        <f t="shared" si="10"/>
        <v>0.83019584574468086</v>
      </c>
    </row>
    <row r="282" spans="1:57" s="859" customFormat="1" ht="16.5" customHeight="1" x14ac:dyDescent="0.2">
      <c r="A282" s="909" t="str">
        <f t="shared" si="11"/>
        <v>C25021000702110</v>
      </c>
      <c r="B282" s="1084" t="s">
        <v>102</v>
      </c>
      <c r="C282" s="1081"/>
      <c r="D282" s="1084" t="s">
        <v>330</v>
      </c>
      <c r="E282" s="1081"/>
      <c r="F282" s="1084" t="s">
        <v>332</v>
      </c>
      <c r="G282" s="1081"/>
      <c r="H282" s="1084" t="s">
        <v>301</v>
      </c>
      <c r="I282" s="1081"/>
      <c r="J282" s="1084" t="s">
        <v>288</v>
      </c>
      <c r="K282" s="1081"/>
      <c r="L282" s="1081"/>
      <c r="M282" s="1084" t="s">
        <v>290</v>
      </c>
      <c r="N282" s="1081"/>
      <c r="O282" s="1081"/>
      <c r="P282" s="1084" t="s">
        <v>287</v>
      </c>
      <c r="Q282" s="1081"/>
      <c r="R282" s="1084"/>
      <c r="S282" s="1081"/>
      <c r="T282" s="1085" t="s">
        <v>340</v>
      </c>
      <c r="U282" s="1081"/>
      <c r="V282" s="1081"/>
      <c r="W282" s="1081"/>
      <c r="X282" s="1081"/>
      <c r="Y282" s="1081"/>
      <c r="Z282" s="1081"/>
      <c r="AA282" s="1081"/>
      <c r="AB282" s="1084" t="s">
        <v>281</v>
      </c>
      <c r="AC282" s="1081"/>
      <c r="AD282" s="1081"/>
      <c r="AE282" s="1081"/>
      <c r="AF282" s="1081"/>
      <c r="AG282" s="1084" t="s">
        <v>282</v>
      </c>
      <c r="AH282" s="1081"/>
      <c r="AI282" s="1081"/>
      <c r="AJ282" s="892" t="s">
        <v>68</v>
      </c>
      <c r="AK282" s="1086" t="s">
        <v>283</v>
      </c>
      <c r="AL282" s="1083"/>
      <c r="AM282" s="1083"/>
      <c r="AN282" s="1083"/>
      <c r="AO282" s="1083"/>
      <c r="AP282" s="1083"/>
      <c r="AQ282" s="893">
        <v>2393000000</v>
      </c>
      <c r="AR282" s="968">
        <v>2046112331</v>
      </c>
      <c r="AS282" s="893">
        <v>346887669</v>
      </c>
      <c r="AT282" s="894">
        <v>0</v>
      </c>
      <c r="AU282" s="1000">
        <v>2024145663</v>
      </c>
      <c r="AV282" s="893">
        <v>21966668</v>
      </c>
      <c r="AW282" s="968">
        <v>1464108318</v>
      </c>
      <c r="AX282" s="893">
        <v>560037345</v>
      </c>
      <c r="AY282" s="968">
        <v>1464108318</v>
      </c>
      <c r="AZ282" s="894">
        <v>0</v>
      </c>
      <c r="BA282" s="893">
        <v>1464108318</v>
      </c>
      <c r="BB282" s="894">
        <v>0</v>
      </c>
      <c r="BC282" s="894">
        <v>0</v>
      </c>
      <c r="BE282" s="895">
        <f t="shared" si="10"/>
        <v>0.8458611211867948</v>
      </c>
    </row>
    <row r="283" spans="1:57" s="859" customFormat="1" ht="12.75" x14ac:dyDescent="0.2">
      <c r="A283" s="909" t="str">
        <f t="shared" si="11"/>
        <v>C25021000702210</v>
      </c>
      <c r="B283" s="1084" t="s">
        <v>102</v>
      </c>
      <c r="C283" s="1081"/>
      <c r="D283" s="1084" t="s">
        <v>330</v>
      </c>
      <c r="E283" s="1081"/>
      <c r="F283" s="1084" t="s">
        <v>332</v>
      </c>
      <c r="G283" s="1081"/>
      <c r="H283" s="1084" t="s">
        <v>301</v>
      </c>
      <c r="I283" s="1081"/>
      <c r="J283" s="1084" t="s">
        <v>288</v>
      </c>
      <c r="K283" s="1081"/>
      <c r="L283" s="1081"/>
      <c r="M283" s="1084" t="s">
        <v>290</v>
      </c>
      <c r="N283" s="1081"/>
      <c r="O283" s="1081"/>
      <c r="P283" s="1084" t="s">
        <v>290</v>
      </c>
      <c r="Q283" s="1081"/>
      <c r="R283" s="1084"/>
      <c r="S283" s="1081"/>
      <c r="T283" s="1085" t="s">
        <v>335</v>
      </c>
      <c r="U283" s="1081"/>
      <c r="V283" s="1081"/>
      <c r="W283" s="1081"/>
      <c r="X283" s="1081"/>
      <c r="Y283" s="1081"/>
      <c r="Z283" s="1081"/>
      <c r="AA283" s="1081"/>
      <c r="AB283" s="1084" t="s">
        <v>281</v>
      </c>
      <c r="AC283" s="1081"/>
      <c r="AD283" s="1081"/>
      <c r="AE283" s="1081"/>
      <c r="AF283" s="1081"/>
      <c r="AG283" s="1084" t="s">
        <v>282</v>
      </c>
      <c r="AH283" s="1081"/>
      <c r="AI283" s="1081"/>
      <c r="AJ283" s="892" t="s">
        <v>68</v>
      </c>
      <c r="AK283" s="1086" t="s">
        <v>283</v>
      </c>
      <c r="AL283" s="1083"/>
      <c r="AM283" s="1083"/>
      <c r="AN283" s="1083"/>
      <c r="AO283" s="1083"/>
      <c r="AP283" s="1083"/>
      <c r="AQ283" s="893">
        <v>841000000</v>
      </c>
      <c r="AR283" s="968">
        <v>841000000</v>
      </c>
      <c r="AS283" s="894">
        <v>0</v>
      </c>
      <c r="AT283" s="894">
        <v>0</v>
      </c>
      <c r="AU283" s="1000">
        <v>841000000</v>
      </c>
      <c r="AV283" s="894">
        <v>0</v>
      </c>
      <c r="AW283" s="968">
        <v>144117565</v>
      </c>
      <c r="AX283" s="893">
        <v>696882435</v>
      </c>
      <c r="AY283" s="968">
        <v>144117565</v>
      </c>
      <c r="AZ283" s="894">
        <v>0</v>
      </c>
      <c r="BA283" s="893">
        <v>144117565</v>
      </c>
      <c r="BB283" s="894">
        <v>0</v>
      </c>
      <c r="BC283" s="894">
        <v>0</v>
      </c>
      <c r="BE283" s="895">
        <f t="shared" si="10"/>
        <v>1</v>
      </c>
    </row>
    <row r="284" spans="1:57" s="859" customFormat="1" ht="12.75" x14ac:dyDescent="0.2">
      <c r="A284" s="909" t="str">
        <f t="shared" si="11"/>
        <v>C25021000702310</v>
      </c>
      <c r="B284" s="1084" t="s">
        <v>102</v>
      </c>
      <c r="C284" s="1081"/>
      <c r="D284" s="1084" t="s">
        <v>330</v>
      </c>
      <c r="E284" s="1081"/>
      <c r="F284" s="1084" t="s">
        <v>332</v>
      </c>
      <c r="G284" s="1081"/>
      <c r="H284" s="1084" t="s">
        <v>301</v>
      </c>
      <c r="I284" s="1081"/>
      <c r="J284" s="1084" t="s">
        <v>288</v>
      </c>
      <c r="K284" s="1081"/>
      <c r="L284" s="1081"/>
      <c r="M284" s="1084" t="s">
        <v>290</v>
      </c>
      <c r="N284" s="1081"/>
      <c r="O284" s="1081"/>
      <c r="P284" s="1084" t="s">
        <v>297</v>
      </c>
      <c r="Q284" s="1081"/>
      <c r="R284" s="1084"/>
      <c r="S284" s="1081"/>
      <c r="T284" s="1085" t="s">
        <v>336</v>
      </c>
      <c r="U284" s="1081"/>
      <c r="V284" s="1081"/>
      <c r="W284" s="1081"/>
      <c r="X284" s="1081"/>
      <c r="Y284" s="1081"/>
      <c r="Z284" s="1081"/>
      <c r="AA284" s="1081"/>
      <c r="AB284" s="1084" t="s">
        <v>281</v>
      </c>
      <c r="AC284" s="1081"/>
      <c r="AD284" s="1081"/>
      <c r="AE284" s="1081"/>
      <c r="AF284" s="1081"/>
      <c r="AG284" s="1084" t="s">
        <v>282</v>
      </c>
      <c r="AH284" s="1081"/>
      <c r="AI284" s="1081"/>
      <c r="AJ284" s="892" t="s">
        <v>68</v>
      </c>
      <c r="AK284" s="1086" t="s">
        <v>283</v>
      </c>
      <c r="AL284" s="1083"/>
      <c r="AM284" s="1083"/>
      <c r="AN284" s="1083"/>
      <c r="AO284" s="1083"/>
      <c r="AP284" s="1083"/>
      <c r="AQ284" s="893">
        <v>508000000</v>
      </c>
      <c r="AR284" s="968">
        <v>508000000</v>
      </c>
      <c r="AS284" s="894">
        <v>0</v>
      </c>
      <c r="AT284" s="894">
        <v>0</v>
      </c>
      <c r="AU284" s="1000">
        <v>450200000</v>
      </c>
      <c r="AV284" s="893">
        <v>57800000</v>
      </c>
      <c r="AW284" s="968">
        <v>149414558</v>
      </c>
      <c r="AX284" s="893">
        <v>300785442</v>
      </c>
      <c r="AY284" s="968">
        <v>136495932</v>
      </c>
      <c r="AZ284" s="893">
        <v>12918626</v>
      </c>
      <c r="BA284" s="893">
        <v>136495932</v>
      </c>
      <c r="BB284" s="894">
        <v>0</v>
      </c>
      <c r="BC284" s="894">
        <v>0</v>
      </c>
      <c r="BE284" s="895">
        <f t="shared" ref="BE284:BE347" si="12">+AU284/AQ284</f>
        <v>0.88622047244094493</v>
      </c>
    </row>
    <row r="285" spans="1:57" s="859" customFormat="1" ht="12.75" x14ac:dyDescent="0.2">
      <c r="A285" s="909" t="str">
        <f t="shared" si="11"/>
        <v>C25021000702410</v>
      </c>
      <c r="B285" s="1084" t="s">
        <v>102</v>
      </c>
      <c r="C285" s="1081"/>
      <c r="D285" s="1084" t="s">
        <v>330</v>
      </c>
      <c r="E285" s="1081"/>
      <c r="F285" s="1084" t="s">
        <v>332</v>
      </c>
      <c r="G285" s="1081"/>
      <c r="H285" s="1084" t="s">
        <v>301</v>
      </c>
      <c r="I285" s="1081"/>
      <c r="J285" s="1084" t="s">
        <v>288</v>
      </c>
      <c r="K285" s="1081"/>
      <c r="L285" s="1081"/>
      <c r="M285" s="1084" t="s">
        <v>290</v>
      </c>
      <c r="N285" s="1081"/>
      <c r="O285" s="1081"/>
      <c r="P285" s="1084" t="s">
        <v>291</v>
      </c>
      <c r="Q285" s="1081"/>
      <c r="R285" s="1084"/>
      <c r="S285" s="1081"/>
      <c r="T285" s="1085" t="s">
        <v>87</v>
      </c>
      <c r="U285" s="1081"/>
      <c r="V285" s="1081"/>
      <c r="W285" s="1081"/>
      <c r="X285" s="1081"/>
      <c r="Y285" s="1081"/>
      <c r="Z285" s="1081"/>
      <c r="AA285" s="1081"/>
      <c r="AB285" s="1084" t="s">
        <v>281</v>
      </c>
      <c r="AC285" s="1081"/>
      <c r="AD285" s="1081"/>
      <c r="AE285" s="1081"/>
      <c r="AF285" s="1081"/>
      <c r="AG285" s="1084" t="s">
        <v>282</v>
      </c>
      <c r="AH285" s="1081"/>
      <c r="AI285" s="1081"/>
      <c r="AJ285" s="892" t="s">
        <v>68</v>
      </c>
      <c r="AK285" s="1086" t="s">
        <v>283</v>
      </c>
      <c r="AL285" s="1083"/>
      <c r="AM285" s="1083"/>
      <c r="AN285" s="1083"/>
      <c r="AO285" s="1083"/>
      <c r="AP285" s="1083"/>
      <c r="AQ285" s="893">
        <v>693000000</v>
      </c>
      <c r="AR285" s="968">
        <v>693000000</v>
      </c>
      <c r="AS285" s="894">
        <v>0</v>
      </c>
      <c r="AT285" s="894">
        <v>0</v>
      </c>
      <c r="AU285" s="1000">
        <v>586574812</v>
      </c>
      <c r="AV285" s="893">
        <v>106425188</v>
      </c>
      <c r="AW285" s="968">
        <v>440034898</v>
      </c>
      <c r="AX285" s="893">
        <v>146539914</v>
      </c>
      <c r="AY285" s="968">
        <v>427410224</v>
      </c>
      <c r="AZ285" s="893">
        <v>12624674</v>
      </c>
      <c r="BA285" s="893">
        <v>427410224</v>
      </c>
      <c r="BB285" s="894">
        <v>0</v>
      </c>
      <c r="BC285" s="894">
        <v>0</v>
      </c>
      <c r="BE285" s="895">
        <f t="shared" si="12"/>
        <v>0.84642830014430015</v>
      </c>
    </row>
    <row r="286" spans="1:57" s="859" customFormat="1" ht="15" customHeight="1" x14ac:dyDescent="0.2">
      <c r="A286" s="909" t="str">
        <f t="shared" si="11"/>
        <v>C25021000702610</v>
      </c>
      <c r="B286" s="1084" t="s">
        <v>102</v>
      </c>
      <c r="C286" s="1081"/>
      <c r="D286" s="1084" t="s">
        <v>330</v>
      </c>
      <c r="E286" s="1081"/>
      <c r="F286" s="1084" t="s">
        <v>332</v>
      </c>
      <c r="G286" s="1081"/>
      <c r="H286" s="1084" t="s">
        <v>301</v>
      </c>
      <c r="I286" s="1081"/>
      <c r="J286" s="1084" t="s">
        <v>288</v>
      </c>
      <c r="K286" s="1081"/>
      <c r="L286" s="1081"/>
      <c r="M286" s="1084" t="s">
        <v>290</v>
      </c>
      <c r="N286" s="1081"/>
      <c r="O286" s="1081"/>
      <c r="P286" s="1084" t="s">
        <v>300</v>
      </c>
      <c r="Q286" s="1081"/>
      <c r="R286" s="1084"/>
      <c r="S286" s="1081"/>
      <c r="T286" s="1085" t="s">
        <v>337</v>
      </c>
      <c r="U286" s="1081"/>
      <c r="V286" s="1081"/>
      <c r="W286" s="1081"/>
      <c r="X286" s="1081"/>
      <c r="Y286" s="1081"/>
      <c r="Z286" s="1081"/>
      <c r="AA286" s="1081"/>
      <c r="AB286" s="1084" t="s">
        <v>281</v>
      </c>
      <c r="AC286" s="1081"/>
      <c r="AD286" s="1081"/>
      <c r="AE286" s="1081"/>
      <c r="AF286" s="1081"/>
      <c r="AG286" s="1084" t="s">
        <v>282</v>
      </c>
      <c r="AH286" s="1081"/>
      <c r="AI286" s="1081"/>
      <c r="AJ286" s="892" t="s">
        <v>68</v>
      </c>
      <c r="AK286" s="1086" t="s">
        <v>283</v>
      </c>
      <c r="AL286" s="1083"/>
      <c r="AM286" s="1083"/>
      <c r="AN286" s="1083"/>
      <c r="AO286" s="1083"/>
      <c r="AP286" s="1083"/>
      <c r="AQ286" s="893">
        <v>75000000</v>
      </c>
      <c r="AR286" s="969">
        <v>0</v>
      </c>
      <c r="AS286" s="893">
        <v>75000000</v>
      </c>
      <c r="AT286" s="894">
        <v>0</v>
      </c>
      <c r="AU286" s="1006">
        <v>0</v>
      </c>
      <c r="AV286" s="894">
        <v>0</v>
      </c>
      <c r="AW286" s="969">
        <v>0</v>
      </c>
      <c r="AX286" s="894">
        <v>0</v>
      </c>
      <c r="AY286" s="969">
        <v>0</v>
      </c>
      <c r="AZ286" s="894">
        <v>0</v>
      </c>
      <c r="BA286" s="894">
        <v>0</v>
      </c>
      <c r="BB286" s="894">
        <v>0</v>
      </c>
      <c r="BC286" s="894">
        <v>0</v>
      </c>
      <c r="BE286" s="895">
        <f t="shared" si="12"/>
        <v>0</v>
      </c>
    </row>
    <row r="287" spans="1:57" s="859" customFormat="1" ht="12.75" x14ac:dyDescent="0.2">
      <c r="A287" s="909" t="str">
        <f t="shared" si="11"/>
        <v>C250210007021110</v>
      </c>
      <c r="B287" s="1084" t="s">
        <v>102</v>
      </c>
      <c r="C287" s="1081"/>
      <c r="D287" s="1084" t="s">
        <v>330</v>
      </c>
      <c r="E287" s="1081"/>
      <c r="F287" s="1084" t="s">
        <v>332</v>
      </c>
      <c r="G287" s="1081"/>
      <c r="H287" s="1084" t="s">
        <v>301</v>
      </c>
      <c r="I287" s="1081"/>
      <c r="J287" s="1084" t="s">
        <v>288</v>
      </c>
      <c r="K287" s="1081"/>
      <c r="L287" s="1081"/>
      <c r="M287" s="1084" t="s">
        <v>290</v>
      </c>
      <c r="N287" s="1081"/>
      <c r="O287" s="1081"/>
      <c r="P287" s="1084" t="s">
        <v>83</v>
      </c>
      <c r="Q287" s="1081"/>
      <c r="R287" s="1084"/>
      <c r="S287" s="1081"/>
      <c r="T287" s="1085" t="s">
        <v>338</v>
      </c>
      <c r="U287" s="1081"/>
      <c r="V287" s="1081"/>
      <c r="W287" s="1081"/>
      <c r="X287" s="1081"/>
      <c r="Y287" s="1081"/>
      <c r="Z287" s="1081"/>
      <c r="AA287" s="1081"/>
      <c r="AB287" s="1084" t="s">
        <v>281</v>
      </c>
      <c r="AC287" s="1081"/>
      <c r="AD287" s="1081"/>
      <c r="AE287" s="1081"/>
      <c r="AF287" s="1081"/>
      <c r="AG287" s="1084" t="s">
        <v>282</v>
      </c>
      <c r="AH287" s="1081"/>
      <c r="AI287" s="1081"/>
      <c r="AJ287" s="892" t="s">
        <v>68</v>
      </c>
      <c r="AK287" s="1086" t="s">
        <v>283</v>
      </c>
      <c r="AL287" s="1083"/>
      <c r="AM287" s="1083"/>
      <c r="AN287" s="1083"/>
      <c r="AO287" s="1083"/>
      <c r="AP287" s="1083"/>
      <c r="AQ287" s="893">
        <v>190000000</v>
      </c>
      <c r="AR287" s="969">
        <v>0</v>
      </c>
      <c r="AS287" s="893">
        <v>190000000</v>
      </c>
      <c r="AT287" s="894">
        <v>0</v>
      </c>
      <c r="AU287" s="1006">
        <v>0</v>
      </c>
      <c r="AV287" s="894">
        <v>0</v>
      </c>
      <c r="AW287" s="969">
        <v>0</v>
      </c>
      <c r="AX287" s="894">
        <v>0</v>
      </c>
      <c r="AY287" s="969">
        <v>0</v>
      </c>
      <c r="AZ287" s="894">
        <v>0</v>
      </c>
      <c r="BA287" s="894">
        <v>0</v>
      </c>
      <c r="BB287" s="894">
        <v>0</v>
      </c>
      <c r="BC287" s="894">
        <v>0</v>
      </c>
      <c r="BE287" s="895">
        <f t="shared" si="12"/>
        <v>0</v>
      </c>
    </row>
    <row r="288" spans="1:57" s="956" customFormat="1" ht="27" customHeight="1" x14ac:dyDescent="0.2">
      <c r="A288" s="952" t="str">
        <f t="shared" si="11"/>
        <v>C25021000810</v>
      </c>
      <c r="B288" s="1092" t="s">
        <v>102</v>
      </c>
      <c r="C288" s="1093"/>
      <c r="D288" s="1092" t="s">
        <v>330</v>
      </c>
      <c r="E288" s="1093"/>
      <c r="F288" s="1092" t="s">
        <v>332</v>
      </c>
      <c r="G288" s="1093"/>
      <c r="H288" s="1092" t="s">
        <v>302</v>
      </c>
      <c r="I288" s="1093"/>
      <c r="J288" s="1092" t="s">
        <v>244</v>
      </c>
      <c r="K288" s="1093"/>
      <c r="L288" s="1093"/>
      <c r="M288" s="1092" t="s">
        <v>244</v>
      </c>
      <c r="N288" s="1093"/>
      <c r="O288" s="1093"/>
      <c r="P288" s="1092" t="s">
        <v>244</v>
      </c>
      <c r="Q288" s="1093"/>
      <c r="R288" s="1092" t="s">
        <v>244</v>
      </c>
      <c r="S288" s="1093"/>
      <c r="T288" s="1094" t="s">
        <v>892</v>
      </c>
      <c r="U288" s="1095"/>
      <c r="V288" s="1095"/>
      <c r="W288" s="1095"/>
      <c r="X288" s="1095"/>
      <c r="Y288" s="1095"/>
      <c r="Z288" s="1095"/>
      <c r="AA288" s="1095"/>
      <c r="AB288" s="1092" t="s">
        <v>281</v>
      </c>
      <c r="AC288" s="1093"/>
      <c r="AD288" s="1093"/>
      <c r="AE288" s="1093"/>
      <c r="AF288" s="1093"/>
      <c r="AG288" s="1092" t="s">
        <v>282</v>
      </c>
      <c r="AH288" s="1093"/>
      <c r="AI288" s="1093"/>
      <c r="AJ288" s="958" t="s">
        <v>68</v>
      </c>
      <c r="AK288" s="1090" t="s">
        <v>283</v>
      </c>
      <c r="AL288" s="1091"/>
      <c r="AM288" s="1091"/>
      <c r="AN288" s="1091"/>
      <c r="AO288" s="1091"/>
      <c r="AP288" s="1091"/>
      <c r="AQ288" s="959">
        <v>400000000</v>
      </c>
      <c r="AR288" s="967">
        <v>398697451</v>
      </c>
      <c r="AS288" s="959">
        <v>1302549</v>
      </c>
      <c r="AT288" s="960">
        <v>0</v>
      </c>
      <c r="AU288" s="1005">
        <v>38008600</v>
      </c>
      <c r="AV288" s="959">
        <v>360688851</v>
      </c>
      <c r="AW288" s="970">
        <v>0</v>
      </c>
      <c r="AX288" s="959">
        <v>38008600</v>
      </c>
      <c r="AY288" s="970">
        <v>0</v>
      </c>
      <c r="AZ288" s="960">
        <v>0</v>
      </c>
      <c r="BA288" s="960">
        <v>0</v>
      </c>
      <c r="BB288" s="960">
        <v>0</v>
      </c>
      <c r="BC288" s="960">
        <v>0</v>
      </c>
      <c r="BE288" s="961">
        <f t="shared" si="12"/>
        <v>9.5021499999999995E-2</v>
      </c>
    </row>
    <row r="289" spans="1:57" s="859" customFormat="1" ht="15" customHeight="1" x14ac:dyDescent="0.2">
      <c r="A289" s="909" t="str">
        <f t="shared" si="11"/>
        <v>C250210008010</v>
      </c>
      <c r="B289" s="1087" t="s">
        <v>102</v>
      </c>
      <c r="C289" s="1081"/>
      <c r="D289" s="1087" t="s">
        <v>330</v>
      </c>
      <c r="E289" s="1081"/>
      <c r="F289" s="1087" t="s">
        <v>332</v>
      </c>
      <c r="G289" s="1081"/>
      <c r="H289" s="1087" t="s">
        <v>302</v>
      </c>
      <c r="I289" s="1081"/>
      <c r="J289" s="1087" t="s">
        <v>288</v>
      </c>
      <c r="K289" s="1081"/>
      <c r="L289" s="1081"/>
      <c r="M289" s="1087" t="s">
        <v>244</v>
      </c>
      <c r="N289" s="1081"/>
      <c r="O289" s="1081"/>
      <c r="P289" s="1087" t="s">
        <v>244</v>
      </c>
      <c r="Q289" s="1081"/>
      <c r="R289" s="1087" t="s">
        <v>244</v>
      </c>
      <c r="S289" s="1081"/>
      <c r="T289" s="1089" t="s">
        <v>892</v>
      </c>
      <c r="U289" s="1081"/>
      <c r="V289" s="1081"/>
      <c r="W289" s="1081"/>
      <c r="X289" s="1081"/>
      <c r="Y289" s="1081"/>
      <c r="Z289" s="1081"/>
      <c r="AA289" s="1081"/>
      <c r="AB289" s="1087" t="s">
        <v>281</v>
      </c>
      <c r="AC289" s="1081"/>
      <c r="AD289" s="1081"/>
      <c r="AE289" s="1081"/>
      <c r="AF289" s="1081"/>
      <c r="AG289" s="1087" t="s">
        <v>282</v>
      </c>
      <c r="AH289" s="1081"/>
      <c r="AI289" s="1081"/>
      <c r="AJ289" s="761" t="s">
        <v>68</v>
      </c>
      <c r="AK289" s="1088" t="s">
        <v>283</v>
      </c>
      <c r="AL289" s="1083"/>
      <c r="AM289" s="1083"/>
      <c r="AN289" s="1083"/>
      <c r="AO289" s="1083"/>
      <c r="AP289" s="1083"/>
      <c r="AQ289" s="889">
        <v>400000000</v>
      </c>
      <c r="AR289" s="967">
        <v>398697451</v>
      </c>
      <c r="AS289" s="889">
        <v>1302549</v>
      </c>
      <c r="AT289" s="890">
        <v>0</v>
      </c>
      <c r="AU289" s="1005">
        <v>38008600</v>
      </c>
      <c r="AV289" s="889">
        <v>360688851</v>
      </c>
      <c r="AW289" s="970">
        <v>0</v>
      </c>
      <c r="AX289" s="889">
        <v>38008600</v>
      </c>
      <c r="AY289" s="970">
        <v>0</v>
      </c>
      <c r="AZ289" s="890">
        <v>0</v>
      </c>
      <c r="BA289" s="890">
        <v>0</v>
      </c>
      <c r="BB289" s="890">
        <v>0</v>
      </c>
      <c r="BC289" s="890">
        <v>0</v>
      </c>
      <c r="BE289" s="891">
        <f t="shared" si="12"/>
        <v>9.5021499999999995E-2</v>
      </c>
    </row>
    <row r="290" spans="1:57" s="859" customFormat="1" ht="15" customHeight="1" x14ac:dyDescent="0.2">
      <c r="A290" s="909" t="str">
        <f t="shared" ref="A290:A353" si="13">+B290&amp;D290&amp;F290&amp;H290&amp;J290&amp;M290&amp;P290&amp;R290&amp;AJ290</f>
        <v>C2502100080210</v>
      </c>
      <c r="B290" s="1087" t="s">
        <v>102</v>
      </c>
      <c r="C290" s="1081"/>
      <c r="D290" s="1087" t="s">
        <v>330</v>
      </c>
      <c r="E290" s="1081"/>
      <c r="F290" s="1087" t="s">
        <v>332</v>
      </c>
      <c r="G290" s="1081"/>
      <c r="H290" s="1087" t="s">
        <v>302</v>
      </c>
      <c r="I290" s="1081"/>
      <c r="J290" s="1087" t="s">
        <v>288</v>
      </c>
      <c r="K290" s="1081"/>
      <c r="L290" s="1081"/>
      <c r="M290" s="1087" t="s">
        <v>290</v>
      </c>
      <c r="N290" s="1081"/>
      <c r="O290" s="1081"/>
      <c r="P290" s="1087" t="s">
        <v>244</v>
      </c>
      <c r="Q290" s="1081"/>
      <c r="R290" s="1087" t="s">
        <v>244</v>
      </c>
      <c r="S290" s="1081"/>
      <c r="T290" s="1089" t="s">
        <v>334</v>
      </c>
      <c r="U290" s="1081"/>
      <c r="V290" s="1081"/>
      <c r="W290" s="1081"/>
      <c r="X290" s="1081"/>
      <c r="Y290" s="1081"/>
      <c r="Z290" s="1081"/>
      <c r="AA290" s="1081"/>
      <c r="AB290" s="1087" t="s">
        <v>281</v>
      </c>
      <c r="AC290" s="1081"/>
      <c r="AD290" s="1081"/>
      <c r="AE290" s="1081"/>
      <c r="AF290" s="1081"/>
      <c r="AG290" s="1087" t="s">
        <v>282</v>
      </c>
      <c r="AH290" s="1081"/>
      <c r="AI290" s="1081"/>
      <c r="AJ290" s="761" t="s">
        <v>68</v>
      </c>
      <c r="AK290" s="1088" t="s">
        <v>283</v>
      </c>
      <c r="AL290" s="1083"/>
      <c r="AM290" s="1083"/>
      <c r="AN290" s="1083"/>
      <c r="AO290" s="1083"/>
      <c r="AP290" s="1083"/>
      <c r="AQ290" s="889">
        <v>400000000</v>
      </c>
      <c r="AR290" s="967">
        <v>398697451</v>
      </c>
      <c r="AS290" s="889">
        <v>1302549</v>
      </c>
      <c r="AT290" s="890">
        <v>0</v>
      </c>
      <c r="AU290" s="1005">
        <v>38008600</v>
      </c>
      <c r="AV290" s="889">
        <v>360688851</v>
      </c>
      <c r="AW290" s="970">
        <v>0</v>
      </c>
      <c r="AX290" s="889">
        <v>38008600</v>
      </c>
      <c r="AY290" s="970">
        <v>0</v>
      </c>
      <c r="AZ290" s="890">
        <v>0</v>
      </c>
      <c r="BA290" s="890">
        <v>0</v>
      </c>
      <c r="BB290" s="890">
        <v>0</v>
      </c>
      <c r="BC290" s="890">
        <v>0</v>
      </c>
      <c r="BE290" s="891">
        <f t="shared" si="12"/>
        <v>9.5021499999999995E-2</v>
      </c>
    </row>
    <row r="291" spans="1:57" s="859" customFormat="1" ht="12.75" x14ac:dyDescent="0.2">
      <c r="A291" s="909" t="str">
        <f t="shared" si="13"/>
        <v>C250210008021010</v>
      </c>
      <c r="B291" s="1084" t="s">
        <v>102</v>
      </c>
      <c r="C291" s="1081"/>
      <c r="D291" s="1084" t="s">
        <v>330</v>
      </c>
      <c r="E291" s="1081"/>
      <c r="F291" s="1084" t="s">
        <v>332</v>
      </c>
      <c r="G291" s="1081"/>
      <c r="H291" s="1084" t="s">
        <v>302</v>
      </c>
      <c r="I291" s="1081"/>
      <c r="J291" s="1084" t="s">
        <v>288</v>
      </c>
      <c r="K291" s="1081"/>
      <c r="L291" s="1081"/>
      <c r="M291" s="1084" t="s">
        <v>290</v>
      </c>
      <c r="N291" s="1081"/>
      <c r="O291" s="1081"/>
      <c r="P291" s="1084" t="s">
        <v>68</v>
      </c>
      <c r="Q291" s="1081"/>
      <c r="R291" s="1084" t="s">
        <v>244</v>
      </c>
      <c r="S291" s="1081"/>
      <c r="T291" s="1085" t="s">
        <v>894</v>
      </c>
      <c r="U291" s="1081"/>
      <c r="V291" s="1081"/>
      <c r="W291" s="1081"/>
      <c r="X291" s="1081"/>
      <c r="Y291" s="1081"/>
      <c r="Z291" s="1081"/>
      <c r="AA291" s="1081"/>
      <c r="AB291" s="1084" t="s">
        <v>281</v>
      </c>
      <c r="AC291" s="1081"/>
      <c r="AD291" s="1081"/>
      <c r="AE291" s="1081"/>
      <c r="AF291" s="1081"/>
      <c r="AG291" s="1084" t="s">
        <v>282</v>
      </c>
      <c r="AH291" s="1081"/>
      <c r="AI291" s="1081"/>
      <c r="AJ291" s="892" t="s">
        <v>68</v>
      </c>
      <c r="AK291" s="1086" t="s">
        <v>283</v>
      </c>
      <c r="AL291" s="1083"/>
      <c r="AM291" s="1083"/>
      <c r="AN291" s="1083"/>
      <c r="AO291" s="1083"/>
      <c r="AP291" s="1083"/>
      <c r="AQ291" s="893">
        <v>361979000</v>
      </c>
      <c r="AR291" s="968">
        <v>360676951</v>
      </c>
      <c r="AS291" s="893">
        <v>1302049</v>
      </c>
      <c r="AT291" s="894">
        <v>0</v>
      </c>
      <c r="AU291" s="1006">
        <v>0</v>
      </c>
      <c r="AV291" s="893">
        <v>360676951</v>
      </c>
      <c r="AW291" s="969">
        <v>0</v>
      </c>
      <c r="AX291" s="894">
        <v>0</v>
      </c>
      <c r="AY291" s="969">
        <v>0</v>
      </c>
      <c r="AZ291" s="894">
        <v>0</v>
      </c>
      <c r="BA291" s="894">
        <v>0</v>
      </c>
      <c r="BB291" s="894">
        <v>0</v>
      </c>
      <c r="BC291" s="894">
        <v>0</v>
      </c>
      <c r="BE291" s="895">
        <f t="shared" si="12"/>
        <v>0</v>
      </c>
    </row>
    <row r="292" spans="1:57" s="859" customFormat="1" ht="12.75" x14ac:dyDescent="0.2">
      <c r="A292" s="909" t="str">
        <f t="shared" si="13"/>
        <v>C250210008021110</v>
      </c>
      <c r="B292" s="1084" t="s">
        <v>102</v>
      </c>
      <c r="C292" s="1081"/>
      <c r="D292" s="1084" t="s">
        <v>330</v>
      </c>
      <c r="E292" s="1081"/>
      <c r="F292" s="1084" t="s">
        <v>332</v>
      </c>
      <c r="G292" s="1081"/>
      <c r="H292" s="1084" t="s">
        <v>302</v>
      </c>
      <c r="I292" s="1081"/>
      <c r="J292" s="1084" t="s">
        <v>288</v>
      </c>
      <c r="K292" s="1081"/>
      <c r="L292" s="1081"/>
      <c r="M292" s="1084" t="s">
        <v>290</v>
      </c>
      <c r="N292" s="1081"/>
      <c r="O292" s="1081"/>
      <c r="P292" s="1084" t="s">
        <v>83</v>
      </c>
      <c r="Q292" s="1081"/>
      <c r="R292" s="1084" t="s">
        <v>244</v>
      </c>
      <c r="S292" s="1081"/>
      <c r="T292" s="1085" t="s">
        <v>338</v>
      </c>
      <c r="U292" s="1081"/>
      <c r="V292" s="1081"/>
      <c r="W292" s="1081"/>
      <c r="X292" s="1081"/>
      <c r="Y292" s="1081"/>
      <c r="Z292" s="1081"/>
      <c r="AA292" s="1081"/>
      <c r="AB292" s="1084" t="s">
        <v>281</v>
      </c>
      <c r="AC292" s="1081"/>
      <c r="AD292" s="1081"/>
      <c r="AE292" s="1081"/>
      <c r="AF292" s="1081"/>
      <c r="AG292" s="1084" t="s">
        <v>282</v>
      </c>
      <c r="AH292" s="1081"/>
      <c r="AI292" s="1081"/>
      <c r="AJ292" s="892" t="s">
        <v>68</v>
      </c>
      <c r="AK292" s="1086" t="s">
        <v>283</v>
      </c>
      <c r="AL292" s="1083"/>
      <c r="AM292" s="1083"/>
      <c r="AN292" s="1083"/>
      <c r="AO292" s="1083"/>
      <c r="AP292" s="1083"/>
      <c r="AQ292" s="893">
        <v>38021000</v>
      </c>
      <c r="AR292" s="968">
        <v>38020500</v>
      </c>
      <c r="AS292" s="894">
        <v>500</v>
      </c>
      <c r="AT292" s="894">
        <v>0</v>
      </c>
      <c r="AU292" s="1000">
        <v>38008600</v>
      </c>
      <c r="AV292" s="893">
        <v>11900</v>
      </c>
      <c r="AW292" s="969">
        <v>0</v>
      </c>
      <c r="AX292" s="893">
        <v>38008600</v>
      </c>
      <c r="AY292" s="969">
        <v>0</v>
      </c>
      <c r="AZ292" s="894">
        <v>0</v>
      </c>
      <c r="BA292" s="894">
        <v>0</v>
      </c>
      <c r="BB292" s="894">
        <v>0</v>
      </c>
      <c r="BC292" s="894">
        <v>0</v>
      </c>
      <c r="BE292" s="895">
        <f t="shared" si="12"/>
        <v>0.99967386444333395</v>
      </c>
    </row>
    <row r="293" spans="1:57" s="859" customFormat="1" ht="12.75" x14ac:dyDescent="0.2">
      <c r="A293" s="909" t="str">
        <f t="shared" si="13"/>
        <v>C2502100080310</v>
      </c>
      <c r="B293" s="1087" t="s">
        <v>102</v>
      </c>
      <c r="C293" s="1081"/>
      <c r="D293" s="1087" t="s">
        <v>330</v>
      </c>
      <c r="E293" s="1081"/>
      <c r="F293" s="1087" t="s">
        <v>332</v>
      </c>
      <c r="G293" s="1081"/>
      <c r="H293" s="1087" t="s">
        <v>302</v>
      </c>
      <c r="I293" s="1081"/>
      <c r="J293" s="1087" t="s">
        <v>288</v>
      </c>
      <c r="K293" s="1081"/>
      <c r="L293" s="1081"/>
      <c r="M293" s="1087" t="s">
        <v>297</v>
      </c>
      <c r="N293" s="1081"/>
      <c r="O293" s="1081"/>
      <c r="P293" s="1087" t="s">
        <v>244</v>
      </c>
      <c r="Q293" s="1081"/>
      <c r="R293" s="1087" t="s">
        <v>244</v>
      </c>
      <c r="S293" s="1081"/>
      <c r="T293" s="1089" t="s">
        <v>893</v>
      </c>
      <c r="U293" s="1081"/>
      <c r="V293" s="1081"/>
      <c r="W293" s="1081"/>
      <c r="X293" s="1081"/>
      <c r="Y293" s="1081"/>
      <c r="Z293" s="1081"/>
      <c r="AA293" s="1081"/>
      <c r="AB293" s="1087" t="s">
        <v>281</v>
      </c>
      <c r="AC293" s="1081"/>
      <c r="AD293" s="1081"/>
      <c r="AE293" s="1081"/>
      <c r="AF293" s="1081"/>
      <c r="AG293" s="1087" t="s">
        <v>282</v>
      </c>
      <c r="AH293" s="1081"/>
      <c r="AI293" s="1081"/>
      <c r="AJ293" s="761" t="s">
        <v>68</v>
      </c>
      <c r="AK293" s="1088" t="s">
        <v>283</v>
      </c>
      <c r="AL293" s="1083"/>
      <c r="AM293" s="1083"/>
      <c r="AN293" s="1083"/>
      <c r="AO293" s="1083"/>
      <c r="AP293" s="1083"/>
      <c r="AQ293" s="890">
        <v>0</v>
      </c>
      <c r="AR293" s="970">
        <v>0</v>
      </c>
      <c r="AS293" s="890">
        <v>0</v>
      </c>
      <c r="AT293" s="890">
        <v>0</v>
      </c>
      <c r="AU293" s="1007">
        <v>0</v>
      </c>
      <c r="AV293" s="890">
        <v>0</v>
      </c>
      <c r="AW293" s="970">
        <v>0</v>
      </c>
      <c r="AX293" s="890">
        <v>0</v>
      </c>
      <c r="AY293" s="970">
        <v>0</v>
      </c>
      <c r="AZ293" s="890">
        <v>0</v>
      </c>
      <c r="BA293" s="890">
        <v>0</v>
      </c>
      <c r="BB293" s="890">
        <v>0</v>
      </c>
      <c r="BC293" s="890">
        <v>0</v>
      </c>
      <c r="BE293" s="891" t="e">
        <f t="shared" si="12"/>
        <v>#DIV/0!</v>
      </c>
    </row>
    <row r="294" spans="1:57" s="859" customFormat="1" ht="15" customHeight="1" x14ac:dyDescent="0.2">
      <c r="A294" s="909" t="str">
        <f t="shared" si="13"/>
        <v>C250210008031010</v>
      </c>
      <c r="B294" s="1084" t="s">
        <v>102</v>
      </c>
      <c r="C294" s="1081"/>
      <c r="D294" s="1084" t="s">
        <v>330</v>
      </c>
      <c r="E294" s="1081"/>
      <c r="F294" s="1084" t="s">
        <v>332</v>
      </c>
      <c r="G294" s="1081"/>
      <c r="H294" s="1084" t="s">
        <v>302</v>
      </c>
      <c r="I294" s="1081"/>
      <c r="J294" s="1084" t="s">
        <v>288</v>
      </c>
      <c r="K294" s="1081"/>
      <c r="L294" s="1081"/>
      <c r="M294" s="1084" t="s">
        <v>297</v>
      </c>
      <c r="N294" s="1081"/>
      <c r="O294" s="1081"/>
      <c r="P294" s="1084" t="s">
        <v>68</v>
      </c>
      <c r="Q294" s="1081"/>
      <c r="R294" s="1084" t="s">
        <v>244</v>
      </c>
      <c r="S294" s="1081"/>
      <c r="T294" s="1085" t="s">
        <v>894</v>
      </c>
      <c r="U294" s="1081"/>
      <c r="V294" s="1081"/>
      <c r="W294" s="1081"/>
      <c r="X294" s="1081"/>
      <c r="Y294" s="1081"/>
      <c r="Z294" s="1081"/>
      <c r="AA294" s="1081"/>
      <c r="AB294" s="1084" t="s">
        <v>281</v>
      </c>
      <c r="AC294" s="1081"/>
      <c r="AD294" s="1081"/>
      <c r="AE294" s="1081"/>
      <c r="AF294" s="1081"/>
      <c r="AG294" s="1084" t="s">
        <v>282</v>
      </c>
      <c r="AH294" s="1081"/>
      <c r="AI294" s="1081"/>
      <c r="AJ294" s="892" t="s">
        <v>68</v>
      </c>
      <c r="AK294" s="1086" t="s">
        <v>283</v>
      </c>
      <c r="AL294" s="1083"/>
      <c r="AM294" s="1083"/>
      <c r="AN294" s="1083"/>
      <c r="AO294" s="1083"/>
      <c r="AP294" s="1083"/>
      <c r="AQ294" s="894">
        <v>0</v>
      </c>
      <c r="AR294" s="969">
        <v>0</v>
      </c>
      <c r="AS294" s="894">
        <v>0</v>
      </c>
      <c r="AT294" s="894">
        <v>0</v>
      </c>
      <c r="AU294" s="1006">
        <v>0</v>
      </c>
      <c r="AV294" s="894">
        <v>0</v>
      </c>
      <c r="AW294" s="969">
        <v>0</v>
      </c>
      <c r="AX294" s="894">
        <v>0</v>
      </c>
      <c r="AY294" s="969">
        <v>0</v>
      </c>
      <c r="AZ294" s="894">
        <v>0</v>
      </c>
      <c r="BA294" s="894">
        <v>0</v>
      </c>
      <c r="BB294" s="894">
        <v>0</v>
      </c>
      <c r="BC294" s="894">
        <v>0</v>
      </c>
      <c r="BE294" s="895" t="e">
        <f t="shared" si="12"/>
        <v>#DIV/0!</v>
      </c>
    </row>
    <row r="295" spans="1:57" s="859" customFormat="1" ht="15" customHeight="1" x14ac:dyDescent="0.2">
      <c r="A295" s="909" t="str">
        <f t="shared" si="13"/>
        <v>C250210008031110</v>
      </c>
      <c r="B295" s="1084" t="s">
        <v>102</v>
      </c>
      <c r="C295" s="1081"/>
      <c r="D295" s="1084" t="s">
        <v>330</v>
      </c>
      <c r="E295" s="1081"/>
      <c r="F295" s="1084" t="s">
        <v>332</v>
      </c>
      <c r="G295" s="1081"/>
      <c r="H295" s="1084" t="s">
        <v>302</v>
      </c>
      <c r="I295" s="1081"/>
      <c r="J295" s="1084" t="s">
        <v>288</v>
      </c>
      <c r="K295" s="1081"/>
      <c r="L295" s="1081"/>
      <c r="M295" s="1084" t="s">
        <v>297</v>
      </c>
      <c r="N295" s="1081"/>
      <c r="O295" s="1081"/>
      <c r="P295" s="1084" t="s">
        <v>83</v>
      </c>
      <c r="Q295" s="1081"/>
      <c r="R295" s="1084" t="s">
        <v>244</v>
      </c>
      <c r="S295" s="1081"/>
      <c r="T295" s="1085" t="s">
        <v>338</v>
      </c>
      <c r="U295" s="1081"/>
      <c r="V295" s="1081"/>
      <c r="W295" s="1081"/>
      <c r="X295" s="1081"/>
      <c r="Y295" s="1081"/>
      <c r="Z295" s="1081"/>
      <c r="AA295" s="1081"/>
      <c r="AB295" s="1084" t="s">
        <v>281</v>
      </c>
      <c r="AC295" s="1081"/>
      <c r="AD295" s="1081"/>
      <c r="AE295" s="1081"/>
      <c r="AF295" s="1081"/>
      <c r="AG295" s="1084" t="s">
        <v>282</v>
      </c>
      <c r="AH295" s="1081"/>
      <c r="AI295" s="1081"/>
      <c r="AJ295" s="892" t="s">
        <v>68</v>
      </c>
      <c r="AK295" s="1086" t="s">
        <v>283</v>
      </c>
      <c r="AL295" s="1083"/>
      <c r="AM295" s="1083"/>
      <c r="AN295" s="1083"/>
      <c r="AO295" s="1083"/>
      <c r="AP295" s="1083"/>
      <c r="AQ295" s="894">
        <v>0</v>
      </c>
      <c r="AR295" s="969">
        <v>0</v>
      </c>
      <c r="AS295" s="894">
        <v>0</v>
      </c>
      <c r="AT295" s="894">
        <v>0</v>
      </c>
      <c r="AU295" s="1006">
        <v>0</v>
      </c>
      <c r="AV295" s="894">
        <v>0</v>
      </c>
      <c r="AW295" s="969">
        <v>0</v>
      </c>
      <c r="AX295" s="894">
        <v>0</v>
      </c>
      <c r="AY295" s="969">
        <v>0</v>
      </c>
      <c r="AZ295" s="894">
        <v>0</v>
      </c>
      <c r="BA295" s="894">
        <v>0</v>
      </c>
      <c r="BB295" s="894">
        <v>0</v>
      </c>
      <c r="BC295" s="894">
        <v>0</v>
      </c>
      <c r="BE295" s="895" t="e">
        <f t="shared" si="12"/>
        <v>#DIV/0!</v>
      </c>
    </row>
    <row r="296" spans="1:57" s="859" customFormat="1" ht="15" customHeight="1" x14ac:dyDescent="0.2">
      <c r="A296" s="909" t="str">
        <f t="shared" si="13"/>
        <v>C250210009010</v>
      </c>
      <c r="B296" s="1087" t="s">
        <v>102</v>
      </c>
      <c r="C296" s="1081"/>
      <c r="D296" s="1087" t="s">
        <v>330</v>
      </c>
      <c r="E296" s="1081"/>
      <c r="F296" s="1087" t="s">
        <v>332</v>
      </c>
      <c r="G296" s="1081"/>
      <c r="H296" s="1087" t="s">
        <v>296</v>
      </c>
      <c r="I296" s="1081"/>
      <c r="J296" s="1087" t="s">
        <v>288</v>
      </c>
      <c r="K296" s="1081"/>
      <c r="L296" s="1081"/>
      <c r="M296" s="1087"/>
      <c r="N296" s="1081"/>
      <c r="O296" s="1081"/>
      <c r="P296" s="1087"/>
      <c r="Q296" s="1081"/>
      <c r="R296" s="1087"/>
      <c r="S296" s="1081"/>
      <c r="T296" s="1089" t="s">
        <v>935</v>
      </c>
      <c r="U296" s="1081"/>
      <c r="V296" s="1081"/>
      <c r="W296" s="1081"/>
      <c r="X296" s="1081"/>
      <c r="Y296" s="1081"/>
      <c r="Z296" s="1081"/>
      <c r="AA296" s="1081"/>
      <c r="AB296" s="1087" t="s">
        <v>281</v>
      </c>
      <c r="AC296" s="1081"/>
      <c r="AD296" s="1081"/>
      <c r="AE296" s="1081"/>
      <c r="AF296" s="1081"/>
      <c r="AG296" s="1087" t="s">
        <v>282</v>
      </c>
      <c r="AH296" s="1081"/>
      <c r="AI296" s="1081"/>
      <c r="AJ296" s="761" t="s">
        <v>68</v>
      </c>
      <c r="AK296" s="1088" t="s">
        <v>283</v>
      </c>
      <c r="AL296" s="1083"/>
      <c r="AM296" s="1083"/>
      <c r="AN296" s="1083"/>
      <c r="AO296" s="1083"/>
      <c r="AP296" s="1083"/>
      <c r="AQ296" s="889">
        <v>300000000</v>
      </c>
      <c r="AR296" s="967">
        <v>295733333</v>
      </c>
      <c r="AS296" s="889">
        <v>4266667</v>
      </c>
      <c r="AT296" s="890">
        <v>0</v>
      </c>
      <c r="AU296" s="1005">
        <v>173339994</v>
      </c>
      <c r="AV296" s="889">
        <v>122393339</v>
      </c>
      <c r="AW296" s="967">
        <v>5445000</v>
      </c>
      <c r="AX296" s="889">
        <v>167894994</v>
      </c>
      <c r="AY296" s="967">
        <v>4402000</v>
      </c>
      <c r="AZ296" s="889">
        <v>1043000</v>
      </c>
      <c r="BA296" s="889">
        <v>4402000</v>
      </c>
      <c r="BB296" s="890">
        <v>0</v>
      </c>
      <c r="BC296" s="890">
        <v>0</v>
      </c>
      <c r="BE296" s="891">
        <f t="shared" si="12"/>
        <v>0.57779997999999999</v>
      </c>
    </row>
    <row r="297" spans="1:57" s="956" customFormat="1" ht="15" customHeight="1" x14ac:dyDescent="0.2">
      <c r="A297" s="952" t="str">
        <f t="shared" si="13"/>
        <v>C25021000910</v>
      </c>
      <c r="B297" s="1092" t="s">
        <v>102</v>
      </c>
      <c r="C297" s="1093"/>
      <c r="D297" s="1092" t="s">
        <v>330</v>
      </c>
      <c r="E297" s="1093"/>
      <c r="F297" s="1092" t="s">
        <v>332</v>
      </c>
      <c r="G297" s="1093"/>
      <c r="H297" s="1092" t="s">
        <v>296</v>
      </c>
      <c r="I297" s="1093"/>
      <c r="J297" s="1092" t="s">
        <v>244</v>
      </c>
      <c r="K297" s="1093"/>
      <c r="L297" s="1093"/>
      <c r="M297" s="1092" t="s">
        <v>244</v>
      </c>
      <c r="N297" s="1093"/>
      <c r="O297" s="1093"/>
      <c r="P297" s="1092" t="s">
        <v>244</v>
      </c>
      <c r="Q297" s="1093"/>
      <c r="R297" s="1092" t="s">
        <v>244</v>
      </c>
      <c r="S297" s="1093"/>
      <c r="T297" s="1094" t="s">
        <v>935</v>
      </c>
      <c r="U297" s="1095"/>
      <c r="V297" s="1095"/>
      <c r="W297" s="1095"/>
      <c r="X297" s="1095"/>
      <c r="Y297" s="1095"/>
      <c r="Z297" s="1095"/>
      <c r="AA297" s="1095"/>
      <c r="AB297" s="1092" t="s">
        <v>281</v>
      </c>
      <c r="AC297" s="1093"/>
      <c r="AD297" s="1093"/>
      <c r="AE297" s="1093"/>
      <c r="AF297" s="1093"/>
      <c r="AG297" s="1092" t="s">
        <v>282</v>
      </c>
      <c r="AH297" s="1093"/>
      <c r="AI297" s="1093"/>
      <c r="AJ297" s="958" t="s">
        <v>68</v>
      </c>
      <c r="AK297" s="1090" t="s">
        <v>283</v>
      </c>
      <c r="AL297" s="1091"/>
      <c r="AM297" s="1091"/>
      <c r="AN297" s="1091"/>
      <c r="AO297" s="1091"/>
      <c r="AP297" s="1091"/>
      <c r="AQ297" s="959">
        <v>300000000</v>
      </c>
      <c r="AR297" s="967">
        <v>295733333</v>
      </c>
      <c r="AS297" s="959">
        <v>4266667</v>
      </c>
      <c r="AT297" s="960">
        <v>0</v>
      </c>
      <c r="AU297" s="1005">
        <v>173339994</v>
      </c>
      <c r="AV297" s="959">
        <v>122393339</v>
      </c>
      <c r="AW297" s="967">
        <v>5445000</v>
      </c>
      <c r="AX297" s="959">
        <v>167894994</v>
      </c>
      <c r="AY297" s="967">
        <v>4402000</v>
      </c>
      <c r="AZ297" s="959">
        <v>1043000</v>
      </c>
      <c r="BA297" s="959">
        <v>4402000</v>
      </c>
      <c r="BB297" s="960">
        <v>0</v>
      </c>
      <c r="BC297" s="960">
        <v>0</v>
      </c>
      <c r="BE297" s="961">
        <f t="shared" si="12"/>
        <v>0.57779997999999999</v>
      </c>
    </row>
    <row r="298" spans="1:57" s="859" customFormat="1" ht="15" customHeight="1" x14ac:dyDescent="0.2">
      <c r="A298" s="909" t="str">
        <f t="shared" si="13"/>
        <v>C2502100090210</v>
      </c>
      <c r="B298" s="1087" t="s">
        <v>102</v>
      </c>
      <c r="C298" s="1081"/>
      <c r="D298" s="1087" t="s">
        <v>330</v>
      </c>
      <c r="E298" s="1081"/>
      <c r="F298" s="1087" t="s">
        <v>332</v>
      </c>
      <c r="G298" s="1081"/>
      <c r="H298" s="1087" t="s">
        <v>296</v>
      </c>
      <c r="I298" s="1081"/>
      <c r="J298" s="1087" t="s">
        <v>288</v>
      </c>
      <c r="K298" s="1081"/>
      <c r="L298" s="1081"/>
      <c r="M298" s="1087" t="s">
        <v>290</v>
      </c>
      <c r="N298" s="1081"/>
      <c r="O298" s="1081"/>
      <c r="P298" s="1087"/>
      <c r="Q298" s="1081"/>
      <c r="R298" s="1087"/>
      <c r="S298" s="1081"/>
      <c r="T298" s="1089" t="s">
        <v>334</v>
      </c>
      <c r="U298" s="1081"/>
      <c r="V298" s="1081"/>
      <c r="W298" s="1081"/>
      <c r="X298" s="1081"/>
      <c r="Y298" s="1081"/>
      <c r="Z298" s="1081"/>
      <c r="AA298" s="1081"/>
      <c r="AB298" s="1087" t="s">
        <v>281</v>
      </c>
      <c r="AC298" s="1081"/>
      <c r="AD298" s="1081"/>
      <c r="AE298" s="1081"/>
      <c r="AF298" s="1081"/>
      <c r="AG298" s="1087" t="s">
        <v>282</v>
      </c>
      <c r="AH298" s="1081"/>
      <c r="AI298" s="1081"/>
      <c r="AJ298" s="761" t="s">
        <v>68</v>
      </c>
      <c r="AK298" s="1088" t="s">
        <v>283</v>
      </c>
      <c r="AL298" s="1083"/>
      <c r="AM298" s="1083"/>
      <c r="AN298" s="1083"/>
      <c r="AO298" s="1083"/>
      <c r="AP298" s="1083"/>
      <c r="AQ298" s="889">
        <v>300000000</v>
      </c>
      <c r="AR298" s="967">
        <v>295733333</v>
      </c>
      <c r="AS298" s="889">
        <v>4266667</v>
      </c>
      <c r="AT298" s="890">
        <v>0</v>
      </c>
      <c r="AU298" s="1005">
        <v>173339994</v>
      </c>
      <c r="AV298" s="889">
        <v>122393339</v>
      </c>
      <c r="AW298" s="967">
        <v>5445000</v>
      </c>
      <c r="AX298" s="889">
        <v>167894994</v>
      </c>
      <c r="AY298" s="967">
        <v>4402000</v>
      </c>
      <c r="AZ298" s="889">
        <v>1043000</v>
      </c>
      <c r="BA298" s="889">
        <v>4402000</v>
      </c>
      <c r="BB298" s="890">
        <v>0</v>
      </c>
      <c r="BC298" s="890">
        <v>0</v>
      </c>
      <c r="BE298" s="891">
        <f t="shared" si="12"/>
        <v>0.57779997999999999</v>
      </c>
    </row>
    <row r="299" spans="1:57" s="859" customFormat="1" ht="12.75" x14ac:dyDescent="0.2">
      <c r="A299" s="909" t="str">
        <f t="shared" si="13"/>
        <v>C25021000902110</v>
      </c>
      <c r="B299" s="1084" t="s">
        <v>102</v>
      </c>
      <c r="C299" s="1081"/>
      <c r="D299" s="1084" t="s">
        <v>330</v>
      </c>
      <c r="E299" s="1081"/>
      <c r="F299" s="1084" t="s">
        <v>332</v>
      </c>
      <c r="G299" s="1081"/>
      <c r="H299" s="1084" t="s">
        <v>296</v>
      </c>
      <c r="I299" s="1081"/>
      <c r="J299" s="1084" t="s">
        <v>288</v>
      </c>
      <c r="K299" s="1081"/>
      <c r="L299" s="1081"/>
      <c r="M299" s="1084" t="s">
        <v>290</v>
      </c>
      <c r="N299" s="1081"/>
      <c r="O299" s="1081"/>
      <c r="P299" s="1084" t="s">
        <v>287</v>
      </c>
      <c r="Q299" s="1081"/>
      <c r="R299" s="1084"/>
      <c r="S299" s="1081"/>
      <c r="T299" s="1085" t="s">
        <v>340</v>
      </c>
      <c r="U299" s="1081"/>
      <c r="V299" s="1081"/>
      <c r="W299" s="1081"/>
      <c r="X299" s="1081"/>
      <c r="Y299" s="1081"/>
      <c r="Z299" s="1081"/>
      <c r="AA299" s="1081"/>
      <c r="AB299" s="1084" t="s">
        <v>281</v>
      </c>
      <c r="AC299" s="1081"/>
      <c r="AD299" s="1081"/>
      <c r="AE299" s="1081"/>
      <c r="AF299" s="1081"/>
      <c r="AG299" s="1084" t="s">
        <v>282</v>
      </c>
      <c r="AH299" s="1081"/>
      <c r="AI299" s="1081"/>
      <c r="AJ299" s="892" t="s">
        <v>68</v>
      </c>
      <c r="AK299" s="1086" t="s">
        <v>283</v>
      </c>
      <c r="AL299" s="1083"/>
      <c r="AM299" s="1083"/>
      <c r="AN299" s="1083"/>
      <c r="AO299" s="1083"/>
      <c r="AP299" s="1083"/>
      <c r="AQ299" s="893">
        <v>88800000</v>
      </c>
      <c r="AR299" s="968">
        <v>84533333</v>
      </c>
      <c r="AS299" s="893">
        <v>4266667</v>
      </c>
      <c r="AT299" s="894">
        <v>0</v>
      </c>
      <c r="AU299" s="1006">
        <v>0</v>
      </c>
      <c r="AV299" s="893">
        <v>84533333</v>
      </c>
      <c r="AW299" s="969">
        <v>0</v>
      </c>
      <c r="AX299" s="894">
        <v>0</v>
      </c>
      <c r="AY299" s="969">
        <v>0</v>
      </c>
      <c r="AZ299" s="894">
        <v>0</v>
      </c>
      <c r="BA299" s="894">
        <v>0</v>
      </c>
      <c r="BB299" s="894">
        <v>0</v>
      </c>
      <c r="BC299" s="894">
        <v>0</v>
      </c>
      <c r="BE299" s="895">
        <f t="shared" si="12"/>
        <v>0</v>
      </c>
    </row>
    <row r="300" spans="1:57" s="859" customFormat="1" ht="12.75" x14ac:dyDescent="0.2">
      <c r="A300" s="909" t="str">
        <f t="shared" si="13"/>
        <v>C25021000902210</v>
      </c>
      <c r="B300" s="1084" t="s">
        <v>102</v>
      </c>
      <c r="C300" s="1081"/>
      <c r="D300" s="1084" t="s">
        <v>330</v>
      </c>
      <c r="E300" s="1081"/>
      <c r="F300" s="1084" t="s">
        <v>332</v>
      </c>
      <c r="G300" s="1081"/>
      <c r="H300" s="1084" t="s">
        <v>296</v>
      </c>
      <c r="I300" s="1081"/>
      <c r="J300" s="1084" t="s">
        <v>288</v>
      </c>
      <c r="K300" s="1081"/>
      <c r="L300" s="1081"/>
      <c r="M300" s="1084" t="s">
        <v>290</v>
      </c>
      <c r="N300" s="1081"/>
      <c r="O300" s="1081"/>
      <c r="P300" s="1084" t="s">
        <v>290</v>
      </c>
      <c r="Q300" s="1081"/>
      <c r="R300" s="1084"/>
      <c r="S300" s="1081"/>
      <c r="T300" s="1085" t="s">
        <v>335</v>
      </c>
      <c r="U300" s="1081"/>
      <c r="V300" s="1081"/>
      <c r="W300" s="1081"/>
      <c r="X300" s="1081"/>
      <c r="Y300" s="1081"/>
      <c r="Z300" s="1081"/>
      <c r="AA300" s="1081"/>
      <c r="AB300" s="1084" t="s">
        <v>281</v>
      </c>
      <c r="AC300" s="1081"/>
      <c r="AD300" s="1081"/>
      <c r="AE300" s="1081"/>
      <c r="AF300" s="1081"/>
      <c r="AG300" s="1084" t="s">
        <v>282</v>
      </c>
      <c r="AH300" s="1081"/>
      <c r="AI300" s="1081"/>
      <c r="AJ300" s="892" t="s">
        <v>68</v>
      </c>
      <c r="AK300" s="1086" t="s">
        <v>283</v>
      </c>
      <c r="AL300" s="1083"/>
      <c r="AM300" s="1083"/>
      <c r="AN300" s="1083"/>
      <c r="AO300" s="1083"/>
      <c r="AP300" s="1083"/>
      <c r="AQ300" s="893">
        <v>86000000</v>
      </c>
      <c r="AR300" s="968">
        <v>86000000</v>
      </c>
      <c r="AS300" s="894">
        <v>0</v>
      </c>
      <c r="AT300" s="894">
        <v>0</v>
      </c>
      <c r="AU300" s="1000">
        <v>86000000</v>
      </c>
      <c r="AV300" s="894">
        <v>0</v>
      </c>
      <c r="AW300" s="969">
        <v>0</v>
      </c>
      <c r="AX300" s="893">
        <v>86000000</v>
      </c>
      <c r="AY300" s="969">
        <v>0</v>
      </c>
      <c r="AZ300" s="894">
        <v>0</v>
      </c>
      <c r="BA300" s="894">
        <v>0</v>
      </c>
      <c r="BB300" s="894">
        <v>0</v>
      </c>
      <c r="BC300" s="894">
        <v>0</v>
      </c>
      <c r="BE300" s="895">
        <f t="shared" si="12"/>
        <v>1</v>
      </c>
    </row>
    <row r="301" spans="1:57" s="859" customFormat="1" ht="12.75" x14ac:dyDescent="0.2">
      <c r="A301" s="909" t="str">
        <f t="shared" si="13"/>
        <v>C25021000902310</v>
      </c>
      <c r="B301" s="1084" t="s">
        <v>102</v>
      </c>
      <c r="C301" s="1081"/>
      <c r="D301" s="1084" t="s">
        <v>330</v>
      </c>
      <c r="E301" s="1081"/>
      <c r="F301" s="1084" t="s">
        <v>332</v>
      </c>
      <c r="G301" s="1081"/>
      <c r="H301" s="1084" t="s">
        <v>296</v>
      </c>
      <c r="I301" s="1081"/>
      <c r="J301" s="1084" t="s">
        <v>288</v>
      </c>
      <c r="K301" s="1081"/>
      <c r="L301" s="1081"/>
      <c r="M301" s="1084" t="s">
        <v>290</v>
      </c>
      <c r="N301" s="1081"/>
      <c r="O301" s="1081"/>
      <c r="P301" s="1084" t="s">
        <v>297</v>
      </c>
      <c r="Q301" s="1081"/>
      <c r="R301" s="1084"/>
      <c r="S301" s="1081"/>
      <c r="T301" s="1085" t="s">
        <v>336</v>
      </c>
      <c r="U301" s="1081"/>
      <c r="V301" s="1081"/>
      <c r="W301" s="1081"/>
      <c r="X301" s="1081"/>
      <c r="Y301" s="1081"/>
      <c r="Z301" s="1081"/>
      <c r="AA301" s="1081"/>
      <c r="AB301" s="1084" t="s">
        <v>281</v>
      </c>
      <c r="AC301" s="1081"/>
      <c r="AD301" s="1081"/>
      <c r="AE301" s="1081"/>
      <c r="AF301" s="1081"/>
      <c r="AG301" s="1084" t="s">
        <v>282</v>
      </c>
      <c r="AH301" s="1081"/>
      <c r="AI301" s="1081"/>
      <c r="AJ301" s="892" t="s">
        <v>68</v>
      </c>
      <c r="AK301" s="1086" t="s">
        <v>283</v>
      </c>
      <c r="AL301" s="1083"/>
      <c r="AM301" s="1083"/>
      <c r="AN301" s="1083"/>
      <c r="AO301" s="1083"/>
      <c r="AP301" s="1083"/>
      <c r="AQ301" s="893">
        <v>68860000</v>
      </c>
      <c r="AR301" s="968">
        <v>68860000</v>
      </c>
      <c r="AS301" s="894">
        <v>0</v>
      </c>
      <c r="AT301" s="894">
        <v>0</v>
      </c>
      <c r="AU301" s="1000">
        <v>68860000</v>
      </c>
      <c r="AV301" s="894">
        <v>0</v>
      </c>
      <c r="AW301" s="969">
        <v>0</v>
      </c>
      <c r="AX301" s="893">
        <v>68860000</v>
      </c>
      <c r="AY301" s="969">
        <v>0</v>
      </c>
      <c r="AZ301" s="894">
        <v>0</v>
      </c>
      <c r="BA301" s="894">
        <v>0</v>
      </c>
      <c r="BB301" s="894">
        <v>0</v>
      </c>
      <c r="BC301" s="894">
        <v>0</v>
      </c>
      <c r="BE301" s="895">
        <f t="shared" si="12"/>
        <v>1</v>
      </c>
    </row>
    <row r="302" spans="1:57" s="859" customFormat="1" ht="15" customHeight="1" x14ac:dyDescent="0.2">
      <c r="A302" s="909" t="str">
        <f t="shared" si="13"/>
        <v>C25021000902410</v>
      </c>
      <c r="B302" s="1084" t="s">
        <v>102</v>
      </c>
      <c r="C302" s="1081"/>
      <c r="D302" s="1084" t="s">
        <v>330</v>
      </c>
      <c r="E302" s="1081"/>
      <c r="F302" s="1084" t="s">
        <v>332</v>
      </c>
      <c r="G302" s="1081"/>
      <c r="H302" s="1084" t="s">
        <v>296</v>
      </c>
      <c r="I302" s="1081"/>
      <c r="J302" s="1084" t="s">
        <v>288</v>
      </c>
      <c r="K302" s="1081"/>
      <c r="L302" s="1081"/>
      <c r="M302" s="1084" t="s">
        <v>290</v>
      </c>
      <c r="N302" s="1081"/>
      <c r="O302" s="1081"/>
      <c r="P302" s="1084" t="s">
        <v>291</v>
      </c>
      <c r="Q302" s="1081"/>
      <c r="R302" s="1084"/>
      <c r="S302" s="1081"/>
      <c r="T302" s="1085" t="s">
        <v>87</v>
      </c>
      <c r="U302" s="1081"/>
      <c r="V302" s="1081"/>
      <c r="W302" s="1081"/>
      <c r="X302" s="1081"/>
      <c r="Y302" s="1081"/>
      <c r="Z302" s="1081"/>
      <c r="AA302" s="1081"/>
      <c r="AB302" s="1084" t="s">
        <v>281</v>
      </c>
      <c r="AC302" s="1081"/>
      <c r="AD302" s="1081"/>
      <c r="AE302" s="1081"/>
      <c r="AF302" s="1081"/>
      <c r="AG302" s="1084" t="s">
        <v>282</v>
      </c>
      <c r="AH302" s="1081"/>
      <c r="AI302" s="1081"/>
      <c r="AJ302" s="892" t="s">
        <v>68</v>
      </c>
      <c r="AK302" s="1086" t="s">
        <v>283</v>
      </c>
      <c r="AL302" s="1083"/>
      <c r="AM302" s="1083"/>
      <c r="AN302" s="1083"/>
      <c r="AO302" s="1083"/>
      <c r="AP302" s="1083"/>
      <c r="AQ302" s="893">
        <v>56340000</v>
      </c>
      <c r="AR302" s="968">
        <v>56340000</v>
      </c>
      <c r="AS302" s="894">
        <v>0</v>
      </c>
      <c r="AT302" s="894">
        <v>0</v>
      </c>
      <c r="AU302" s="1000">
        <v>18479994</v>
      </c>
      <c r="AV302" s="893">
        <v>37860006</v>
      </c>
      <c r="AW302" s="968">
        <v>5445000</v>
      </c>
      <c r="AX302" s="893">
        <v>13034994</v>
      </c>
      <c r="AY302" s="968">
        <v>4402000</v>
      </c>
      <c r="AZ302" s="893">
        <v>1043000</v>
      </c>
      <c r="BA302" s="893">
        <v>4402000</v>
      </c>
      <c r="BB302" s="894">
        <v>0</v>
      </c>
      <c r="BC302" s="894">
        <v>0</v>
      </c>
      <c r="BE302" s="895">
        <f t="shared" si="12"/>
        <v>0.32800841320553781</v>
      </c>
    </row>
    <row r="303" spans="1:57" s="859" customFormat="1" ht="15" customHeight="1" x14ac:dyDescent="0.2">
      <c r="A303" s="909" t="str">
        <f t="shared" si="13"/>
        <v>C25021000902610</v>
      </c>
      <c r="B303" s="1084" t="s">
        <v>102</v>
      </c>
      <c r="C303" s="1081"/>
      <c r="D303" s="1084" t="s">
        <v>330</v>
      </c>
      <c r="E303" s="1081"/>
      <c r="F303" s="1084" t="s">
        <v>332</v>
      </c>
      <c r="G303" s="1081"/>
      <c r="H303" s="1084" t="s">
        <v>296</v>
      </c>
      <c r="I303" s="1081"/>
      <c r="J303" s="1084" t="s">
        <v>288</v>
      </c>
      <c r="K303" s="1081"/>
      <c r="L303" s="1081"/>
      <c r="M303" s="1084" t="s">
        <v>290</v>
      </c>
      <c r="N303" s="1081"/>
      <c r="O303" s="1081"/>
      <c r="P303" s="1084" t="s">
        <v>300</v>
      </c>
      <c r="Q303" s="1081"/>
      <c r="R303" s="1084"/>
      <c r="S303" s="1081"/>
      <c r="T303" s="1085" t="s">
        <v>337</v>
      </c>
      <c r="U303" s="1081"/>
      <c r="V303" s="1081"/>
      <c r="W303" s="1081"/>
      <c r="X303" s="1081"/>
      <c r="Y303" s="1081"/>
      <c r="Z303" s="1081"/>
      <c r="AA303" s="1081"/>
      <c r="AB303" s="1084" t="s">
        <v>281</v>
      </c>
      <c r="AC303" s="1081"/>
      <c r="AD303" s="1081"/>
      <c r="AE303" s="1081"/>
      <c r="AF303" s="1081"/>
      <c r="AG303" s="1084" t="s">
        <v>282</v>
      </c>
      <c r="AH303" s="1081"/>
      <c r="AI303" s="1081"/>
      <c r="AJ303" s="892" t="s">
        <v>68</v>
      </c>
      <c r="AK303" s="1086" t="s">
        <v>283</v>
      </c>
      <c r="AL303" s="1083"/>
      <c r="AM303" s="1083"/>
      <c r="AN303" s="1083"/>
      <c r="AO303" s="1083"/>
      <c r="AP303" s="1083"/>
      <c r="AQ303" s="894">
        <v>0</v>
      </c>
      <c r="AR303" s="969">
        <v>0</v>
      </c>
      <c r="AS303" s="894">
        <v>0</v>
      </c>
      <c r="AT303" s="894">
        <v>0</v>
      </c>
      <c r="AU303" s="1006">
        <v>0</v>
      </c>
      <c r="AV303" s="894">
        <v>0</v>
      </c>
      <c r="AW303" s="969">
        <v>0</v>
      </c>
      <c r="AX303" s="894">
        <v>0</v>
      </c>
      <c r="AY303" s="969">
        <v>0</v>
      </c>
      <c r="AZ303" s="894">
        <v>0</v>
      </c>
      <c r="BA303" s="894">
        <v>0</v>
      </c>
      <c r="BB303" s="894">
        <v>0</v>
      </c>
      <c r="BC303" s="894">
        <v>0</v>
      </c>
      <c r="BE303" s="895" t="e">
        <f t="shared" si="12"/>
        <v>#DIV/0!</v>
      </c>
    </row>
    <row r="304" spans="1:57" s="956" customFormat="1" ht="15" customHeight="1" x14ac:dyDescent="0.2">
      <c r="A304" s="952" t="str">
        <f t="shared" si="13"/>
        <v>C2502100012010</v>
      </c>
      <c r="B304" s="1092" t="s">
        <v>102</v>
      </c>
      <c r="C304" s="1093"/>
      <c r="D304" s="1092" t="s">
        <v>330</v>
      </c>
      <c r="E304" s="1093"/>
      <c r="F304" s="1092" t="s">
        <v>332</v>
      </c>
      <c r="G304" s="1093"/>
      <c r="H304" s="1092" t="s">
        <v>298</v>
      </c>
      <c r="I304" s="1093"/>
      <c r="J304" s="1092" t="s">
        <v>288</v>
      </c>
      <c r="K304" s="1093"/>
      <c r="L304" s="1093"/>
      <c r="M304" s="1092"/>
      <c r="N304" s="1093"/>
      <c r="O304" s="1093"/>
      <c r="P304" s="1092"/>
      <c r="Q304" s="1093"/>
      <c r="R304" s="1092"/>
      <c r="S304" s="1093"/>
      <c r="T304" s="1094" t="s">
        <v>895</v>
      </c>
      <c r="U304" s="1095"/>
      <c r="V304" s="1095"/>
      <c r="W304" s="1095"/>
      <c r="X304" s="1095"/>
      <c r="Y304" s="1095"/>
      <c r="Z304" s="1095"/>
      <c r="AA304" s="1095"/>
      <c r="AB304" s="1092" t="s">
        <v>281</v>
      </c>
      <c r="AC304" s="1093"/>
      <c r="AD304" s="1093"/>
      <c r="AE304" s="1093"/>
      <c r="AF304" s="1093"/>
      <c r="AG304" s="1092" t="s">
        <v>282</v>
      </c>
      <c r="AH304" s="1093"/>
      <c r="AI304" s="1093"/>
      <c r="AJ304" s="958" t="s">
        <v>68</v>
      </c>
      <c r="AK304" s="1090" t="s">
        <v>283</v>
      </c>
      <c r="AL304" s="1091"/>
      <c r="AM304" s="1091"/>
      <c r="AN304" s="1091"/>
      <c r="AO304" s="1091"/>
      <c r="AP304" s="1091"/>
      <c r="AQ304" s="959">
        <v>300000000</v>
      </c>
      <c r="AR304" s="959">
        <v>300000000</v>
      </c>
      <c r="AS304" s="960">
        <v>0</v>
      </c>
      <c r="AT304" s="960">
        <v>0</v>
      </c>
      <c r="AU304" s="1005">
        <v>265847553</v>
      </c>
      <c r="AV304" s="959">
        <v>34152447</v>
      </c>
      <c r="AW304" s="967">
        <v>69532252</v>
      </c>
      <c r="AX304" s="959">
        <v>196315301</v>
      </c>
      <c r="AY304" s="967">
        <v>61348245</v>
      </c>
      <c r="AZ304" s="959">
        <v>8184007</v>
      </c>
      <c r="BA304" s="959">
        <v>61348245</v>
      </c>
      <c r="BB304" s="960">
        <v>0</v>
      </c>
      <c r="BC304" s="960">
        <v>0</v>
      </c>
      <c r="BE304" s="961">
        <f t="shared" si="12"/>
        <v>0.88615851000000001</v>
      </c>
    </row>
    <row r="305" spans="1:57" s="859" customFormat="1" ht="15" customHeight="1" x14ac:dyDescent="0.2">
      <c r="A305" s="909" t="str">
        <f t="shared" si="13"/>
        <v>C250210001210</v>
      </c>
      <c r="B305" s="1087" t="s">
        <v>102</v>
      </c>
      <c r="C305" s="1081"/>
      <c r="D305" s="1087" t="s">
        <v>330</v>
      </c>
      <c r="E305" s="1081"/>
      <c r="F305" s="1087" t="s">
        <v>332</v>
      </c>
      <c r="G305" s="1081"/>
      <c r="H305" s="1087" t="s">
        <v>298</v>
      </c>
      <c r="I305" s="1081"/>
      <c r="J305" s="1087" t="s">
        <v>244</v>
      </c>
      <c r="K305" s="1081"/>
      <c r="L305" s="1081"/>
      <c r="M305" s="1087" t="s">
        <v>244</v>
      </c>
      <c r="N305" s="1081"/>
      <c r="O305" s="1081"/>
      <c r="P305" s="1087" t="s">
        <v>244</v>
      </c>
      <c r="Q305" s="1081"/>
      <c r="R305" s="1087" t="s">
        <v>244</v>
      </c>
      <c r="S305" s="1081"/>
      <c r="T305" s="1089" t="s">
        <v>895</v>
      </c>
      <c r="U305" s="1081"/>
      <c r="V305" s="1081"/>
      <c r="W305" s="1081"/>
      <c r="X305" s="1081"/>
      <c r="Y305" s="1081"/>
      <c r="Z305" s="1081"/>
      <c r="AA305" s="1081"/>
      <c r="AB305" s="1087" t="s">
        <v>281</v>
      </c>
      <c r="AC305" s="1081"/>
      <c r="AD305" s="1081"/>
      <c r="AE305" s="1081"/>
      <c r="AF305" s="1081"/>
      <c r="AG305" s="1087" t="s">
        <v>282</v>
      </c>
      <c r="AH305" s="1081"/>
      <c r="AI305" s="1081"/>
      <c r="AJ305" s="761" t="s">
        <v>68</v>
      </c>
      <c r="AK305" s="1088" t="s">
        <v>283</v>
      </c>
      <c r="AL305" s="1083"/>
      <c r="AM305" s="1083"/>
      <c r="AN305" s="1083"/>
      <c r="AO305" s="1083"/>
      <c r="AP305" s="1083"/>
      <c r="AQ305" s="889">
        <v>300000000</v>
      </c>
      <c r="AR305" s="967">
        <v>300000000</v>
      </c>
      <c r="AS305" s="890">
        <v>0</v>
      </c>
      <c r="AT305" s="890">
        <v>0</v>
      </c>
      <c r="AU305" s="1005">
        <v>265847553</v>
      </c>
      <c r="AV305" s="889">
        <v>34152447</v>
      </c>
      <c r="AW305" s="967">
        <v>69532252</v>
      </c>
      <c r="AX305" s="889">
        <v>196315301</v>
      </c>
      <c r="AY305" s="967">
        <v>61348245</v>
      </c>
      <c r="AZ305" s="889">
        <v>8184007</v>
      </c>
      <c r="BA305" s="889">
        <v>61348245</v>
      </c>
      <c r="BB305" s="890">
        <v>0</v>
      </c>
      <c r="BC305" s="890">
        <v>0</v>
      </c>
      <c r="BE305" s="891">
        <f t="shared" si="12"/>
        <v>0.88615851000000001</v>
      </c>
    </row>
    <row r="306" spans="1:57" s="859" customFormat="1" ht="15" customHeight="1" x14ac:dyDescent="0.2">
      <c r="A306" s="909" t="str">
        <f t="shared" si="13"/>
        <v>C25021000120210</v>
      </c>
      <c r="B306" s="1087" t="s">
        <v>102</v>
      </c>
      <c r="C306" s="1081"/>
      <c r="D306" s="1087" t="s">
        <v>330</v>
      </c>
      <c r="E306" s="1081"/>
      <c r="F306" s="1087" t="s">
        <v>332</v>
      </c>
      <c r="G306" s="1081"/>
      <c r="H306" s="1087" t="s">
        <v>298</v>
      </c>
      <c r="I306" s="1081"/>
      <c r="J306" s="1087" t="s">
        <v>288</v>
      </c>
      <c r="K306" s="1081"/>
      <c r="L306" s="1081"/>
      <c r="M306" s="1087" t="s">
        <v>290</v>
      </c>
      <c r="N306" s="1081"/>
      <c r="O306" s="1081"/>
      <c r="P306" s="1087"/>
      <c r="Q306" s="1081"/>
      <c r="R306" s="1087"/>
      <c r="S306" s="1081"/>
      <c r="T306" s="1089" t="s">
        <v>334</v>
      </c>
      <c r="U306" s="1081"/>
      <c r="V306" s="1081"/>
      <c r="W306" s="1081"/>
      <c r="X306" s="1081"/>
      <c r="Y306" s="1081"/>
      <c r="Z306" s="1081"/>
      <c r="AA306" s="1081"/>
      <c r="AB306" s="1087" t="s">
        <v>281</v>
      </c>
      <c r="AC306" s="1081"/>
      <c r="AD306" s="1081"/>
      <c r="AE306" s="1081"/>
      <c r="AF306" s="1081"/>
      <c r="AG306" s="1087" t="s">
        <v>282</v>
      </c>
      <c r="AH306" s="1081"/>
      <c r="AI306" s="1081"/>
      <c r="AJ306" s="761" t="s">
        <v>68</v>
      </c>
      <c r="AK306" s="1088" t="s">
        <v>283</v>
      </c>
      <c r="AL306" s="1083"/>
      <c r="AM306" s="1083"/>
      <c r="AN306" s="1083"/>
      <c r="AO306" s="1083"/>
      <c r="AP306" s="1083"/>
      <c r="AQ306" s="889">
        <v>300000000</v>
      </c>
      <c r="AR306" s="967">
        <v>300000000</v>
      </c>
      <c r="AS306" s="890">
        <v>0</v>
      </c>
      <c r="AT306" s="890">
        <v>0</v>
      </c>
      <c r="AU306" s="1005">
        <v>265847553</v>
      </c>
      <c r="AV306" s="889">
        <v>34152447</v>
      </c>
      <c r="AW306" s="967">
        <v>69532252</v>
      </c>
      <c r="AX306" s="889">
        <v>196315301</v>
      </c>
      <c r="AY306" s="967">
        <v>61348245</v>
      </c>
      <c r="AZ306" s="889">
        <v>8184007</v>
      </c>
      <c r="BA306" s="889">
        <v>61348245</v>
      </c>
      <c r="BB306" s="890">
        <v>0</v>
      </c>
      <c r="BC306" s="890">
        <v>0</v>
      </c>
      <c r="BE306" s="891">
        <f t="shared" si="12"/>
        <v>0.88615851000000001</v>
      </c>
    </row>
    <row r="307" spans="1:57" s="859" customFormat="1" ht="12.75" x14ac:dyDescent="0.2">
      <c r="A307" s="909" t="str">
        <f t="shared" si="13"/>
        <v>C250210001202110</v>
      </c>
      <c r="B307" s="1084" t="s">
        <v>102</v>
      </c>
      <c r="C307" s="1081"/>
      <c r="D307" s="1084" t="s">
        <v>330</v>
      </c>
      <c r="E307" s="1081"/>
      <c r="F307" s="1084" t="s">
        <v>332</v>
      </c>
      <c r="G307" s="1081"/>
      <c r="H307" s="1084" t="s">
        <v>298</v>
      </c>
      <c r="I307" s="1081"/>
      <c r="J307" s="1084" t="s">
        <v>288</v>
      </c>
      <c r="K307" s="1081"/>
      <c r="L307" s="1081"/>
      <c r="M307" s="1084" t="s">
        <v>290</v>
      </c>
      <c r="N307" s="1081"/>
      <c r="O307" s="1081"/>
      <c r="P307" s="1084" t="s">
        <v>287</v>
      </c>
      <c r="Q307" s="1081"/>
      <c r="R307" s="1084"/>
      <c r="S307" s="1081"/>
      <c r="T307" s="1085" t="s">
        <v>340</v>
      </c>
      <c r="U307" s="1081"/>
      <c r="V307" s="1081"/>
      <c r="W307" s="1081"/>
      <c r="X307" s="1081"/>
      <c r="Y307" s="1081"/>
      <c r="Z307" s="1081"/>
      <c r="AA307" s="1081"/>
      <c r="AB307" s="1084" t="s">
        <v>281</v>
      </c>
      <c r="AC307" s="1081"/>
      <c r="AD307" s="1081"/>
      <c r="AE307" s="1081"/>
      <c r="AF307" s="1081"/>
      <c r="AG307" s="1084" t="s">
        <v>282</v>
      </c>
      <c r="AH307" s="1081"/>
      <c r="AI307" s="1081"/>
      <c r="AJ307" s="892" t="s">
        <v>68</v>
      </c>
      <c r="AK307" s="1086" t="s">
        <v>283</v>
      </c>
      <c r="AL307" s="1083"/>
      <c r="AM307" s="1083"/>
      <c r="AN307" s="1083"/>
      <c r="AO307" s="1083"/>
      <c r="AP307" s="1083"/>
      <c r="AQ307" s="893">
        <v>45000000</v>
      </c>
      <c r="AR307" s="968">
        <v>45000000</v>
      </c>
      <c r="AS307" s="894">
        <v>0</v>
      </c>
      <c r="AT307" s="894">
        <v>0</v>
      </c>
      <c r="AU307" s="1000">
        <v>45000000</v>
      </c>
      <c r="AV307" s="894">
        <v>0</v>
      </c>
      <c r="AW307" s="968">
        <v>15000000</v>
      </c>
      <c r="AX307" s="893">
        <v>30000000</v>
      </c>
      <c r="AY307" s="968">
        <v>15000000</v>
      </c>
      <c r="AZ307" s="894">
        <v>0</v>
      </c>
      <c r="BA307" s="893">
        <v>15000000</v>
      </c>
      <c r="BB307" s="894">
        <v>0</v>
      </c>
      <c r="BC307" s="894">
        <v>0</v>
      </c>
      <c r="BE307" s="895">
        <f t="shared" si="12"/>
        <v>1</v>
      </c>
    </row>
    <row r="308" spans="1:57" s="859" customFormat="1" ht="12.75" x14ac:dyDescent="0.2">
      <c r="A308" s="909" t="str">
        <f t="shared" si="13"/>
        <v>C250210001202210</v>
      </c>
      <c r="B308" s="1084" t="s">
        <v>102</v>
      </c>
      <c r="C308" s="1081"/>
      <c r="D308" s="1084" t="s">
        <v>330</v>
      </c>
      <c r="E308" s="1081"/>
      <c r="F308" s="1084" t="s">
        <v>332</v>
      </c>
      <c r="G308" s="1081"/>
      <c r="H308" s="1084" t="s">
        <v>298</v>
      </c>
      <c r="I308" s="1081"/>
      <c r="J308" s="1084" t="s">
        <v>288</v>
      </c>
      <c r="K308" s="1081"/>
      <c r="L308" s="1081"/>
      <c r="M308" s="1084" t="s">
        <v>290</v>
      </c>
      <c r="N308" s="1081"/>
      <c r="O308" s="1081"/>
      <c r="P308" s="1084" t="s">
        <v>290</v>
      </c>
      <c r="Q308" s="1081"/>
      <c r="R308" s="1084"/>
      <c r="S308" s="1081"/>
      <c r="T308" s="1085" t="s">
        <v>335</v>
      </c>
      <c r="U308" s="1081"/>
      <c r="V308" s="1081"/>
      <c r="W308" s="1081"/>
      <c r="X308" s="1081"/>
      <c r="Y308" s="1081"/>
      <c r="Z308" s="1081"/>
      <c r="AA308" s="1081"/>
      <c r="AB308" s="1084" t="s">
        <v>281</v>
      </c>
      <c r="AC308" s="1081"/>
      <c r="AD308" s="1081"/>
      <c r="AE308" s="1081"/>
      <c r="AF308" s="1081"/>
      <c r="AG308" s="1084" t="s">
        <v>282</v>
      </c>
      <c r="AH308" s="1081"/>
      <c r="AI308" s="1081"/>
      <c r="AJ308" s="892" t="s">
        <v>68</v>
      </c>
      <c r="AK308" s="1086" t="s">
        <v>283</v>
      </c>
      <c r="AL308" s="1083"/>
      <c r="AM308" s="1083"/>
      <c r="AN308" s="1083"/>
      <c r="AO308" s="1083"/>
      <c r="AP308" s="1083"/>
      <c r="AQ308" s="893">
        <v>101000000</v>
      </c>
      <c r="AR308" s="968">
        <v>101000000</v>
      </c>
      <c r="AS308" s="894">
        <v>0</v>
      </c>
      <c r="AT308" s="894">
        <v>0</v>
      </c>
      <c r="AU308" s="1000">
        <v>101000000</v>
      </c>
      <c r="AV308" s="894">
        <v>0</v>
      </c>
      <c r="AW308" s="969">
        <v>0</v>
      </c>
      <c r="AX308" s="893">
        <v>101000000</v>
      </c>
      <c r="AY308" s="969">
        <v>0</v>
      </c>
      <c r="AZ308" s="894">
        <v>0</v>
      </c>
      <c r="BA308" s="894">
        <v>0</v>
      </c>
      <c r="BB308" s="894">
        <v>0</v>
      </c>
      <c r="BC308" s="894">
        <v>0</v>
      </c>
      <c r="BE308" s="895">
        <f t="shared" si="12"/>
        <v>1</v>
      </c>
    </row>
    <row r="309" spans="1:57" s="859" customFormat="1" ht="12.75" x14ac:dyDescent="0.2">
      <c r="A309" s="909" t="str">
        <f t="shared" si="13"/>
        <v>C250210001202310</v>
      </c>
      <c r="B309" s="1084" t="s">
        <v>102</v>
      </c>
      <c r="C309" s="1081"/>
      <c r="D309" s="1084" t="s">
        <v>330</v>
      </c>
      <c r="E309" s="1081"/>
      <c r="F309" s="1084" t="s">
        <v>332</v>
      </c>
      <c r="G309" s="1081"/>
      <c r="H309" s="1084" t="s">
        <v>298</v>
      </c>
      <c r="I309" s="1081"/>
      <c r="J309" s="1084" t="s">
        <v>288</v>
      </c>
      <c r="K309" s="1081"/>
      <c r="L309" s="1081"/>
      <c r="M309" s="1084" t="s">
        <v>290</v>
      </c>
      <c r="N309" s="1081"/>
      <c r="O309" s="1081"/>
      <c r="P309" s="1084" t="s">
        <v>297</v>
      </c>
      <c r="Q309" s="1081"/>
      <c r="R309" s="1084"/>
      <c r="S309" s="1081"/>
      <c r="T309" s="1085" t="s">
        <v>336</v>
      </c>
      <c r="U309" s="1081"/>
      <c r="V309" s="1081"/>
      <c r="W309" s="1081"/>
      <c r="X309" s="1081"/>
      <c r="Y309" s="1081"/>
      <c r="Z309" s="1081"/>
      <c r="AA309" s="1081"/>
      <c r="AB309" s="1084" t="s">
        <v>281</v>
      </c>
      <c r="AC309" s="1081"/>
      <c r="AD309" s="1081"/>
      <c r="AE309" s="1081"/>
      <c r="AF309" s="1081"/>
      <c r="AG309" s="1084" t="s">
        <v>282</v>
      </c>
      <c r="AH309" s="1081"/>
      <c r="AI309" s="1081"/>
      <c r="AJ309" s="892" t="s">
        <v>68</v>
      </c>
      <c r="AK309" s="1086" t="s">
        <v>283</v>
      </c>
      <c r="AL309" s="1083"/>
      <c r="AM309" s="1083"/>
      <c r="AN309" s="1083"/>
      <c r="AO309" s="1083"/>
      <c r="AP309" s="1083"/>
      <c r="AQ309" s="893">
        <v>49000000</v>
      </c>
      <c r="AR309" s="968">
        <v>49000000</v>
      </c>
      <c r="AS309" s="894">
        <v>0</v>
      </c>
      <c r="AT309" s="894">
        <v>0</v>
      </c>
      <c r="AU309" s="1000">
        <v>49000000</v>
      </c>
      <c r="AV309" s="894">
        <v>0</v>
      </c>
      <c r="AW309" s="968">
        <v>9188566</v>
      </c>
      <c r="AX309" s="893">
        <v>39811434</v>
      </c>
      <c r="AY309" s="968">
        <v>3868607</v>
      </c>
      <c r="AZ309" s="893">
        <v>5319959</v>
      </c>
      <c r="BA309" s="893">
        <v>3868607</v>
      </c>
      <c r="BB309" s="894">
        <v>0</v>
      </c>
      <c r="BC309" s="894">
        <v>0</v>
      </c>
      <c r="BE309" s="895">
        <f t="shared" si="12"/>
        <v>1</v>
      </c>
    </row>
    <row r="310" spans="1:57" s="859" customFormat="1" ht="15" customHeight="1" x14ac:dyDescent="0.2">
      <c r="A310" s="909" t="str">
        <f t="shared" si="13"/>
        <v>C250210001202410</v>
      </c>
      <c r="B310" s="1084" t="s">
        <v>102</v>
      </c>
      <c r="C310" s="1081"/>
      <c r="D310" s="1084" t="s">
        <v>330</v>
      </c>
      <c r="E310" s="1081"/>
      <c r="F310" s="1084" t="s">
        <v>332</v>
      </c>
      <c r="G310" s="1081"/>
      <c r="H310" s="1084" t="s">
        <v>298</v>
      </c>
      <c r="I310" s="1081"/>
      <c r="J310" s="1084" t="s">
        <v>288</v>
      </c>
      <c r="K310" s="1081"/>
      <c r="L310" s="1081"/>
      <c r="M310" s="1084" t="s">
        <v>290</v>
      </c>
      <c r="N310" s="1081"/>
      <c r="O310" s="1081"/>
      <c r="P310" s="1084" t="s">
        <v>291</v>
      </c>
      <c r="Q310" s="1081"/>
      <c r="R310" s="1084"/>
      <c r="S310" s="1081"/>
      <c r="T310" s="1085" t="s">
        <v>87</v>
      </c>
      <c r="U310" s="1081"/>
      <c r="V310" s="1081"/>
      <c r="W310" s="1081"/>
      <c r="X310" s="1081"/>
      <c r="Y310" s="1081"/>
      <c r="Z310" s="1081"/>
      <c r="AA310" s="1081"/>
      <c r="AB310" s="1084" t="s">
        <v>281</v>
      </c>
      <c r="AC310" s="1081"/>
      <c r="AD310" s="1081"/>
      <c r="AE310" s="1081"/>
      <c r="AF310" s="1081"/>
      <c r="AG310" s="1084" t="s">
        <v>282</v>
      </c>
      <c r="AH310" s="1081"/>
      <c r="AI310" s="1081"/>
      <c r="AJ310" s="892" t="s">
        <v>68</v>
      </c>
      <c r="AK310" s="1086" t="s">
        <v>283</v>
      </c>
      <c r="AL310" s="1083"/>
      <c r="AM310" s="1083"/>
      <c r="AN310" s="1083"/>
      <c r="AO310" s="1083"/>
      <c r="AP310" s="1083"/>
      <c r="AQ310" s="893">
        <v>95000000</v>
      </c>
      <c r="AR310" s="968">
        <v>95000000</v>
      </c>
      <c r="AS310" s="894">
        <v>0</v>
      </c>
      <c r="AT310" s="894">
        <v>0</v>
      </c>
      <c r="AU310" s="1000">
        <v>60847553</v>
      </c>
      <c r="AV310" s="893">
        <v>34152447</v>
      </c>
      <c r="AW310" s="968">
        <v>45343686</v>
      </c>
      <c r="AX310" s="893">
        <v>15503867</v>
      </c>
      <c r="AY310" s="968">
        <v>42479638</v>
      </c>
      <c r="AZ310" s="893">
        <v>2864048</v>
      </c>
      <c r="BA310" s="893">
        <v>42479638</v>
      </c>
      <c r="BB310" s="894">
        <v>0</v>
      </c>
      <c r="BC310" s="894">
        <v>0</v>
      </c>
      <c r="BE310" s="895">
        <f t="shared" si="12"/>
        <v>0.64050055789473681</v>
      </c>
    </row>
    <row r="311" spans="1:57" s="859" customFormat="1" ht="15" customHeight="1" x14ac:dyDescent="0.2">
      <c r="A311" s="909" t="str">
        <f t="shared" si="13"/>
        <v>C250210001202610</v>
      </c>
      <c r="B311" s="1084" t="s">
        <v>102</v>
      </c>
      <c r="C311" s="1081"/>
      <c r="D311" s="1084" t="s">
        <v>330</v>
      </c>
      <c r="E311" s="1081"/>
      <c r="F311" s="1084" t="s">
        <v>332</v>
      </c>
      <c r="G311" s="1081"/>
      <c r="H311" s="1084" t="s">
        <v>298</v>
      </c>
      <c r="I311" s="1081"/>
      <c r="J311" s="1084" t="s">
        <v>288</v>
      </c>
      <c r="K311" s="1081"/>
      <c r="L311" s="1081"/>
      <c r="M311" s="1084" t="s">
        <v>290</v>
      </c>
      <c r="N311" s="1081"/>
      <c r="O311" s="1081"/>
      <c r="P311" s="1084" t="s">
        <v>300</v>
      </c>
      <c r="Q311" s="1081"/>
      <c r="R311" s="1084"/>
      <c r="S311" s="1081"/>
      <c r="T311" s="1085" t="s">
        <v>337</v>
      </c>
      <c r="U311" s="1081"/>
      <c r="V311" s="1081"/>
      <c r="W311" s="1081"/>
      <c r="X311" s="1081"/>
      <c r="Y311" s="1081"/>
      <c r="Z311" s="1081"/>
      <c r="AA311" s="1081"/>
      <c r="AB311" s="1084" t="s">
        <v>281</v>
      </c>
      <c r="AC311" s="1081"/>
      <c r="AD311" s="1081"/>
      <c r="AE311" s="1081"/>
      <c r="AF311" s="1081"/>
      <c r="AG311" s="1084" t="s">
        <v>282</v>
      </c>
      <c r="AH311" s="1081"/>
      <c r="AI311" s="1081"/>
      <c r="AJ311" s="892" t="s">
        <v>68</v>
      </c>
      <c r="AK311" s="1086" t="s">
        <v>283</v>
      </c>
      <c r="AL311" s="1083"/>
      <c r="AM311" s="1083"/>
      <c r="AN311" s="1083"/>
      <c r="AO311" s="1083"/>
      <c r="AP311" s="1083"/>
      <c r="AQ311" s="893">
        <v>10000000</v>
      </c>
      <c r="AR311" s="968">
        <v>10000000</v>
      </c>
      <c r="AS311" s="894">
        <v>0</v>
      </c>
      <c r="AT311" s="894">
        <v>0</v>
      </c>
      <c r="AU311" s="1000">
        <v>10000000</v>
      </c>
      <c r="AV311" s="894">
        <v>0</v>
      </c>
      <c r="AW311" s="969">
        <v>0</v>
      </c>
      <c r="AX311" s="893">
        <v>10000000</v>
      </c>
      <c r="AY311" s="969">
        <v>0</v>
      </c>
      <c r="AZ311" s="894">
        <v>0</v>
      </c>
      <c r="BA311" s="894">
        <v>0</v>
      </c>
      <c r="BB311" s="894">
        <v>0</v>
      </c>
      <c r="BC311" s="894">
        <v>0</v>
      </c>
      <c r="BE311" s="895">
        <f t="shared" si="12"/>
        <v>1</v>
      </c>
    </row>
    <row r="312" spans="1:57" s="956" customFormat="1" ht="12.75" x14ac:dyDescent="0.2">
      <c r="A312" s="952" t="str">
        <f t="shared" si="13"/>
        <v>C2502100014010</v>
      </c>
      <c r="B312" s="1092" t="s">
        <v>102</v>
      </c>
      <c r="C312" s="1093"/>
      <c r="D312" s="1092" t="s">
        <v>330</v>
      </c>
      <c r="E312" s="1093"/>
      <c r="F312" s="1092" t="s">
        <v>332</v>
      </c>
      <c r="G312" s="1093"/>
      <c r="H312" s="1092" t="s">
        <v>293</v>
      </c>
      <c r="I312" s="1093"/>
      <c r="J312" s="1092" t="s">
        <v>288</v>
      </c>
      <c r="K312" s="1093"/>
      <c r="L312" s="1093"/>
      <c r="M312" s="1092"/>
      <c r="N312" s="1093"/>
      <c r="O312" s="1093"/>
      <c r="P312" s="1092"/>
      <c r="Q312" s="1093"/>
      <c r="R312" s="1092"/>
      <c r="S312" s="1093"/>
      <c r="T312" s="1094" t="s">
        <v>936</v>
      </c>
      <c r="U312" s="1095"/>
      <c r="V312" s="1095"/>
      <c r="W312" s="1095"/>
      <c r="X312" s="1095"/>
      <c r="Y312" s="1095"/>
      <c r="Z312" s="1095"/>
      <c r="AA312" s="1095"/>
      <c r="AB312" s="1092" t="s">
        <v>281</v>
      </c>
      <c r="AC312" s="1093"/>
      <c r="AD312" s="1093"/>
      <c r="AE312" s="1093"/>
      <c r="AF312" s="1093"/>
      <c r="AG312" s="1092" t="s">
        <v>282</v>
      </c>
      <c r="AH312" s="1093"/>
      <c r="AI312" s="1093"/>
      <c r="AJ312" s="958" t="s">
        <v>68</v>
      </c>
      <c r="AK312" s="1090" t="s">
        <v>283</v>
      </c>
      <c r="AL312" s="1091"/>
      <c r="AM312" s="1091"/>
      <c r="AN312" s="1091"/>
      <c r="AO312" s="1091"/>
      <c r="AP312" s="1091"/>
      <c r="AQ312" s="959">
        <v>350000000</v>
      </c>
      <c r="AR312" s="960">
        <v>0</v>
      </c>
      <c r="AS312" s="959">
        <v>350000000</v>
      </c>
      <c r="AT312" s="960">
        <v>0</v>
      </c>
      <c r="AU312" s="1007">
        <v>0</v>
      </c>
      <c r="AV312" s="960">
        <v>0</v>
      </c>
      <c r="AW312" s="970">
        <v>0</v>
      </c>
      <c r="AX312" s="960">
        <v>0</v>
      </c>
      <c r="AY312" s="970">
        <v>0</v>
      </c>
      <c r="AZ312" s="960">
        <v>0</v>
      </c>
      <c r="BA312" s="960">
        <v>0</v>
      </c>
      <c r="BB312" s="960">
        <v>0</v>
      </c>
      <c r="BC312" s="960">
        <v>0</v>
      </c>
      <c r="BE312" s="961">
        <f t="shared" si="12"/>
        <v>0</v>
      </c>
    </row>
    <row r="313" spans="1:57" s="859" customFormat="1" ht="12.75" x14ac:dyDescent="0.2">
      <c r="A313" s="909" t="str">
        <f t="shared" si="13"/>
        <v>C250210001410</v>
      </c>
      <c r="B313" s="1087" t="s">
        <v>102</v>
      </c>
      <c r="C313" s="1081"/>
      <c r="D313" s="1087" t="s">
        <v>330</v>
      </c>
      <c r="E313" s="1081"/>
      <c r="F313" s="1087" t="s">
        <v>332</v>
      </c>
      <c r="G313" s="1081"/>
      <c r="H313" s="1087" t="s">
        <v>293</v>
      </c>
      <c r="I313" s="1081"/>
      <c r="J313" s="1087" t="s">
        <v>244</v>
      </c>
      <c r="K313" s="1081"/>
      <c r="L313" s="1081"/>
      <c r="M313" s="1087" t="s">
        <v>244</v>
      </c>
      <c r="N313" s="1081"/>
      <c r="O313" s="1081"/>
      <c r="P313" s="1087" t="s">
        <v>244</v>
      </c>
      <c r="Q313" s="1081"/>
      <c r="R313" s="1087" t="s">
        <v>244</v>
      </c>
      <c r="S313" s="1081"/>
      <c r="T313" s="1089" t="s">
        <v>936</v>
      </c>
      <c r="U313" s="1081"/>
      <c r="V313" s="1081"/>
      <c r="W313" s="1081"/>
      <c r="X313" s="1081"/>
      <c r="Y313" s="1081"/>
      <c r="Z313" s="1081"/>
      <c r="AA313" s="1081"/>
      <c r="AB313" s="1087" t="s">
        <v>281</v>
      </c>
      <c r="AC313" s="1081"/>
      <c r="AD313" s="1081"/>
      <c r="AE313" s="1081"/>
      <c r="AF313" s="1081"/>
      <c r="AG313" s="1087" t="s">
        <v>282</v>
      </c>
      <c r="AH313" s="1081"/>
      <c r="AI313" s="1081"/>
      <c r="AJ313" s="761" t="s">
        <v>68</v>
      </c>
      <c r="AK313" s="1088" t="s">
        <v>283</v>
      </c>
      <c r="AL313" s="1083"/>
      <c r="AM313" s="1083"/>
      <c r="AN313" s="1083"/>
      <c r="AO313" s="1083"/>
      <c r="AP313" s="1083"/>
      <c r="AQ313" s="889">
        <v>350000000</v>
      </c>
      <c r="AR313" s="970">
        <v>0</v>
      </c>
      <c r="AS313" s="889">
        <v>350000000</v>
      </c>
      <c r="AT313" s="890">
        <v>0</v>
      </c>
      <c r="AU313" s="1007">
        <v>0</v>
      </c>
      <c r="AV313" s="890">
        <v>0</v>
      </c>
      <c r="AW313" s="970">
        <v>0</v>
      </c>
      <c r="AX313" s="890">
        <v>0</v>
      </c>
      <c r="AY313" s="970">
        <v>0</v>
      </c>
      <c r="AZ313" s="890">
        <v>0</v>
      </c>
      <c r="BA313" s="890">
        <v>0</v>
      </c>
      <c r="BB313" s="890">
        <v>0</v>
      </c>
      <c r="BC313" s="890">
        <v>0</v>
      </c>
      <c r="BE313" s="891">
        <f t="shared" si="12"/>
        <v>0</v>
      </c>
    </row>
    <row r="314" spans="1:57" s="859" customFormat="1" ht="12.75" x14ac:dyDescent="0.2">
      <c r="A314" s="909" t="str">
        <f t="shared" si="13"/>
        <v>C25021000140210</v>
      </c>
      <c r="B314" s="1087" t="s">
        <v>102</v>
      </c>
      <c r="C314" s="1081"/>
      <c r="D314" s="1087" t="s">
        <v>330</v>
      </c>
      <c r="E314" s="1081"/>
      <c r="F314" s="1087" t="s">
        <v>332</v>
      </c>
      <c r="G314" s="1081"/>
      <c r="H314" s="1087" t="s">
        <v>293</v>
      </c>
      <c r="I314" s="1081"/>
      <c r="J314" s="1087" t="s">
        <v>288</v>
      </c>
      <c r="K314" s="1081"/>
      <c r="L314" s="1081"/>
      <c r="M314" s="1087" t="s">
        <v>290</v>
      </c>
      <c r="N314" s="1081"/>
      <c r="O314" s="1081"/>
      <c r="P314" s="1087"/>
      <c r="Q314" s="1081"/>
      <c r="R314" s="1087"/>
      <c r="S314" s="1081"/>
      <c r="T314" s="1089" t="s">
        <v>334</v>
      </c>
      <c r="U314" s="1081"/>
      <c r="V314" s="1081"/>
      <c r="W314" s="1081"/>
      <c r="X314" s="1081"/>
      <c r="Y314" s="1081"/>
      <c r="Z314" s="1081"/>
      <c r="AA314" s="1081"/>
      <c r="AB314" s="1087" t="s">
        <v>281</v>
      </c>
      <c r="AC314" s="1081"/>
      <c r="AD314" s="1081"/>
      <c r="AE314" s="1081"/>
      <c r="AF314" s="1081"/>
      <c r="AG314" s="1087" t="s">
        <v>282</v>
      </c>
      <c r="AH314" s="1081"/>
      <c r="AI314" s="1081"/>
      <c r="AJ314" s="761" t="s">
        <v>68</v>
      </c>
      <c r="AK314" s="1088" t="s">
        <v>283</v>
      </c>
      <c r="AL314" s="1083"/>
      <c r="AM314" s="1083"/>
      <c r="AN314" s="1083"/>
      <c r="AO314" s="1083"/>
      <c r="AP314" s="1083"/>
      <c r="AQ314" s="889">
        <v>350000000</v>
      </c>
      <c r="AR314" s="970">
        <v>0</v>
      </c>
      <c r="AS314" s="889">
        <v>350000000</v>
      </c>
      <c r="AT314" s="890">
        <v>0</v>
      </c>
      <c r="AU314" s="1007">
        <v>0</v>
      </c>
      <c r="AV314" s="890">
        <v>0</v>
      </c>
      <c r="AW314" s="970">
        <v>0</v>
      </c>
      <c r="AX314" s="890">
        <v>0</v>
      </c>
      <c r="AY314" s="970">
        <v>0</v>
      </c>
      <c r="AZ314" s="890">
        <v>0</v>
      </c>
      <c r="BA314" s="890">
        <v>0</v>
      </c>
      <c r="BB314" s="890">
        <v>0</v>
      </c>
      <c r="BC314" s="890">
        <v>0</v>
      </c>
      <c r="BE314" s="891">
        <f t="shared" si="12"/>
        <v>0</v>
      </c>
    </row>
    <row r="315" spans="1:57" s="859" customFormat="1" ht="12.75" x14ac:dyDescent="0.2">
      <c r="A315" s="909" t="str">
        <f t="shared" si="13"/>
        <v>C250210001402110</v>
      </c>
      <c r="B315" s="1084" t="s">
        <v>102</v>
      </c>
      <c r="C315" s="1081"/>
      <c r="D315" s="1084" t="s">
        <v>330</v>
      </c>
      <c r="E315" s="1081"/>
      <c r="F315" s="1084" t="s">
        <v>332</v>
      </c>
      <c r="G315" s="1081"/>
      <c r="H315" s="1084" t="s">
        <v>293</v>
      </c>
      <c r="I315" s="1081"/>
      <c r="J315" s="1084" t="s">
        <v>288</v>
      </c>
      <c r="K315" s="1081"/>
      <c r="L315" s="1081"/>
      <c r="M315" s="1084" t="s">
        <v>290</v>
      </c>
      <c r="N315" s="1081"/>
      <c r="O315" s="1081"/>
      <c r="P315" s="1084" t="s">
        <v>287</v>
      </c>
      <c r="Q315" s="1081"/>
      <c r="R315" s="1084"/>
      <c r="S315" s="1081"/>
      <c r="T315" s="1085" t="s">
        <v>340</v>
      </c>
      <c r="U315" s="1081"/>
      <c r="V315" s="1081"/>
      <c r="W315" s="1081"/>
      <c r="X315" s="1081"/>
      <c r="Y315" s="1081"/>
      <c r="Z315" s="1081"/>
      <c r="AA315" s="1081"/>
      <c r="AB315" s="1084" t="s">
        <v>281</v>
      </c>
      <c r="AC315" s="1081"/>
      <c r="AD315" s="1081"/>
      <c r="AE315" s="1081"/>
      <c r="AF315" s="1081"/>
      <c r="AG315" s="1084" t="s">
        <v>282</v>
      </c>
      <c r="AH315" s="1081"/>
      <c r="AI315" s="1081"/>
      <c r="AJ315" s="892" t="s">
        <v>68</v>
      </c>
      <c r="AK315" s="1086" t="s">
        <v>283</v>
      </c>
      <c r="AL315" s="1083"/>
      <c r="AM315" s="1083"/>
      <c r="AN315" s="1083"/>
      <c r="AO315" s="1083"/>
      <c r="AP315" s="1083"/>
      <c r="AQ315" s="893">
        <v>341000000</v>
      </c>
      <c r="AR315" s="969">
        <v>0</v>
      </c>
      <c r="AS315" s="893">
        <v>341000000</v>
      </c>
      <c r="AT315" s="894">
        <v>0</v>
      </c>
      <c r="AU315" s="1006">
        <v>0</v>
      </c>
      <c r="AV315" s="894">
        <v>0</v>
      </c>
      <c r="AW315" s="969">
        <v>0</v>
      </c>
      <c r="AX315" s="894">
        <v>0</v>
      </c>
      <c r="AY315" s="969">
        <v>0</v>
      </c>
      <c r="AZ315" s="894">
        <v>0</v>
      </c>
      <c r="BA315" s="894">
        <v>0</v>
      </c>
      <c r="BB315" s="894">
        <v>0</v>
      </c>
      <c r="BC315" s="894">
        <v>0</v>
      </c>
      <c r="BE315" s="895">
        <f t="shared" si="12"/>
        <v>0</v>
      </c>
    </row>
    <row r="316" spans="1:57" s="859" customFormat="1" ht="15" customHeight="1" x14ac:dyDescent="0.2">
      <c r="A316" s="909" t="str">
        <f t="shared" si="13"/>
        <v>C250210001402210</v>
      </c>
      <c r="B316" s="1084" t="s">
        <v>102</v>
      </c>
      <c r="C316" s="1081"/>
      <c r="D316" s="1084" t="s">
        <v>330</v>
      </c>
      <c r="E316" s="1081"/>
      <c r="F316" s="1084" t="s">
        <v>332</v>
      </c>
      <c r="G316" s="1081"/>
      <c r="H316" s="1084" t="s">
        <v>293</v>
      </c>
      <c r="I316" s="1081"/>
      <c r="J316" s="1084" t="s">
        <v>288</v>
      </c>
      <c r="K316" s="1081"/>
      <c r="L316" s="1081"/>
      <c r="M316" s="1084" t="s">
        <v>290</v>
      </c>
      <c r="N316" s="1081"/>
      <c r="O316" s="1081"/>
      <c r="P316" s="1084" t="s">
        <v>290</v>
      </c>
      <c r="Q316" s="1081"/>
      <c r="R316" s="1084"/>
      <c r="S316" s="1081"/>
      <c r="T316" s="1085" t="s">
        <v>335</v>
      </c>
      <c r="U316" s="1081"/>
      <c r="V316" s="1081"/>
      <c r="W316" s="1081"/>
      <c r="X316" s="1081"/>
      <c r="Y316" s="1081"/>
      <c r="Z316" s="1081"/>
      <c r="AA316" s="1081"/>
      <c r="AB316" s="1084" t="s">
        <v>281</v>
      </c>
      <c r="AC316" s="1081"/>
      <c r="AD316" s="1081"/>
      <c r="AE316" s="1081"/>
      <c r="AF316" s="1081"/>
      <c r="AG316" s="1084" t="s">
        <v>282</v>
      </c>
      <c r="AH316" s="1081"/>
      <c r="AI316" s="1081"/>
      <c r="AJ316" s="892" t="s">
        <v>68</v>
      </c>
      <c r="AK316" s="1086" t="s">
        <v>283</v>
      </c>
      <c r="AL316" s="1083"/>
      <c r="AM316" s="1083"/>
      <c r="AN316" s="1083"/>
      <c r="AO316" s="1083"/>
      <c r="AP316" s="1083"/>
      <c r="AQ316" s="893">
        <v>9000000</v>
      </c>
      <c r="AR316" s="969">
        <v>0</v>
      </c>
      <c r="AS316" s="893">
        <v>9000000</v>
      </c>
      <c r="AT316" s="894">
        <v>0</v>
      </c>
      <c r="AU316" s="1006">
        <v>0</v>
      </c>
      <c r="AV316" s="894">
        <v>0</v>
      </c>
      <c r="AW316" s="969">
        <v>0</v>
      </c>
      <c r="AX316" s="894">
        <v>0</v>
      </c>
      <c r="AY316" s="969">
        <v>0</v>
      </c>
      <c r="AZ316" s="894">
        <v>0</v>
      </c>
      <c r="BA316" s="894">
        <v>0</v>
      </c>
      <c r="BB316" s="894">
        <v>0</v>
      </c>
      <c r="BC316" s="894">
        <v>0</v>
      </c>
      <c r="BE316" s="895">
        <f t="shared" si="12"/>
        <v>0</v>
      </c>
    </row>
    <row r="317" spans="1:57" s="859" customFormat="1" ht="15" customHeight="1" x14ac:dyDescent="0.2">
      <c r="A317" s="909" t="str">
        <f t="shared" si="13"/>
        <v>C259910</v>
      </c>
      <c r="B317" s="1087" t="s">
        <v>102</v>
      </c>
      <c r="C317" s="1081"/>
      <c r="D317" s="1087" t="s">
        <v>345</v>
      </c>
      <c r="E317" s="1081"/>
      <c r="F317" s="1087"/>
      <c r="G317" s="1081"/>
      <c r="H317" s="1087"/>
      <c r="I317" s="1081"/>
      <c r="J317" s="1087"/>
      <c r="K317" s="1081"/>
      <c r="L317" s="1081"/>
      <c r="M317" s="1087"/>
      <c r="N317" s="1081"/>
      <c r="O317" s="1081"/>
      <c r="P317" s="1087"/>
      <c r="Q317" s="1081"/>
      <c r="R317" s="1087"/>
      <c r="S317" s="1081"/>
      <c r="T317" s="1089" t="s">
        <v>346</v>
      </c>
      <c r="U317" s="1081"/>
      <c r="V317" s="1081"/>
      <c r="W317" s="1081"/>
      <c r="X317" s="1081"/>
      <c r="Y317" s="1081"/>
      <c r="Z317" s="1081"/>
      <c r="AA317" s="1081"/>
      <c r="AB317" s="1087" t="s">
        <v>281</v>
      </c>
      <c r="AC317" s="1081"/>
      <c r="AD317" s="1081"/>
      <c r="AE317" s="1081"/>
      <c r="AF317" s="1081"/>
      <c r="AG317" s="1087" t="s">
        <v>282</v>
      </c>
      <c r="AH317" s="1081"/>
      <c r="AI317" s="1081"/>
      <c r="AJ317" s="761" t="s">
        <v>68</v>
      </c>
      <c r="AK317" s="1088" t="s">
        <v>283</v>
      </c>
      <c r="AL317" s="1083"/>
      <c r="AM317" s="1083"/>
      <c r="AN317" s="1083"/>
      <c r="AO317" s="1083"/>
      <c r="AP317" s="1083"/>
      <c r="AQ317" s="889">
        <v>9670420000</v>
      </c>
      <c r="AR317" s="967">
        <v>6728812245</v>
      </c>
      <c r="AS317" s="889">
        <v>2941607755</v>
      </c>
      <c r="AT317" s="890">
        <v>0</v>
      </c>
      <c r="AU317" s="1005">
        <v>3392988391.7199998</v>
      </c>
      <c r="AV317" s="889">
        <v>3335823853.2800002</v>
      </c>
      <c r="AW317" s="967">
        <v>866866784</v>
      </c>
      <c r="AX317" s="889">
        <v>2526121607.7199998</v>
      </c>
      <c r="AY317" s="967">
        <v>760088977</v>
      </c>
      <c r="AZ317" s="889">
        <v>106777807</v>
      </c>
      <c r="BA317" s="889">
        <v>155603977</v>
      </c>
      <c r="BB317" s="889">
        <v>604485000</v>
      </c>
      <c r="BC317" s="890">
        <v>0</v>
      </c>
      <c r="BE317" s="891">
        <f t="shared" si="12"/>
        <v>0.35086256767751556</v>
      </c>
    </row>
    <row r="318" spans="1:57" s="859" customFormat="1" ht="15" customHeight="1" x14ac:dyDescent="0.2">
      <c r="A318" s="909" t="str">
        <f t="shared" si="13"/>
        <v>C259913</v>
      </c>
      <c r="B318" s="1087" t="s">
        <v>102</v>
      </c>
      <c r="C318" s="1081"/>
      <c r="D318" s="1087" t="s">
        <v>345</v>
      </c>
      <c r="E318" s="1081"/>
      <c r="F318" s="1087"/>
      <c r="G318" s="1081"/>
      <c r="H318" s="1087"/>
      <c r="I318" s="1081"/>
      <c r="J318" s="1087"/>
      <c r="K318" s="1081"/>
      <c r="L318" s="1081"/>
      <c r="M318" s="1087"/>
      <c r="N318" s="1081"/>
      <c r="O318" s="1081"/>
      <c r="P318" s="1087"/>
      <c r="Q318" s="1081"/>
      <c r="R318" s="1087"/>
      <c r="S318" s="1081"/>
      <c r="T318" s="1089" t="s">
        <v>346</v>
      </c>
      <c r="U318" s="1081"/>
      <c r="V318" s="1081"/>
      <c r="W318" s="1081"/>
      <c r="X318" s="1081"/>
      <c r="Y318" s="1081"/>
      <c r="Z318" s="1081"/>
      <c r="AA318" s="1081"/>
      <c r="AB318" s="1087" t="s">
        <v>281</v>
      </c>
      <c r="AC318" s="1081"/>
      <c r="AD318" s="1081"/>
      <c r="AE318" s="1081"/>
      <c r="AF318" s="1081"/>
      <c r="AG318" s="1087" t="s">
        <v>282</v>
      </c>
      <c r="AH318" s="1081"/>
      <c r="AI318" s="1081"/>
      <c r="AJ318" s="761" t="s">
        <v>311</v>
      </c>
      <c r="AK318" s="1088" t="s">
        <v>329</v>
      </c>
      <c r="AL318" s="1083"/>
      <c r="AM318" s="1083"/>
      <c r="AN318" s="1083"/>
      <c r="AO318" s="1083"/>
      <c r="AP318" s="1083"/>
      <c r="AQ318" s="889">
        <v>5000000000</v>
      </c>
      <c r="AR318" s="967">
        <v>5000000000</v>
      </c>
      <c r="AS318" s="890">
        <v>0</v>
      </c>
      <c r="AT318" s="890">
        <v>0</v>
      </c>
      <c r="AU318" s="1005">
        <v>5000000000</v>
      </c>
      <c r="AV318" s="890">
        <v>0</v>
      </c>
      <c r="AW318" s="967">
        <v>1104599320.6900001</v>
      </c>
      <c r="AX318" s="889">
        <v>3895400679.3099999</v>
      </c>
      <c r="AY318" s="967">
        <v>1104599320.6900001</v>
      </c>
      <c r="AZ318" s="890">
        <v>0</v>
      </c>
      <c r="BA318" s="889">
        <v>1104599320.6900001</v>
      </c>
      <c r="BB318" s="890">
        <v>0</v>
      </c>
      <c r="BC318" s="890">
        <v>0</v>
      </c>
      <c r="BE318" s="891">
        <f t="shared" si="12"/>
        <v>1</v>
      </c>
    </row>
    <row r="319" spans="1:57" s="859" customFormat="1" ht="15" customHeight="1" x14ac:dyDescent="0.2">
      <c r="A319" s="909" t="str">
        <f t="shared" si="13"/>
        <v>C2599100010</v>
      </c>
      <c r="B319" s="1087" t="s">
        <v>102</v>
      </c>
      <c r="C319" s="1081"/>
      <c r="D319" s="1087" t="s">
        <v>345</v>
      </c>
      <c r="E319" s="1081"/>
      <c r="F319" s="1087" t="s">
        <v>332</v>
      </c>
      <c r="G319" s="1081"/>
      <c r="H319" s="1087"/>
      <c r="I319" s="1081"/>
      <c r="J319" s="1087"/>
      <c r="K319" s="1081"/>
      <c r="L319" s="1081"/>
      <c r="M319" s="1087"/>
      <c r="N319" s="1081"/>
      <c r="O319" s="1081"/>
      <c r="P319" s="1087"/>
      <c r="Q319" s="1081"/>
      <c r="R319" s="1087"/>
      <c r="S319" s="1081"/>
      <c r="T319" s="1089" t="s">
        <v>333</v>
      </c>
      <c r="U319" s="1081"/>
      <c r="V319" s="1081"/>
      <c r="W319" s="1081"/>
      <c r="X319" s="1081"/>
      <c r="Y319" s="1081"/>
      <c r="Z319" s="1081"/>
      <c r="AA319" s="1081"/>
      <c r="AB319" s="1087" t="s">
        <v>281</v>
      </c>
      <c r="AC319" s="1081"/>
      <c r="AD319" s="1081"/>
      <c r="AE319" s="1081"/>
      <c r="AF319" s="1081"/>
      <c r="AG319" s="1087" t="s">
        <v>282</v>
      </c>
      <c r="AH319" s="1081"/>
      <c r="AI319" s="1081"/>
      <c r="AJ319" s="761" t="s">
        <v>68</v>
      </c>
      <c r="AK319" s="1088" t="s">
        <v>283</v>
      </c>
      <c r="AL319" s="1083"/>
      <c r="AM319" s="1083"/>
      <c r="AN319" s="1083"/>
      <c r="AO319" s="1083"/>
      <c r="AP319" s="1083"/>
      <c r="AQ319" s="889">
        <v>9670420000</v>
      </c>
      <c r="AR319" s="967">
        <v>6728812245</v>
      </c>
      <c r="AS319" s="889">
        <v>2941607755</v>
      </c>
      <c r="AT319" s="890">
        <v>0</v>
      </c>
      <c r="AU319" s="1005">
        <v>3392988391.7199998</v>
      </c>
      <c r="AV319" s="889">
        <v>3335823853.2800002</v>
      </c>
      <c r="AW319" s="967">
        <v>866866784</v>
      </c>
      <c r="AX319" s="889">
        <v>2526121607.7199998</v>
      </c>
      <c r="AY319" s="967">
        <v>760088977</v>
      </c>
      <c r="AZ319" s="889">
        <v>106777807</v>
      </c>
      <c r="BA319" s="889">
        <v>155603977</v>
      </c>
      <c r="BB319" s="889">
        <v>604485000</v>
      </c>
      <c r="BC319" s="890">
        <v>0</v>
      </c>
      <c r="BE319" s="891">
        <f t="shared" si="12"/>
        <v>0.35086256767751556</v>
      </c>
    </row>
    <row r="320" spans="1:57" s="859" customFormat="1" ht="15" customHeight="1" x14ac:dyDescent="0.2">
      <c r="A320" s="909" t="str">
        <f t="shared" si="13"/>
        <v>C2599100013</v>
      </c>
      <c r="B320" s="1087" t="s">
        <v>102</v>
      </c>
      <c r="C320" s="1081"/>
      <c r="D320" s="1087" t="s">
        <v>345</v>
      </c>
      <c r="E320" s="1081"/>
      <c r="F320" s="1087" t="s">
        <v>332</v>
      </c>
      <c r="G320" s="1081"/>
      <c r="H320" s="1087"/>
      <c r="I320" s="1081"/>
      <c r="J320" s="1087"/>
      <c r="K320" s="1081"/>
      <c r="L320" s="1081"/>
      <c r="M320" s="1087"/>
      <c r="N320" s="1081"/>
      <c r="O320" s="1081"/>
      <c r="P320" s="1087"/>
      <c r="Q320" s="1081"/>
      <c r="R320" s="1087"/>
      <c r="S320" s="1081"/>
      <c r="T320" s="1089" t="s">
        <v>333</v>
      </c>
      <c r="U320" s="1081"/>
      <c r="V320" s="1081"/>
      <c r="W320" s="1081"/>
      <c r="X320" s="1081"/>
      <c r="Y320" s="1081"/>
      <c r="Z320" s="1081"/>
      <c r="AA320" s="1081"/>
      <c r="AB320" s="1087" t="s">
        <v>281</v>
      </c>
      <c r="AC320" s="1081"/>
      <c r="AD320" s="1081"/>
      <c r="AE320" s="1081"/>
      <c r="AF320" s="1081"/>
      <c r="AG320" s="1087" t="s">
        <v>282</v>
      </c>
      <c r="AH320" s="1081"/>
      <c r="AI320" s="1081"/>
      <c r="AJ320" s="761" t="s">
        <v>311</v>
      </c>
      <c r="AK320" s="1088" t="s">
        <v>329</v>
      </c>
      <c r="AL320" s="1083"/>
      <c r="AM320" s="1083"/>
      <c r="AN320" s="1083"/>
      <c r="AO320" s="1083"/>
      <c r="AP320" s="1083"/>
      <c r="AQ320" s="889">
        <v>5000000000</v>
      </c>
      <c r="AR320" s="967">
        <v>5000000000</v>
      </c>
      <c r="AS320" s="890">
        <v>0</v>
      </c>
      <c r="AT320" s="890">
        <v>0</v>
      </c>
      <c r="AU320" s="1005">
        <v>5000000000</v>
      </c>
      <c r="AV320" s="890">
        <v>0</v>
      </c>
      <c r="AW320" s="967">
        <v>1104599320.6900001</v>
      </c>
      <c r="AX320" s="889">
        <v>3895400679.3099999</v>
      </c>
      <c r="AY320" s="967">
        <v>1104599320.6900001</v>
      </c>
      <c r="AZ320" s="890">
        <v>0</v>
      </c>
      <c r="BA320" s="889">
        <v>1104599320.6900001</v>
      </c>
      <c r="BB320" s="890">
        <v>0</v>
      </c>
      <c r="BC320" s="890">
        <v>0</v>
      </c>
      <c r="BE320" s="891">
        <f t="shared" si="12"/>
        <v>1</v>
      </c>
    </row>
    <row r="321" spans="1:57" s="956" customFormat="1" ht="15" customHeight="1" x14ac:dyDescent="0.2">
      <c r="A321" s="952" t="str">
        <f t="shared" si="13"/>
        <v>C25991000110</v>
      </c>
      <c r="B321" s="1096" t="s">
        <v>102</v>
      </c>
      <c r="C321" s="1093"/>
      <c r="D321" s="1096" t="s">
        <v>345</v>
      </c>
      <c r="E321" s="1093"/>
      <c r="F321" s="1096" t="s">
        <v>332</v>
      </c>
      <c r="G321" s="1093"/>
      <c r="H321" s="1096" t="s">
        <v>287</v>
      </c>
      <c r="I321" s="1093"/>
      <c r="J321" s="1096"/>
      <c r="K321" s="1093"/>
      <c r="L321" s="1093"/>
      <c r="M321" s="1096"/>
      <c r="N321" s="1093"/>
      <c r="O321" s="1093"/>
      <c r="P321" s="1096"/>
      <c r="Q321" s="1093"/>
      <c r="R321" s="1096"/>
      <c r="S321" s="1093"/>
      <c r="T321" s="1097" t="s">
        <v>188</v>
      </c>
      <c r="U321" s="1095"/>
      <c r="V321" s="1095"/>
      <c r="W321" s="1095"/>
      <c r="X321" s="1095"/>
      <c r="Y321" s="1095"/>
      <c r="Z321" s="1095"/>
      <c r="AA321" s="1095"/>
      <c r="AB321" s="1096" t="s">
        <v>281</v>
      </c>
      <c r="AC321" s="1093"/>
      <c r="AD321" s="1093"/>
      <c r="AE321" s="1093"/>
      <c r="AF321" s="1093"/>
      <c r="AG321" s="1096" t="s">
        <v>282</v>
      </c>
      <c r="AH321" s="1093"/>
      <c r="AI321" s="1093"/>
      <c r="AJ321" s="953" t="s">
        <v>68</v>
      </c>
      <c r="AK321" s="1098" t="s">
        <v>283</v>
      </c>
      <c r="AL321" s="1091"/>
      <c r="AM321" s="1091"/>
      <c r="AN321" s="1091"/>
      <c r="AO321" s="1091"/>
      <c r="AP321" s="1091"/>
      <c r="AQ321" s="955">
        <v>0</v>
      </c>
      <c r="AR321" s="969">
        <v>0</v>
      </c>
      <c r="AS321" s="955">
        <v>0</v>
      </c>
      <c r="AT321" s="955">
        <v>0</v>
      </c>
      <c r="AU321" s="1006">
        <v>0</v>
      </c>
      <c r="AV321" s="955">
        <v>0</v>
      </c>
      <c r="AW321" s="969">
        <v>0</v>
      </c>
      <c r="AX321" s="955">
        <v>0</v>
      </c>
      <c r="AY321" s="969">
        <v>0</v>
      </c>
      <c r="AZ321" s="955">
        <v>0</v>
      </c>
      <c r="BA321" s="955">
        <v>0</v>
      </c>
      <c r="BB321" s="955">
        <v>0</v>
      </c>
      <c r="BC321" s="955">
        <v>0</v>
      </c>
      <c r="BE321" s="957" t="e">
        <f t="shared" si="12"/>
        <v>#DIV/0!</v>
      </c>
    </row>
    <row r="322" spans="1:57" s="956" customFormat="1" ht="16.5" customHeight="1" x14ac:dyDescent="0.2">
      <c r="A322" s="952" t="str">
        <f t="shared" si="13"/>
        <v>C25991000113</v>
      </c>
      <c r="B322" s="1096" t="s">
        <v>102</v>
      </c>
      <c r="C322" s="1093"/>
      <c r="D322" s="1096" t="s">
        <v>345</v>
      </c>
      <c r="E322" s="1093"/>
      <c r="F322" s="1096" t="s">
        <v>332</v>
      </c>
      <c r="G322" s="1093"/>
      <c r="H322" s="1096" t="s">
        <v>287</v>
      </c>
      <c r="I322" s="1093"/>
      <c r="J322" s="1096"/>
      <c r="K322" s="1093"/>
      <c r="L322" s="1093"/>
      <c r="M322" s="1096"/>
      <c r="N322" s="1093"/>
      <c r="O322" s="1093"/>
      <c r="P322" s="1096"/>
      <c r="Q322" s="1093"/>
      <c r="R322" s="1096"/>
      <c r="S322" s="1093"/>
      <c r="T322" s="1097" t="s">
        <v>188</v>
      </c>
      <c r="U322" s="1095"/>
      <c r="V322" s="1095"/>
      <c r="W322" s="1095"/>
      <c r="X322" s="1095"/>
      <c r="Y322" s="1095"/>
      <c r="Z322" s="1095"/>
      <c r="AA322" s="1095"/>
      <c r="AB322" s="1096" t="s">
        <v>281</v>
      </c>
      <c r="AC322" s="1093"/>
      <c r="AD322" s="1093"/>
      <c r="AE322" s="1093"/>
      <c r="AF322" s="1093"/>
      <c r="AG322" s="1096" t="s">
        <v>282</v>
      </c>
      <c r="AH322" s="1093"/>
      <c r="AI322" s="1093"/>
      <c r="AJ322" s="953" t="s">
        <v>311</v>
      </c>
      <c r="AK322" s="1098" t="s">
        <v>329</v>
      </c>
      <c r="AL322" s="1091"/>
      <c r="AM322" s="1091"/>
      <c r="AN322" s="1091"/>
      <c r="AO322" s="1091"/>
      <c r="AP322" s="1091"/>
      <c r="AQ322" s="954">
        <v>5000000000</v>
      </c>
      <c r="AR322" s="968">
        <v>5000000000</v>
      </c>
      <c r="AS322" s="955">
        <v>0</v>
      </c>
      <c r="AT322" s="955">
        <v>0</v>
      </c>
      <c r="AU322" s="1000">
        <v>5000000000</v>
      </c>
      <c r="AV322" s="955">
        <v>0</v>
      </c>
      <c r="AW322" s="968">
        <v>1104599320.6900001</v>
      </c>
      <c r="AX322" s="954">
        <v>3895400679.3099999</v>
      </c>
      <c r="AY322" s="968">
        <v>1104599320.6900001</v>
      </c>
      <c r="AZ322" s="955">
        <v>0</v>
      </c>
      <c r="BA322" s="954">
        <v>1104599320.6900001</v>
      </c>
      <c r="BB322" s="955">
        <v>0</v>
      </c>
      <c r="BC322" s="955">
        <v>0</v>
      </c>
      <c r="BE322" s="957">
        <f t="shared" si="12"/>
        <v>1</v>
      </c>
    </row>
    <row r="323" spans="1:57" s="956" customFormat="1" ht="16.5" customHeight="1" x14ac:dyDescent="0.2">
      <c r="A323" s="952" t="str">
        <f t="shared" si="13"/>
        <v>C25991000210</v>
      </c>
      <c r="B323" s="1096" t="s">
        <v>102</v>
      </c>
      <c r="C323" s="1093"/>
      <c r="D323" s="1096" t="s">
        <v>345</v>
      </c>
      <c r="E323" s="1093"/>
      <c r="F323" s="1096" t="s">
        <v>332</v>
      </c>
      <c r="G323" s="1093"/>
      <c r="H323" s="1096" t="s">
        <v>290</v>
      </c>
      <c r="I323" s="1093"/>
      <c r="J323" s="1096" t="s">
        <v>244</v>
      </c>
      <c r="K323" s="1093"/>
      <c r="L323" s="1093"/>
      <c r="M323" s="1096" t="s">
        <v>244</v>
      </c>
      <c r="N323" s="1093"/>
      <c r="O323" s="1093"/>
      <c r="P323" s="1096" t="s">
        <v>244</v>
      </c>
      <c r="Q323" s="1093"/>
      <c r="R323" s="1096" t="s">
        <v>244</v>
      </c>
      <c r="S323" s="1093"/>
      <c r="T323" s="1097" t="s">
        <v>655</v>
      </c>
      <c r="U323" s="1095"/>
      <c r="V323" s="1095"/>
      <c r="W323" s="1095"/>
      <c r="X323" s="1095"/>
      <c r="Y323" s="1095"/>
      <c r="Z323" s="1095"/>
      <c r="AA323" s="1095"/>
      <c r="AB323" s="1096" t="s">
        <v>281</v>
      </c>
      <c r="AC323" s="1093"/>
      <c r="AD323" s="1093"/>
      <c r="AE323" s="1093"/>
      <c r="AF323" s="1093"/>
      <c r="AG323" s="1096" t="s">
        <v>282</v>
      </c>
      <c r="AH323" s="1093"/>
      <c r="AI323" s="1093"/>
      <c r="AJ323" s="953" t="s">
        <v>68</v>
      </c>
      <c r="AK323" s="1098" t="s">
        <v>283</v>
      </c>
      <c r="AL323" s="1091"/>
      <c r="AM323" s="1091"/>
      <c r="AN323" s="1091"/>
      <c r="AO323" s="1091"/>
      <c r="AP323" s="1091"/>
      <c r="AQ323" s="954">
        <v>7720420000</v>
      </c>
      <c r="AR323" s="968">
        <v>4895812245</v>
      </c>
      <c r="AS323" s="954">
        <v>2824607755</v>
      </c>
      <c r="AT323" s="955">
        <v>0</v>
      </c>
      <c r="AU323" s="1000">
        <v>3227834850.7199998</v>
      </c>
      <c r="AV323" s="954">
        <v>1667977394.28</v>
      </c>
      <c r="AW323" s="968">
        <v>804485000</v>
      </c>
      <c r="AX323" s="954">
        <v>2423349850.7199998</v>
      </c>
      <c r="AY323" s="968">
        <v>704485000</v>
      </c>
      <c r="AZ323" s="954">
        <v>100000000</v>
      </c>
      <c r="BA323" s="954">
        <v>100000000</v>
      </c>
      <c r="BB323" s="954">
        <v>604485000</v>
      </c>
      <c r="BC323" s="955">
        <v>0</v>
      </c>
      <c r="BE323" s="957">
        <f t="shared" si="12"/>
        <v>0.41809057677173</v>
      </c>
    </row>
    <row r="324" spans="1:57" s="859" customFormat="1" ht="15" customHeight="1" x14ac:dyDescent="0.2">
      <c r="A324" s="909" t="str">
        <f t="shared" si="13"/>
        <v>C259910002010</v>
      </c>
      <c r="B324" s="1087" t="s">
        <v>102</v>
      </c>
      <c r="C324" s="1081"/>
      <c r="D324" s="1087" t="s">
        <v>345</v>
      </c>
      <c r="E324" s="1081"/>
      <c r="F324" s="1087" t="s">
        <v>332</v>
      </c>
      <c r="G324" s="1081"/>
      <c r="H324" s="1087" t="s">
        <v>290</v>
      </c>
      <c r="I324" s="1081"/>
      <c r="J324" s="1087" t="s">
        <v>288</v>
      </c>
      <c r="K324" s="1081"/>
      <c r="L324" s="1081"/>
      <c r="M324" s="1087" t="s">
        <v>244</v>
      </c>
      <c r="N324" s="1081"/>
      <c r="O324" s="1081"/>
      <c r="P324" s="1087" t="s">
        <v>244</v>
      </c>
      <c r="Q324" s="1081"/>
      <c r="R324" s="1087" t="s">
        <v>244</v>
      </c>
      <c r="S324" s="1081"/>
      <c r="T324" s="1089" t="s">
        <v>655</v>
      </c>
      <c r="U324" s="1081"/>
      <c r="V324" s="1081"/>
      <c r="W324" s="1081"/>
      <c r="X324" s="1081"/>
      <c r="Y324" s="1081"/>
      <c r="Z324" s="1081"/>
      <c r="AA324" s="1081"/>
      <c r="AB324" s="1087" t="s">
        <v>281</v>
      </c>
      <c r="AC324" s="1081"/>
      <c r="AD324" s="1081"/>
      <c r="AE324" s="1081"/>
      <c r="AF324" s="1081"/>
      <c r="AG324" s="1087" t="s">
        <v>282</v>
      </c>
      <c r="AH324" s="1081"/>
      <c r="AI324" s="1081"/>
      <c r="AJ324" s="761" t="s">
        <v>68</v>
      </c>
      <c r="AK324" s="1088" t="s">
        <v>283</v>
      </c>
      <c r="AL324" s="1083"/>
      <c r="AM324" s="1083"/>
      <c r="AN324" s="1083"/>
      <c r="AO324" s="1083"/>
      <c r="AP324" s="1083"/>
      <c r="AQ324" s="889">
        <v>7720420000</v>
      </c>
      <c r="AR324" s="967">
        <v>4895812245</v>
      </c>
      <c r="AS324" s="889">
        <v>2824607755</v>
      </c>
      <c r="AT324" s="890">
        <v>0</v>
      </c>
      <c r="AU324" s="1005">
        <v>3227834850.7199998</v>
      </c>
      <c r="AV324" s="889">
        <v>1667977394.28</v>
      </c>
      <c r="AW324" s="967">
        <v>804485000</v>
      </c>
      <c r="AX324" s="889">
        <v>2423349850.7199998</v>
      </c>
      <c r="AY324" s="967">
        <v>704485000</v>
      </c>
      <c r="AZ324" s="889">
        <v>100000000</v>
      </c>
      <c r="BA324" s="889">
        <v>100000000</v>
      </c>
      <c r="BB324" s="889">
        <v>604485000</v>
      </c>
      <c r="BC324" s="890">
        <v>0</v>
      </c>
      <c r="BE324" s="891">
        <f t="shared" si="12"/>
        <v>0.41809057677173</v>
      </c>
    </row>
    <row r="325" spans="1:57" s="859" customFormat="1" ht="15" customHeight="1" x14ac:dyDescent="0.2">
      <c r="A325" s="909" t="str">
        <f t="shared" si="13"/>
        <v>C2599100020210</v>
      </c>
      <c r="B325" s="1087" t="s">
        <v>102</v>
      </c>
      <c r="C325" s="1081"/>
      <c r="D325" s="1087" t="s">
        <v>345</v>
      </c>
      <c r="E325" s="1081"/>
      <c r="F325" s="1087" t="s">
        <v>332</v>
      </c>
      <c r="G325" s="1081"/>
      <c r="H325" s="1087" t="s">
        <v>290</v>
      </c>
      <c r="I325" s="1081"/>
      <c r="J325" s="1087" t="s">
        <v>288</v>
      </c>
      <c r="K325" s="1081"/>
      <c r="L325" s="1081"/>
      <c r="M325" s="1087" t="s">
        <v>290</v>
      </c>
      <c r="N325" s="1081"/>
      <c r="O325" s="1081"/>
      <c r="P325" s="1087" t="s">
        <v>244</v>
      </c>
      <c r="Q325" s="1081"/>
      <c r="R325" s="1087" t="s">
        <v>244</v>
      </c>
      <c r="S325" s="1081"/>
      <c r="T325" s="1089" t="s">
        <v>409</v>
      </c>
      <c r="U325" s="1081"/>
      <c r="V325" s="1081"/>
      <c r="W325" s="1081"/>
      <c r="X325" s="1081"/>
      <c r="Y325" s="1081"/>
      <c r="Z325" s="1081"/>
      <c r="AA325" s="1081"/>
      <c r="AB325" s="1087" t="s">
        <v>281</v>
      </c>
      <c r="AC325" s="1081"/>
      <c r="AD325" s="1081"/>
      <c r="AE325" s="1081"/>
      <c r="AF325" s="1081"/>
      <c r="AG325" s="1087" t="s">
        <v>282</v>
      </c>
      <c r="AH325" s="1081"/>
      <c r="AI325" s="1081"/>
      <c r="AJ325" s="761" t="s">
        <v>68</v>
      </c>
      <c r="AK325" s="1088" t="s">
        <v>283</v>
      </c>
      <c r="AL325" s="1083"/>
      <c r="AM325" s="1083"/>
      <c r="AN325" s="1083"/>
      <c r="AO325" s="1083"/>
      <c r="AP325" s="1083"/>
      <c r="AQ325" s="889">
        <v>323920000</v>
      </c>
      <c r="AR325" s="967">
        <v>323920000</v>
      </c>
      <c r="AS325" s="890">
        <v>0</v>
      </c>
      <c r="AT325" s="890">
        <v>0</v>
      </c>
      <c r="AU325" s="1005">
        <v>323920000</v>
      </c>
      <c r="AV325" s="890">
        <v>0</v>
      </c>
      <c r="AW325" s="970">
        <v>0</v>
      </c>
      <c r="AX325" s="889">
        <v>323920000</v>
      </c>
      <c r="AY325" s="970">
        <v>0</v>
      </c>
      <c r="AZ325" s="890">
        <v>0</v>
      </c>
      <c r="BA325" s="890">
        <v>0</v>
      </c>
      <c r="BB325" s="890">
        <v>0</v>
      </c>
      <c r="BC325" s="890">
        <v>0</v>
      </c>
      <c r="BE325" s="891">
        <f t="shared" si="12"/>
        <v>1</v>
      </c>
    </row>
    <row r="326" spans="1:57" s="859" customFormat="1" ht="12.75" x14ac:dyDescent="0.2">
      <c r="A326" s="909" t="str">
        <f t="shared" si="13"/>
        <v>C259910002021310</v>
      </c>
      <c r="B326" s="1084" t="s">
        <v>102</v>
      </c>
      <c r="C326" s="1081"/>
      <c r="D326" s="1084" t="s">
        <v>345</v>
      </c>
      <c r="E326" s="1081"/>
      <c r="F326" s="1084" t="s">
        <v>332</v>
      </c>
      <c r="G326" s="1081"/>
      <c r="H326" s="1084" t="s">
        <v>290</v>
      </c>
      <c r="I326" s="1081"/>
      <c r="J326" s="1084" t="s">
        <v>288</v>
      </c>
      <c r="K326" s="1081"/>
      <c r="L326" s="1081"/>
      <c r="M326" s="1084" t="s">
        <v>290</v>
      </c>
      <c r="N326" s="1081"/>
      <c r="O326" s="1081"/>
      <c r="P326" s="1084" t="s">
        <v>311</v>
      </c>
      <c r="Q326" s="1081"/>
      <c r="R326" s="1084" t="s">
        <v>244</v>
      </c>
      <c r="S326" s="1081"/>
      <c r="T326" s="1085" t="s">
        <v>896</v>
      </c>
      <c r="U326" s="1081"/>
      <c r="V326" s="1081"/>
      <c r="W326" s="1081"/>
      <c r="X326" s="1081"/>
      <c r="Y326" s="1081"/>
      <c r="Z326" s="1081"/>
      <c r="AA326" s="1081"/>
      <c r="AB326" s="1084" t="s">
        <v>281</v>
      </c>
      <c r="AC326" s="1081"/>
      <c r="AD326" s="1081"/>
      <c r="AE326" s="1081"/>
      <c r="AF326" s="1081"/>
      <c r="AG326" s="1084" t="s">
        <v>282</v>
      </c>
      <c r="AH326" s="1081"/>
      <c r="AI326" s="1081"/>
      <c r="AJ326" s="892" t="s">
        <v>68</v>
      </c>
      <c r="AK326" s="1086" t="s">
        <v>283</v>
      </c>
      <c r="AL326" s="1083"/>
      <c r="AM326" s="1083"/>
      <c r="AN326" s="1083"/>
      <c r="AO326" s="1083"/>
      <c r="AP326" s="1083"/>
      <c r="AQ326" s="893">
        <v>323920000</v>
      </c>
      <c r="AR326" s="968">
        <v>323920000</v>
      </c>
      <c r="AS326" s="894">
        <v>0</v>
      </c>
      <c r="AT326" s="894">
        <v>0</v>
      </c>
      <c r="AU326" s="1000">
        <v>323920000</v>
      </c>
      <c r="AV326" s="894">
        <v>0</v>
      </c>
      <c r="AW326" s="969">
        <v>0</v>
      </c>
      <c r="AX326" s="893">
        <v>323920000</v>
      </c>
      <c r="AY326" s="969">
        <v>0</v>
      </c>
      <c r="AZ326" s="894">
        <v>0</v>
      </c>
      <c r="BA326" s="894">
        <v>0</v>
      </c>
      <c r="BB326" s="894">
        <v>0</v>
      </c>
      <c r="BC326" s="894">
        <v>0</v>
      </c>
      <c r="BE326" s="895">
        <f t="shared" si="12"/>
        <v>1</v>
      </c>
    </row>
    <row r="327" spans="1:57" s="859" customFormat="1" ht="15" customHeight="1" x14ac:dyDescent="0.2">
      <c r="A327" s="909" t="str">
        <f t="shared" si="13"/>
        <v>C2599100020310</v>
      </c>
      <c r="B327" s="1087" t="s">
        <v>102</v>
      </c>
      <c r="C327" s="1081"/>
      <c r="D327" s="1087" t="s">
        <v>345</v>
      </c>
      <c r="E327" s="1081"/>
      <c r="F327" s="1087" t="s">
        <v>332</v>
      </c>
      <c r="G327" s="1081"/>
      <c r="H327" s="1087" t="s">
        <v>290</v>
      </c>
      <c r="I327" s="1081"/>
      <c r="J327" s="1087" t="s">
        <v>288</v>
      </c>
      <c r="K327" s="1081"/>
      <c r="L327" s="1081"/>
      <c r="M327" s="1087" t="s">
        <v>297</v>
      </c>
      <c r="N327" s="1081"/>
      <c r="O327" s="1081"/>
      <c r="P327" s="1087" t="s">
        <v>244</v>
      </c>
      <c r="Q327" s="1081"/>
      <c r="R327" s="1087" t="s">
        <v>244</v>
      </c>
      <c r="S327" s="1081"/>
      <c r="T327" s="1089" t="s">
        <v>893</v>
      </c>
      <c r="U327" s="1081"/>
      <c r="V327" s="1081"/>
      <c r="W327" s="1081"/>
      <c r="X327" s="1081"/>
      <c r="Y327" s="1081"/>
      <c r="Z327" s="1081"/>
      <c r="AA327" s="1081"/>
      <c r="AB327" s="1087" t="s">
        <v>281</v>
      </c>
      <c r="AC327" s="1081"/>
      <c r="AD327" s="1081"/>
      <c r="AE327" s="1081"/>
      <c r="AF327" s="1081"/>
      <c r="AG327" s="1087" t="s">
        <v>282</v>
      </c>
      <c r="AH327" s="1081"/>
      <c r="AI327" s="1081"/>
      <c r="AJ327" s="761" t="s">
        <v>68</v>
      </c>
      <c r="AK327" s="1088" t="s">
        <v>283</v>
      </c>
      <c r="AL327" s="1083"/>
      <c r="AM327" s="1083"/>
      <c r="AN327" s="1083"/>
      <c r="AO327" s="1083"/>
      <c r="AP327" s="1083"/>
      <c r="AQ327" s="889">
        <v>7396500000</v>
      </c>
      <c r="AR327" s="967">
        <v>4571892245</v>
      </c>
      <c r="AS327" s="889">
        <v>2824607755</v>
      </c>
      <c r="AT327" s="890">
        <v>0</v>
      </c>
      <c r="AU327" s="1005">
        <v>2903914850.7199998</v>
      </c>
      <c r="AV327" s="889">
        <v>1667977394.28</v>
      </c>
      <c r="AW327" s="967">
        <v>804485000</v>
      </c>
      <c r="AX327" s="889">
        <v>2099429850.72</v>
      </c>
      <c r="AY327" s="967">
        <v>704485000</v>
      </c>
      <c r="AZ327" s="889">
        <v>100000000</v>
      </c>
      <c r="BA327" s="889">
        <v>100000000</v>
      </c>
      <c r="BB327" s="889">
        <v>604485000</v>
      </c>
      <c r="BC327" s="890">
        <v>0</v>
      </c>
      <c r="BE327" s="891">
        <f t="shared" si="12"/>
        <v>0.39260661809234093</v>
      </c>
    </row>
    <row r="328" spans="1:57" s="859" customFormat="1" ht="12.75" x14ac:dyDescent="0.2">
      <c r="A328" s="909" t="str">
        <f t="shared" si="13"/>
        <v>C259910002031110</v>
      </c>
      <c r="B328" s="1084" t="s">
        <v>102</v>
      </c>
      <c r="C328" s="1081"/>
      <c r="D328" s="1084" t="s">
        <v>345</v>
      </c>
      <c r="E328" s="1081"/>
      <c r="F328" s="1084" t="s">
        <v>332</v>
      </c>
      <c r="G328" s="1081"/>
      <c r="H328" s="1084" t="s">
        <v>290</v>
      </c>
      <c r="I328" s="1081"/>
      <c r="J328" s="1084" t="s">
        <v>288</v>
      </c>
      <c r="K328" s="1081"/>
      <c r="L328" s="1081"/>
      <c r="M328" s="1084" t="s">
        <v>297</v>
      </c>
      <c r="N328" s="1081"/>
      <c r="O328" s="1081"/>
      <c r="P328" s="1084" t="s">
        <v>83</v>
      </c>
      <c r="Q328" s="1081"/>
      <c r="R328" s="1084" t="s">
        <v>244</v>
      </c>
      <c r="S328" s="1081"/>
      <c r="T328" s="1085" t="s">
        <v>338</v>
      </c>
      <c r="U328" s="1081"/>
      <c r="V328" s="1081"/>
      <c r="W328" s="1081"/>
      <c r="X328" s="1081"/>
      <c r="Y328" s="1081"/>
      <c r="Z328" s="1081"/>
      <c r="AA328" s="1081"/>
      <c r="AB328" s="1084" t="s">
        <v>281</v>
      </c>
      <c r="AC328" s="1081"/>
      <c r="AD328" s="1081"/>
      <c r="AE328" s="1081"/>
      <c r="AF328" s="1081"/>
      <c r="AG328" s="1084" t="s">
        <v>282</v>
      </c>
      <c r="AH328" s="1081"/>
      <c r="AI328" s="1081"/>
      <c r="AJ328" s="892" t="s">
        <v>68</v>
      </c>
      <c r="AK328" s="1086" t="s">
        <v>283</v>
      </c>
      <c r="AL328" s="1083"/>
      <c r="AM328" s="1083"/>
      <c r="AN328" s="1083"/>
      <c r="AO328" s="1083"/>
      <c r="AP328" s="1083"/>
      <c r="AQ328" s="893">
        <v>4885992000</v>
      </c>
      <c r="AR328" s="968">
        <v>3686842245</v>
      </c>
      <c r="AS328" s="893">
        <v>1199149755</v>
      </c>
      <c r="AT328" s="894">
        <v>0</v>
      </c>
      <c r="AU328" s="1000">
        <v>2018864850.72</v>
      </c>
      <c r="AV328" s="893">
        <v>1667977394.28</v>
      </c>
      <c r="AW328" s="968">
        <v>200000000</v>
      </c>
      <c r="AX328" s="893">
        <v>1818864850.72</v>
      </c>
      <c r="AY328" s="968">
        <v>100000000</v>
      </c>
      <c r="AZ328" s="893">
        <v>100000000</v>
      </c>
      <c r="BA328" s="893">
        <v>100000000</v>
      </c>
      <c r="BB328" s="894">
        <v>0</v>
      </c>
      <c r="BC328" s="894">
        <v>0</v>
      </c>
      <c r="BE328" s="895">
        <f t="shared" si="12"/>
        <v>0.4131944650584774</v>
      </c>
    </row>
    <row r="329" spans="1:57" s="859" customFormat="1" ht="12.75" x14ac:dyDescent="0.2">
      <c r="A329" s="909" t="str">
        <f t="shared" si="13"/>
        <v>C259910002031310</v>
      </c>
      <c r="B329" s="1084" t="s">
        <v>102</v>
      </c>
      <c r="C329" s="1081"/>
      <c r="D329" s="1084" t="s">
        <v>345</v>
      </c>
      <c r="E329" s="1081"/>
      <c r="F329" s="1084" t="s">
        <v>332</v>
      </c>
      <c r="G329" s="1081"/>
      <c r="H329" s="1084" t="s">
        <v>290</v>
      </c>
      <c r="I329" s="1081"/>
      <c r="J329" s="1084" t="s">
        <v>288</v>
      </c>
      <c r="K329" s="1081"/>
      <c r="L329" s="1081"/>
      <c r="M329" s="1084" t="s">
        <v>297</v>
      </c>
      <c r="N329" s="1081"/>
      <c r="O329" s="1081"/>
      <c r="P329" s="1084" t="s">
        <v>311</v>
      </c>
      <c r="Q329" s="1081"/>
      <c r="R329" s="1084" t="s">
        <v>244</v>
      </c>
      <c r="S329" s="1081"/>
      <c r="T329" s="1085" t="s">
        <v>896</v>
      </c>
      <c r="U329" s="1081"/>
      <c r="V329" s="1081"/>
      <c r="W329" s="1081"/>
      <c r="X329" s="1081"/>
      <c r="Y329" s="1081"/>
      <c r="Z329" s="1081"/>
      <c r="AA329" s="1081"/>
      <c r="AB329" s="1084" t="s">
        <v>281</v>
      </c>
      <c r="AC329" s="1081"/>
      <c r="AD329" s="1081"/>
      <c r="AE329" s="1081"/>
      <c r="AF329" s="1081"/>
      <c r="AG329" s="1084" t="s">
        <v>282</v>
      </c>
      <c r="AH329" s="1081"/>
      <c r="AI329" s="1081"/>
      <c r="AJ329" s="892" t="s">
        <v>68</v>
      </c>
      <c r="AK329" s="1086" t="s">
        <v>283</v>
      </c>
      <c r="AL329" s="1083"/>
      <c r="AM329" s="1083"/>
      <c r="AN329" s="1083"/>
      <c r="AO329" s="1083"/>
      <c r="AP329" s="1083"/>
      <c r="AQ329" s="893">
        <v>2510508000</v>
      </c>
      <c r="AR329" s="968">
        <v>885050000</v>
      </c>
      <c r="AS329" s="893">
        <v>1625458000</v>
      </c>
      <c r="AT329" s="894">
        <v>0</v>
      </c>
      <c r="AU329" s="1000">
        <v>885050000</v>
      </c>
      <c r="AV329" s="894">
        <v>0</v>
      </c>
      <c r="AW329" s="968">
        <v>604485000</v>
      </c>
      <c r="AX329" s="893">
        <v>280565000</v>
      </c>
      <c r="AY329" s="968">
        <v>604485000</v>
      </c>
      <c r="AZ329" s="894">
        <v>0</v>
      </c>
      <c r="BA329" s="894">
        <v>0</v>
      </c>
      <c r="BB329" s="893">
        <v>604485000</v>
      </c>
      <c r="BC329" s="894">
        <v>0</v>
      </c>
      <c r="BE329" s="895">
        <f t="shared" si="12"/>
        <v>0.35253821138988606</v>
      </c>
    </row>
    <row r="330" spans="1:57" s="859" customFormat="1" ht="12.75" x14ac:dyDescent="0.2">
      <c r="A330" s="909" t="str">
        <f t="shared" si="13"/>
        <v>C259910003010</v>
      </c>
      <c r="B330" s="1087" t="s">
        <v>102</v>
      </c>
      <c r="C330" s="1081"/>
      <c r="D330" s="1087" t="s">
        <v>345</v>
      </c>
      <c r="E330" s="1081"/>
      <c r="F330" s="1087" t="s">
        <v>332</v>
      </c>
      <c r="G330" s="1081"/>
      <c r="H330" s="1087" t="s">
        <v>297</v>
      </c>
      <c r="I330" s="1081"/>
      <c r="J330" s="1087" t="s">
        <v>288</v>
      </c>
      <c r="K330" s="1081"/>
      <c r="L330" s="1081"/>
      <c r="M330" s="1087" t="s">
        <v>244</v>
      </c>
      <c r="N330" s="1081"/>
      <c r="O330" s="1081"/>
      <c r="P330" s="1087" t="s">
        <v>244</v>
      </c>
      <c r="Q330" s="1081"/>
      <c r="R330" s="1087" t="s">
        <v>244</v>
      </c>
      <c r="S330" s="1081"/>
      <c r="T330" s="1089" t="s">
        <v>897</v>
      </c>
      <c r="U330" s="1081"/>
      <c r="V330" s="1081"/>
      <c r="W330" s="1081"/>
      <c r="X330" s="1081"/>
      <c r="Y330" s="1081"/>
      <c r="Z330" s="1081"/>
      <c r="AA330" s="1081"/>
      <c r="AB330" s="1087" t="s">
        <v>281</v>
      </c>
      <c r="AC330" s="1081"/>
      <c r="AD330" s="1081"/>
      <c r="AE330" s="1081"/>
      <c r="AF330" s="1081"/>
      <c r="AG330" s="1087" t="s">
        <v>282</v>
      </c>
      <c r="AH330" s="1081"/>
      <c r="AI330" s="1081"/>
      <c r="AJ330" s="761" t="s">
        <v>68</v>
      </c>
      <c r="AK330" s="1088" t="s">
        <v>283</v>
      </c>
      <c r="AL330" s="1083"/>
      <c r="AM330" s="1083"/>
      <c r="AN330" s="1083"/>
      <c r="AO330" s="1083"/>
      <c r="AP330" s="1083"/>
      <c r="AQ330" s="889">
        <v>500000000</v>
      </c>
      <c r="AR330" s="967">
        <v>500000000</v>
      </c>
      <c r="AS330" s="890">
        <v>0</v>
      </c>
      <c r="AT330" s="890">
        <v>0</v>
      </c>
      <c r="AU330" s="1007">
        <v>0</v>
      </c>
      <c r="AV330" s="889">
        <v>500000000</v>
      </c>
      <c r="AW330" s="970">
        <v>0</v>
      </c>
      <c r="AX330" s="890">
        <v>0</v>
      </c>
      <c r="AY330" s="970">
        <v>0</v>
      </c>
      <c r="AZ330" s="890">
        <v>0</v>
      </c>
      <c r="BA330" s="890">
        <v>0</v>
      </c>
      <c r="BB330" s="890">
        <v>0</v>
      </c>
      <c r="BC330" s="890">
        <v>0</v>
      </c>
      <c r="BE330" s="891">
        <f t="shared" si="12"/>
        <v>0</v>
      </c>
    </row>
    <row r="331" spans="1:57" s="956" customFormat="1" ht="12.75" x14ac:dyDescent="0.2">
      <c r="A331" s="952" t="str">
        <f t="shared" si="13"/>
        <v>C25991000310</v>
      </c>
      <c r="B331" s="1092" t="s">
        <v>102</v>
      </c>
      <c r="C331" s="1093"/>
      <c r="D331" s="1092" t="s">
        <v>345</v>
      </c>
      <c r="E331" s="1093"/>
      <c r="F331" s="1092" t="s">
        <v>332</v>
      </c>
      <c r="G331" s="1093"/>
      <c r="H331" s="1092" t="s">
        <v>297</v>
      </c>
      <c r="I331" s="1093"/>
      <c r="J331" s="1092" t="s">
        <v>244</v>
      </c>
      <c r="K331" s="1093"/>
      <c r="L331" s="1093"/>
      <c r="M331" s="1092" t="s">
        <v>244</v>
      </c>
      <c r="N331" s="1093"/>
      <c r="O331" s="1093"/>
      <c r="P331" s="1092" t="s">
        <v>244</v>
      </c>
      <c r="Q331" s="1093"/>
      <c r="R331" s="1092" t="s">
        <v>244</v>
      </c>
      <c r="S331" s="1093"/>
      <c r="T331" s="1094" t="s">
        <v>897</v>
      </c>
      <c r="U331" s="1095"/>
      <c r="V331" s="1095"/>
      <c r="W331" s="1095"/>
      <c r="X331" s="1095"/>
      <c r="Y331" s="1095"/>
      <c r="Z331" s="1095"/>
      <c r="AA331" s="1095"/>
      <c r="AB331" s="1092" t="s">
        <v>281</v>
      </c>
      <c r="AC331" s="1093"/>
      <c r="AD331" s="1093"/>
      <c r="AE331" s="1093"/>
      <c r="AF331" s="1093"/>
      <c r="AG331" s="1092" t="s">
        <v>282</v>
      </c>
      <c r="AH331" s="1093"/>
      <c r="AI331" s="1093"/>
      <c r="AJ331" s="958" t="s">
        <v>68</v>
      </c>
      <c r="AK331" s="1090" t="s">
        <v>283</v>
      </c>
      <c r="AL331" s="1091"/>
      <c r="AM331" s="1091"/>
      <c r="AN331" s="1091"/>
      <c r="AO331" s="1091"/>
      <c r="AP331" s="1091"/>
      <c r="AQ331" s="959">
        <v>500000000</v>
      </c>
      <c r="AR331" s="967">
        <v>500000000</v>
      </c>
      <c r="AS331" s="960">
        <v>0</v>
      </c>
      <c r="AT331" s="960">
        <v>0</v>
      </c>
      <c r="AU331" s="1007">
        <v>0</v>
      </c>
      <c r="AV331" s="959">
        <v>500000000</v>
      </c>
      <c r="AW331" s="970">
        <v>0</v>
      </c>
      <c r="AX331" s="960">
        <v>0</v>
      </c>
      <c r="AY331" s="970">
        <v>0</v>
      </c>
      <c r="AZ331" s="960">
        <v>0</v>
      </c>
      <c r="BA331" s="960">
        <v>0</v>
      </c>
      <c r="BB331" s="960">
        <v>0</v>
      </c>
      <c r="BC331" s="960">
        <v>0</v>
      </c>
      <c r="BE331" s="961">
        <f t="shared" si="12"/>
        <v>0</v>
      </c>
    </row>
    <row r="332" spans="1:57" s="859" customFormat="1" ht="12.75" x14ac:dyDescent="0.2">
      <c r="A332" s="909" t="str">
        <f t="shared" si="13"/>
        <v>C2599100030310</v>
      </c>
      <c r="B332" s="1087" t="s">
        <v>102</v>
      </c>
      <c r="C332" s="1081"/>
      <c r="D332" s="1087" t="s">
        <v>345</v>
      </c>
      <c r="E332" s="1081"/>
      <c r="F332" s="1087" t="s">
        <v>332</v>
      </c>
      <c r="G332" s="1081"/>
      <c r="H332" s="1087" t="s">
        <v>297</v>
      </c>
      <c r="I332" s="1081"/>
      <c r="J332" s="1087" t="s">
        <v>288</v>
      </c>
      <c r="K332" s="1081"/>
      <c r="L332" s="1081"/>
      <c r="M332" s="1087" t="s">
        <v>297</v>
      </c>
      <c r="N332" s="1081"/>
      <c r="O332" s="1081"/>
      <c r="P332" s="1087" t="s">
        <v>244</v>
      </c>
      <c r="Q332" s="1081"/>
      <c r="R332" s="1087" t="s">
        <v>244</v>
      </c>
      <c r="S332" s="1081"/>
      <c r="T332" s="1089" t="s">
        <v>893</v>
      </c>
      <c r="U332" s="1081"/>
      <c r="V332" s="1081"/>
      <c r="W332" s="1081"/>
      <c r="X332" s="1081"/>
      <c r="Y332" s="1081"/>
      <c r="Z332" s="1081"/>
      <c r="AA332" s="1081"/>
      <c r="AB332" s="1087" t="s">
        <v>281</v>
      </c>
      <c r="AC332" s="1081"/>
      <c r="AD332" s="1081"/>
      <c r="AE332" s="1081"/>
      <c r="AF332" s="1081"/>
      <c r="AG332" s="1087" t="s">
        <v>282</v>
      </c>
      <c r="AH332" s="1081"/>
      <c r="AI332" s="1081"/>
      <c r="AJ332" s="761" t="s">
        <v>68</v>
      </c>
      <c r="AK332" s="1088" t="s">
        <v>283</v>
      </c>
      <c r="AL332" s="1083"/>
      <c r="AM332" s="1083"/>
      <c r="AN332" s="1083"/>
      <c r="AO332" s="1083"/>
      <c r="AP332" s="1083"/>
      <c r="AQ332" s="889">
        <v>500000000</v>
      </c>
      <c r="AR332" s="967">
        <v>500000000</v>
      </c>
      <c r="AS332" s="890">
        <v>0</v>
      </c>
      <c r="AT332" s="890">
        <v>0</v>
      </c>
      <c r="AU332" s="1007">
        <v>0</v>
      </c>
      <c r="AV332" s="889">
        <v>500000000</v>
      </c>
      <c r="AW332" s="970">
        <v>0</v>
      </c>
      <c r="AX332" s="890">
        <v>0</v>
      </c>
      <c r="AY332" s="970">
        <v>0</v>
      </c>
      <c r="AZ332" s="890">
        <v>0</v>
      </c>
      <c r="BA332" s="890">
        <v>0</v>
      </c>
      <c r="BB332" s="890">
        <v>0</v>
      </c>
      <c r="BC332" s="890">
        <v>0</v>
      </c>
      <c r="BE332" s="891">
        <f t="shared" si="12"/>
        <v>0</v>
      </c>
    </row>
    <row r="333" spans="1:57" s="859" customFormat="1" ht="12.75" x14ac:dyDescent="0.2">
      <c r="A333" s="909" t="str">
        <f t="shared" si="13"/>
        <v>C259910003031110</v>
      </c>
      <c r="B333" s="1084" t="s">
        <v>102</v>
      </c>
      <c r="C333" s="1081"/>
      <c r="D333" s="1084" t="s">
        <v>345</v>
      </c>
      <c r="E333" s="1081"/>
      <c r="F333" s="1084" t="s">
        <v>332</v>
      </c>
      <c r="G333" s="1081"/>
      <c r="H333" s="1084" t="s">
        <v>297</v>
      </c>
      <c r="I333" s="1081"/>
      <c r="J333" s="1084" t="s">
        <v>288</v>
      </c>
      <c r="K333" s="1081"/>
      <c r="L333" s="1081"/>
      <c r="M333" s="1084" t="s">
        <v>297</v>
      </c>
      <c r="N333" s="1081"/>
      <c r="O333" s="1081"/>
      <c r="P333" s="1084" t="s">
        <v>83</v>
      </c>
      <c r="Q333" s="1081"/>
      <c r="R333" s="1084" t="s">
        <v>244</v>
      </c>
      <c r="S333" s="1081"/>
      <c r="T333" s="1085" t="s">
        <v>898</v>
      </c>
      <c r="U333" s="1081"/>
      <c r="V333" s="1081"/>
      <c r="W333" s="1081"/>
      <c r="X333" s="1081"/>
      <c r="Y333" s="1081"/>
      <c r="Z333" s="1081"/>
      <c r="AA333" s="1081"/>
      <c r="AB333" s="1084" t="s">
        <v>281</v>
      </c>
      <c r="AC333" s="1081"/>
      <c r="AD333" s="1081"/>
      <c r="AE333" s="1081"/>
      <c r="AF333" s="1081"/>
      <c r="AG333" s="1084" t="s">
        <v>282</v>
      </c>
      <c r="AH333" s="1081"/>
      <c r="AI333" s="1081"/>
      <c r="AJ333" s="892" t="s">
        <v>68</v>
      </c>
      <c r="AK333" s="1086" t="s">
        <v>283</v>
      </c>
      <c r="AL333" s="1083"/>
      <c r="AM333" s="1083"/>
      <c r="AN333" s="1083"/>
      <c r="AO333" s="1083"/>
      <c r="AP333" s="1083"/>
      <c r="AQ333" s="893">
        <v>500000000</v>
      </c>
      <c r="AR333" s="968">
        <v>500000000</v>
      </c>
      <c r="AS333" s="894">
        <v>0</v>
      </c>
      <c r="AT333" s="894">
        <v>0</v>
      </c>
      <c r="AU333" s="1006">
        <v>0</v>
      </c>
      <c r="AV333" s="893">
        <v>500000000</v>
      </c>
      <c r="AW333" s="969">
        <v>0</v>
      </c>
      <c r="AX333" s="894">
        <v>0</v>
      </c>
      <c r="AY333" s="969">
        <v>0</v>
      </c>
      <c r="AZ333" s="894">
        <v>0</v>
      </c>
      <c r="BA333" s="894">
        <v>0</v>
      </c>
      <c r="BB333" s="894">
        <v>0</v>
      </c>
      <c r="BC333" s="894">
        <v>0</v>
      </c>
      <c r="BE333" s="895">
        <f t="shared" si="12"/>
        <v>0</v>
      </c>
    </row>
    <row r="334" spans="1:57" s="859" customFormat="1" ht="15" customHeight="1" x14ac:dyDescent="0.2">
      <c r="A334" s="909" t="str">
        <f t="shared" si="13"/>
        <v>C259910004010</v>
      </c>
      <c r="B334" s="1087" t="s">
        <v>102</v>
      </c>
      <c r="C334" s="1081"/>
      <c r="D334" s="1087" t="s">
        <v>345</v>
      </c>
      <c r="E334" s="1081"/>
      <c r="F334" s="1087" t="s">
        <v>332</v>
      </c>
      <c r="G334" s="1081"/>
      <c r="H334" s="1087" t="s">
        <v>291</v>
      </c>
      <c r="I334" s="1081"/>
      <c r="J334" s="1087" t="s">
        <v>288</v>
      </c>
      <c r="K334" s="1081"/>
      <c r="L334" s="1081"/>
      <c r="M334" s="1087"/>
      <c r="N334" s="1081"/>
      <c r="O334" s="1081"/>
      <c r="P334" s="1087"/>
      <c r="Q334" s="1081"/>
      <c r="R334" s="1087"/>
      <c r="S334" s="1081"/>
      <c r="T334" s="1089" t="s">
        <v>656</v>
      </c>
      <c r="U334" s="1081"/>
      <c r="V334" s="1081"/>
      <c r="W334" s="1081"/>
      <c r="X334" s="1081"/>
      <c r="Y334" s="1081"/>
      <c r="Z334" s="1081"/>
      <c r="AA334" s="1081"/>
      <c r="AB334" s="1087" t="s">
        <v>281</v>
      </c>
      <c r="AC334" s="1081"/>
      <c r="AD334" s="1081"/>
      <c r="AE334" s="1081"/>
      <c r="AF334" s="1081"/>
      <c r="AG334" s="1087" t="s">
        <v>282</v>
      </c>
      <c r="AH334" s="1081"/>
      <c r="AI334" s="1081"/>
      <c r="AJ334" s="761" t="s">
        <v>68</v>
      </c>
      <c r="AK334" s="1088" t="s">
        <v>283</v>
      </c>
      <c r="AL334" s="1083"/>
      <c r="AM334" s="1083"/>
      <c r="AN334" s="1083"/>
      <c r="AO334" s="1083"/>
      <c r="AP334" s="1083"/>
      <c r="AQ334" s="889">
        <v>850000000</v>
      </c>
      <c r="AR334" s="967">
        <v>850000000</v>
      </c>
      <c r="AS334" s="890">
        <v>0</v>
      </c>
      <c r="AT334" s="890">
        <v>0</v>
      </c>
      <c r="AU334" s="1005">
        <v>100000000</v>
      </c>
      <c r="AV334" s="889">
        <v>750000000</v>
      </c>
      <c r="AW334" s="967">
        <v>31980000</v>
      </c>
      <c r="AX334" s="889">
        <v>68020000</v>
      </c>
      <c r="AY334" s="967">
        <v>31980000</v>
      </c>
      <c r="AZ334" s="890">
        <v>0</v>
      </c>
      <c r="BA334" s="889">
        <v>31980000</v>
      </c>
      <c r="BB334" s="890">
        <v>0</v>
      </c>
      <c r="BC334" s="890">
        <v>0</v>
      </c>
      <c r="BE334" s="891">
        <f t="shared" si="12"/>
        <v>0.11764705882352941</v>
      </c>
    </row>
    <row r="335" spans="1:57" s="956" customFormat="1" ht="15" customHeight="1" x14ac:dyDescent="0.2">
      <c r="A335" s="952" t="str">
        <f t="shared" si="13"/>
        <v>C25991000410</v>
      </c>
      <c r="B335" s="1092" t="s">
        <v>102</v>
      </c>
      <c r="C335" s="1093"/>
      <c r="D335" s="1092" t="s">
        <v>345</v>
      </c>
      <c r="E335" s="1093"/>
      <c r="F335" s="1092" t="s">
        <v>332</v>
      </c>
      <c r="G335" s="1093"/>
      <c r="H335" s="1092" t="s">
        <v>291</v>
      </c>
      <c r="I335" s="1093"/>
      <c r="J335" s="1092" t="s">
        <v>244</v>
      </c>
      <c r="K335" s="1093"/>
      <c r="L335" s="1093"/>
      <c r="M335" s="1092" t="s">
        <v>244</v>
      </c>
      <c r="N335" s="1093"/>
      <c r="O335" s="1093"/>
      <c r="P335" s="1092" t="s">
        <v>244</v>
      </c>
      <c r="Q335" s="1093"/>
      <c r="R335" s="1092" t="s">
        <v>244</v>
      </c>
      <c r="S335" s="1093"/>
      <c r="T335" s="1094" t="s">
        <v>656</v>
      </c>
      <c r="U335" s="1095"/>
      <c r="V335" s="1095"/>
      <c r="W335" s="1095"/>
      <c r="X335" s="1095"/>
      <c r="Y335" s="1095"/>
      <c r="Z335" s="1095"/>
      <c r="AA335" s="1095"/>
      <c r="AB335" s="1092" t="s">
        <v>281</v>
      </c>
      <c r="AC335" s="1093"/>
      <c r="AD335" s="1093"/>
      <c r="AE335" s="1093"/>
      <c r="AF335" s="1093"/>
      <c r="AG335" s="1092" t="s">
        <v>282</v>
      </c>
      <c r="AH335" s="1093"/>
      <c r="AI335" s="1093"/>
      <c r="AJ335" s="958" t="s">
        <v>68</v>
      </c>
      <c r="AK335" s="1090" t="s">
        <v>283</v>
      </c>
      <c r="AL335" s="1091"/>
      <c r="AM335" s="1091"/>
      <c r="AN335" s="1091"/>
      <c r="AO335" s="1091"/>
      <c r="AP335" s="1091"/>
      <c r="AQ335" s="959">
        <v>850000000</v>
      </c>
      <c r="AR335" s="967">
        <v>850000000</v>
      </c>
      <c r="AS335" s="960">
        <v>0</v>
      </c>
      <c r="AT335" s="960">
        <v>0</v>
      </c>
      <c r="AU335" s="1005">
        <v>100000000</v>
      </c>
      <c r="AV335" s="959">
        <v>750000000</v>
      </c>
      <c r="AW335" s="967">
        <v>31980000</v>
      </c>
      <c r="AX335" s="959">
        <v>68020000</v>
      </c>
      <c r="AY335" s="967">
        <v>31980000</v>
      </c>
      <c r="AZ335" s="960">
        <v>0</v>
      </c>
      <c r="BA335" s="959">
        <v>31980000</v>
      </c>
      <c r="BB335" s="960">
        <v>0</v>
      </c>
      <c r="BC335" s="960">
        <v>0</v>
      </c>
      <c r="BE335" s="961">
        <f t="shared" si="12"/>
        <v>0.11764705882352941</v>
      </c>
    </row>
    <row r="336" spans="1:57" s="859" customFormat="1" ht="15" customHeight="1" x14ac:dyDescent="0.2">
      <c r="A336" s="909" t="str">
        <f t="shared" si="13"/>
        <v>C2599100040210</v>
      </c>
      <c r="B336" s="1087" t="s">
        <v>102</v>
      </c>
      <c r="C336" s="1081"/>
      <c r="D336" s="1087" t="s">
        <v>345</v>
      </c>
      <c r="E336" s="1081"/>
      <c r="F336" s="1087" t="s">
        <v>332</v>
      </c>
      <c r="G336" s="1081"/>
      <c r="H336" s="1087" t="s">
        <v>291</v>
      </c>
      <c r="I336" s="1081"/>
      <c r="J336" s="1087" t="s">
        <v>288</v>
      </c>
      <c r="K336" s="1081"/>
      <c r="L336" s="1081"/>
      <c r="M336" s="1087" t="s">
        <v>290</v>
      </c>
      <c r="N336" s="1081"/>
      <c r="O336" s="1081"/>
      <c r="P336" s="1087"/>
      <c r="Q336" s="1081"/>
      <c r="R336" s="1087"/>
      <c r="S336" s="1081"/>
      <c r="T336" s="1089" t="s">
        <v>334</v>
      </c>
      <c r="U336" s="1081"/>
      <c r="V336" s="1081"/>
      <c r="W336" s="1081"/>
      <c r="X336" s="1081"/>
      <c r="Y336" s="1081"/>
      <c r="Z336" s="1081"/>
      <c r="AA336" s="1081"/>
      <c r="AB336" s="1087" t="s">
        <v>281</v>
      </c>
      <c r="AC336" s="1081"/>
      <c r="AD336" s="1081"/>
      <c r="AE336" s="1081"/>
      <c r="AF336" s="1081"/>
      <c r="AG336" s="1087" t="s">
        <v>282</v>
      </c>
      <c r="AH336" s="1081"/>
      <c r="AI336" s="1081"/>
      <c r="AJ336" s="761" t="s">
        <v>68</v>
      </c>
      <c r="AK336" s="1088" t="s">
        <v>283</v>
      </c>
      <c r="AL336" s="1083"/>
      <c r="AM336" s="1083"/>
      <c r="AN336" s="1083"/>
      <c r="AO336" s="1083"/>
      <c r="AP336" s="1083"/>
      <c r="AQ336" s="889">
        <v>350000000</v>
      </c>
      <c r="AR336" s="967">
        <v>350000000</v>
      </c>
      <c r="AS336" s="890">
        <v>0</v>
      </c>
      <c r="AT336" s="890">
        <v>0</v>
      </c>
      <c r="AU336" s="1005">
        <v>100000000</v>
      </c>
      <c r="AV336" s="889">
        <v>250000000</v>
      </c>
      <c r="AW336" s="967">
        <v>31980000</v>
      </c>
      <c r="AX336" s="889">
        <v>68020000</v>
      </c>
      <c r="AY336" s="967">
        <v>31980000</v>
      </c>
      <c r="AZ336" s="890">
        <v>0</v>
      </c>
      <c r="BA336" s="889">
        <v>31980000</v>
      </c>
      <c r="BB336" s="890">
        <v>0</v>
      </c>
      <c r="BC336" s="890">
        <v>0</v>
      </c>
      <c r="BE336" s="891">
        <f t="shared" si="12"/>
        <v>0.2857142857142857</v>
      </c>
    </row>
    <row r="337" spans="1:57" s="859" customFormat="1" ht="12.75" x14ac:dyDescent="0.2">
      <c r="A337" s="909" t="str">
        <f t="shared" si="13"/>
        <v>C25991000402110</v>
      </c>
      <c r="B337" s="1084" t="s">
        <v>102</v>
      </c>
      <c r="C337" s="1081"/>
      <c r="D337" s="1084" t="s">
        <v>345</v>
      </c>
      <c r="E337" s="1081"/>
      <c r="F337" s="1084" t="s">
        <v>332</v>
      </c>
      <c r="G337" s="1081"/>
      <c r="H337" s="1084" t="s">
        <v>291</v>
      </c>
      <c r="I337" s="1081"/>
      <c r="J337" s="1084" t="s">
        <v>288</v>
      </c>
      <c r="K337" s="1081"/>
      <c r="L337" s="1081"/>
      <c r="M337" s="1084" t="s">
        <v>290</v>
      </c>
      <c r="N337" s="1081"/>
      <c r="O337" s="1081"/>
      <c r="P337" s="1084" t="s">
        <v>287</v>
      </c>
      <c r="Q337" s="1081"/>
      <c r="R337" s="1084"/>
      <c r="S337" s="1081"/>
      <c r="T337" s="1085" t="s">
        <v>340</v>
      </c>
      <c r="U337" s="1081"/>
      <c r="V337" s="1081"/>
      <c r="W337" s="1081"/>
      <c r="X337" s="1081"/>
      <c r="Y337" s="1081"/>
      <c r="Z337" s="1081"/>
      <c r="AA337" s="1081"/>
      <c r="AB337" s="1084" t="s">
        <v>281</v>
      </c>
      <c r="AC337" s="1081"/>
      <c r="AD337" s="1081"/>
      <c r="AE337" s="1081"/>
      <c r="AF337" s="1081"/>
      <c r="AG337" s="1084" t="s">
        <v>282</v>
      </c>
      <c r="AH337" s="1081"/>
      <c r="AI337" s="1081"/>
      <c r="AJ337" s="892" t="s">
        <v>68</v>
      </c>
      <c r="AK337" s="1086" t="s">
        <v>283</v>
      </c>
      <c r="AL337" s="1083"/>
      <c r="AM337" s="1083"/>
      <c r="AN337" s="1083"/>
      <c r="AO337" s="1083"/>
      <c r="AP337" s="1083"/>
      <c r="AQ337" s="893">
        <v>120000000</v>
      </c>
      <c r="AR337" s="968">
        <v>120000000</v>
      </c>
      <c r="AS337" s="894">
        <v>0</v>
      </c>
      <c r="AT337" s="894">
        <v>0</v>
      </c>
      <c r="AU337" s="1000">
        <v>100000000</v>
      </c>
      <c r="AV337" s="893">
        <v>20000000</v>
      </c>
      <c r="AW337" s="968">
        <v>31980000</v>
      </c>
      <c r="AX337" s="893">
        <v>68020000</v>
      </c>
      <c r="AY337" s="968">
        <v>31980000</v>
      </c>
      <c r="AZ337" s="894">
        <v>0</v>
      </c>
      <c r="BA337" s="893">
        <v>31980000</v>
      </c>
      <c r="BB337" s="894">
        <v>0</v>
      </c>
      <c r="BC337" s="894">
        <v>0</v>
      </c>
      <c r="BE337" s="895">
        <f t="shared" si="12"/>
        <v>0.83333333333333337</v>
      </c>
    </row>
    <row r="338" spans="1:57" s="859" customFormat="1" ht="15" customHeight="1" x14ac:dyDescent="0.2">
      <c r="A338" s="909" t="str">
        <f t="shared" si="13"/>
        <v>C25991000402310</v>
      </c>
      <c r="B338" s="1084" t="s">
        <v>102</v>
      </c>
      <c r="C338" s="1081"/>
      <c r="D338" s="1084" t="s">
        <v>345</v>
      </c>
      <c r="E338" s="1081"/>
      <c r="F338" s="1084" t="s">
        <v>332</v>
      </c>
      <c r="G338" s="1081"/>
      <c r="H338" s="1084" t="s">
        <v>291</v>
      </c>
      <c r="I338" s="1081"/>
      <c r="J338" s="1084" t="s">
        <v>288</v>
      </c>
      <c r="K338" s="1081"/>
      <c r="L338" s="1081"/>
      <c r="M338" s="1084" t="s">
        <v>290</v>
      </c>
      <c r="N338" s="1081"/>
      <c r="O338" s="1081"/>
      <c r="P338" s="1084" t="s">
        <v>297</v>
      </c>
      <c r="Q338" s="1081"/>
      <c r="R338" s="1084"/>
      <c r="S338" s="1081"/>
      <c r="T338" s="1085" t="s">
        <v>336</v>
      </c>
      <c r="U338" s="1081"/>
      <c r="V338" s="1081"/>
      <c r="W338" s="1081"/>
      <c r="X338" s="1081"/>
      <c r="Y338" s="1081"/>
      <c r="Z338" s="1081"/>
      <c r="AA338" s="1081"/>
      <c r="AB338" s="1084" t="s">
        <v>281</v>
      </c>
      <c r="AC338" s="1081"/>
      <c r="AD338" s="1081"/>
      <c r="AE338" s="1081"/>
      <c r="AF338" s="1081"/>
      <c r="AG338" s="1084" t="s">
        <v>282</v>
      </c>
      <c r="AH338" s="1081"/>
      <c r="AI338" s="1081"/>
      <c r="AJ338" s="892" t="s">
        <v>68</v>
      </c>
      <c r="AK338" s="1086" t="s">
        <v>283</v>
      </c>
      <c r="AL338" s="1083"/>
      <c r="AM338" s="1083"/>
      <c r="AN338" s="1083"/>
      <c r="AO338" s="1083"/>
      <c r="AP338" s="1083"/>
      <c r="AQ338" s="893">
        <v>45000000</v>
      </c>
      <c r="AR338" s="968">
        <v>45000000</v>
      </c>
      <c r="AS338" s="894">
        <v>0</v>
      </c>
      <c r="AT338" s="894">
        <v>0</v>
      </c>
      <c r="AU338" s="1006">
        <v>0</v>
      </c>
      <c r="AV338" s="893">
        <v>45000000</v>
      </c>
      <c r="AW338" s="969">
        <v>0</v>
      </c>
      <c r="AX338" s="894">
        <v>0</v>
      </c>
      <c r="AY338" s="969">
        <v>0</v>
      </c>
      <c r="AZ338" s="894">
        <v>0</v>
      </c>
      <c r="BA338" s="894">
        <v>0</v>
      </c>
      <c r="BB338" s="894">
        <v>0</v>
      </c>
      <c r="BC338" s="894">
        <v>0</v>
      </c>
      <c r="BE338" s="895">
        <f t="shared" si="12"/>
        <v>0</v>
      </c>
    </row>
    <row r="339" spans="1:57" s="859" customFormat="1" ht="15" customHeight="1" x14ac:dyDescent="0.2">
      <c r="A339" s="909" t="str">
        <f t="shared" si="13"/>
        <v>C25991000402410</v>
      </c>
      <c r="B339" s="1084" t="s">
        <v>102</v>
      </c>
      <c r="C339" s="1081"/>
      <c r="D339" s="1084" t="s">
        <v>345</v>
      </c>
      <c r="E339" s="1081"/>
      <c r="F339" s="1084" t="s">
        <v>332</v>
      </c>
      <c r="G339" s="1081"/>
      <c r="H339" s="1084" t="s">
        <v>291</v>
      </c>
      <c r="I339" s="1081"/>
      <c r="J339" s="1084" t="s">
        <v>288</v>
      </c>
      <c r="K339" s="1081"/>
      <c r="L339" s="1081"/>
      <c r="M339" s="1084" t="s">
        <v>290</v>
      </c>
      <c r="N339" s="1081"/>
      <c r="O339" s="1081"/>
      <c r="P339" s="1084" t="s">
        <v>291</v>
      </c>
      <c r="Q339" s="1081"/>
      <c r="R339" s="1084"/>
      <c r="S339" s="1081"/>
      <c r="T339" s="1085" t="s">
        <v>87</v>
      </c>
      <c r="U339" s="1081"/>
      <c r="V339" s="1081"/>
      <c r="W339" s="1081"/>
      <c r="X339" s="1081"/>
      <c r="Y339" s="1081"/>
      <c r="Z339" s="1081"/>
      <c r="AA339" s="1081"/>
      <c r="AB339" s="1084" t="s">
        <v>281</v>
      </c>
      <c r="AC339" s="1081"/>
      <c r="AD339" s="1081"/>
      <c r="AE339" s="1081"/>
      <c r="AF339" s="1081"/>
      <c r="AG339" s="1084" t="s">
        <v>282</v>
      </c>
      <c r="AH339" s="1081"/>
      <c r="AI339" s="1081"/>
      <c r="AJ339" s="892" t="s">
        <v>68</v>
      </c>
      <c r="AK339" s="1086" t="s">
        <v>283</v>
      </c>
      <c r="AL339" s="1083"/>
      <c r="AM339" s="1083"/>
      <c r="AN339" s="1083"/>
      <c r="AO339" s="1083"/>
      <c r="AP339" s="1083"/>
      <c r="AQ339" s="893">
        <v>55000000</v>
      </c>
      <c r="AR339" s="968">
        <v>55000000</v>
      </c>
      <c r="AS339" s="894">
        <v>0</v>
      </c>
      <c r="AT339" s="894">
        <v>0</v>
      </c>
      <c r="AU339" s="1006">
        <v>0</v>
      </c>
      <c r="AV339" s="893">
        <v>55000000</v>
      </c>
      <c r="AW339" s="969">
        <v>0</v>
      </c>
      <c r="AX339" s="894">
        <v>0</v>
      </c>
      <c r="AY339" s="969">
        <v>0</v>
      </c>
      <c r="AZ339" s="894">
        <v>0</v>
      </c>
      <c r="BA339" s="894">
        <v>0</v>
      </c>
      <c r="BB339" s="894">
        <v>0</v>
      </c>
      <c r="BC339" s="894">
        <v>0</v>
      </c>
      <c r="BE339" s="895">
        <f t="shared" si="12"/>
        <v>0</v>
      </c>
    </row>
    <row r="340" spans="1:57" s="859" customFormat="1" ht="12.75" x14ac:dyDescent="0.2">
      <c r="A340" s="909" t="str">
        <f t="shared" si="13"/>
        <v>C25991000402710</v>
      </c>
      <c r="B340" s="1084" t="s">
        <v>102</v>
      </c>
      <c r="C340" s="1081"/>
      <c r="D340" s="1084" t="s">
        <v>345</v>
      </c>
      <c r="E340" s="1081"/>
      <c r="F340" s="1084" t="s">
        <v>332</v>
      </c>
      <c r="G340" s="1081"/>
      <c r="H340" s="1084" t="s">
        <v>291</v>
      </c>
      <c r="I340" s="1081"/>
      <c r="J340" s="1084" t="s">
        <v>288</v>
      </c>
      <c r="K340" s="1081"/>
      <c r="L340" s="1081"/>
      <c r="M340" s="1084" t="s">
        <v>290</v>
      </c>
      <c r="N340" s="1081"/>
      <c r="O340" s="1081"/>
      <c r="P340" s="1084" t="s">
        <v>301</v>
      </c>
      <c r="Q340" s="1081"/>
      <c r="R340" s="1084"/>
      <c r="S340" s="1081"/>
      <c r="T340" s="1085" t="s">
        <v>343</v>
      </c>
      <c r="U340" s="1081"/>
      <c r="V340" s="1081"/>
      <c r="W340" s="1081"/>
      <c r="X340" s="1081"/>
      <c r="Y340" s="1081"/>
      <c r="Z340" s="1081"/>
      <c r="AA340" s="1081"/>
      <c r="AB340" s="1084" t="s">
        <v>281</v>
      </c>
      <c r="AC340" s="1081"/>
      <c r="AD340" s="1081"/>
      <c r="AE340" s="1081"/>
      <c r="AF340" s="1081"/>
      <c r="AG340" s="1084" t="s">
        <v>282</v>
      </c>
      <c r="AH340" s="1081"/>
      <c r="AI340" s="1081"/>
      <c r="AJ340" s="892" t="s">
        <v>68</v>
      </c>
      <c r="AK340" s="1086" t="s">
        <v>283</v>
      </c>
      <c r="AL340" s="1083"/>
      <c r="AM340" s="1083"/>
      <c r="AN340" s="1083"/>
      <c r="AO340" s="1083"/>
      <c r="AP340" s="1083"/>
      <c r="AQ340" s="893">
        <v>130000000</v>
      </c>
      <c r="AR340" s="968">
        <v>130000000</v>
      </c>
      <c r="AS340" s="894">
        <v>0</v>
      </c>
      <c r="AT340" s="894">
        <v>0</v>
      </c>
      <c r="AU340" s="1006">
        <v>0</v>
      </c>
      <c r="AV340" s="893">
        <v>130000000</v>
      </c>
      <c r="AW340" s="969">
        <v>0</v>
      </c>
      <c r="AX340" s="894">
        <v>0</v>
      </c>
      <c r="AY340" s="969">
        <v>0</v>
      </c>
      <c r="AZ340" s="894">
        <v>0</v>
      </c>
      <c r="BA340" s="894">
        <v>0</v>
      </c>
      <c r="BB340" s="894">
        <v>0</v>
      </c>
      <c r="BC340" s="894">
        <v>0</v>
      </c>
      <c r="BE340" s="895">
        <f t="shared" si="12"/>
        <v>0</v>
      </c>
    </row>
    <row r="341" spans="1:57" s="859" customFormat="1" ht="12.75" x14ac:dyDescent="0.2">
      <c r="A341" s="909" t="str">
        <f t="shared" si="13"/>
        <v>C2599100040310</v>
      </c>
      <c r="B341" s="1087" t="s">
        <v>102</v>
      </c>
      <c r="C341" s="1081"/>
      <c r="D341" s="1087" t="s">
        <v>345</v>
      </c>
      <c r="E341" s="1081"/>
      <c r="F341" s="1087" t="s">
        <v>332</v>
      </c>
      <c r="G341" s="1081"/>
      <c r="H341" s="1087" t="s">
        <v>291</v>
      </c>
      <c r="I341" s="1081"/>
      <c r="J341" s="1087" t="s">
        <v>288</v>
      </c>
      <c r="K341" s="1081"/>
      <c r="L341" s="1081"/>
      <c r="M341" s="1087" t="s">
        <v>297</v>
      </c>
      <c r="N341" s="1081"/>
      <c r="O341" s="1081"/>
      <c r="P341" s="1087"/>
      <c r="Q341" s="1081"/>
      <c r="R341" s="1087"/>
      <c r="S341" s="1081"/>
      <c r="T341" s="1089" t="s">
        <v>430</v>
      </c>
      <c r="U341" s="1081"/>
      <c r="V341" s="1081"/>
      <c r="W341" s="1081"/>
      <c r="X341" s="1081"/>
      <c r="Y341" s="1081"/>
      <c r="Z341" s="1081"/>
      <c r="AA341" s="1081"/>
      <c r="AB341" s="1087" t="s">
        <v>281</v>
      </c>
      <c r="AC341" s="1081"/>
      <c r="AD341" s="1081"/>
      <c r="AE341" s="1081"/>
      <c r="AF341" s="1081"/>
      <c r="AG341" s="1087" t="s">
        <v>282</v>
      </c>
      <c r="AH341" s="1081"/>
      <c r="AI341" s="1081"/>
      <c r="AJ341" s="761" t="s">
        <v>68</v>
      </c>
      <c r="AK341" s="1088" t="s">
        <v>283</v>
      </c>
      <c r="AL341" s="1083"/>
      <c r="AM341" s="1083"/>
      <c r="AN341" s="1083"/>
      <c r="AO341" s="1083"/>
      <c r="AP341" s="1083"/>
      <c r="AQ341" s="889">
        <v>500000000</v>
      </c>
      <c r="AR341" s="967">
        <v>500000000</v>
      </c>
      <c r="AS341" s="890">
        <v>0</v>
      </c>
      <c r="AT341" s="890">
        <v>0</v>
      </c>
      <c r="AU341" s="1007">
        <v>0</v>
      </c>
      <c r="AV341" s="889">
        <v>500000000</v>
      </c>
      <c r="AW341" s="970">
        <v>0</v>
      </c>
      <c r="AX341" s="890">
        <v>0</v>
      </c>
      <c r="AY341" s="970">
        <v>0</v>
      </c>
      <c r="AZ341" s="890">
        <v>0</v>
      </c>
      <c r="BA341" s="890">
        <v>0</v>
      </c>
      <c r="BB341" s="890">
        <v>0</v>
      </c>
      <c r="BC341" s="890">
        <v>0</v>
      </c>
      <c r="BE341" s="891">
        <f t="shared" si="12"/>
        <v>0</v>
      </c>
    </row>
    <row r="342" spans="1:57" s="859" customFormat="1" ht="12.75" x14ac:dyDescent="0.2">
      <c r="A342" s="909" t="str">
        <f t="shared" si="13"/>
        <v>C25991000403710</v>
      </c>
      <c r="B342" s="1084" t="s">
        <v>102</v>
      </c>
      <c r="C342" s="1081"/>
      <c r="D342" s="1084" t="s">
        <v>345</v>
      </c>
      <c r="E342" s="1081"/>
      <c r="F342" s="1084" t="s">
        <v>332</v>
      </c>
      <c r="G342" s="1081"/>
      <c r="H342" s="1084" t="s">
        <v>291</v>
      </c>
      <c r="I342" s="1081"/>
      <c r="J342" s="1084" t="s">
        <v>288</v>
      </c>
      <c r="K342" s="1081"/>
      <c r="L342" s="1081"/>
      <c r="M342" s="1084" t="s">
        <v>297</v>
      </c>
      <c r="N342" s="1081"/>
      <c r="O342" s="1081"/>
      <c r="P342" s="1084" t="s">
        <v>301</v>
      </c>
      <c r="Q342" s="1081"/>
      <c r="R342" s="1084"/>
      <c r="S342" s="1081"/>
      <c r="T342" s="1085" t="s">
        <v>343</v>
      </c>
      <c r="U342" s="1081"/>
      <c r="V342" s="1081"/>
      <c r="W342" s="1081"/>
      <c r="X342" s="1081"/>
      <c r="Y342" s="1081"/>
      <c r="Z342" s="1081"/>
      <c r="AA342" s="1081"/>
      <c r="AB342" s="1084" t="s">
        <v>281</v>
      </c>
      <c r="AC342" s="1081"/>
      <c r="AD342" s="1081"/>
      <c r="AE342" s="1081"/>
      <c r="AF342" s="1081"/>
      <c r="AG342" s="1084" t="s">
        <v>282</v>
      </c>
      <c r="AH342" s="1081"/>
      <c r="AI342" s="1081"/>
      <c r="AJ342" s="892" t="s">
        <v>68</v>
      </c>
      <c r="AK342" s="1086" t="s">
        <v>283</v>
      </c>
      <c r="AL342" s="1083"/>
      <c r="AM342" s="1083"/>
      <c r="AN342" s="1083"/>
      <c r="AO342" s="1083"/>
      <c r="AP342" s="1083"/>
      <c r="AQ342" s="893">
        <v>500000000</v>
      </c>
      <c r="AR342" s="968">
        <v>500000000</v>
      </c>
      <c r="AS342" s="894">
        <v>0</v>
      </c>
      <c r="AT342" s="894">
        <v>0</v>
      </c>
      <c r="AU342" s="1006">
        <v>0</v>
      </c>
      <c r="AV342" s="893">
        <v>500000000</v>
      </c>
      <c r="AW342" s="969">
        <v>0</v>
      </c>
      <c r="AX342" s="894">
        <v>0</v>
      </c>
      <c r="AY342" s="969">
        <v>0</v>
      </c>
      <c r="AZ342" s="894">
        <v>0</v>
      </c>
      <c r="BA342" s="894">
        <v>0</v>
      </c>
      <c r="BB342" s="894">
        <v>0</v>
      </c>
      <c r="BC342" s="894">
        <v>0</v>
      </c>
      <c r="BE342" s="895">
        <f t="shared" si="12"/>
        <v>0</v>
      </c>
    </row>
    <row r="343" spans="1:57" s="859" customFormat="1" ht="12.75" x14ac:dyDescent="0.2">
      <c r="A343" s="909" t="str">
        <f t="shared" si="13"/>
        <v>C259910005010</v>
      </c>
      <c r="B343" s="1087" t="s">
        <v>102</v>
      </c>
      <c r="C343" s="1081"/>
      <c r="D343" s="1087" t="s">
        <v>345</v>
      </c>
      <c r="E343" s="1081"/>
      <c r="F343" s="1087" t="s">
        <v>332</v>
      </c>
      <c r="G343" s="1081"/>
      <c r="H343" s="1087" t="s">
        <v>292</v>
      </c>
      <c r="I343" s="1081"/>
      <c r="J343" s="1087" t="s">
        <v>288</v>
      </c>
      <c r="K343" s="1081"/>
      <c r="L343" s="1081"/>
      <c r="M343" s="1087"/>
      <c r="N343" s="1081"/>
      <c r="O343" s="1081"/>
      <c r="P343" s="1087"/>
      <c r="Q343" s="1081"/>
      <c r="R343" s="1087"/>
      <c r="S343" s="1081"/>
      <c r="T343" s="1089" t="s">
        <v>657</v>
      </c>
      <c r="U343" s="1081"/>
      <c r="V343" s="1081"/>
      <c r="W343" s="1081"/>
      <c r="X343" s="1081"/>
      <c r="Y343" s="1081"/>
      <c r="Z343" s="1081"/>
      <c r="AA343" s="1081"/>
      <c r="AB343" s="1087" t="s">
        <v>281</v>
      </c>
      <c r="AC343" s="1081"/>
      <c r="AD343" s="1081"/>
      <c r="AE343" s="1081"/>
      <c r="AF343" s="1081"/>
      <c r="AG343" s="1087" t="s">
        <v>282</v>
      </c>
      <c r="AH343" s="1081"/>
      <c r="AI343" s="1081"/>
      <c r="AJ343" s="761" t="s">
        <v>68</v>
      </c>
      <c r="AK343" s="1088" t="s">
        <v>283</v>
      </c>
      <c r="AL343" s="1083"/>
      <c r="AM343" s="1083"/>
      <c r="AN343" s="1083"/>
      <c r="AO343" s="1083"/>
      <c r="AP343" s="1083"/>
      <c r="AQ343" s="889">
        <v>300000000</v>
      </c>
      <c r="AR343" s="967">
        <v>300000000</v>
      </c>
      <c r="AS343" s="890">
        <v>0</v>
      </c>
      <c r="AT343" s="890">
        <v>0</v>
      </c>
      <c r="AU343" s="1007">
        <v>0</v>
      </c>
      <c r="AV343" s="889">
        <v>300000000</v>
      </c>
      <c r="AW343" s="970">
        <v>0</v>
      </c>
      <c r="AX343" s="890">
        <v>0</v>
      </c>
      <c r="AY343" s="970">
        <v>0</v>
      </c>
      <c r="AZ343" s="890">
        <v>0</v>
      </c>
      <c r="BA343" s="890">
        <v>0</v>
      </c>
      <c r="BB343" s="890">
        <v>0</v>
      </c>
      <c r="BC343" s="890">
        <v>0</v>
      </c>
      <c r="BE343" s="891">
        <f t="shared" si="12"/>
        <v>0</v>
      </c>
    </row>
    <row r="344" spans="1:57" s="956" customFormat="1" ht="12.75" x14ac:dyDescent="0.2">
      <c r="A344" s="952" t="str">
        <f t="shared" si="13"/>
        <v>C25991000510</v>
      </c>
      <c r="B344" s="1092" t="s">
        <v>102</v>
      </c>
      <c r="C344" s="1093"/>
      <c r="D344" s="1092" t="s">
        <v>345</v>
      </c>
      <c r="E344" s="1093"/>
      <c r="F344" s="1092" t="s">
        <v>332</v>
      </c>
      <c r="G344" s="1093"/>
      <c r="H344" s="1092" t="s">
        <v>292</v>
      </c>
      <c r="I344" s="1093"/>
      <c r="J344" s="1092" t="s">
        <v>244</v>
      </c>
      <c r="K344" s="1093"/>
      <c r="L344" s="1093"/>
      <c r="M344" s="1092" t="s">
        <v>244</v>
      </c>
      <c r="N344" s="1093"/>
      <c r="O344" s="1093"/>
      <c r="P344" s="1092" t="s">
        <v>244</v>
      </c>
      <c r="Q344" s="1093"/>
      <c r="R344" s="1092" t="s">
        <v>244</v>
      </c>
      <c r="S344" s="1093"/>
      <c r="T344" s="1094" t="s">
        <v>657</v>
      </c>
      <c r="U344" s="1095"/>
      <c r="V344" s="1095"/>
      <c r="W344" s="1095"/>
      <c r="X344" s="1095"/>
      <c r="Y344" s="1095"/>
      <c r="Z344" s="1095"/>
      <c r="AA344" s="1095"/>
      <c r="AB344" s="1092" t="s">
        <v>281</v>
      </c>
      <c r="AC344" s="1093"/>
      <c r="AD344" s="1093"/>
      <c r="AE344" s="1093"/>
      <c r="AF344" s="1093"/>
      <c r="AG344" s="1092" t="s">
        <v>282</v>
      </c>
      <c r="AH344" s="1093"/>
      <c r="AI344" s="1093"/>
      <c r="AJ344" s="958" t="s">
        <v>68</v>
      </c>
      <c r="AK344" s="1090" t="s">
        <v>283</v>
      </c>
      <c r="AL344" s="1091"/>
      <c r="AM344" s="1091"/>
      <c r="AN344" s="1091"/>
      <c r="AO344" s="1091"/>
      <c r="AP344" s="1091"/>
      <c r="AQ344" s="959">
        <v>300000000</v>
      </c>
      <c r="AR344" s="967">
        <v>300000000</v>
      </c>
      <c r="AS344" s="960">
        <v>0</v>
      </c>
      <c r="AT344" s="960">
        <v>0</v>
      </c>
      <c r="AU344" s="1007">
        <v>0</v>
      </c>
      <c r="AV344" s="959">
        <v>300000000</v>
      </c>
      <c r="AW344" s="970">
        <v>0</v>
      </c>
      <c r="AX344" s="960">
        <v>0</v>
      </c>
      <c r="AY344" s="970">
        <v>0</v>
      </c>
      <c r="AZ344" s="960">
        <v>0</v>
      </c>
      <c r="BA344" s="960">
        <v>0</v>
      </c>
      <c r="BB344" s="960">
        <v>0</v>
      </c>
      <c r="BC344" s="960">
        <v>0</v>
      </c>
      <c r="BE344" s="961">
        <f t="shared" si="12"/>
        <v>0</v>
      </c>
    </row>
    <row r="345" spans="1:57" s="859" customFormat="1" ht="12.75" x14ac:dyDescent="0.2">
      <c r="A345" s="909" t="str">
        <f t="shared" si="13"/>
        <v>C2599100050210</v>
      </c>
      <c r="B345" s="1087" t="s">
        <v>102</v>
      </c>
      <c r="C345" s="1081"/>
      <c r="D345" s="1087" t="s">
        <v>345</v>
      </c>
      <c r="E345" s="1081"/>
      <c r="F345" s="1087" t="s">
        <v>332</v>
      </c>
      <c r="G345" s="1081"/>
      <c r="H345" s="1087" t="s">
        <v>292</v>
      </c>
      <c r="I345" s="1081"/>
      <c r="J345" s="1087" t="s">
        <v>288</v>
      </c>
      <c r="K345" s="1081"/>
      <c r="L345" s="1081"/>
      <c r="M345" s="1087" t="s">
        <v>290</v>
      </c>
      <c r="N345" s="1081"/>
      <c r="O345" s="1081"/>
      <c r="P345" s="1087"/>
      <c r="Q345" s="1081"/>
      <c r="R345" s="1087"/>
      <c r="S345" s="1081"/>
      <c r="T345" s="1089" t="s">
        <v>334</v>
      </c>
      <c r="U345" s="1081"/>
      <c r="V345" s="1081"/>
      <c r="W345" s="1081"/>
      <c r="X345" s="1081"/>
      <c r="Y345" s="1081"/>
      <c r="Z345" s="1081"/>
      <c r="AA345" s="1081"/>
      <c r="AB345" s="1087" t="s">
        <v>281</v>
      </c>
      <c r="AC345" s="1081"/>
      <c r="AD345" s="1081"/>
      <c r="AE345" s="1081"/>
      <c r="AF345" s="1081"/>
      <c r="AG345" s="1087" t="s">
        <v>282</v>
      </c>
      <c r="AH345" s="1081"/>
      <c r="AI345" s="1081"/>
      <c r="AJ345" s="761" t="s">
        <v>68</v>
      </c>
      <c r="AK345" s="1088" t="s">
        <v>283</v>
      </c>
      <c r="AL345" s="1083"/>
      <c r="AM345" s="1083"/>
      <c r="AN345" s="1083"/>
      <c r="AO345" s="1083"/>
      <c r="AP345" s="1083"/>
      <c r="AQ345" s="889">
        <v>300000000</v>
      </c>
      <c r="AR345" s="967">
        <v>300000000</v>
      </c>
      <c r="AS345" s="890">
        <v>0</v>
      </c>
      <c r="AT345" s="890">
        <v>0</v>
      </c>
      <c r="AU345" s="1007">
        <v>0</v>
      </c>
      <c r="AV345" s="889">
        <v>300000000</v>
      </c>
      <c r="AW345" s="970">
        <v>0</v>
      </c>
      <c r="AX345" s="890">
        <v>0</v>
      </c>
      <c r="AY345" s="970">
        <v>0</v>
      </c>
      <c r="AZ345" s="890">
        <v>0</v>
      </c>
      <c r="BA345" s="890">
        <v>0</v>
      </c>
      <c r="BB345" s="890">
        <v>0</v>
      </c>
      <c r="BC345" s="890">
        <v>0</v>
      </c>
      <c r="BE345" s="891">
        <f t="shared" si="12"/>
        <v>0</v>
      </c>
    </row>
    <row r="346" spans="1:57" s="859" customFormat="1" ht="12.75" x14ac:dyDescent="0.2">
      <c r="A346" s="909" t="str">
        <f t="shared" si="13"/>
        <v>C25991000502110</v>
      </c>
      <c r="B346" s="1084" t="s">
        <v>102</v>
      </c>
      <c r="C346" s="1081"/>
      <c r="D346" s="1084" t="s">
        <v>345</v>
      </c>
      <c r="E346" s="1081"/>
      <c r="F346" s="1084" t="s">
        <v>332</v>
      </c>
      <c r="G346" s="1081"/>
      <c r="H346" s="1084" t="s">
        <v>292</v>
      </c>
      <c r="I346" s="1081"/>
      <c r="J346" s="1084" t="s">
        <v>288</v>
      </c>
      <c r="K346" s="1081"/>
      <c r="L346" s="1081"/>
      <c r="M346" s="1084" t="s">
        <v>290</v>
      </c>
      <c r="N346" s="1081"/>
      <c r="O346" s="1081"/>
      <c r="P346" s="1084" t="s">
        <v>287</v>
      </c>
      <c r="Q346" s="1081"/>
      <c r="R346" s="1084"/>
      <c r="S346" s="1081"/>
      <c r="T346" s="1085" t="s">
        <v>340</v>
      </c>
      <c r="U346" s="1081"/>
      <c r="V346" s="1081"/>
      <c r="W346" s="1081"/>
      <c r="X346" s="1081"/>
      <c r="Y346" s="1081"/>
      <c r="Z346" s="1081"/>
      <c r="AA346" s="1081"/>
      <c r="AB346" s="1084" t="s">
        <v>281</v>
      </c>
      <c r="AC346" s="1081"/>
      <c r="AD346" s="1081"/>
      <c r="AE346" s="1081"/>
      <c r="AF346" s="1081"/>
      <c r="AG346" s="1084" t="s">
        <v>282</v>
      </c>
      <c r="AH346" s="1081"/>
      <c r="AI346" s="1081"/>
      <c r="AJ346" s="892" t="s">
        <v>68</v>
      </c>
      <c r="AK346" s="1086" t="s">
        <v>283</v>
      </c>
      <c r="AL346" s="1083"/>
      <c r="AM346" s="1083"/>
      <c r="AN346" s="1083"/>
      <c r="AO346" s="1083"/>
      <c r="AP346" s="1083"/>
      <c r="AQ346" s="893">
        <v>300000000</v>
      </c>
      <c r="AR346" s="968">
        <v>300000000</v>
      </c>
      <c r="AS346" s="894">
        <v>0</v>
      </c>
      <c r="AT346" s="894">
        <v>0</v>
      </c>
      <c r="AU346" s="1006">
        <v>0</v>
      </c>
      <c r="AV346" s="893">
        <v>300000000</v>
      </c>
      <c r="AW346" s="969">
        <v>0</v>
      </c>
      <c r="AX346" s="894">
        <v>0</v>
      </c>
      <c r="AY346" s="969">
        <v>0</v>
      </c>
      <c r="AZ346" s="894">
        <v>0</v>
      </c>
      <c r="BA346" s="894">
        <v>0</v>
      </c>
      <c r="BB346" s="894">
        <v>0</v>
      </c>
      <c r="BC346" s="894">
        <v>0</v>
      </c>
      <c r="BE346" s="895">
        <f t="shared" si="12"/>
        <v>0</v>
      </c>
    </row>
    <row r="347" spans="1:57" s="859" customFormat="1" ht="15" customHeight="1" x14ac:dyDescent="0.2">
      <c r="A347" s="909" t="str">
        <f t="shared" si="13"/>
        <v>C259910006010</v>
      </c>
      <c r="B347" s="1087" t="s">
        <v>102</v>
      </c>
      <c r="C347" s="1081"/>
      <c r="D347" s="1087" t="s">
        <v>345</v>
      </c>
      <c r="E347" s="1081"/>
      <c r="F347" s="1087" t="s">
        <v>332</v>
      </c>
      <c r="G347" s="1081"/>
      <c r="H347" s="1087" t="s">
        <v>300</v>
      </c>
      <c r="I347" s="1081"/>
      <c r="J347" s="1087" t="s">
        <v>288</v>
      </c>
      <c r="K347" s="1081"/>
      <c r="L347" s="1081"/>
      <c r="M347" s="1087"/>
      <c r="N347" s="1081"/>
      <c r="O347" s="1081"/>
      <c r="P347" s="1087"/>
      <c r="Q347" s="1081"/>
      <c r="R347" s="1087"/>
      <c r="S347" s="1081"/>
      <c r="T347" s="1089" t="s">
        <v>674</v>
      </c>
      <c r="U347" s="1081"/>
      <c r="V347" s="1081"/>
      <c r="W347" s="1081"/>
      <c r="X347" s="1081"/>
      <c r="Y347" s="1081"/>
      <c r="Z347" s="1081"/>
      <c r="AA347" s="1081"/>
      <c r="AB347" s="1087" t="s">
        <v>281</v>
      </c>
      <c r="AC347" s="1081"/>
      <c r="AD347" s="1081"/>
      <c r="AE347" s="1081"/>
      <c r="AF347" s="1081"/>
      <c r="AG347" s="1087" t="s">
        <v>282</v>
      </c>
      <c r="AH347" s="1081"/>
      <c r="AI347" s="1081"/>
      <c r="AJ347" s="761" t="s">
        <v>68</v>
      </c>
      <c r="AK347" s="1088" t="s">
        <v>283</v>
      </c>
      <c r="AL347" s="1083"/>
      <c r="AM347" s="1083"/>
      <c r="AN347" s="1083"/>
      <c r="AO347" s="1083"/>
      <c r="AP347" s="1083"/>
      <c r="AQ347" s="889">
        <v>300000000</v>
      </c>
      <c r="AR347" s="967">
        <v>183000000</v>
      </c>
      <c r="AS347" s="889">
        <v>117000000</v>
      </c>
      <c r="AT347" s="890">
        <v>0</v>
      </c>
      <c r="AU347" s="1005">
        <v>65153541</v>
      </c>
      <c r="AV347" s="889">
        <v>117846459</v>
      </c>
      <c r="AW347" s="967">
        <v>30401784</v>
      </c>
      <c r="AX347" s="889">
        <v>34751757</v>
      </c>
      <c r="AY347" s="967">
        <v>23623977</v>
      </c>
      <c r="AZ347" s="889">
        <v>6777807</v>
      </c>
      <c r="BA347" s="889">
        <v>23623977</v>
      </c>
      <c r="BB347" s="890">
        <v>0</v>
      </c>
      <c r="BC347" s="890">
        <v>0</v>
      </c>
      <c r="BE347" s="891">
        <f t="shared" si="12"/>
        <v>0.21717847000000001</v>
      </c>
    </row>
    <row r="348" spans="1:57" s="956" customFormat="1" ht="23.25" customHeight="1" x14ac:dyDescent="0.2">
      <c r="A348" s="952" t="str">
        <f t="shared" si="13"/>
        <v>C25991000610</v>
      </c>
      <c r="B348" s="1092" t="s">
        <v>102</v>
      </c>
      <c r="C348" s="1093"/>
      <c r="D348" s="1092" t="s">
        <v>345</v>
      </c>
      <c r="E348" s="1093"/>
      <c r="F348" s="1092" t="s">
        <v>332</v>
      </c>
      <c r="G348" s="1093"/>
      <c r="H348" s="1092" t="s">
        <v>300</v>
      </c>
      <c r="I348" s="1093"/>
      <c r="J348" s="1092" t="s">
        <v>244</v>
      </c>
      <c r="K348" s="1093"/>
      <c r="L348" s="1093"/>
      <c r="M348" s="1092" t="s">
        <v>244</v>
      </c>
      <c r="N348" s="1093"/>
      <c r="O348" s="1093"/>
      <c r="P348" s="1092" t="s">
        <v>244</v>
      </c>
      <c r="Q348" s="1093"/>
      <c r="R348" s="1092" t="s">
        <v>244</v>
      </c>
      <c r="S348" s="1093"/>
      <c r="T348" s="1094" t="s">
        <v>659</v>
      </c>
      <c r="U348" s="1095"/>
      <c r="V348" s="1095"/>
      <c r="W348" s="1095"/>
      <c r="X348" s="1095"/>
      <c r="Y348" s="1095"/>
      <c r="Z348" s="1095"/>
      <c r="AA348" s="1095"/>
      <c r="AB348" s="1092" t="s">
        <v>281</v>
      </c>
      <c r="AC348" s="1093"/>
      <c r="AD348" s="1093"/>
      <c r="AE348" s="1093"/>
      <c r="AF348" s="1093"/>
      <c r="AG348" s="1092" t="s">
        <v>282</v>
      </c>
      <c r="AH348" s="1093"/>
      <c r="AI348" s="1093"/>
      <c r="AJ348" s="958" t="s">
        <v>68</v>
      </c>
      <c r="AK348" s="1090" t="s">
        <v>283</v>
      </c>
      <c r="AL348" s="1091"/>
      <c r="AM348" s="1091"/>
      <c r="AN348" s="1091"/>
      <c r="AO348" s="1091"/>
      <c r="AP348" s="1091"/>
      <c r="AQ348" s="959">
        <v>300000000</v>
      </c>
      <c r="AR348" s="967">
        <v>183000000</v>
      </c>
      <c r="AS348" s="959">
        <v>117000000</v>
      </c>
      <c r="AT348" s="960">
        <v>0</v>
      </c>
      <c r="AU348" s="1005">
        <v>65153541</v>
      </c>
      <c r="AV348" s="959">
        <v>117846459</v>
      </c>
      <c r="AW348" s="967">
        <v>30401784</v>
      </c>
      <c r="AX348" s="959">
        <v>34751757</v>
      </c>
      <c r="AY348" s="967">
        <v>23623977</v>
      </c>
      <c r="AZ348" s="959">
        <v>6777807</v>
      </c>
      <c r="BA348" s="959">
        <v>23623977</v>
      </c>
      <c r="BB348" s="960">
        <v>0</v>
      </c>
      <c r="BC348" s="960">
        <v>0</v>
      </c>
      <c r="BE348" s="961">
        <f t="shared" ref="BE348:BE357" si="14">+AU348/AQ348</f>
        <v>0.21717847000000001</v>
      </c>
    </row>
    <row r="349" spans="1:57" s="859" customFormat="1" ht="23.25" customHeight="1" x14ac:dyDescent="0.2">
      <c r="A349" s="909" t="str">
        <f t="shared" si="13"/>
        <v>C2599100060110</v>
      </c>
      <c r="B349" s="1087" t="s">
        <v>102</v>
      </c>
      <c r="C349" s="1081"/>
      <c r="D349" s="1087" t="s">
        <v>345</v>
      </c>
      <c r="E349" s="1081"/>
      <c r="F349" s="1087" t="s">
        <v>332</v>
      </c>
      <c r="G349" s="1081"/>
      <c r="H349" s="1087" t="s">
        <v>300</v>
      </c>
      <c r="I349" s="1081"/>
      <c r="J349" s="1087" t="s">
        <v>288</v>
      </c>
      <c r="K349" s="1081"/>
      <c r="L349" s="1081"/>
      <c r="M349" s="1087" t="s">
        <v>287</v>
      </c>
      <c r="N349" s="1081"/>
      <c r="O349" s="1081"/>
      <c r="P349" s="1087"/>
      <c r="Q349" s="1081"/>
      <c r="R349" s="1087"/>
      <c r="S349" s="1081"/>
      <c r="T349" s="1089" t="s">
        <v>339</v>
      </c>
      <c r="U349" s="1081"/>
      <c r="V349" s="1081"/>
      <c r="W349" s="1081"/>
      <c r="X349" s="1081"/>
      <c r="Y349" s="1081"/>
      <c r="Z349" s="1081"/>
      <c r="AA349" s="1081"/>
      <c r="AB349" s="1087" t="s">
        <v>281</v>
      </c>
      <c r="AC349" s="1081"/>
      <c r="AD349" s="1081"/>
      <c r="AE349" s="1081"/>
      <c r="AF349" s="1081"/>
      <c r="AG349" s="1087" t="s">
        <v>282</v>
      </c>
      <c r="AH349" s="1081"/>
      <c r="AI349" s="1081"/>
      <c r="AJ349" s="761" t="s">
        <v>68</v>
      </c>
      <c r="AK349" s="1088" t="s">
        <v>283</v>
      </c>
      <c r="AL349" s="1083"/>
      <c r="AM349" s="1083"/>
      <c r="AN349" s="1083"/>
      <c r="AO349" s="1083"/>
      <c r="AP349" s="1083"/>
      <c r="AQ349" s="890">
        <v>0</v>
      </c>
      <c r="AR349" s="970">
        <v>0</v>
      </c>
      <c r="AS349" s="890">
        <v>0</v>
      </c>
      <c r="AT349" s="890">
        <v>0</v>
      </c>
      <c r="AU349" s="1007">
        <v>0</v>
      </c>
      <c r="AV349" s="890">
        <v>0</v>
      </c>
      <c r="AW349" s="970">
        <v>0</v>
      </c>
      <c r="AX349" s="890">
        <v>0</v>
      </c>
      <c r="AY349" s="970">
        <v>0</v>
      </c>
      <c r="AZ349" s="890">
        <v>0</v>
      </c>
      <c r="BA349" s="890">
        <v>0</v>
      </c>
      <c r="BB349" s="890">
        <v>0</v>
      </c>
      <c r="BC349" s="890">
        <v>0</v>
      </c>
      <c r="BE349" s="891" t="e">
        <f t="shared" si="14"/>
        <v>#DIV/0!</v>
      </c>
    </row>
    <row r="350" spans="1:57" s="859" customFormat="1" ht="23.25" customHeight="1" x14ac:dyDescent="0.2">
      <c r="A350" s="909" t="str">
        <f t="shared" si="13"/>
        <v>C25991000601110</v>
      </c>
      <c r="B350" s="1084" t="s">
        <v>102</v>
      </c>
      <c r="C350" s="1081"/>
      <c r="D350" s="1084" t="s">
        <v>345</v>
      </c>
      <c r="E350" s="1081"/>
      <c r="F350" s="1084" t="s">
        <v>332</v>
      </c>
      <c r="G350" s="1081"/>
      <c r="H350" s="1084" t="s">
        <v>300</v>
      </c>
      <c r="I350" s="1081"/>
      <c r="J350" s="1084" t="s">
        <v>288</v>
      </c>
      <c r="K350" s="1081"/>
      <c r="L350" s="1081"/>
      <c r="M350" s="1084" t="s">
        <v>287</v>
      </c>
      <c r="N350" s="1081"/>
      <c r="O350" s="1081"/>
      <c r="P350" s="1084" t="s">
        <v>287</v>
      </c>
      <c r="Q350" s="1081"/>
      <c r="R350" s="1084"/>
      <c r="S350" s="1081"/>
      <c r="T350" s="1085" t="s">
        <v>340</v>
      </c>
      <c r="U350" s="1081"/>
      <c r="V350" s="1081"/>
      <c r="W350" s="1081"/>
      <c r="X350" s="1081"/>
      <c r="Y350" s="1081"/>
      <c r="Z350" s="1081"/>
      <c r="AA350" s="1081"/>
      <c r="AB350" s="1084" t="s">
        <v>281</v>
      </c>
      <c r="AC350" s="1081"/>
      <c r="AD350" s="1081"/>
      <c r="AE350" s="1081"/>
      <c r="AF350" s="1081"/>
      <c r="AG350" s="1084" t="s">
        <v>282</v>
      </c>
      <c r="AH350" s="1081"/>
      <c r="AI350" s="1081"/>
      <c r="AJ350" s="892" t="s">
        <v>68</v>
      </c>
      <c r="AK350" s="1086" t="s">
        <v>283</v>
      </c>
      <c r="AL350" s="1083"/>
      <c r="AM350" s="1083"/>
      <c r="AN350" s="1083"/>
      <c r="AO350" s="1083"/>
      <c r="AP350" s="1083"/>
      <c r="AQ350" s="894">
        <v>0</v>
      </c>
      <c r="AR350" s="969">
        <v>0</v>
      </c>
      <c r="AS350" s="894">
        <v>0</v>
      </c>
      <c r="AT350" s="894">
        <v>0</v>
      </c>
      <c r="AU350" s="1006">
        <v>0</v>
      </c>
      <c r="AV350" s="894">
        <v>0</v>
      </c>
      <c r="AW350" s="969">
        <v>0</v>
      </c>
      <c r="AX350" s="894">
        <v>0</v>
      </c>
      <c r="AY350" s="969">
        <v>0</v>
      </c>
      <c r="AZ350" s="894">
        <v>0</v>
      </c>
      <c r="BA350" s="894">
        <v>0</v>
      </c>
      <c r="BB350" s="894">
        <v>0</v>
      </c>
      <c r="BC350" s="894">
        <v>0</v>
      </c>
      <c r="BE350" s="895" t="e">
        <f t="shared" si="14"/>
        <v>#DIV/0!</v>
      </c>
    </row>
    <row r="351" spans="1:57" s="859" customFormat="1" ht="23.25" customHeight="1" x14ac:dyDescent="0.2">
      <c r="A351" s="909" t="str">
        <f t="shared" si="13"/>
        <v>C25991000601810</v>
      </c>
      <c r="B351" s="1084" t="s">
        <v>102</v>
      </c>
      <c r="C351" s="1081"/>
      <c r="D351" s="1084" t="s">
        <v>345</v>
      </c>
      <c r="E351" s="1081"/>
      <c r="F351" s="1084" t="s">
        <v>332</v>
      </c>
      <c r="G351" s="1081"/>
      <c r="H351" s="1084" t="s">
        <v>300</v>
      </c>
      <c r="I351" s="1081"/>
      <c r="J351" s="1084" t="s">
        <v>288</v>
      </c>
      <c r="K351" s="1081"/>
      <c r="L351" s="1081"/>
      <c r="M351" s="1084" t="s">
        <v>287</v>
      </c>
      <c r="N351" s="1081"/>
      <c r="O351" s="1081"/>
      <c r="P351" s="1084" t="s">
        <v>302</v>
      </c>
      <c r="Q351" s="1081"/>
      <c r="R351" s="1084"/>
      <c r="S351" s="1081"/>
      <c r="T351" s="1085" t="s">
        <v>660</v>
      </c>
      <c r="U351" s="1081"/>
      <c r="V351" s="1081"/>
      <c r="W351" s="1081"/>
      <c r="X351" s="1081"/>
      <c r="Y351" s="1081"/>
      <c r="Z351" s="1081"/>
      <c r="AA351" s="1081"/>
      <c r="AB351" s="1084" t="s">
        <v>281</v>
      </c>
      <c r="AC351" s="1081"/>
      <c r="AD351" s="1081"/>
      <c r="AE351" s="1081"/>
      <c r="AF351" s="1081"/>
      <c r="AG351" s="1084" t="s">
        <v>282</v>
      </c>
      <c r="AH351" s="1081"/>
      <c r="AI351" s="1081"/>
      <c r="AJ351" s="892" t="s">
        <v>68</v>
      </c>
      <c r="AK351" s="1086" t="s">
        <v>283</v>
      </c>
      <c r="AL351" s="1083"/>
      <c r="AM351" s="1083"/>
      <c r="AN351" s="1083"/>
      <c r="AO351" s="1083"/>
      <c r="AP351" s="1083"/>
      <c r="AQ351" s="894">
        <v>0</v>
      </c>
      <c r="AR351" s="969">
        <v>0</v>
      </c>
      <c r="AS351" s="894">
        <v>0</v>
      </c>
      <c r="AT351" s="894">
        <v>0</v>
      </c>
      <c r="AU351" s="1006">
        <v>0</v>
      </c>
      <c r="AV351" s="894">
        <v>0</v>
      </c>
      <c r="AW351" s="969">
        <v>0</v>
      </c>
      <c r="AX351" s="894">
        <v>0</v>
      </c>
      <c r="AY351" s="969">
        <v>0</v>
      </c>
      <c r="AZ351" s="894">
        <v>0</v>
      </c>
      <c r="BA351" s="894">
        <v>0</v>
      </c>
      <c r="BB351" s="894">
        <v>0</v>
      </c>
      <c r="BC351" s="894">
        <v>0</v>
      </c>
      <c r="BE351" s="895" t="e">
        <f t="shared" si="14"/>
        <v>#DIV/0!</v>
      </c>
    </row>
    <row r="352" spans="1:57" s="859" customFormat="1" ht="23.25" customHeight="1" x14ac:dyDescent="0.2">
      <c r="A352" s="909" t="str">
        <f t="shared" si="13"/>
        <v>C2599100060210</v>
      </c>
      <c r="B352" s="1087" t="s">
        <v>102</v>
      </c>
      <c r="C352" s="1081"/>
      <c r="D352" s="1087" t="s">
        <v>345</v>
      </c>
      <c r="E352" s="1081"/>
      <c r="F352" s="1087" t="s">
        <v>332</v>
      </c>
      <c r="G352" s="1081"/>
      <c r="H352" s="1087" t="s">
        <v>300</v>
      </c>
      <c r="I352" s="1081"/>
      <c r="J352" s="1087" t="s">
        <v>288</v>
      </c>
      <c r="K352" s="1081"/>
      <c r="L352" s="1081"/>
      <c r="M352" s="1087" t="s">
        <v>290</v>
      </c>
      <c r="N352" s="1081"/>
      <c r="O352" s="1081"/>
      <c r="P352" s="1087"/>
      <c r="Q352" s="1081"/>
      <c r="R352" s="1087"/>
      <c r="S352" s="1081"/>
      <c r="T352" s="1089" t="s">
        <v>334</v>
      </c>
      <c r="U352" s="1081"/>
      <c r="V352" s="1081"/>
      <c r="W352" s="1081"/>
      <c r="X352" s="1081"/>
      <c r="Y352" s="1081"/>
      <c r="Z352" s="1081"/>
      <c r="AA352" s="1081"/>
      <c r="AB352" s="1087" t="s">
        <v>281</v>
      </c>
      <c r="AC352" s="1081"/>
      <c r="AD352" s="1081"/>
      <c r="AE352" s="1081"/>
      <c r="AF352" s="1081"/>
      <c r="AG352" s="1087" t="s">
        <v>282</v>
      </c>
      <c r="AH352" s="1081"/>
      <c r="AI352" s="1081"/>
      <c r="AJ352" s="761" t="s">
        <v>68</v>
      </c>
      <c r="AK352" s="1088" t="s">
        <v>283</v>
      </c>
      <c r="AL352" s="1083"/>
      <c r="AM352" s="1083"/>
      <c r="AN352" s="1083"/>
      <c r="AO352" s="1083"/>
      <c r="AP352" s="1083"/>
      <c r="AQ352" s="889">
        <v>300000000</v>
      </c>
      <c r="AR352" s="967">
        <v>183000000</v>
      </c>
      <c r="AS352" s="889">
        <v>117000000</v>
      </c>
      <c r="AT352" s="890">
        <v>0</v>
      </c>
      <c r="AU352" s="1005">
        <v>65153541</v>
      </c>
      <c r="AV352" s="889">
        <v>117846459</v>
      </c>
      <c r="AW352" s="967">
        <v>30401784</v>
      </c>
      <c r="AX352" s="889">
        <v>34751757</v>
      </c>
      <c r="AY352" s="967">
        <v>23623977</v>
      </c>
      <c r="AZ352" s="889">
        <v>6777807</v>
      </c>
      <c r="BA352" s="889">
        <v>23623977</v>
      </c>
      <c r="BB352" s="890">
        <v>0</v>
      </c>
      <c r="BC352" s="890">
        <v>0</v>
      </c>
      <c r="BE352" s="891">
        <f t="shared" si="14"/>
        <v>0.21717847000000001</v>
      </c>
    </row>
    <row r="353" spans="1:57" s="859" customFormat="1" ht="23.25" customHeight="1" x14ac:dyDescent="0.2">
      <c r="A353" s="909" t="str">
        <f t="shared" si="13"/>
        <v>C25991000602110</v>
      </c>
      <c r="B353" s="1084" t="s">
        <v>102</v>
      </c>
      <c r="C353" s="1081"/>
      <c r="D353" s="1084" t="s">
        <v>345</v>
      </c>
      <c r="E353" s="1081"/>
      <c r="F353" s="1084" t="s">
        <v>332</v>
      </c>
      <c r="G353" s="1081"/>
      <c r="H353" s="1084" t="s">
        <v>300</v>
      </c>
      <c r="I353" s="1081"/>
      <c r="J353" s="1084" t="s">
        <v>288</v>
      </c>
      <c r="K353" s="1081"/>
      <c r="L353" s="1081"/>
      <c r="M353" s="1084" t="s">
        <v>290</v>
      </c>
      <c r="N353" s="1081"/>
      <c r="O353" s="1081"/>
      <c r="P353" s="1084" t="s">
        <v>287</v>
      </c>
      <c r="Q353" s="1081"/>
      <c r="R353" s="1084"/>
      <c r="S353" s="1081"/>
      <c r="T353" s="1085" t="s">
        <v>340</v>
      </c>
      <c r="U353" s="1081"/>
      <c r="V353" s="1081"/>
      <c r="W353" s="1081"/>
      <c r="X353" s="1081"/>
      <c r="Y353" s="1081"/>
      <c r="Z353" s="1081"/>
      <c r="AA353" s="1081"/>
      <c r="AB353" s="1084" t="s">
        <v>281</v>
      </c>
      <c r="AC353" s="1081"/>
      <c r="AD353" s="1081"/>
      <c r="AE353" s="1081"/>
      <c r="AF353" s="1081"/>
      <c r="AG353" s="1084" t="s">
        <v>282</v>
      </c>
      <c r="AH353" s="1081"/>
      <c r="AI353" s="1081"/>
      <c r="AJ353" s="892" t="s">
        <v>68</v>
      </c>
      <c r="AK353" s="1086" t="s">
        <v>283</v>
      </c>
      <c r="AL353" s="1083"/>
      <c r="AM353" s="1083"/>
      <c r="AN353" s="1083"/>
      <c r="AO353" s="1083"/>
      <c r="AP353" s="1083"/>
      <c r="AQ353" s="893">
        <v>37332000</v>
      </c>
      <c r="AR353" s="968">
        <v>37332000</v>
      </c>
      <c r="AS353" s="894">
        <v>0</v>
      </c>
      <c r="AT353" s="894">
        <v>0</v>
      </c>
      <c r="AU353" s="1000">
        <v>37332000</v>
      </c>
      <c r="AV353" s="894">
        <v>0</v>
      </c>
      <c r="AW353" s="968">
        <v>12755100</v>
      </c>
      <c r="AX353" s="893">
        <v>24576900</v>
      </c>
      <c r="AY353" s="968">
        <v>12755100</v>
      </c>
      <c r="AZ353" s="894">
        <v>0</v>
      </c>
      <c r="BA353" s="893">
        <v>12755100</v>
      </c>
      <c r="BB353" s="894">
        <v>0</v>
      </c>
      <c r="BC353" s="894">
        <v>0</v>
      </c>
      <c r="BE353" s="895">
        <f t="shared" si="14"/>
        <v>1</v>
      </c>
    </row>
    <row r="354" spans="1:57" s="859" customFormat="1" ht="23.25" customHeight="1" x14ac:dyDescent="0.2">
      <c r="A354" s="909" t="str">
        <f t="shared" ref="A354:A358" si="15">+B354&amp;D354&amp;F354&amp;H354&amp;J354&amp;M354&amp;P354&amp;R354&amp;AJ354</f>
        <v>C25991000602310</v>
      </c>
      <c r="B354" s="1084" t="s">
        <v>102</v>
      </c>
      <c r="C354" s="1081"/>
      <c r="D354" s="1084" t="s">
        <v>345</v>
      </c>
      <c r="E354" s="1081"/>
      <c r="F354" s="1084" t="s">
        <v>332</v>
      </c>
      <c r="G354" s="1081"/>
      <c r="H354" s="1084" t="s">
        <v>300</v>
      </c>
      <c r="I354" s="1081"/>
      <c r="J354" s="1084" t="s">
        <v>288</v>
      </c>
      <c r="K354" s="1081"/>
      <c r="L354" s="1081"/>
      <c r="M354" s="1084" t="s">
        <v>290</v>
      </c>
      <c r="N354" s="1081"/>
      <c r="O354" s="1081"/>
      <c r="P354" s="1084" t="s">
        <v>297</v>
      </c>
      <c r="Q354" s="1081"/>
      <c r="R354" s="1084"/>
      <c r="S354" s="1081"/>
      <c r="T354" s="1085" t="s">
        <v>336</v>
      </c>
      <c r="U354" s="1081"/>
      <c r="V354" s="1081"/>
      <c r="W354" s="1081"/>
      <c r="X354" s="1081"/>
      <c r="Y354" s="1081"/>
      <c r="Z354" s="1081"/>
      <c r="AA354" s="1081"/>
      <c r="AB354" s="1084" t="s">
        <v>281</v>
      </c>
      <c r="AC354" s="1081"/>
      <c r="AD354" s="1081"/>
      <c r="AE354" s="1081"/>
      <c r="AF354" s="1081"/>
      <c r="AG354" s="1084" t="s">
        <v>282</v>
      </c>
      <c r="AH354" s="1081"/>
      <c r="AI354" s="1081"/>
      <c r="AJ354" s="892" t="s">
        <v>68</v>
      </c>
      <c r="AK354" s="1086" t="s">
        <v>283</v>
      </c>
      <c r="AL354" s="1083"/>
      <c r="AM354" s="1083"/>
      <c r="AN354" s="1083"/>
      <c r="AO354" s="1083"/>
      <c r="AP354" s="1083"/>
      <c r="AQ354" s="893">
        <v>30750000</v>
      </c>
      <c r="AR354" s="968">
        <v>30750000</v>
      </c>
      <c r="AS354" s="894">
        <v>0</v>
      </c>
      <c r="AT354" s="894">
        <v>0</v>
      </c>
      <c r="AU354" s="1000">
        <v>16000000</v>
      </c>
      <c r="AV354" s="893">
        <v>14750000</v>
      </c>
      <c r="AW354" s="968">
        <v>10925141</v>
      </c>
      <c r="AX354" s="893">
        <v>5074859</v>
      </c>
      <c r="AY354" s="968">
        <v>4147334</v>
      </c>
      <c r="AZ354" s="893">
        <v>6777807</v>
      </c>
      <c r="BA354" s="893">
        <v>4147334</v>
      </c>
      <c r="BB354" s="894">
        <v>0</v>
      </c>
      <c r="BC354" s="894">
        <v>0</v>
      </c>
      <c r="BE354" s="895">
        <f t="shared" si="14"/>
        <v>0.52032520325203258</v>
      </c>
    </row>
    <row r="355" spans="1:57" s="859" customFormat="1" ht="23.25" customHeight="1" x14ac:dyDescent="0.2">
      <c r="A355" s="909" t="str">
        <f t="shared" si="15"/>
        <v>C25991000602410</v>
      </c>
      <c r="B355" s="1084" t="s">
        <v>102</v>
      </c>
      <c r="C355" s="1081"/>
      <c r="D355" s="1084" t="s">
        <v>345</v>
      </c>
      <c r="E355" s="1081"/>
      <c r="F355" s="1084" t="s">
        <v>332</v>
      </c>
      <c r="G355" s="1081"/>
      <c r="H355" s="1084" t="s">
        <v>300</v>
      </c>
      <c r="I355" s="1081"/>
      <c r="J355" s="1084" t="s">
        <v>288</v>
      </c>
      <c r="K355" s="1081"/>
      <c r="L355" s="1081"/>
      <c r="M355" s="1084" t="s">
        <v>290</v>
      </c>
      <c r="N355" s="1081"/>
      <c r="O355" s="1081"/>
      <c r="P355" s="1084" t="s">
        <v>291</v>
      </c>
      <c r="Q355" s="1081"/>
      <c r="R355" s="1084"/>
      <c r="S355" s="1081"/>
      <c r="T355" s="1085" t="s">
        <v>87</v>
      </c>
      <c r="U355" s="1081"/>
      <c r="V355" s="1081"/>
      <c r="W355" s="1081"/>
      <c r="X355" s="1081"/>
      <c r="Y355" s="1081"/>
      <c r="Z355" s="1081"/>
      <c r="AA355" s="1081"/>
      <c r="AB355" s="1084" t="s">
        <v>281</v>
      </c>
      <c r="AC355" s="1081"/>
      <c r="AD355" s="1081"/>
      <c r="AE355" s="1081"/>
      <c r="AF355" s="1081"/>
      <c r="AG355" s="1084" t="s">
        <v>282</v>
      </c>
      <c r="AH355" s="1081"/>
      <c r="AI355" s="1081"/>
      <c r="AJ355" s="892" t="s">
        <v>68</v>
      </c>
      <c r="AK355" s="1086" t="s">
        <v>283</v>
      </c>
      <c r="AL355" s="1083"/>
      <c r="AM355" s="1083"/>
      <c r="AN355" s="1083"/>
      <c r="AO355" s="1083"/>
      <c r="AP355" s="1083"/>
      <c r="AQ355" s="893">
        <v>25418000</v>
      </c>
      <c r="AR355" s="968">
        <v>25418000</v>
      </c>
      <c r="AS355" s="894">
        <v>0</v>
      </c>
      <c r="AT355" s="894">
        <v>0</v>
      </c>
      <c r="AU355" s="1000">
        <v>11821541</v>
      </c>
      <c r="AV355" s="893">
        <v>13596459</v>
      </c>
      <c r="AW355" s="968">
        <v>6721543</v>
      </c>
      <c r="AX355" s="893">
        <v>5099998</v>
      </c>
      <c r="AY355" s="968">
        <v>6721543</v>
      </c>
      <c r="AZ355" s="894">
        <v>0</v>
      </c>
      <c r="BA355" s="893">
        <v>6721543</v>
      </c>
      <c r="BB355" s="894">
        <v>0</v>
      </c>
      <c r="BC355" s="894">
        <v>0</v>
      </c>
      <c r="BE355" s="895">
        <f t="shared" si="14"/>
        <v>0.46508541191281771</v>
      </c>
    </row>
    <row r="356" spans="1:57" s="859" customFormat="1" ht="23.25" customHeight="1" x14ac:dyDescent="0.2">
      <c r="A356" s="909" t="str">
        <f t="shared" si="15"/>
        <v>C25991000602810</v>
      </c>
      <c r="B356" s="1084" t="s">
        <v>102</v>
      </c>
      <c r="C356" s="1081"/>
      <c r="D356" s="1084" t="s">
        <v>345</v>
      </c>
      <c r="E356" s="1081"/>
      <c r="F356" s="1084" t="s">
        <v>332</v>
      </c>
      <c r="G356" s="1081"/>
      <c r="H356" s="1084" t="s">
        <v>300</v>
      </c>
      <c r="I356" s="1081"/>
      <c r="J356" s="1084" t="s">
        <v>288</v>
      </c>
      <c r="K356" s="1081"/>
      <c r="L356" s="1081"/>
      <c r="M356" s="1084" t="s">
        <v>290</v>
      </c>
      <c r="N356" s="1081"/>
      <c r="O356" s="1081"/>
      <c r="P356" s="1084" t="s">
        <v>302</v>
      </c>
      <c r="Q356" s="1081"/>
      <c r="R356" s="1084"/>
      <c r="S356" s="1081"/>
      <c r="T356" s="1085" t="s">
        <v>660</v>
      </c>
      <c r="U356" s="1081"/>
      <c r="V356" s="1081"/>
      <c r="W356" s="1081"/>
      <c r="X356" s="1081"/>
      <c r="Y356" s="1081"/>
      <c r="Z356" s="1081"/>
      <c r="AA356" s="1081"/>
      <c r="AB356" s="1084" t="s">
        <v>281</v>
      </c>
      <c r="AC356" s="1081"/>
      <c r="AD356" s="1081"/>
      <c r="AE356" s="1081"/>
      <c r="AF356" s="1081"/>
      <c r="AG356" s="1084" t="s">
        <v>282</v>
      </c>
      <c r="AH356" s="1081"/>
      <c r="AI356" s="1081"/>
      <c r="AJ356" s="892" t="s">
        <v>68</v>
      </c>
      <c r="AK356" s="1086" t="s">
        <v>283</v>
      </c>
      <c r="AL356" s="1083"/>
      <c r="AM356" s="1083"/>
      <c r="AN356" s="1083"/>
      <c r="AO356" s="1083"/>
      <c r="AP356" s="1083"/>
      <c r="AQ356" s="893">
        <v>160000000</v>
      </c>
      <c r="AR356" s="968">
        <v>43000000</v>
      </c>
      <c r="AS356" s="893">
        <v>117000000</v>
      </c>
      <c r="AT356" s="894">
        <v>0</v>
      </c>
      <c r="AU356" s="1006">
        <v>0</v>
      </c>
      <c r="AV356" s="893">
        <v>43000000</v>
      </c>
      <c r="AW356" s="969">
        <v>0</v>
      </c>
      <c r="AX356" s="894">
        <v>0</v>
      </c>
      <c r="AY356" s="969">
        <v>0</v>
      </c>
      <c r="AZ356" s="894">
        <v>0</v>
      </c>
      <c r="BA356" s="894">
        <v>0</v>
      </c>
      <c r="BB356" s="894">
        <v>0</v>
      </c>
      <c r="BC356" s="894">
        <v>0</v>
      </c>
      <c r="BE356" s="895">
        <f t="shared" si="14"/>
        <v>0</v>
      </c>
    </row>
    <row r="357" spans="1:57" s="859" customFormat="1" ht="23.25" customHeight="1" x14ac:dyDescent="0.2">
      <c r="A357" s="909" t="str">
        <f t="shared" si="15"/>
        <v>C259910006021110</v>
      </c>
      <c r="B357" s="1084" t="s">
        <v>102</v>
      </c>
      <c r="C357" s="1081"/>
      <c r="D357" s="1084" t="s">
        <v>345</v>
      </c>
      <c r="E357" s="1081"/>
      <c r="F357" s="1084" t="s">
        <v>332</v>
      </c>
      <c r="G357" s="1081"/>
      <c r="H357" s="1084" t="s">
        <v>300</v>
      </c>
      <c r="I357" s="1081"/>
      <c r="J357" s="1084" t="s">
        <v>288</v>
      </c>
      <c r="K357" s="1081"/>
      <c r="L357" s="1081"/>
      <c r="M357" s="1084" t="s">
        <v>290</v>
      </c>
      <c r="N357" s="1081"/>
      <c r="O357" s="1081"/>
      <c r="P357" s="1084" t="s">
        <v>83</v>
      </c>
      <c r="Q357" s="1081"/>
      <c r="R357" s="1084"/>
      <c r="S357" s="1081"/>
      <c r="T357" s="1085" t="s">
        <v>338</v>
      </c>
      <c r="U357" s="1081"/>
      <c r="V357" s="1081"/>
      <c r="W357" s="1081"/>
      <c r="X357" s="1081"/>
      <c r="Y357" s="1081"/>
      <c r="Z357" s="1081"/>
      <c r="AA357" s="1081"/>
      <c r="AB357" s="1084" t="s">
        <v>281</v>
      </c>
      <c r="AC357" s="1081"/>
      <c r="AD357" s="1081"/>
      <c r="AE357" s="1081"/>
      <c r="AF357" s="1081"/>
      <c r="AG357" s="1084" t="s">
        <v>282</v>
      </c>
      <c r="AH357" s="1081"/>
      <c r="AI357" s="1081"/>
      <c r="AJ357" s="892" t="s">
        <v>68</v>
      </c>
      <c r="AK357" s="1086" t="s">
        <v>283</v>
      </c>
      <c r="AL357" s="1083"/>
      <c r="AM357" s="1083"/>
      <c r="AN357" s="1083"/>
      <c r="AO357" s="1083"/>
      <c r="AP357" s="1083"/>
      <c r="AQ357" s="893">
        <v>46500000</v>
      </c>
      <c r="AR357" s="968">
        <v>46500000</v>
      </c>
      <c r="AS357" s="894">
        <v>0</v>
      </c>
      <c r="AT357" s="894">
        <v>0</v>
      </c>
      <c r="AU357" s="1006">
        <v>0</v>
      </c>
      <c r="AV357" s="893">
        <v>46500000</v>
      </c>
      <c r="AW357" s="969">
        <v>0</v>
      </c>
      <c r="AX357" s="894">
        <v>0</v>
      </c>
      <c r="AY357" s="969">
        <v>0</v>
      </c>
      <c r="AZ357" s="894">
        <v>0</v>
      </c>
      <c r="BA357" s="894">
        <v>0</v>
      </c>
      <c r="BB357" s="894">
        <v>0</v>
      </c>
      <c r="BC357" s="894">
        <v>0</v>
      </c>
      <c r="BE357" s="895">
        <f t="shared" si="14"/>
        <v>0</v>
      </c>
    </row>
    <row r="358" spans="1:57" s="859" customFormat="1" ht="12.75" x14ac:dyDescent="0.2">
      <c r="A358" s="909" t="str">
        <f t="shared" si="15"/>
        <v/>
      </c>
      <c r="B358" s="862" t="s">
        <v>244</v>
      </c>
      <c r="C358" s="862" t="s">
        <v>244</v>
      </c>
      <c r="D358" s="862" t="s">
        <v>244</v>
      </c>
      <c r="E358" s="862" t="s">
        <v>244</v>
      </c>
      <c r="F358" s="862" t="s">
        <v>244</v>
      </c>
      <c r="G358" s="862" t="s">
        <v>244</v>
      </c>
      <c r="H358" s="862" t="s">
        <v>244</v>
      </c>
      <c r="I358" s="862" t="s">
        <v>244</v>
      </c>
      <c r="J358" s="862" t="s">
        <v>244</v>
      </c>
      <c r="K358" s="1080" t="s">
        <v>244</v>
      </c>
      <c r="L358" s="1081"/>
      <c r="M358" s="1080" t="s">
        <v>244</v>
      </c>
      <c r="N358" s="1081"/>
      <c r="O358" s="862" t="s">
        <v>244</v>
      </c>
      <c r="P358" s="862" t="s">
        <v>244</v>
      </c>
      <c r="Q358" s="862" t="s">
        <v>244</v>
      </c>
      <c r="R358" s="862" t="s">
        <v>244</v>
      </c>
      <c r="S358" s="862" t="s">
        <v>244</v>
      </c>
      <c r="T358" s="896" t="s">
        <v>244</v>
      </c>
      <c r="U358" s="862" t="s">
        <v>244</v>
      </c>
      <c r="V358" s="862" t="s">
        <v>244</v>
      </c>
      <c r="W358" s="862" t="s">
        <v>244</v>
      </c>
      <c r="X358" s="862" t="s">
        <v>244</v>
      </c>
      <c r="Y358" s="862" t="s">
        <v>244</v>
      </c>
      <c r="Z358" s="862" t="s">
        <v>244</v>
      </c>
      <c r="AA358" s="862" t="s">
        <v>244</v>
      </c>
      <c r="AB358" s="1080" t="s">
        <v>244</v>
      </c>
      <c r="AC358" s="1081"/>
      <c r="AD358" s="1080" t="s">
        <v>244</v>
      </c>
      <c r="AE358" s="1081"/>
      <c r="AF358" s="862" t="s">
        <v>244</v>
      </c>
      <c r="AG358" s="862" t="s">
        <v>244</v>
      </c>
      <c r="AH358" s="862" t="s">
        <v>244</v>
      </c>
      <c r="AI358" s="862" t="s">
        <v>244</v>
      </c>
      <c r="AJ358" s="862" t="s">
        <v>244</v>
      </c>
      <c r="AK358" s="897" t="s">
        <v>244</v>
      </c>
      <c r="AL358" s="897" t="s">
        <v>244</v>
      </c>
      <c r="AM358" s="897" t="s">
        <v>244</v>
      </c>
      <c r="AN358" s="1082" t="s">
        <v>244</v>
      </c>
      <c r="AO358" s="1083"/>
      <c r="AP358" s="1083"/>
      <c r="AQ358" s="862" t="s">
        <v>244</v>
      </c>
      <c r="AR358" s="962" t="s">
        <v>244</v>
      </c>
      <c r="AS358" s="862" t="s">
        <v>244</v>
      </c>
      <c r="AT358" s="862" t="s">
        <v>244</v>
      </c>
      <c r="AU358" s="341" t="s">
        <v>244</v>
      </c>
      <c r="AV358" s="862" t="s">
        <v>244</v>
      </c>
      <c r="AW358" s="962" t="s">
        <v>244</v>
      </c>
      <c r="AX358" s="862" t="s">
        <v>244</v>
      </c>
      <c r="AY358" s="962" t="s">
        <v>244</v>
      </c>
      <c r="AZ358" s="862" t="s">
        <v>244</v>
      </c>
      <c r="BA358" s="862" t="s">
        <v>244</v>
      </c>
      <c r="BB358" s="862" t="s">
        <v>244</v>
      </c>
      <c r="BC358" s="862" t="s">
        <v>244</v>
      </c>
      <c r="BE358" s="869"/>
    </row>
    <row r="359" spans="1:57" ht="0" hidden="1" customHeight="1" x14ac:dyDescent="0.25"/>
  </sheetData>
  <autoFilter ref="A27:BF27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410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5:S25"/>
    <mergeCell ref="T25:AA25"/>
    <mergeCell ref="AB25:AF25"/>
    <mergeCell ref="AG25:AI25"/>
    <mergeCell ref="AK25:AP25"/>
    <mergeCell ref="B27:C27"/>
    <mergeCell ref="D27:E27"/>
    <mergeCell ref="F27:G27"/>
    <mergeCell ref="H27:I27"/>
    <mergeCell ref="J27:L27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M222:O222"/>
    <mergeCell ref="P222:Q222"/>
    <mergeCell ref="R222:S222"/>
    <mergeCell ref="T222:AA222"/>
    <mergeCell ref="AB222:AF222"/>
    <mergeCell ref="AG222:AI222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R226:S226"/>
    <mergeCell ref="T226:AA226"/>
    <mergeCell ref="M225:O225"/>
    <mergeCell ref="P225:Q225"/>
    <mergeCell ref="R225:S225"/>
    <mergeCell ref="T225:AA225"/>
    <mergeCell ref="AB225:AF225"/>
    <mergeCell ref="AG225:AI225"/>
    <mergeCell ref="R224:S224"/>
    <mergeCell ref="T224:AA224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R227:S227"/>
    <mergeCell ref="T227:AA227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T229:AA229"/>
    <mergeCell ref="M228:O228"/>
    <mergeCell ref="P228:Q228"/>
    <mergeCell ref="R228:S228"/>
    <mergeCell ref="T228:AA228"/>
    <mergeCell ref="AB228:AF228"/>
    <mergeCell ref="AG228:AI228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R232:S232"/>
    <mergeCell ref="T232:AA232"/>
    <mergeCell ref="M231:O231"/>
    <mergeCell ref="P231:Q231"/>
    <mergeCell ref="R231:S231"/>
    <mergeCell ref="T231:AA231"/>
    <mergeCell ref="AB231:AF231"/>
    <mergeCell ref="AG231:AI231"/>
    <mergeCell ref="R230:S230"/>
    <mergeCell ref="T230:AA230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R233:S233"/>
    <mergeCell ref="T233:AA233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M236:O236"/>
    <mergeCell ref="P236:Q236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R235:S235"/>
    <mergeCell ref="T235:AA235"/>
    <mergeCell ref="M234:O234"/>
    <mergeCell ref="P234:Q234"/>
    <mergeCell ref="R234:S234"/>
    <mergeCell ref="T234:AA234"/>
    <mergeCell ref="AB234:AF234"/>
    <mergeCell ref="AG234:AI234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R238:S238"/>
    <mergeCell ref="T238:AA238"/>
    <mergeCell ref="M237:O237"/>
    <mergeCell ref="P237:Q237"/>
    <mergeCell ref="R237:S237"/>
    <mergeCell ref="T237:AA237"/>
    <mergeCell ref="AB237:AF237"/>
    <mergeCell ref="AG237:AI237"/>
    <mergeCell ref="R236:S236"/>
    <mergeCell ref="T236:AA236"/>
    <mergeCell ref="AB236:AF236"/>
    <mergeCell ref="AG236:AI236"/>
    <mergeCell ref="AK236:AP236"/>
    <mergeCell ref="B237:C237"/>
    <mergeCell ref="D237:E237"/>
    <mergeCell ref="F237:G237"/>
    <mergeCell ref="H237:I237"/>
    <mergeCell ref="J237:L237"/>
    <mergeCell ref="R239:S239"/>
    <mergeCell ref="T239:AA239"/>
    <mergeCell ref="AB239:AF239"/>
    <mergeCell ref="AG239:AI239"/>
    <mergeCell ref="AK239:AP239"/>
    <mergeCell ref="B240:C240"/>
    <mergeCell ref="D240:E240"/>
    <mergeCell ref="F240:G240"/>
    <mergeCell ref="H240:I240"/>
    <mergeCell ref="J240:L240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M239:O239"/>
    <mergeCell ref="P239:Q239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M242:O242"/>
    <mergeCell ref="P242:Q242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R241:S241"/>
    <mergeCell ref="T241:AA241"/>
    <mergeCell ref="M240:O240"/>
    <mergeCell ref="P240:Q240"/>
    <mergeCell ref="R240:S240"/>
    <mergeCell ref="T240:AA240"/>
    <mergeCell ref="AB240:AF240"/>
    <mergeCell ref="AG240:AI240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R244:S244"/>
    <mergeCell ref="T244:AA244"/>
    <mergeCell ref="M243:O243"/>
    <mergeCell ref="P243:Q243"/>
    <mergeCell ref="R243:S243"/>
    <mergeCell ref="T243:AA243"/>
    <mergeCell ref="AB243:AF243"/>
    <mergeCell ref="AG243:AI243"/>
    <mergeCell ref="R242:S242"/>
    <mergeCell ref="T242:AA242"/>
    <mergeCell ref="AB242:AF242"/>
    <mergeCell ref="AG242:AI242"/>
    <mergeCell ref="AK242:AP242"/>
    <mergeCell ref="B243:C243"/>
    <mergeCell ref="D243:E243"/>
    <mergeCell ref="F243:G243"/>
    <mergeCell ref="H243:I243"/>
    <mergeCell ref="J243:L243"/>
    <mergeCell ref="R245:S245"/>
    <mergeCell ref="T245:AA245"/>
    <mergeCell ref="AB245:AF245"/>
    <mergeCell ref="AG245:AI245"/>
    <mergeCell ref="AK245:AP245"/>
    <mergeCell ref="B246:C246"/>
    <mergeCell ref="D246:E246"/>
    <mergeCell ref="F246:G246"/>
    <mergeCell ref="H246:I246"/>
    <mergeCell ref="J246:L246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M245:O245"/>
    <mergeCell ref="P245:Q245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M248:O248"/>
    <mergeCell ref="P248:Q248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R247:S247"/>
    <mergeCell ref="T247:AA247"/>
    <mergeCell ref="M246:O246"/>
    <mergeCell ref="P246:Q246"/>
    <mergeCell ref="R246:S246"/>
    <mergeCell ref="T246:AA246"/>
    <mergeCell ref="AB246:AF246"/>
    <mergeCell ref="AG246:AI246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R250:S250"/>
    <mergeCell ref="T250:AA250"/>
    <mergeCell ref="M249:O249"/>
    <mergeCell ref="P249:Q249"/>
    <mergeCell ref="R249:S249"/>
    <mergeCell ref="T249:AA249"/>
    <mergeCell ref="AB249:AF249"/>
    <mergeCell ref="AG249:AI249"/>
    <mergeCell ref="R248:S248"/>
    <mergeCell ref="T248:AA248"/>
    <mergeCell ref="AB248:AF248"/>
    <mergeCell ref="AG248:AI248"/>
    <mergeCell ref="AK248:AP248"/>
    <mergeCell ref="B249:C249"/>
    <mergeCell ref="D249:E249"/>
    <mergeCell ref="F249:G249"/>
    <mergeCell ref="H249:I249"/>
    <mergeCell ref="J249:L249"/>
    <mergeCell ref="R251:S251"/>
    <mergeCell ref="T251:AA251"/>
    <mergeCell ref="AB251:AF251"/>
    <mergeCell ref="AG251:AI251"/>
    <mergeCell ref="AK251:AP251"/>
    <mergeCell ref="B252:C252"/>
    <mergeCell ref="D252:E252"/>
    <mergeCell ref="F252:G252"/>
    <mergeCell ref="H252:I252"/>
    <mergeCell ref="J252:L252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M251:O251"/>
    <mergeCell ref="P251:Q251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M254:O254"/>
    <mergeCell ref="P254:Q254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R253:S253"/>
    <mergeCell ref="T253:AA253"/>
    <mergeCell ref="M252:O252"/>
    <mergeCell ref="P252:Q252"/>
    <mergeCell ref="R252:S252"/>
    <mergeCell ref="T252:AA252"/>
    <mergeCell ref="AB252:AF252"/>
    <mergeCell ref="AG252:AI252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R256:S256"/>
    <mergeCell ref="T256:AA256"/>
    <mergeCell ref="M255:O255"/>
    <mergeCell ref="P255:Q255"/>
    <mergeCell ref="R255:S255"/>
    <mergeCell ref="T255:AA255"/>
    <mergeCell ref="AB255:AF255"/>
    <mergeCell ref="AG255:AI255"/>
    <mergeCell ref="R254:S254"/>
    <mergeCell ref="T254:AA254"/>
    <mergeCell ref="AB254:AF254"/>
    <mergeCell ref="AG254:AI254"/>
    <mergeCell ref="AK254:AP254"/>
    <mergeCell ref="B255:C255"/>
    <mergeCell ref="D255:E255"/>
    <mergeCell ref="F255:G255"/>
    <mergeCell ref="H255:I255"/>
    <mergeCell ref="J255:L255"/>
    <mergeCell ref="R257:S257"/>
    <mergeCell ref="T257:AA257"/>
    <mergeCell ref="AB257:AF257"/>
    <mergeCell ref="AG257:AI257"/>
    <mergeCell ref="AK257:AP257"/>
    <mergeCell ref="B258:C258"/>
    <mergeCell ref="D258:E258"/>
    <mergeCell ref="F258:G258"/>
    <mergeCell ref="H258:I258"/>
    <mergeCell ref="J258:L258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M257:O257"/>
    <mergeCell ref="P257:Q257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M260:O260"/>
    <mergeCell ref="P260:Q260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R259:S259"/>
    <mergeCell ref="T259:AA259"/>
    <mergeCell ref="M258:O258"/>
    <mergeCell ref="P258:Q258"/>
    <mergeCell ref="R258:S258"/>
    <mergeCell ref="T258:AA258"/>
    <mergeCell ref="AB258:AF258"/>
    <mergeCell ref="AG258:AI258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R262:S262"/>
    <mergeCell ref="T262:AA262"/>
    <mergeCell ref="M261:O261"/>
    <mergeCell ref="P261:Q261"/>
    <mergeCell ref="R261:S261"/>
    <mergeCell ref="T261:AA261"/>
    <mergeCell ref="AB261:AF261"/>
    <mergeCell ref="AG261:AI261"/>
    <mergeCell ref="R260:S260"/>
    <mergeCell ref="T260:AA260"/>
    <mergeCell ref="AB260:AF260"/>
    <mergeCell ref="AG260:AI260"/>
    <mergeCell ref="AK260:AP260"/>
    <mergeCell ref="B261:C261"/>
    <mergeCell ref="D261:E261"/>
    <mergeCell ref="F261:G261"/>
    <mergeCell ref="H261:I261"/>
    <mergeCell ref="J261:L261"/>
    <mergeCell ref="R263:S263"/>
    <mergeCell ref="T263:AA263"/>
    <mergeCell ref="AB263:AF263"/>
    <mergeCell ref="AG263:AI263"/>
    <mergeCell ref="AK263:AP263"/>
    <mergeCell ref="B264:C264"/>
    <mergeCell ref="D264:E264"/>
    <mergeCell ref="F264:G264"/>
    <mergeCell ref="H264:I264"/>
    <mergeCell ref="J264:L264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M263:O263"/>
    <mergeCell ref="P263:Q263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M266:O266"/>
    <mergeCell ref="P266:Q266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R265:S265"/>
    <mergeCell ref="T265:AA265"/>
    <mergeCell ref="M264:O264"/>
    <mergeCell ref="P264:Q264"/>
    <mergeCell ref="R264:S264"/>
    <mergeCell ref="T264:AA264"/>
    <mergeCell ref="AB264:AF264"/>
    <mergeCell ref="AG264:AI264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R268:S268"/>
    <mergeCell ref="T268:AA268"/>
    <mergeCell ref="M267:O267"/>
    <mergeCell ref="P267:Q267"/>
    <mergeCell ref="R267:S267"/>
    <mergeCell ref="T267:AA267"/>
    <mergeCell ref="AB267:AF267"/>
    <mergeCell ref="AG267:AI267"/>
    <mergeCell ref="R266:S266"/>
    <mergeCell ref="T266:AA266"/>
    <mergeCell ref="AB266:AF266"/>
    <mergeCell ref="AG266:AI266"/>
    <mergeCell ref="AK266:AP266"/>
    <mergeCell ref="B267:C267"/>
    <mergeCell ref="D267:E267"/>
    <mergeCell ref="F267:G267"/>
    <mergeCell ref="H267:I267"/>
    <mergeCell ref="J267:L267"/>
    <mergeCell ref="R269:S269"/>
    <mergeCell ref="T269:AA269"/>
    <mergeCell ref="AB269:AF269"/>
    <mergeCell ref="AG269:AI269"/>
    <mergeCell ref="AK269:AP269"/>
    <mergeCell ref="B270:C270"/>
    <mergeCell ref="D270:E270"/>
    <mergeCell ref="F270:G270"/>
    <mergeCell ref="H270:I270"/>
    <mergeCell ref="J270:L270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M269:O269"/>
    <mergeCell ref="P269:Q269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M272:O272"/>
    <mergeCell ref="P272:Q272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R271:S271"/>
    <mergeCell ref="T271:AA271"/>
    <mergeCell ref="M270:O270"/>
    <mergeCell ref="P270:Q270"/>
    <mergeCell ref="R270:S270"/>
    <mergeCell ref="T270:AA270"/>
    <mergeCell ref="AB270:AF270"/>
    <mergeCell ref="AG270:AI270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R274:S274"/>
    <mergeCell ref="T274:AA274"/>
    <mergeCell ref="M273:O273"/>
    <mergeCell ref="P273:Q273"/>
    <mergeCell ref="R273:S273"/>
    <mergeCell ref="T273:AA273"/>
    <mergeCell ref="AB273:AF273"/>
    <mergeCell ref="AG273:AI273"/>
    <mergeCell ref="R272:S272"/>
    <mergeCell ref="T272:AA272"/>
    <mergeCell ref="AB272:AF272"/>
    <mergeCell ref="AG272:AI272"/>
    <mergeCell ref="AK272:AP272"/>
    <mergeCell ref="B273:C273"/>
    <mergeCell ref="D273:E273"/>
    <mergeCell ref="F273:G273"/>
    <mergeCell ref="H273:I273"/>
    <mergeCell ref="J273:L273"/>
    <mergeCell ref="R275:S275"/>
    <mergeCell ref="T275:AA275"/>
    <mergeCell ref="AB275:AF275"/>
    <mergeCell ref="AG275:AI275"/>
    <mergeCell ref="AK275:AP275"/>
    <mergeCell ref="B276:C276"/>
    <mergeCell ref="D276:E276"/>
    <mergeCell ref="F276:G276"/>
    <mergeCell ref="H276:I276"/>
    <mergeCell ref="J276:L276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M275:O275"/>
    <mergeCell ref="P275:Q275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M278:O278"/>
    <mergeCell ref="P278:Q278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R277:S277"/>
    <mergeCell ref="T277:AA277"/>
    <mergeCell ref="M276:O276"/>
    <mergeCell ref="P276:Q276"/>
    <mergeCell ref="R276:S276"/>
    <mergeCell ref="T276:AA276"/>
    <mergeCell ref="AB276:AF276"/>
    <mergeCell ref="AG276:AI276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R280:S280"/>
    <mergeCell ref="T280:AA280"/>
    <mergeCell ref="M279:O279"/>
    <mergeCell ref="P279:Q279"/>
    <mergeCell ref="R279:S279"/>
    <mergeCell ref="T279:AA279"/>
    <mergeCell ref="AB279:AF279"/>
    <mergeCell ref="AG279:AI279"/>
    <mergeCell ref="R278:S278"/>
    <mergeCell ref="T278:AA278"/>
    <mergeCell ref="AB278:AF278"/>
    <mergeCell ref="AG278:AI278"/>
    <mergeCell ref="AK278:AP278"/>
    <mergeCell ref="B279:C279"/>
    <mergeCell ref="D279:E279"/>
    <mergeCell ref="F279:G279"/>
    <mergeCell ref="H279:I279"/>
    <mergeCell ref="J279:L279"/>
    <mergeCell ref="R281:S281"/>
    <mergeCell ref="T281:AA281"/>
    <mergeCell ref="AB281:AF281"/>
    <mergeCell ref="AG281:AI281"/>
    <mergeCell ref="AK281:AP281"/>
    <mergeCell ref="B282:C282"/>
    <mergeCell ref="D282:E282"/>
    <mergeCell ref="F282:G282"/>
    <mergeCell ref="H282:I282"/>
    <mergeCell ref="J282:L282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M281:O281"/>
    <mergeCell ref="P281:Q281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M284:O284"/>
    <mergeCell ref="P284:Q284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R283:S283"/>
    <mergeCell ref="T283:AA283"/>
    <mergeCell ref="M282:O282"/>
    <mergeCell ref="P282:Q282"/>
    <mergeCell ref="R282:S282"/>
    <mergeCell ref="T282:AA282"/>
    <mergeCell ref="AB282:AF282"/>
    <mergeCell ref="AG282:AI282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R286:S286"/>
    <mergeCell ref="T286:AA286"/>
    <mergeCell ref="M285:O285"/>
    <mergeCell ref="P285:Q285"/>
    <mergeCell ref="R285:S285"/>
    <mergeCell ref="T285:AA285"/>
    <mergeCell ref="AB285:AF285"/>
    <mergeCell ref="AG285:AI285"/>
    <mergeCell ref="R284:S284"/>
    <mergeCell ref="T284:AA284"/>
    <mergeCell ref="AB284:AF284"/>
    <mergeCell ref="AG284:AI284"/>
    <mergeCell ref="AK284:AP284"/>
    <mergeCell ref="B285:C285"/>
    <mergeCell ref="D285:E285"/>
    <mergeCell ref="F285:G285"/>
    <mergeCell ref="H285:I285"/>
    <mergeCell ref="J285:L285"/>
    <mergeCell ref="R287:S287"/>
    <mergeCell ref="T287:AA287"/>
    <mergeCell ref="AB287:AF287"/>
    <mergeCell ref="AG287:AI287"/>
    <mergeCell ref="AK287:AP287"/>
    <mergeCell ref="B288:C288"/>
    <mergeCell ref="D288:E288"/>
    <mergeCell ref="F288:G288"/>
    <mergeCell ref="H288:I288"/>
    <mergeCell ref="J288:L288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M287:O287"/>
    <mergeCell ref="P287:Q287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M290:O290"/>
    <mergeCell ref="P290:Q290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R289:S289"/>
    <mergeCell ref="T289:AA289"/>
    <mergeCell ref="M288:O288"/>
    <mergeCell ref="P288:Q288"/>
    <mergeCell ref="R288:S288"/>
    <mergeCell ref="T288:AA288"/>
    <mergeCell ref="AB288:AF288"/>
    <mergeCell ref="AG288:AI288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R292:S292"/>
    <mergeCell ref="T292:AA292"/>
    <mergeCell ref="M291:O291"/>
    <mergeCell ref="P291:Q291"/>
    <mergeCell ref="R291:S291"/>
    <mergeCell ref="T291:AA291"/>
    <mergeCell ref="AB291:AF291"/>
    <mergeCell ref="AG291:AI291"/>
    <mergeCell ref="R290:S290"/>
    <mergeCell ref="T290:AA290"/>
    <mergeCell ref="AB290:AF290"/>
    <mergeCell ref="AG290:AI290"/>
    <mergeCell ref="AK290:AP290"/>
    <mergeCell ref="B291:C291"/>
    <mergeCell ref="D291:E291"/>
    <mergeCell ref="F291:G291"/>
    <mergeCell ref="H291:I291"/>
    <mergeCell ref="J291:L291"/>
    <mergeCell ref="R293:S293"/>
    <mergeCell ref="T293:AA293"/>
    <mergeCell ref="AB293:AF293"/>
    <mergeCell ref="AG293:AI293"/>
    <mergeCell ref="AK293:AP293"/>
    <mergeCell ref="B294:C294"/>
    <mergeCell ref="D294:E294"/>
    <mergeCell ref="F294:G294"/>
    <mergeCell ref="H294:I294"/>
    <mergeCell ref="J294:L294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M293:O293"/>
    <mergeCell ref="P293:Q293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M296:O296"/>
    <mergeCell ref="P296:Q296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R295:S295"/>
    <mergeCell ref="T295:AA295"/>
    <mergeCell ref="M294:O294"/>
    <mergeCell ref="P294:Q294"/>
    <mergeCell ref="R294:S294"/>
    <mergeCell ref="T294:AA294"/>
    <mergeCell ref="AB294:AF294"/>
    <mergeCell ref="AG294:AI294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R298:S298"/>
    <mergeCell ref="T298:AA298"/>
    <mergeCell ref="M297:O297"/>
    <mergeCell ref="P297:Q297"/>
    <mergeCell ref="R297:S297"/>
    <mergeCell ref="T297:AA297"/>
    <mergeCell ref="AB297:AF297"/>
    <mergeCell ref="AG297:AI297"/>
    <mergeCell ref="R296:S296"/>
    <mergeCell ref="T296:AA296"/>
    <mergeCell ref="AB296:AF296"/>
    <mergeCell ref="AG296:AI296"/>
    <mergeCell ref="AK296:AP296"/>
    <mergeCell ref="B297:C297"/>
    <mergeCell ref="D297:E297"/>
    <mergeCell ref="F297:G297"/>
    <mergeCell ref="H297:I297"/>
    <mergeCell ref="J297:L297"/>
    <mergeCell ref="R299:S299"/>
    <mergeCell ref="T299:AA299"/>
    <mergeCell ref="AB299:AF299"/>
    <mergeCell ref="AG299:AI299"/>
    <mergeCell ref="AK299:AP299"/>
    <mergeCell ref="B300:C300"/>
    <mergeCell ref="D300:E300"/>
    <mergeCell ref="F300:G300"/>
    <mergeCell ref="H300:I300"/>
    <mergeCell ref="J300:L300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M299:O299"/>
    <mergeCell ref="P299:Q299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M302:O302"/>
    <mergeCell ref="P302:Q302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R301:S301"/>
    <mergeCell ref="T301:AA301"/>
    <mergeCell ref="M300:O300"/>
    <mergeCell ref="P300:Q300"/>
    <mergeCell ref="R300:S300"/>
    <mergeCell ref="T300:AA300"/>
    <mergeCell ref="AB300:AF300"/>
    <mergeCell ref="AG300:AI300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R304:S304"/>
    <mergeCell ref="T304:AA304"/>
    <mergeCell ref="M303:O303"/>
    <mergeCell ref="P303:Q303"/>
    <mergeCell ref="R303:S303"/>
    <mergeCell ref="T303:AA303"/>
    <mergeCell ref="AB303:AF303"/>
    <mergeCell ref="AG303:AI303"/>
    <mergeCell ref="R302:S302"/>
    <mergeCell ref="T302:AA302"/>
    <mergeCell ref="AB302:AF302"/>
    <mergeCell ref="AG302:AI302"/>
    <mergeCell ref="AK302:AP302"/>
    <mergeCell ref="B303:C303"/>
    <mergeCell ref="D303:E303"/>
    <mergeCell ref="F303:G303"/>
    <mergeCell ref="H303:I303"/>
    <mergeCell ref="J303:L303"/>
    <mergeCell ref="R305:S305"/>
    <mergeCell ref="T305:AA305"/>
    <mergeCell ref="AB305:AF305"/>
    <mergeCell ref="AG305:AI305"/>
    <mergeCell ref="AK305:AP305"/>
    <mergeCell ref="B306:C306"/>
    <mergeCell ref="D306:E306"/>
    <mergeCell ref="F306:G306"/>
    <mergeCell ref="H306:I306"/>
    <mergeCell ref="J306:L306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M305:O305"/>
    <mergeCell ref="P305:Q305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M308:O308"/>
    <mergeCell ref="P308:Q308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R307:S307"/>
    <mergeCell ref="T307:AA307"/>
    <mergeCell ref="M306:O306"/>
    <mergeCell ref="P306:Q306"/>
    <mergeCell ref="R306:S306"/>
    <mergeCell ref="T306:AA306"/>
    <mergeCell ref="AB306:AF306"/>
    <mergeCell ref="AG306:AI306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R310:S310"/>
    <mergeCell ref="T310:AA310"/>
    <mergeCell ref="M309:O309"/>
    <mergeCell ref="P309:Q309"/>
    <mergeCell ref="R309:S309"/>
    <mergeCell ref="T309:AA309"/>
    <mergeCell ref="AB309:AF309"/>
    <mergeCell ref="AG309:AI309"/>
    <mergeCell ref="R308:S308"/>
    <mergeCell ref="T308:AA308"/>
    <mergeCell ref="AB308:AF308"/>
    <mergeCell ref="AG308:AI308"/>
    <mergeCell ref="AK308:AP308"/>
    <mergeCell ref="B309:C309"/>
    <mergeCell ref="D309:E309"/>
    <mergeCell ref="F309:G309"/>
    <mergeCell ref="H309:I309"/>
    <mergeCell ref="J309:L309"/>
    <mergeCell ref="R311:S311"/>
    <mergeCell ref="T311:AA311"/>
    <mergeCell ref="AB311:AF311"/>
    <mergeCell ref="AG311:AI311"/>
    <mergeCell ref="AK311:AP311"/>
    <mergeCell ref="B312:C312"/>
    <mergeCell ref="D312:E312"/>
    <mergeCell ref="F312:G312"/>
    <mergeCell ref="H312:I312"/>
    <mergeCell ref="J312:L312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M311:O311"/>
    <mergeCell ref="P311:Q311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M314:O314"/>
    <mergeCell ref="P314:Q314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R313:S313"/>
    <mergeCell ref="T313:AA313"/>
    <mergeCell ref="M312:O312"/>
    <mergeCell ref="P312:Q312"/>
    <mergeCell ref="R312:S312"/>
    <mergeCell ref="T312:AA312"/>
    <mergeCell ref="AB312:AF312"/>
    <mergeCell ref="AG312:AI312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R316:S316"/>
    <mergeCell ref="T316:AA316"/>
    <mergeCell ref="M315:O315"/>
    <mergeCell ref="P315:Q315"/>
    <mergeCell ref="R315:S315"/>
    <mergeCell ref="T315:AA315"/>
    <mergeCell ref="AB315:AF315"/>
    <mergeCell ref="AG315:AI315"/>
    <mergeCell ref="R314:S314"/>
    <mergeCell ref="T314:AA314"/>
    <mergeCell ref="AB314:AF314"/>
    <mergeCell ref="AG314:AI314"/>
    <mergeCell ref="AK314:AP314"/>
    <mergeCell ref="B315:C315"/>
    <mergeCell ref="D315:E315"/>
    <mergeCell ref="F315:G315"/>
    <mergeCell ref="H315:I315"/>
    <mergeCell ref="J315:L315"/>
    <mergeCell ref="R317:S317"/>
    <mergeCell ref="T317:AA317"/>
    <mergeCell ref="AB317:AF317"/>
    <mergeCell ref="AG317:AI317"/>
    <mergeCell ref="AK317:AP317"/>
    <mergeCell ref="B318:C318"/>
    <mergeCell ref="D318:E318"/>
    <mergeCell ref="F318:G318"/>
    <mergeCell ref="H318:I318"/>
    <mergeCell ref="J318:L318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M317:O317"/>
    <mergeCell ref="P317:Q317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M320:O320"/>
    <mergeCell ref="P320:Q320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R319:S319"/>
    <mergeCell ref="T319:AA319"/>
    <mergeCell ref="M318:O318"/>
    <mergeCell ref="P318:Q318"/>
    <mergeCell ref="R318:S318"/>
    <mergeCell ref="T318:AA318"/>
    <mergeCell ref="AB318:AF318"/>
    <mergeCell ref="AG318:AI318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R322:S322"/>
    <mergeCell ref="T322:AA322"/>
    <mergeCell ref="M321:O321"/>
    <mergeCell ref="P321:Q321"/>
    <mergeCell ref="R321:S321"/>
    <mergeCell ref="T321:AA321"/>
    <mergeCell ref="AB321:AF321"/>
    <mergeCell ref="AG321:AI321"/>
    <mergeCell ref="R320:S320"/>
    <mergeCell ref="T320:AA320"/>
    <mergeCell ref="AB320:AF320"/>
    <mergeCell ref="AG320:AI320"/>
    <mergeCell ref="AK320:AP320"/>
    <mergeCell ref="B321:C321"/>
    <mergeCell ref="D321:E321"/>
    <mergeCell ref="F321:G321"/>
    <mergeCell ref="H321:I321"/>
    <mergeCell ref="J321:L321"/>
    <mergeCell ref="R323:S323"/>
    <mergeCell ref="T323:AA323"/>
    <mergeCell ref="AB323:AF323"/>
    <mergeCell ref="AG323:AI323"/>
    <mergeCell ref="AK323:AP323"/>
    <mergeCell ref="B324:C324"/>
    <mergeCell ref="D324:E324"/>
    <mergeCell ref="F324:G324"/>
    <mergeCell ref="H324:I324"/>
    <mergeCell ref="J324:L324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M323:O323"/>
    <mergeCell ref="P323:Q323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M326:O326"/>
    <mergeCell ref="P326:Q326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R325:S325"/>
    <mergeCell ref="T325:AA325"/>
    <mergeCell ref="M324:O324"/>
    <mergeCell ref="P324:Q324"/>
    <mergeCell ref="R324:S324"/>
    <mergeCell ref="T324:AA324"/>
    <mergeCell ref="AB324:AF324"/>
    <mergeCell ref="AG324:AI324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R328:S328"/>
    <mergeCell ref="T328:AA328"/>
    <mergeCell ref="M327:O327"/>
    <mergeCell ref="P327:Q327"/>
    <mergeCell ref="R327:S327"/>
    <mergeCell ref="T327:AA327"/>
    <mergeCell ref="AB327:AF327"/>
    <mergeCell ref="AG327:AI327"/>
    <mergeCell ref="R326:S326"/>
    <mergeCell ref="T326:AA326"/>
    <mergeCell ref="AB326:AF326"/>
    <mergeCell ref="AG326:AI326"/>
    <mergeCell ref="AK326:AP326"/>
    <mergeCell ref="B327:C327"/>
    <mergeCell ref="D327:E327"/>
    <mergeCell ref="F327:G327"/>
    <mergeCell ref="H327:I327"/>
    <mergeCell ref="J327:L327"/>
    <mergeCell ref="R329:S329"/>
    <mergeCell ref="T329:AA329"/>
    <mergeCell ref="AB329:AF329"/>
    <mergeCell ref="AG329:AI329"/>
    <mergeCell ref="AK329:AP329"/>
    <mergeCell ref="B330:C330"/>
    <mergeCell ref="D330:E330"/>
    <mergeCell ref="F330:G330"/>
    <mergeCell ref="H330:I330"/>
    <mergeCell ref="J330:L330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M329:O329"/>
    <mergeCell ref="P329:Q329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M332:O332"/>
    <mergeCell ref="P332:Q332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R331:S331"/>
    <mergeCell ref="T331:AA331"/>
    <mergeCell ref="M330:O330"/>
    <mergeCell ref="P330:Q330"/>
    <mergeCell ref="R330:S330"/>
    <mergeCell ref="T330:AA330"/>
    <mergeCell ref="AB330:AF330"/>
    <mergeCell ref="AG330:AI330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R334:S334"/>
    <mergeCell ref="T334:AA334"/>
    <mergeCell ref="M333:O333"/>
    <mergeCell ref="P333:Q333"/>
    <mergeCell ref="R333:S333"/>
    <mergeCell ref="T333:AA333"/>
    <mergeCell ref="AB333:AF333"/>
    <mergeCell ref="AG333:AI333"/>
    <mergeCell ref="R332:S332"/>
    <mergeCell ref="T332:AA332"/>
    <mergeCell ref="AB332:AF332"/>
    <mergeCell ref="AG332:AI332"/>
    <mergeCell ref="AK332:AP332"/>
    <mergeCell ref="B333:C333"/>
    <mergeCell ref="D333:E333"/>
    <mergeCell ref="F333:G333"/>
    <mergeCell ref="H333:I333"/>
    <mergeCell ref="J333:L333"/>
    <mergeCell ref="R335:S335"/>
    <mergeCell ref="T335:AA335"/>
    <mergeCell ref="AB335:AF335"/>
    <mergeCell ref="AG335:AI335"/>
    <mergeCell ref="AK335:AP335"/>
    <mergeCell ref="B336:C336"/>
    <mergeCell ref="D336:E336"/>
    <mergeCell ref="F336:G336"/>
    <mergeCell ref="H336:I336"/>
    <mergeCell ref="J336:L336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M335:O335"/>
    <mergeCell ref="P335:Q335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M338:O338"/>
    <mergeCell ref="P338:Q338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R337:S337"/>
    <mergeCell ref="T337:AA337"/>
    <mergeCell ref="M336:O336"/>
    <mergeCell ref="P336:Q336"/>
    <mergeCell ref="R336:S336"/>
    <mergeCell ref="T336:AA336"/>
    <mergeCell ref="AB336:AF336"/>
    <mergeCell ref="AG336:AI336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R340:S340"/>
    <mergeCell ref="T340:AA340"/>
    <mergeCell ref="M339:O339"/>
    <mergeCell ref="P339:Q339"/>
    <mergeCell ref="R339:S339"/>
    <mergeCell ref="T339:AA339"/>
    <mergeCell ref="AB339:AF339"/>
    <mergeCell ref="AG339:AI339"/>
    <mergeCell ref="R338:S338"/>
    <mergeCell ref="T338:AA338"/>
    <mergeCell ref="AB338:AF338"/>
    <mergeCell ref="AG338:AI338"/>
    <mergeCell ref="AK338:AP338"/>
    <mergeCell ref="B339:C339"/>
    <mergeCell ref="D339:E339"/>
    <mergeCell ref="F339:G339"/>
    <mergeCell ref="H339:I339"/>
    <mergeCell ref="J339:L339"/>
    <mergeCell ref="R341:S341"/>
    <mergeCell ref="T341:AA341"/>
    <mergeCell ref="AB341:AF341"/>
    <mergeCell ref="AG341:AI341"/>
    <mergeCell ref="AK341:AP341"/>
    <mergeCell ref="B342:C342"/>
    <mergeCell ref="D342:E342"/>
    <mergeCell ref="F342:G342"/>
    <mergeCell ref="H342:I342"/>
    <mergeCell ref="J342:L342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M341:O341"/>
    <mergeCell ref="P341:Q341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M344:O344"/>
    <mergeCell ref="P344:Q344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R343:S343"/>
    <mergeCell ref="T343:AA343"/>
    <mergeCell ref="M342:O342"/>
    <mergeCell ref="P342:Q342"/>
    <mergeCell ref="R342:S342"/>
    <mergeCell ref="T342:AA342"/>
    <mergeCell ref="AB342:AF342"/>
    <mergeCell ref="AG342:AI342"/>
    <mergeCell ref="AK345:AP345"/>
    <mergeCell ref="B346:C346"/>
    <mergeCell ref="D346:E346"/>
    <mergeCell ref="F346:G346"/>
    <mergeCell ref="H346:I346"/>
    <mergeCell ref="J346:L346"/>
    <mergeCell ref="M346:O346"/>
    <mergeCell ref="P346:Q346"/>
    <mergeCell ref="R346:S346"/>
    <mergeCell ref="T346:AA346"/>
    <mergeCell ref="M345:O345"/>
    <mergeCell ref="P345:Q345"/>
    <mergeCell ref="R345:S345"/>
    <mergeCell ref="T345:AA345"/>
    <mergeCell ref="AB345:AF345"/>
    <mergeCell ref="AG345:AI345"/>
    <mergeCell ref="R344:S344"/>
    <mergeCell ref="T344:AA344"/>
    <mergeCell ref="AB344:AF344"/>
    <mergeCell ref="AG344:AI344"/>
    <mergeCell ref="AK344:AP344"/>
    <mergeCell ref="B345:C345"/>
    <mergeCell ref="D345:E345"/>
    <mergeCell ref="F345:G345"/>
    <mergeCell ref="H345:I345"/>
    <mergeCell ref="J345:L345"/>
    <mergeCell ref="R347:S347"/>
    <mergeCell ref="T347:AA347"/>
    <mergeCell ref="AB347:AF347"/>
    <mergeCell ref="AG347:AI347"/>
    <mergeCell ref="AK347:AP347"/>
    <mergeCell ref="B348:C348"/>
    <mergeCell ref="D348:E348"/>
    <mergeCell ref="F348:G348"/>
    <mergeCell ref="H348:I348"/>
    <mergeCell ref="J348:L348"/>
    <mergeCell ref="AB346:AF346"/>
    <mergeCell ref="AG346:AI346"/>
    <mergeCell ref="AK346:AP346"/>
    <mergeCell ref="B347:C347"/>
    <mergeCell ref="D347:E347"/>
    <mergeCell ref="F347:G347"/>
    <mergeCell ref="H347:I347"/>
    <mergeCell ref="J347:L347"/>
    <mergeCell ref="M347:O347"/>
    <mergeCell ref="P347:Q347"/>
    <mergeCell ref="AB349:AF349"/>
    <mergeCell ref="AG349:AI349"/>
    <mergeCell ref="AK349:AP349"/>
    <mergeCell ref="B350:C350"/>
    <mergeCell ref="D350:E350"/>
    <mergeCell ref="F350:G350"/>
    <mergeCell ref="H350:I350"/>
    <mergeCell ref="J350:L350"/>
    <mergeCell ref="M350:O350"/>
    <mergeCell ref="P350:Q350"/>
    <mergeCell ref="AK348:AP348"/>
    <mergeCell ref="B349:C349"/>
    <mergeCell ref="D349:E349"/>
    <mergeCell ref="F349:G349"/>
    <mergeCell ref="H349:I349"/>
    <mergeCell ref="J349:L349"/>
    <mergeCell ref="M349:O349"/>
    <mergeCell ref="P349:Q349"/>
    <mergeCell ref="R349:S349"/>
    <mergeCell ref="T349:AA349"/>
    <mergeCell ref="M348:O348"/>
    <mergeCell ref="P348:Q348"/>
    <mergeCell ref="R348:S348"/>
    <mergeCell ref="T348:AA348"/>
    <mergeCell ref="AB348:AF348"/>
    <mergeCell ref="AG348:AI348"/>
    <mergeCell ref="AK351:AP351"/>
    <mergeCell ref="B352:C352"/>
    <mergeCell ref="D352:E352"/>
    <mergeCell ref="F352:G352"/>
    <mergeCell ref="H352:I352"/>
    <mergeCell ref="J352:L352"/>
    <mergeCell ref="M352:O352"/>
    <mergeCell ref="P352:Q352"/>
    <mergeCell ref="R352:S352"/>
    <mergeCell ref="T352:AA352"/>
    <mergeCell ref="M351:O351"/>
    <mergeCell ref="P351:Q351"/>
    <mergeCell ref="R351:S351"/>
    <mergeCell ref="T351:AA351"/>
    <mergeCell ref="AB351:AF351"/>
    <mergeCell ref="AG351:AI351"/>
    <mergeCell ref="R350:S350"/>
    <mergeCell ref="T350:AA350"/>
    <mergeCell ref="AB350:AF350"/>
    <mergeCell ref="AG350:AI350"/>
    <mergeCell ref="AK350:AP350"/>
    <mergeCell ref="B351:C351"/>
    <mergeCell ref="D351:E351"/>
    <mergeCell ref="F351:G351"/>
    <mergeCell ref="H351:I351"/>
    <mergeCell ref="J351:L351"/>
    <mergeCell ref="R353:S353"/>
    <mergeCell ref="T353:AA353"/>
    <mergeCell ref="AB353:AF353"/>
    <mergeCell ref="AG353:AI353"/>
    <mergeCell ref="AK353:AP353"/>
    <mergeCell ref="B354:C354"/>
    <mergeCell ref="D354:E354"/>
    <mergeCell ref="F354:G354"/>
    <mergeCell ref="H354:I354"/>
    <mergeCell ref="J354:L354"/>
    <mergeCell ref="AB352:AF352"/>
    <mergeCell ref="AG352:AI352"/>
    <mergeCell ref="AK352:AP352"/>
    <mergeCell ref="B353:C353"/>
    <mergeCell ref="D353:E353"/>
    <mergeCell ref="F353:G353"/>
    <mergeCell ref="H353:I353"/>
    <mergeCell ref="J353:L353"/>
    <mergeCell ref="M353:O353"/>
    <mergeCell ref="P353:Q353"/>
    <mergeCell ref="AB355:AF355"/>
    <mergeCell ref="AG355:AI355"/>
    <mergeCell ref="AK355:AP355"/>
    <mergeCell ref="B356:C356"/>
    <mergeCell ref="D356:E356"/>
    <mergeCell ref="F356:G356"/>
    <mergeCell ref="H356:I356"/>
    <mergeCell ref="J356:L356"/>
    <mergeCell ref="M356:O356"/>
    <mergeCell ref="P356:Q356"/>
    <mergeCell ref="AK354:AP354"/>
    <mergeCell ref="B355:C355"/>
    <mergeCell ref="D355:E355"/>
    <mergeCell ref="F355:G355"/>
    <mergeCell ref="H355:I355"/>
    <mergeCell ref="J355:L355"/>
    <mergeCell ref="M355:O355"/>
    <mergeCell ref="P355:Q355"/>
    <mergeCell ref="R355:S355"/>
    <mergeCell ref="T355:AA355"/>
    <mergeCell ref="M354:O354"/>
    <mergeCell ref="P354:Q354"/>
    <mergeCell ref="R354:S354"/>
    <mergeCell ref="T354:AA354"/>
    <mergeCell ref="AB354:AF354"/>
    <mergeCell ref="AG354:AI354"/>
    <mergeCell ref="K358:L358"/>
    <mergeCell ref="M358:N358"/>
    <mergeCell ref="AB358:AC358"/>
    <mergeCell ref="AD358:AE358"/>
    <mergeCell ref="AN358:AP358"/>
    <mergeCell ref="M357:O357"/>
    <mergeCell ref="P357:Q357"/>
    <mergeCell ref="R357:S357"/>
    <mergeCell ref="T357:AA357"/>
    <mergeCell ref="AB357:AF357"/>
    <mergeCell ref="AG357:AI357"/>
    <mergeCell ref="R356:S356"/>
    <mergeCell ref="T356:AA356"/>
    <mergeCell ref="AB356:AF356"/>
    <mergeCell ref="AG356:AI356"/>
    <mergeCell ref="AK356:AP356"/>
    <mergeCell ref="B357:C357"/>
    <mergeCell ref="D357:E357"/>
    <mergeCell ref="F357:G357"/>
    <mergeCell ref="H357:I357"/>
    <mergeCell ref="J357:L357"/>
    <mergeCell ref="AK357:AP35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BE345"/>
  <sheetViews>
    <sheetView showGridLines="0" zoomScale="90" zoomScaleNormal="90" workbookViewId="0">
      <pane ySplit="27" topLeftCell="A335" activePane="bottomLeft" state="frozen"/>
      <selection pane="bottomLeft" activeCell="AQ312" sqref="AQ312"/>
    </sheetView>
  </sheetViews>
  <sheetFormatPr baseColWidth="10" defaultRowHeight="15" x14ac:dyDescent="0.25"/>
  <cols>
    <col min="1" max="1" width="23.85546875" style="714" customWidth="1"/>
    <col min="2" max="2" width="2.85546875" style="266" customWidth="1"/>
    <col min="3" max="6" width="2.7109375" style="266" customWidth="1"/>
    <col min="7" max="7" width="2.85546875" style="266" customWidth="1"/>
    <col min="8" max="10" width="2.7109375" style="266" customWidth="1"/>
    <col min="11" max="11" width="2.42578125" style="266" customWidth="1"/>
    <col min="12" max="12" width="0.28515625" style="266" customWidth="1"/>
    <col min="13" max="13" width="1" style="266" customWidth="1"/>
    <col min="14" max="14" width="1.5703125" style="266" customWidth="1"/>
    <col min="15" max="17" width="2.7109375" style="266" customWidth="1"/>
    <col min="18" max="19" width="2.7109375" style="714" customWidth="1"/>
    <col min="20" max="20" width="12" style="729" customWidth="1"/>
    <col min="21" max="21" width="7.42578125" style="266" customWidth="1"/>
    <col min="22" max="26" width="2.7109375" style="266" customWidth="1"/>
    <col min="27" max="27" width="3.28515625" style="266" customWidth="1"/>
    <col min="28" max="34" width="3.28515625" style="714" customWidth="1"/>
    <col min="35" max="35" width="5.5703125" style="714" customWidth="1"/>
    <col min="36" max="36" width="5.5703125" style="266" customWidth="1"/>
    <col min="37" max="37" width="5.5703125" style="714" customWidth="1"/>
    <col min="38" max="38" width="6.85546875" style="714" customWidth="1"/>
    <col min="39" max="39" width="5.28515625" style="714" hidden="1" customWidth="1"/>
    <col min="40" max="40" width="13.140625" style="714" hidden="1" customWidth="1"/>
    <col min="41" max="41" width="9.5703125" style="714" hidden="1" customWidth="1"/>
    <col min="42" max="42" width="6.85546875" style="714" customWidth="1"/>
    <col min="43" max="43" width="17.42578125" style="714" customWidth="1"/>
    <col min="44" max="44" width="17.42578125" style="728" customWidth="1"/>
    <col min="45" max="45" width="17.42578125" style="822" customWidth="1"/>
    <col min="46" max="46" width="17.42578125" style="714" customWidth="1"/>
    <col min="47" max="47" width="17.42578125" style="728" customWidth="1"/>
    <col min="48" max="48" width="17.42578125" style="822" customWidth="1"/>
    <col min="49" max="49" width="17.42578125" style="728" customWidth="1"/>
    <col min="50" max="50" width="17.42578125" style="822" customWidth="1"/>
    <col min="51" max="51" width="17.42578125" style="728" customWidth="1"/>
    <col min="52" max="52" width="17.42578125" style="822" customWidth="1"/>
    <col min="53" max="55" width="17.42578125" style="714" customWidth="1"/>
    <col min="56" max="56" width="0.5703125" style="714" customWidth="1"/>
    <col min="57" max="57" width="8.7109375" style="714" bestFit="1" customWidth="1"/>
    <col min="58" max="16384" width="11.42578125" style="714"/>
  </cols>
  <sheetData>
    <row r="1" spans="2:57" ht="4.3499999999999996" customHeight="1" x14ac:dyDescent="0.25">
      <c r="U1" s="714"/>
      <c r="V1" s="714"/>
      <c r="W1" s="714"/>
      <c r="X1" s="714"/>
      <c r="Y1" s="714"/>
      <c r="Z1" s="714"/>
      <c r="AA1" s="714"/>
    </row>
    <row r="2" spans="2:57" ht="4.3499999999999996" customHeight="1" x14ac:dyDescent="0.25">
      <c r="B2" s="1081"/>
      <c r="C2" s="1081"/>
      <c r="D2" s="1081"/>
      <c r="E2" s="1081"/>
      <c r="F2" s="1081"/>
      <c r="G2" s="1081"/>
      <c r="H2" s="1081"/>
      <c r="I2" s="1081"/>
      <c r="J2" s="1081"/>
      <c r="K2" s="1081"/>
      <c r="U2" s="714"/>
      <c r="V2" s="714"/>
      <c r="W2" s="714"/>
      <c r="X2" s="714"/>
      <c r="Y2" s="714"/>
      <c r="Z2" s="714"/>
      <c r="AA2" s="714"/>
    </row>
    <row r="3" spans="2:57" ht="14.1" customHeight="1" x14ac:dyDescent="0.25">
      <c r="B3" s="1081"/>
      <c r="C3" s="1081"/>
      <c r="D3" s="1081"/>
      <c r="E3" s="1081"/>
      <c r="F3" s="1081"/>
      <c r="G3" s="1081"/>
      <c r="H3" s="1081"/>
      <c r="I3" s="1081"/>
      <c r="J3" s="1081"/>
      <c r="K3" s="1081"/>
      <c r="N3" s="1146" t="s">
        <v>422</v>
      </c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B3" s="1145"/>
      <c r="AE3" s="1147" t="s">
        <v>246</v>
      </c>
      <c r="AF3" s="1145"/>
      <c r="AG3" s="1145"/>
      <c r="AH3" s="1145"/>
      <c r="AI3" s="1145"/>
      <c r="AJ3" s="1145"/>
      <c r="AK3" s="1145"/>
      <c r="AL3" s="1145"/>
      <c r="AM3" s="1145"/>
      <c r="AN3" s="1145"/>
      <c r="AP3" s="1148" t="s">
        <v>424</v>
      </c>
      <c r="AQ3" s="1145"/>
      <c r="AR3" s="1161"/>
      <c r="AS3" s="1145"/>
      <c r="AT3" s="1145"/>
    </row>
    <row r="4" spans="2:57" ht="7.15" customHeight="1" x14ac:dyDescent="0.25">
      <c r="B4" s="1081"/>
      <c r="C4" s="1081"/>
      <c r="D4" s="1081"/>
      <c r="E4" s="1081"/>
      <c r="F4" s="1081"/>
      <c r="G4" s="1081"/>
      <c r="H4" s="1081"/>
      <c r="I4" s="1081"/>
      <c r="J4" s="1081"/>
      <c r="K4" s="1081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  <c r="AB4" s="1145"/>
    </row>
    <row r="5" spans="2:57" ht="28.35" customHeight="1" x14ac:dyDescent="0.25">
      <c r="B5" s="1081"/>
      <c r="C5" s="1081"/>
      <c r="D5" s="1081"/>
      <c r="E5" s="1081"/>
      <c r="F5" s="1081"/>
      <c r="G5" s="1081"/>
      <c r="H5" s="1081"/>
      <c r="I5" s="1081"/>
      <c r="J5" s="1081"/>
      <c r="K5" s="1081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B5" s="1145"/>
      <c r="AE5" s="1149" t="s">
        <v>247</v>
      </c>
      <c r="AF5" s="1145"/>
      <c r="AG5" s="1145"/>
      <c r="AH5" s="1145"/>
      <c r="AI5" s="1145"/>
      <c r="AJ5" s="1145"/>
      <c r="AK5" s="1145"/>
      <c r="AL5" s="1145"/>
      <c r="AM5" s="1145"/>
      <c r="AN5" s="1145"/>
      <c r="AP5" s="1150" t="s">
        <v>248</v>
      </c>
      <c r="AQ5" s="1145"/>
      <c r="AR5" s="1161"/>
      <c r="AS5" s="1145"/>
      <c r="AT5" s="1145"/>
    </row>
    <row r="6" spans="2:57" ht="2.85" customHeight="1" x14ac:dyDescent="0.25">
      <c r="B6" s="1081"/>
      <c r="C6" s="1081"/>
      <c r="D6" s="1081"/>
      <c r="E6" s="1081"/>
      <c r="F6" s="1081"/>
      <c r="G6" s="1081"/>
      <c r="H6" s="1081"/>
      <c r="I6" s="1081"/>
      <c r="J6" s="1081"/>
      <c r="K6" s="1081"/>
      <c r="U6" s="714"/>
      <c r="V6" s="714"/>
      <c r="W6" s="714"/>
      <c r="X6" s="714"/>
      <c r="Y6" s="714"/>
      <c r="Z6" s="714"/>
      <c r="AA6" s="714"/>
      <c r="AE6" s="1145"/>
      <c r="AF6" s="1145"/>
      <c r="AG6" s="1145"/>
      <c r="AH6" s="1145"/>
      <c r="AI6" s="1145"/>
      <c r="AJ6" s="1145"/>
      <c r="AK6" s="1145"/>
      <c r="AL6" s="1145"/>
      <c r="AM6" s="1145"/>
      <c r="AN6" s="1145"/>
      <c r="AP6" s="1145"/>
      <c r="AQ6" s="1145"/>
      <c r="AR6" s="1161"/>
      <c r="AS6" s="1145"/>
      <c r="AT6" s="1145"/>
    </row>
    <row r="7" spans="2:57" x14ac:dyDescent="0.25">
      <c r="U7" s="714"/>
      <c r="V7" s="714"/>
      <c r="W7" s="714"/>
      <c r="X7" s="714"/>
      <c r="Y7" s="714"/>
      <c r="Z7" s="714"/>
      <c r="AA7" s="714"/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P7" s="1145"/>
      <c r="AQ7" s="1145"/>
      <c r="AR7" s="1161"/>
      <c r="AS7" s="1145"/>
      <c r="AT7" s="1145"/>
    </row>
    <row r="8" spans="2:57" ht="7.15" customHeight="1" x14ac:dyDescent="0.25">
      <c r="U8" s="714"/>
      <c r="V8" s="714"/>
      <c r="W8" s="714"/>
      <c r="X8" s="714"/>
      <c r="Y8" s="714"/>
      <c r="Z8" s="714"/>
      <c r="AA8" s="714"/>
    </row>
    <row r="9" spans="2:57" ht="14.1" customHeight="1" x14ac:dyDescent="0.25">
      <c r="U9" s="714"/>
      <c r="V9" s="714"/>
      <c r="W9" s="714"/>
      <c r="X9" s="714"/>
      <c r="Y9" s="714"/>
      <c r="Z9" s="714"/>
      <c r="AA9" s="714"/>
      <c r="AE9" s="1149" t="s">
        <v>249</v>
      </c>
      <c r="AF9" s="1145"/>
      <c r="AG9" s="1145"/>
      <c r="AH9" s="1145"/>
      <c r="AI9" s="1145"/>
      <c r="AJ9" s="1145"/>
      <c r="AK9" s="1145"/>
      <c r="AL9" s="1145"/>
      <c r="AM9" s="1145"/>
      <c r="AN9" s="1145"/>
      <c r="AP9" s="1150" t="s">
        <v>932</v>
      </c>
      <c r="AQ9" s="1145"/>
      <c r="AR9" s="1161"/>
      <c r="AS9" s="1145"/>
      <c r="AT9" s="1145"/>
    </row>
    <row r="10" spans="2:57" ht="0" hidden="1" customHeight="1" x14ac:dyDescent="0.25">
      <c r="U10" s="714"/>
      <c r="V10" s="714"/>
      <c r="W10" s="714"/>
      <c r="X10" s="714"/>
      <c r="Y10" s="714"/>
      <c r="Z10" s="714"/>
      <c r="AA10" s="714"/>
      <c r="AR10" s="775"/>
      <c r="AU10" s="775"/>
      <c r="AW10" s="775"/>
      <c r="AY10" s="775"/>
    </row>
    <row r="11" spans="2:57" ht="19.899999999999999" customHeight="1" x14ac:dyDescent="0.25">
      <c r="U11" s="714"/>
      <c r="V11" s="714"/>
      <c r="W11" s="714"/>
      <c r="X11" s="714"/>
      <c r="Y11" s="714"/>
      <c r="Z11" s="714"/>
      <c r="AA11" s="714"/>
    </row>
    <row r="12" spans="2:57" ht="0" hidden="1" customHeight="1" x14ac:dyDescent="0.25">
      <c r="U12" s="714"/>
      <c r="V12" s="714"/>
      <c r="W12" s="714"/>
      <c r="X12" s="714"/>
      <c r="Y12" s="714"/>
      <c r="Z12" s="714"/>
      <c r="AA12" s="714"/>
      <c r="AR12" s="775"/>
      <c r="AU12" s="775"/>
      <c r="AW12" s="775"/>
      <c r="AY12" s="775"/>
    </row>
    <row r="13" spans="2:57" ht="8.4499999999999993" customHeight="1" x14ac:dyDescent="0.25">
      <c r="U13" s="714"/>
      <c r="V13" s="714"/>
      <c r="W13" s="714"/>
      <c r="X13" s="714"/>
      <c r="Y13" s="714"/>
      <c r="Z13" s="714"/>
      <c r="AA13" s="714"/>
    </row>
    <row r="14" spans="2:57" ht="25.5" customHeight="1" x14ac:dyDescent="0.25">
      <c r="B14" s="1167" t="s">
        <v>250</v>
      </c>
      <c r="C14" s="1163"/>
      <c r="D14" s="1163"/>
      <c r="E14" s="1163"/>
      <c r="F14" s="1164"/>
      <c r="G14" s="1168" t="s">
        <v>423</v>
      </c>
      <c r="H14" s="1163"/>
      <c r="I14" s="1164"/>
      <c r="J14" s="1155" t="s">
        <v>251</v>
      </c>
      <c r="K14" s="1137"/>
      <c r="L14" s="1137"/>
      <c r="M14" s="1137"/>
      <c r="N14" s="1137"/>
      <c r="O14" s="1137"/>
      <c r="P14" s="1137"/>
      <c r="Q14" s="1138"/>
      <c r="R14" s="1157" t="s">
        <v>252</v>
      </c>
      <c r="S14" s="1137"/>
      <c r="T14" s="1137"/>
      <c r="U14" s="1137"/>
      <c r="V14" s="1137"/>
      <c r="W14" s="1137"/>
      <c r="X14" s="1138"/>
      <c r="Y14" s="1155" t="s">
        <v>253</v>
      </c>
      <c r="Z14" s="1137"/>
      <c r="AA14" s="1137"/>
      <c r="AB14" s="1137"/>
      <c r="AC14" s="1137"/>
      <c r="AD14" s="1137"/>
      <c r="AE14" s="1138"/>
      <c r="AF14" s="1169" t="s">
        <v>933</v>
      </c>
      <c r="AG14" s="1170"/>
      <c r="AH14" s="1170"/>
      <c r="AI14" s="1170"/>
      <c r="AJ14" s="1170"/>
      <c r="AK14" s="1171"/>
      <c r="AL14" s="713" t="s">
        <v>244</v>
      </c>
      <c r="AM14" s="713" t="s">
        <v>244</v>
      </c>
      <c r="AN14" s="1080" t="s">
        <v>244</v>
      </c>
      <c r="AO14" s="1145"/>
      <c r="AP14" s="1145"/>
      <c r="AQ14" s="730" t="s">
        <v>244</v>
      </c>
      <c r="AR14" s="844">
        <f>+AR15-AR22</f>
        <v>-398697451</v>
      </c>
      <c r="AS14" s="823" t="s">
        <v>244</v>
      </c>
      <c r="AT14" s="730" t="s">
        <v>244</v>
      </c>
      <c r="AU14" s="845" t="s">
        <v>244</v>
      </c>
      <c r="AV14" s="823" t="s">
        <v>244</v>
      </c>
      <c r="AW14" s="845" t="s">
        <v>244</v>
      </c>
      <c r="AX14" s="823" t="s">
        <v>244</v>
      </c>
      <c r="AY14" s="845" t="s">
        <v>244</v>
      </c>
      <c r="AZ14" s="823" t="s">
        <v>244</v>
      </c>
      <c r="BA14" s="730" t="s">
        <v>244</v>
      </c>
      <c r="BB14" s="730" t="s">
        <v>244</v>
      </c>
      <c r="BC14" s="730" t="s">
        <v>244</v>
      </c>
      <c r="BE14" s="730" t="s">
        <v>244</v>
      </c>
    </row>
    <row r="15" spans="2:57" ht="25.5" customHeight="1" x14ac:dyDescent="0.25">
      <c r="B15" s="1162" t="s">
        <v>254</v>
      </c>
      <c r="C15" s="1163"/>
      <c r="D15" s="1163"/>
      <c r="E15" s="1163"/>
      <c r="F15" s="1163"/>
      <c r="G15" s="1164"/>
      <c r="H15" s="1152" t="s">
        <v>248</v>
      </c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7"/>
      <c r="AH15" s="1138"/>
      <c r="AI15" s="718" t="s">
        <v>244</v>
      </c>
      <c r="AJ15" s="718" t="s">
        <v>244</v>
      </c>
      <c r="AK15" s="718" t="s">
        <v>244</v>
      </c>
      <c r="AL15" s="718" t="s">
        <v>244</v>
      </c>
      <c r="AM15" s="718" t="s">
        <v>244</v>
      </c>
      <c r="AN15" s="1153" t="s">
        <v>244</v>
      </c>
      <c r="AO15" s="1154"/>
      <c r="AP15" s="1154"/>
      <c r="AQ15" s="730" t="s">
        <v>244</v>
      </c>
      <c r="AR15" s="845">
        <v>27459935526</v>
      </c>
      <c r="AS15" s="823" t="s">
        <v>244</v>
      </c>
      <c r="AT15" s="730" t="s">
        <v>244</v>
      </c>
      <c r="AU15" s="845" t="s">
        <v>244</v>
      </c>
      <c r="AV15" s="823" t="s">
        <v>244</v>
      </c>
      <c r="AW15" s="845" t="s">
        <v>244</v>
      </c>
      <c r="AX15" s="823" t="s">
        <v>244</v>
      </c>
      <c r="AY15" s="845" t="s">
        <v>244</v>
      </c>
      <c r="AZ15" s="823" t="s">
        <v>244</v>
      </c>
      <c r="BA15" s="730" t="s">
        <v>244</v>
      </c>
      <c r="BB15" s="730" t="s">
        <v>244</v>
      </c>
      <c r="BC15" s="730" t="s">
        <v>244</v>
      </c>
      <c r="BE15" s="730" t="s">
        <v>244</v>
      </c>
    </row>
    <row r="16" spans="2:57" ht="25.5" customHeight="1" x14ac:dyDescent="0.25">
      <c r="B16" s="1162" t="s">
        <v>671</v>
      </c>
      <c r="C16" s="1163"/>
      <c r="D16" s="1163"/>
      <c r="E16" s="1163"/>
      <c r="F16" s="1163"/>
      <c r="G16" s="1163"/>
      <c r="H16" s="1164"/>
      <c r="I16" s="1152" t="s">
        <v>672</v>
      </c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7"/>
      <c r="AP16" s="1138"/>
      <c r="AQ16" s="730" t="s">
        <v>244</v>
      </c>
      <c r="AR16" s="845" t="s">
        <v>244</v>
      </c>
      <c r="AS16" s="823" t="s">
        <v>962</v>
      </c>
      <c r="AT16" s="730" t="s">
        <v>244</v>
      </c>
      <c r="AU16" s="845" t="s">
        <v>244</v>
      </c>
      <c r="AV16" s="823" t="s">
        <v>244</v>
      </c>
      <c r="AW16" s="845" t="s">
        <v>244</v>
      </c>
      <c r="AX16" s="823" t="s">
        <v>244</v>
      </c>
      <c r="AY16" s="845" t="s">
        <v>244</v>
      </c>
      <c r="AZ16" s="823" t="s">
        <v>244</v>
      </c>
      <c r="BA16" s="730" t="s">
        <v>244</v>
      </c>
      <c r="BB16" s="730" t="s">
        <v>244</v>
      </c>
      <c r="BC16" s="730" t="s">
        <v>244</v>
      </c>
      <c r="BE16" s="730" t="s">
        <v>244</v>
      </c>
    </row>
    <row r="17" spans="1:57" ht="45.75" customHeight="1" x14ac:dyDescent="0.25">
      <c r="B17" s="1165" t="s">
        <v>255</v>
      </c>
      <c r="C17" s="1164"/>
      <c r="D17" s="1166" t="s">
        <v>256</v>
      </c>
      <c r="E17" s="1164"/>
      <c r="F17" s="1165" t="s">
        <v>257</v>
      </c>
      <c r="G17" s="1164"/>
      <c r="H17" s="1165" t="s">
        <v>258</v>
      </c>
      <c r="I17" s="1164"/>
      <c r="J17" s="1165" t="s">
        <v>259</v>
      </c>
      <c r="K17" s="1163"/>
      <c r="L17" s="1164"/>
      <c r="M17" s="1165" t="s">
        <v>260</v>
      </c>
      <c r="N17" s="1163"/>
      <c r="O17" s="1164"/>
      <c r="P17" s="1165" t="s">
        <v>261</v>
      </c>
      <c r="Q17" s="1164"/>
      <c r="R17" s="1136" t="s">
        <v>262</v>
      </c>
      <c r="S17" s="1138"/>
      <c r="T17" s="1136" t="s">
        <v>263</v>
      </c>
      <c r="U17" s="1137"/>
      <c r="V17" s="1137"/>
      <c r="W17" s="1137"/>
      <c r="X17" s="1137"/>
      <c r="Y17" s="1137"/>
      <c r="Z17" s="1137"/>
      <c r="AA17" s="1138"/>
      <c r="AB17" s="1136" t="s">
        <v>264</v>
      </c>
      <c r="AC17" s="1137"/>
      <c r="AD17" s="1137"/>
      <c r="AE17" s="1137"/>
      <c r="AF17" s="1138"/>
      <c r="AG17" s="1136" t="s">
        <v>265</v>
      </c>
      <c r="AH17" s="1137"/>
      <c r="AI17" s="1138"/>
      <c r="AJ17" s="724" t="s">
        <v>266</v>
      </c>
      <c r="AK17" s="1136" t="s">
        <v>267</v>
      </c>
      <c r="AL17" s="1137"/>
      <c r="AM17" s="1137"/>
      <c r="AN17" s="1137"/>
      <c r="AO17" s="1137"/>
      <c r="AP17" s="1138"/>
      <c r="AQ17" s="731" t="s">
        <v>268</v>
      </c>
      <c r="AR17" s="800" t="s">
        <v>269</v>
      </c>
      <c r="AS17" s="824" t="s">
        <v>270</v>
      </c>
      <c r="AT17" s="731" t="s">
        <v>271</v>
      </c>
      <c r="AU17" s="800" t="s">
        <v>272</v>
      </c>
      <c r="AV17" s="824" t="s">
        <v>273</v>
      </c>
      <c r="AW17" s="800" t="s">
        <v>274</v>
      </c>
      <c r="AX17" s="824" t="s">
        <v>275</v>
      </c>
      <c r="AY17" s="800" t="s">
        <v>276</v>
      </c>
      <c r="AZ17" s="824" t="s">
        <v>277</v>
      </c>
      <c r="BA17" s="731" t="s">
        <v>278</v>
      </c>
      <c r="BB17" s="731" t="s">
        <v>279</v>
      </c>
      <c r="BC17" s="731" t="s">
        <v>280</v>
      </c>
      <c r="BE17" s="731" t="s">
        <v>934</v>
      </c>
    </row>
    <row r="18" spans="1:57" s="725" customFormat="1" ht="16.5" x14ac:dyDescent="0.25">
      <c r="B18" s="1177" t="s">
        <v>17</v>
      </c>
      <c r="C18" s="1178"/>
      <c r="D18" s="1177" t="s">
        <v>287</v>
      </c>
      <c r="E18" s="1178"/>
      <c r="F18" s="1177"/>
      <c r="G18" s="1178"/>
      <c r="H18" s="1177"/>
      <c r="I18" s="1178"/>
      <c r="J18" s="1177"/>
      <c r="K18" s="1178"/>
      <c r="L18" s="1178"/>
      <c r="M18" s="1177"/>
      <c r="N18" s="1178"/>
      <c r="O18" s="1178"/>
      <c r="P18" s="1177"/>
      <c r="Q18" s="1178"/>
      <c r="R18" s="1172"/>
      <c r="S18" s="1173"/>
      <c r="T18" s="1179" t="s">
        <v>9</v>
      </c>
      <c r="U18" s="1178"/>
      <c r="V18" s="1178"/>
      <c r="W18" s="1178"/>
      <c r="X18" s="1178"/>
      <c r="Y18" s="1178"/>
      <c r="Z18" s="1178"/>
      <c r="AA18" s="1178"/>
      <c r="AB18" s="1172"/>
      <c r="AC18" s="1173"/>
      <c r="AD18" s="1173"/>
      <c r="AE18" s="1173"/>
      <c r="AF18" s="1173"/>
      <c r="AG18" s="1172"/>
      <c r="AH18" s="1173"/>
      <c r="AI18" s="1173"/>
      <c r="AJ18" s="758"/>
      <c r="AK18" s="1174"/>
      <c r="AL18" s="1173"/>
      <c r="AM18" s="1173"/>
      <c r="AN18" s="1173"/>
      <c r="AO18" s="1173"/>
      <c r="AP18" s="1173"/>
      <c r="AQ18" s="732">
        <f>+AQ32</f>
        <v>172387016667</v>
      </c>
      <c r="AR18" s="801">
        <f t="shared" ref="AR18:BC18" si="0">+AR32</f>
        <v>172188771666</v>
      </c>
      <c r="AS18" s="825">
        <f t="shared" si="0"/>
        <v>198245001</v>
      </c>
      <c r="AT18" s="732">
        <f t="shared" si="0"/>
        <v>0</v>
      </c>
      <c r="AU18" s="801">
        <f t="shared" si="0"/>
        <v>134574072204</v>
      </c>
      <c r="AV18" s="825">
        <f t="shared" si="0"/>
        <v>37614699462</v>
      </c>
      <c r="AW18" s="801">
        <f t="shared" si="0"/>
        <v>133740354053</v>
      </c>
      <c r="AX18" s="825">
        <f t="shared" si="0"/>
        <v>833718151</v>
      </c>
      <c r="AY18" s="801">
        <f t="shared" si="0"/>
        <v>133740354053</v>
      </c>
      <c r="AZ18" s="825">
        <f t="shared" si="0"/>
        <v>0</v>
      </c>
      <c r="BA18" s="732">
        <f t="shared" si="0"/>
        <v>133740354053</v>
      </c>
      <c r="BB18" s="732">
        <f t="shared" si="0"/>
        <v>0</v>
      </c>
      <c r="BC18" s="732">
        <f t="shared" si="0"/>
        <v>381991133</v>
      </c>
      <c r="BE18" s="733">
        <f t="shared" ref="BE18:BE23" si="1">+AU18/AQ18</f>
        <v>0.78065085646186883</v>
      </c>
    </row>
    <row r="19" spans="1:57" s="735" customFormat="1" ht="16.5" x14ac:dyDescent="0.2">
      <c r="B19" s="1175" t="s">
        <v>17</v>
      </c>
      <c r="C19" s="1176"/>
      <c r="D19" s="1175" t="s">
        <v>290</v>
      </c>
      <c r="E19" s="1176"/>
      <c r="F19" s="1175"/>
      <c r="G19" s="1176"/>
      <c r="H19" s="1175"/>
      <c r="I19" s="1176"/>
      <c r="J19" s="1175"/>
      <c r="K19" s="1176"/>
      <c r="L19" s="1176"/>
      <c r="M19" s="1175"/>
      <c r="N19" s="1176"/>
      <c r="O19" s="1176"/>
      <c r="P19" s="1175"/>
      <c r="Q19" s="1176"/>
      <c r="R19" s="1182"/>
      <c r="S19" s="1181"/>
      <c r="T19" s="1183" t="s">
        <v>11</v>
      </c>
      <c r="U19" s="1176"/>
      <c r="V19" s="1176"/>
      <c r="W19" s="1176"/>
      <c r="X19" s="1176"/>
      <c r="Y19" s="1176"/>
      <c r="Z19" s="1176"/>
      <c r="AA19" s="1176"/>
      <c r="AB19" s="1182"/>
      <c r="AC19" s="1181"/>
      <c r="AD19" s="1181"/>
      <c r="AE19" s="1181"/>
      <c r="AF19" s="1181"/>
      <c r="AG19" s="1182"/>
      <c r="AH19" s="1181"/>
      <c r="AI19" s="1181"/>
      <c r="AJ19" s="759"/>
      <c r="AK19" s="1180"/>
      <c r="AL19" s="1181"/>
      <c r="AM19" s="1181"/>
      <c r="AN19" s="1181"/>
      <c r="AO19" s="1181"/>
      <c r="AP19" s="1181"/>
      <c r="AQ19" s="734">
        <f>+AQ70+AQ71</f>
        <v>18461500000</v>
      </c>
      <c r="AR19" s="802">
        <f t="shared" ref="AR19:BC19" si="2">+AR70+AR71</f>
        <v>16070375282.18</v>
      </c>
      <c r="AS19" s="826">
        <f t="shared" si="2"/>
        <v>2391124717.8199997</v>
      </c>
      <c r="AT19" s="734">
        <f t="shared" si="2"/>
        <v>0</v>
      </c>
      <c r="AU19" s="802">
        <f t="shared" si="2"/>
        <v>12540537603.74</v>
      </c>
      <c r="AV19" s="826">
        <f t="shared" si="2"/>
        <v>3529837678.4400001</v>
      </c>
      <c r="AW19" s="802">
        <f t="shared" si="2"/>
        <v>8192993767.9000006</v>
      </c>
      <c r="AX19" s="826">
        <f t="shared" si="2"/>
        <v>4347543835.8400002</v>
      </c>
      <c r="AY19" s="802">
        <f t="shared" si="2"/>
        <v>8179454652.9000006</v>
      </c>
      <c r="AZ19" s="826">
        <f t="shared" si="2"/>
        <v>13539115</v>
      </c>
      <c r="BA19" s="734">
        <f t="shared" si="2"/>
        <v>8165073611.04</v>
      </c>
      <c r="BB19" s="734">
        <f t="shared" si="2"/>
        <v>14381041.859999999</v>
      </c>
      <c r="BC19" s="734">
        <f t="shared" si="2"/>
        <v>5882188</v>
      </c>
      <c r="BE19" s="736">
        <f t="shared" si="1"/>
        <v>0.67928053537036537</v>
      </c>
    </row>
    <row r="20" spans="1:57" s="735" customFormat="1" ht="16.5" x14ac:dyDescent="0.2">
      <c r="B20" s="1175" t="s">
        <v>17</v>
      </c>
      <c r="C20" s="1176"/>
      <c r="D20" s="1175" t="s">
        <v>297</v>
      </c>
      <c r="E20" s="1176"/>
      <c r="F20" s="1175"/>
      <c r="G20" s="1176"/>
      <c r="H20" s="1175"/>
      <c r="I20" s="1176"/>
      <c r="J20" s="1175"/>
      <c r="K20" s="1176"/>
      <c r="L20" s="1176"/>
      <c r="M20" s="1175"/>
      <c r="N20" s="1176"/>
      <c r="O20" s="1176"/>
      <c r="P20" s="1175"/>
      <c r="Q20" s="1176"/>
      <c r="R20" s="1182"/>
      <c r="S20" s="1181"/>
      <c r="T20" s="1183" t="s">
        <v>12</v>
      </c>
      <c r="U20" s="1176"/>
      <c r="V20" s="1176"/>
      <c r="W20" s="1176"/>
      <c r="X20" s="1176"/>
      <c r="Y20" s="1176"/>
      <c r="Z20" s="1176"/>
      <c r="AA20" s="1176"/>
      <c r="AB20" s="1182"/>
      <c r="AC20" s="1181"/>
      <c r="AD20" s="1181"/>
      <c r="AE20" s="1181"/>
      <c r="AF20" s="1181"/>
      <c r="AG20" s="1182"/>
      <c r="AH20" s="1181"/>
      <c r="AI20" s="1181"/>
      <c r="AJ20" s="759"/>
      <c r="AK20" s="1180"/>
      <c r="AL20" s="1181"/>
      <c r="AM20" s="1181"/>
      <c r="AN20" s="1181"/>
      <c r="AO20" s="1181"/>
      <c r="AP20" s="1181"/>
      <c r="AQ20" s="734">
        <f>+AQ169+AQ170+AQ171</f>
        <v>268907270912</v>
      </c>
      <c r="AR20" s="802">
        <f t="shared" ref="AR20:BC20" si="3">+AR169+AR170+AR171</f>
        <v>220228923537</v>
      </c>
      <c r="AS20" s="826">
        <f t="shared" si="3"/>
        <v>48678347375</v>
      </c>
      <c r="AT20" s="734">
        <f t="shared" si="3"/>
        <v>29829088</v>
      </c>
      <c r="AU20" s="802">
        <f t="shared" si="3"/>
        <v>213638017491</v>
      </c>
      <c r="AV20" s="826">
        <f t="shared" si="3"/>
        <v>6590906046</v>
      </c>
      <c r="AW20" s="802">
        <f t="shared" si="3"/>
        <v>152320527637</v>
      </c>
      <c r="AX20" s="826">
        <f t="shared" si="3"/>
        <v>61317489854</v>
      </c>
      <c r="AY20" s="802">
        <f t="shared" si="3"/>
        <v>152177249603</v>
      </c>
      <c r="AZ20" s="826">
        <f t="shared" si="3"/>
        <v>143278034</v>
      </c>
      <c r="BA20" s="734">
        <f t="shared" si="3"/>
        <v>152177249603</v>
      </c>
      <c r="BB20" s="734">
        <f t="shared" si="3"/>
        <v>0</v>
      </c>
      <c r="BC20" s="734">
        <f t="shared" si="3"/>
        <v>7824263</v>
      </c>
      <c r="BE20" s="736">
        <f t="shared" si="1"/>
        <v>0.79446724057124185</v>
      </c>
    </row>
    <row r="21" spans="1:57" ht="16.5" x14ac:dyDescent="0.25">
      <c r="B21" s="1165"/>
      <c r="C21" s="1164"/>
      <c r="D21" s="1166"/>
      <c r="E21" s="1164"/>
      <c r="F21" s="1165"/>
      <c r="G21" s="1164"/>
      <c r="H21" s="1165"/>
      <c r="I21" s="1164"/>
      <c r="J21" s="1165"/>
      <c r="K21" s="1163"/>
      <c r="L21" s="1164"/>
      <c r="M21" s="1165"/>
      <c r="N21" s="1163"/>
      <c r="O21" s="1164"/>
      <c r="P21" s="1165"/>
      <c r="Q21" s="1164"/>
      <c r="R21" s="1136"/>
      <c r="S21" s="1138"/>
      <c r="T21" s="1136"/>
      <c r="U21" s="1137"/>
      <c r="V21" s="1137"/>
      <c r="W21" s="1137"/>
      <c r="X21" s="1137"/>
      <c r="Y21" s="1137"/>
      <c r="Z21" s="1137"/>
      <c r="AA21" s="1138"/>
      <c r="AB21" s="1136"/>
      <c r="AC21" s="1137"/>
      <c r="AD21" s="1137"/>
      <c r="AE21" s="1137"/>
      <c r="AF21" s="1138"/>
      <c r="AG21" s="1136"/>
      <c r="AH21" s="1137"/>
      <c r="AI21" s="1138"/>
      <c r="AJ21" s="724"/>
      <c r="AK21" s="1136"/>
      <c r="AL21" s="1137"/>
      <c r="AM21" s="1137"/>
      <c r="AN21" s="1137"/>
      <c r="AO21" s="1137"/>
      <c r="AP21" s="1138"/>
      <c r="AQ21" s="737">
        <f>+SUM(AQ18:AQ20)</f>
        <v>459755787579</v>
      </c>
      <c r="AR21" s="803">
        <f t="shared" ref="AR21:BC21" si="4">+SUM(AR18:AR20)</f>
        <v>408488070485.17999</v>
      </c>
      <c r="AS21" s="827">
        <f t="shared" si="4"/>
        <v>51267717093.82</v>
      </c>
      <c r="AT21" s="737">
        <f t="shared" si="4"/>
        <v>29829088</v>
      </c>
      <c r="AU21" s="803">
        <f t="shared" si="4"/>
        <v>360752627298.73999</v>
      </c>
      <c r="AV21" s="827">
        <f t="shared" si="4"/>
        <v>47735443186.440002</v>
      </c>
      <c r="AW21" s="803">
        <f t="shared" si="4"/>
        <v>294253875457.90002</v>
      </c>
      <c r="AX21" s="827">
        <f t="shared" si="4"/>
        <v>66498751840.839996</v>
      </c>
      <c r="AY21" s="803">
        <f t="shared" si="4"/>
        <v>294097058308.90002</v>
      </c>
      <c r="AZ21" s="827">
        <f t="shared" si="4"/>
        <v>156817149</v>
      </c>
      <c r="BA21" s="737">
        <f t="shared" si="4"/>
        <v>294082677267.04004</v>
      </c>
      <c r="BB21" s="737">
        <f t="shared" si="4"/>
        <v>14381041.859999999</v>
      </c>
      <c r="BC21" s="737">
        <f t="shared" si="4"/>
        <v>395697584</v>
      </c>
      <c r="BE21" s="738">
        <f t="shared" si="1"/>
        <v>0.78466141600610462</v>
      </c>
    </row>
    <row r="22" spans="1:57" s="735" customFormat="1" ht="16.5" x14ac:dyDescent="0.2">
      <c r="B22" s="1175" t="s">
        <v>102</v>
      </c>
      <c r="C22" s="1176"/>
      <c r="D22" s="1175"/>
      <c r="E22" s="1176"/>
      <c r="F22" s="1175"/>
      <c r="G22" s="1176"/>
      <c r="H22" s="1175"/>
      <c r="I22" s="1176"/>
      <c r="J22" s="1175"/>
      <c r="K22" s="1176"/>
      <c r="L22" s="1176"/>
      <c r="M22" s="1175"/>
      <c r="N22" s="1176"/>
      <c r="O22" s="1176"/>
      <c r="P22" s="1175"/>
      <c r="Q22" s="1176"/>
      <c r="R22" s="1182"/>
      <c r="S22" s="1181"/>
      <c r="T22" s="1183" t="s">
        <v>13</v>
      </c>
      <c r="U22" s="1176"/>
      <c r="V22" s="1176"/>
      <c r="W22" s="1176"/>
      <c r="X22" s="1176"/>
      <c r="Y22" s="1176"/>
      <c r="Z22" s="1176"/>
      <c r="AA22" s="1176"/>
      <c r="AB22" s="1182"/>
      <c r="AC22" s="1181"/>
      <c r="AD22" s="1181"/>
      <c r="AE22" s="1181"/>
      <c r="AF22" s="1181"/>
      <c r="AG22" s="1182"/>
      <c r="AH22" s="1181"/>
      <c r="AI22" s="1181"/>
      <c r="AJ22" s="759"/>
      <c r="AK22" s="1180"/>
      <c r="AL22" s="1181"/>
      <c r="AM22" s="1181"/>
      <c r="AN22" s="1181"/>
      <c r="AO22" s="1181"/>
      <c r="AP22" s="1181"/>
      <c r="AQ22" s="734">
        <f>+AQ191+AQ192+AQ193</f>
        <v>34435745822</v>
      </c>
      <c r="AR22" s="802">
        <f>+AR191+AR192+AR193</f>
        <v>27858632977</v>
      </c>
      <c r="AS22" s="826">
        <f t="shared" ref="AS22:BC22" si="5">+AS191+AS192+AS193</f>
        <v>6577112845</v>
      </c>
      <c r="AT22" s="734">
        <f t="shared" si="5"/>
        <v>0</v>
      </c>
      <c r="AU22" s="802">
        <f t="shared" si="5"/>
        <v>16576389708</v>
      </c>
      <c r="AV22" s="826">
        <f t="shared" si="5"/>
        <v>11282243269</v>
      </c>
      <c r="AW22" s="802">
        <f t="shared" si="5"/>
        <v>6689420006.8699999</v>
      </c>
      <c r="AX22" s="826">
        <f t="shared" si="5"/>
        <v>9886969701.1300011</v>
      </c>
      <c r="AY22" s="802">
        <f t="shared" si="5"/>
        <v>6658830273.8699999</v>
      </c>
      <c r="AZ22" s="826">
        <f t="shared" si="5"/>
        <v>30589733</v>
      </c>
      <c r="BA22" s="734">
        <f t="shared" si="5"/>
        <v>6658830273.8699999</v>
      </c>
      <c r="BB22" s="734">
        <f t="shared" si="5"/>
        <v>0</v>
      </c>
      <c r="BC22" s="734">
        <f t="shared" si="5"/>
        <v>2638802</v>
      </c>
      <c r="BE22" s="736">
        <f t="shared" si="1"/>
        <v>0.48137158967556976</v>
      </c>
    </row>
    <row r="23" spans="1:57" ht="16.5" x14ac:dyDescent="0.25">
      <c r="B23" s="1165"/>
      <c r="C23" s="1164"/>
      <c r="D23" s="1166"/>
      <c r="E23" s="1164"/>
      <c r="F23" s="1165"/>
      <c r="G23" s="1164"/>
      <c r="H23" s="1165"/>
      <c r="I23" s="1164"/>
      <c r="J23" s="1165"/>
      <c r="K23" s="1163"/>
      <c r="L23" s="1164"/>
      <c r="M23" s="1165"/>
      <c r="N23" s="1163"/>
      <c r="O23" s="1164"/>
      <c r="P23" s="1165"/>
      <c r="Q23" s="1164"/>
      <c r="R23" s="1136"/>
      <c r="S23" s="1138"/>
      <c r="T23" s="1136"/>
      <c r="U23" s="1137"/>
      <c r="V23" s="1137"/>
      <c r="W23" s="1137"/>
      <c r="X23" s="1137"/>
      <c r="Y23" s="1137"/>
      <c r="Z23" s="1137"/>
      <c r="AA23" s="1138"/>
      <c r="AB23" s="1136"/>
      <c r="AC23" s="1137"/>
      <c r="AD23" s="1137"/>
      <c r="AE23" s="1137"/>
      <c r="AF23" s="1138"/>
      <c r="AG23" s="1136"/>
      <c r="AH23" s="1137"/>
      <c r="AI23" s="1138"/>
      <c r="AJ23" s="724"/>
      <c r="AK23" s="1136"/>
      <c r="AL23" s="1137"/>
      <c r="AM23" s="1137"/>
      <c r="AN23" s="1137"/>
      <c r="AO23" s="1137"/>
      <c r="AP23" s="1138"/>
      <c r="AQ23" s="737">
        <f>+AQ21+AQ22</f>
        <v>494191533401</v>
      </c>
      <c r="AR23" s="803">
        <f t="shared" ref="AR23:BC23" si="6">+AR21+AR22</f>
        <v>436346703462.17999</v>
      </c>
      <c r="AS23" s="827">
        <f t="shared" si="6"/>
        <v>57844829938.82</v>
      </c>
      <c r="AT23" s="737">
        <f t="shared" si="6"/>
        <v>29829088</v>
      </c>
      <c r="AU23" s="803">
        <f t="shared" si="6"/>
        <v>377329017006.73999</v>
      </c>
      <c r="AV23" s="827">
        <f t="shared" si="6"/>
        <v>59017686455.440002</v>
      </c>
      <c r="AW23" s="803">
        <f t="shared" si="6"/>
        <v>300943295464.77002</v>
      </c>
      <c r="AX23" s="827">
        <f t="shared" si="6"/>
        <v>76385721541.970001</v>
      </c>
      <c r="AY23" s="803">
        <f t="shared" si="6"/>
        <v>300755888582.77002</v>
      </c>
      <c r="AZ23" s="827">
        <f t="shared" si="6"/>
        <v>187406882</v>
      </c>
      <c r="BA23" s="737">
        <f t="shared" si="6"/>
        <v>300741507540.91003</v>
      </c>
      <c r="BB23" s="737">
        <f t="shared" si="6"/>
        <v>14381041.859999999</v>
      </c>
      <c r="BC23" s="737">
        <f t="shared" si="6"/>
        <v>398336386</v>
      </c>
      <c r="BE23" s="738">
        <f t="shared" si="1"/>
        <v>0.76352788646535819</v>
      </c>
    </row>
    <row r="24" spans="1:57" s="739" customFormat="1" ht="16.5" x14ac:dyDescent="0.25">
      <c r="B24" s="760"/>
      <c r="C24" s="741"/>
      <c r="D24" s="760"/>
      <c r="E24" s="741"/>
      <c r="F24" s="760"/>
      <c r="G24" s="741"/>
      <c r="H24" s="760"/>
      <c r="I24" s="741"/>
      <c r="J24" s="760"/>
      <c r="K24" s="741"/>
      <c r="L24" s="741"/>
      <c r="M24" s="760"/>
      <c r="N24" s="741"/>
      <c r="O24" s="741"/>
      <c r="P24" s="760"/>
      <c r="Q24" s="741"/>
      <c r="R24" s="726"/>
      <c r="T24" s="740"/>
      <c r="U24" s="741"/>
      <c r="V24" s="741"/>
      <c r="W24" s="741"/>
      <c r="X24" s="741"/>
      <c r="Y24" s="741"/>
      <c r="Z24" s="741"/>
      <c r="AA24" s="741"/>
      <c r="AB24" s="726"/>
      <c r="AG24" s="726"/>
      <c r="AJ24" s="760"/>
      <c r="AK24" s="742"/>
      <c r="AQ24" s="743">
        <v>34385745822</v>
      </c>
      <c r="AR24" s="804" t="e">
        <v>#REF!</v>
      </c>
      <c r="AS24" s="828">
        <v>6140010296</v>
      </c>
      <c r="AT24" s="744"/>
      <c r="AU24" s="804" t="e">
        <v>#REF!</v>
      </c>
      <c r="AV24" s="828" t="e">
        <v>#REF!</v>
      </c>
      <c r="AW24" s="804" t="e">
        <v>#REF!</v>
      </c>
      <c r="AX24" s="828" t="e">
        <v>#REF!</v>
      </c>
      <c r="AY24" s="804"/>
      <c r="AZ24" s="828" t="e">
        <v>#REF!</v>
      </c>
      <c r="BA24" s="743"/>
      <c r="BB24" s="744"/>
      <c r="BC24" s="744"/>
      <c r="BE24" s="745"/>
    </row>
    <row r="25" spans="1:57" s="739" customFormat="1" ht="16.5" x14ac:dyDescent="0.25">
      <c r="B25" s="760"/>
      <c r="C25" s="741"/>
      <c r="D25" s="760"/>
      <c r="E25" s="741"/>
      <c r="F25" s="760"/>
      <c r="G25" s="741"/>
      <c r="H25" s="760"/>
      <c r="I25" s="741"/>
      <c r="J25" s="760"/>
      <c r="K25" s="741"/>
      <c r="L25" s="741"/>
      <c r="M25" s="760"/>
      <c r="N25" s="741"/>
      <c r="O25" s="741"/>
      <c r="P25" s="760"/>
      <c r="Q25" s="741"/>
      <c r="R25" s="726"/>
      <c r="T25" s="740"/>
      <c r="U25" s="741"/>
      <c r="V25" s="741"/>
      <c r="W25" s="741"/>
      <c r="X25" s="741"/>
      <c r="Y25" s="741"/>
      <c r="Z25" s="741"/>
      <c r="AA25" s="741"/>
      <c r="AB25" s="726"/>
      <c r="AG25" s="726"/>
      <c r="AJ25" s="760"/>
      <c r="AK25" s="742"/>
      <c r="AQ25" s="743">
        <f>+AQ22-AQ24</f>
        <v>50000000</v>
      </c>
      <c r="AR25" s="804" t="e">
        <f t="shared" ref="AR25:BB25" si="7">+AR23-AR24</f>
        <v>#REF!</v>
      </c>
      <c r="AS25" s="828">
        <f>+AS22-AS24</f>
        <v>437102549</v>
      </c>
      <c r="AT25" s="743"/>
      <c r="AU25" s="804" t="e">
        <f t="shared" si="7"/>
        <v>#REF!</v>
      </c>
      <c r="AV25" s="828" t="e">
        <f t="shared" si="7"/>
        <v>#REF!</v>
      </c>
      <c r="AW25" s="804" t="e">
        <f t="shared" si="7"/>
        <v>#REF!</v>
      </c>
      <c r="AX25" s="828" t="e">
        <f t="shared" si="7"/>
        <v>#REF!</v>
      </c>
      <c r="AY25" s="804">
        <f t="shared" si="7"/>
        <v>300755888582.77002</v>
      </c>
      <c r="AZ25" s="828" t="e">
        <f t="shared" si="7"/>
        <v>#REF!</v>
      </c>
      <c r="BA25" s="743">
        <f t="shared" si="7"/>
        <v>300741507540.91003</v>
      </c>
      <c r="BB25" s="743">
        <f t="shared" si="7"/>
        <v>14381041.859999999</v>
      </c>
      <c r="BC25" s="743"/>
      <c r="BD25" s="743">
        <f t="shared" ref="BD25" si="8">+BD23-BD24</f>
        <v>0</v>
      </c>
      <c r="BE25" s="743">
        <f>+BE23-BE24</f>
        <v>0.76352788646535819</v>
      </c>
    </row>
    <row r="26" spans="1:57" ht="16.5" x14ac:dyDescent="0.25">
      <c r="B26" s="761"/>
      <c r="D26" s="761"/>
      <c r="F26" s="761"/>
      <c r="H26" s="761"/>
      <c r="J26" s="761"/>
      <c r="M26" s="761"/>
      <c r="P26" s="761"/>
      <c r="R26" s="720"/>
      <c r="T26" s="746"/>
      <c r="AB26" s="720"/>
      <c r="AG26" s="720"/>
      <c r="AJ26" s="761"/>
      <c r="AK26" s="721"/>
      <c r="AQ26" s="747"/>
      <c r="AR26" s="804"/>
      <c r="AS26" s="828"/>
      <c r="AT26" s="748"/>
      <c r="AU26" s="804"/>
      <c r="AV26" s="828"/>
      <c r="AW26" s="804"/>
      <c r="AX26" s="828"/>
      <c r="AY26" s="804"/>
      <c r="AZ26" s="828"/>
      <c r="BA26" s="747"/>
      <c r="BB26" s="748"/>
      <c r="BC26" s="748"/>
      <c r="BE26" s="749"/>
    </row>
    <row r="27" spans="1:57" ht="45.75" customHeight="1" x14ac:dyDescent="0.25">
      <c r="B27" s="1165" t="s">
        <v>255</v>
      </c>
      <c r="C27" s="1164"/>
      <c r="D27" s="1166" t="s">
        <v>256</v>
      </c>
      <c r="E27" s="1164"/>
      <c r="F27" s="1165" t="s">
        <v>257</v>
      </c>
      <c r="G27" s="1164"/>
      <c r="H27" s="1165" t="s">
        <v>258</v>
      </c>
      <c r="I27" s="1164"/>
      <c r="J27" s="1165" t="s">
        <v>259</v>
      </c>
      <c r="K27" s="1163"/>
      <c r="L27" s="1164"/>
      <c r="M27" s="1165" t="s">
        <v>260</v>
      </c>
      <c r="N27" s="1163"/>
      <c r="O27" s="1164"/>
      <c r="P27" s="1165" t="s">
        <v>261</v>
      </c>
      <c r="Q27" s="1164"/>
      <c r="R27" s="1136" t="s">
        <v>262</v>
      </c>
      <c r="S27" s="1138"/>
      <c r="T27" s="1136" t="s">
        <v>263</v>
      </c>
      <c r="U27" s="1137"/>
      <c r="V27" s="1137"/>
      <c r="W27" s="1137"/>
      <c r="X27" s="1137"/>
      <c r="Y27" s="1137"/>
      <c r="Z27" s="1137"/>
      <c r="AA27" s="1138"/>
      <c r="AB27" s="1136" t="s">
        <v>264</v>
      </c>
      <c r="AC27" s="1137"/>
      <c r="AD27" s="1137"/>
      <c r="AE27" s="1137"/>
      <c r="AF27" s="1138"/>
      <c r="AG27" s="1136" t="s">
        <v>265</v>
      </c>
      <c r="AH27" s="1137"/>
      <c r="AI27" s="1138"/>
      <c r="AJ27" s="724" t="s">
        <v>266</v>
      </c>
      <c r="AK27" s="1136" t="s">
        <v>267</v>
      </c>
      <c r="AL27" s="1137"/>
      <c r="AM27" s="1137"/>
      <c r="AN27" s="1137"/>
      <c r="AO27" s="1137"/>
      <c r="AP27" s="1138"/>
      <c r="AQ27" s="731" t="s">
        <v>268</v>
      </c>
      <c r="AR27" s="800" t="s">
        <v>269</v>
      </c>
      <c r="AS27" s="824" t="s">
        <v>270</v>
      </c>
      <c r="AT27" s="731" t="s">
        <v>271</v>
      </c>
      <c r="AU27" s="800" t="s">
        <v>272</v>
      </c>
      <c r="AV27" s="824" t="s">
        <v>273</v>
      </c>
      <c r="AW27" s="800" t="s">
        <v>274</v>
      </c>
      <c r="AX27" s="824" t="s">
        <v>275</v>
      </c>
      <c r="AY27" s="800" t="s">
        <v>276</v>
      </c>
      <c r="AZ27" s="824" t="s">
        <v>277</v>
      </c>
      <c r="BA27" s="731" t="s">
        <v>278</v>
      </c>
      <c r="BB27" s="731" t="s">
        <v>279</v>
      </c>
      <c r="BC27" s="731" t="s">
        <v>280</v>
      </c>
      <c r="BE27" s="731" t="s">
        <v>934</v>
      </c>
    </row>
    <row r="28" spans="1:57" s="751" customFormat="1" ht="16.5" hidden="1" x14ac:dyDescent="0.2">
      <c r="B28" s="1184" t="s">
        <v>17</v>
      </c>
      <c r="C28" s="1185"/>
      <c r="D28" s="1184"/>
      <c r="E28" s="1185"/>
      <c r="F28" s="1184"/>
      <c r="G28" s="1185"/>
      <c r="H28" s="1184"/>
      <c r="I28" s="1185"/>
      <c r="J28" s="1184"/>
      <c r="K28" s="1185"/>
      <c r="L28" s="1185"/>
      <c r="M28" s="1184"/>
      <c r="N28" s="1185"/>
      <c r="O28" s="1185"/>
      <c r="P28" s="1184"/>
      <c r="Q28" s="1185"/>
      <c r="R28" s="1188"/>
      <c r="S28" s="1187"/>
      <c r="T28" s="1189" t="s">
        <v>10</v>
      </c>
      <c r="U28" s="1185"/>
      <c r="V28" s="1185"/>
      <c r="W28" s="1185"/>
      <c r="X28" s="1185"/>
      <c r="Y28" s="1185"/>
      <c r="Z28" s="1185"/>
      <c r="AA28" s="1185"/>
      <c r="AB28" s="1188" t="s">
        <v>281</v>
      </c>
      <c r="AC28" s="1187"/>
      <c r="AD28" s="1187"/>
      <c r="AE28" s="1187"/>
      <c r="AF28" s="1187"/>
      <c r="AG28" s="1188" t="s">
        <v>282</v>
      </c>
      <c r="AH28" s="1187"/>
      <c r="AI28" s="1187"/>
      <c r="AJ28" s="762" t="s">
        <v>68</v>
      </c>
      <c r="AK28" s="1186" t="s">
        <v>283</v>
      </c>
      <c r="AL28" s="1187"/>
      <c r="AM28" s="1187"/>
      <c r="AN28" s="1187"/>
      <c r="AO28" s="1187"/>
      <c r="AP28" s="1187"/>
      <c r="AQ28" s="750">
        <v>388701801758</v>
      </c>
      <c r="AR28" s="777">
        <v>386646465721.17999</v>
      </c>
      <c r="AS28" s="768">
        <v>2055336036.8199999</v>
      </c>
      <c r="AT28" s="750">
        <v>29829088</v>
      </c>
      <c r="AU28" s="777">
        <v>342290889965.91998</v>
      </c>
      <c r="AV28" s="768">
        <v>44355575755.260002</v>
      </c>
      <c r="AW28" s="777">
        <v>281958210252.84003</v>
      </c>
      <c r="AX28" s="768">
        <v>60332679713.080002</v>
      </c>
      <c r="AY28" s="777">
        <v>281944694080.84003</v>
      </c>
      <c r="AZ28" s="768">
        <v>13516172</v>
      </c>
      <c r="BA28" s="750">
        <v>281931876330.84003</v>
      </c>
      <c r="BB28" s="750">
        <v>12817750</v>
      </c>
      <c r="BC28" s="750">
        <v>395697584</v>
      </c>
      <c r="BE28" s="752">
        <f>+AU28/AQ28</f>
        <v>0.88060021440040881</v>
      </c>
    </row>
    <row r="29" spans="1:57" s="751" customFormat="1" ht="16.5" hidden="1" x14ac:dyDescent="0.2">
      <c r="B29" s="1184" t="s">
        <v>17</v>
      </c>
      <c r="C29" s="1185"/>
      <c r="D29" s="1184"/>
      <c r="E29" s="1185"/>
      <c r="F29" s="1184"/>
      <c r="G29" s="1185"/>
      <c r="H29" s="1184"/>
      <c r="I29" s="1185"/>
      <c r="J29" s="1184"/>
      <c r="K29" s="1185"/>
      <c r="L29" s="1185"/>
      <c r="M29" s="1184"/>
      <c r="N29" s="1185"/>
      <c r="O29" s="1185"/>
      <c r="P29" s="1184"/>
      <c r="Q29" s="1185"/>
      <c r="R29" s="1188"/>
      <c r="S29" s="1187"/>
      <c r="T29" s="1189" t="s">
        <v>10</v>
      </c>
      <c r="U29" s="1185"/>
      <c r="V29" s="1185"/>
      <c r="W29" s="1185"/>
      <c r="X29" s="1185"/>
      <c r="Y29" s="1185"/>
      <c r="Z29" s="1185"/>
      <c r="AA29" s="1185"/>
      <c r="AB29" s="1188" t="s">
        <v>281</v>
      </c>
      <c r="AC29" s="1187"/>
      <c r="AD29" s="1187"/>
      <c r="AE29" s="1187"/>
      <c r="AF29" s="1187"/>
      <c r="AG29" s="1188" t="s">
        <v>282</v>
      </c>
      <c r="AH29" s="1187"/>
      <c r="AI29" s="1187"/>
      <c r="AJ29" s="762" t="s">
        <v>311</v>
      </c>
      <c r="AK29" s="1186" t="s">
        <v>329</v>
      </c>
      <c r="AL29" s="1187"/>
      <c r="AM29" s="1187"/>
      <c r="AN29" s="1187"/>
      <c r="AO29" s="1187"/>
      <c r="AP29" s="1187"/>
      <c r="AQ29" s="750">
        <v>4021085821</v>
      </c>
      <c r="AR29" s="777">
        <v>3095106121</v>
      </c>
      <c r="AS29" s="768">
        <v>925979700</v>
      </c>
      <c r="AT29" s="753">
        <v>0</v>
      </c>
      <c r="AU29" s="777">
        <v>1579008641.8199999</v>
      </c>
      <c r="AV29" s="768">
        <v>1516097479.1800001</v>
      </c>
      <c r="AW29" s="777">
        <v>368110787.06</v>
      </c>
      <c r="AX29" s="768">
        <v>1210897854.76</v>
      </c>
      <c r="AY29" s="777">
        <v>360175665.06</v>
      </c>
      <c r="AZ29" s="768">
        <v>7935122</v>
      </c>
      <c r="BA29" s="750">
        <v>358612373.19999999</v>
      </c>
      <c r="BB29" s="750">
        <v>1563291.86</v>
      </c>
      <c r="BC29" s="753">
        <v>0</v>
      </c>
      <c r="BE29" s="752">
        <f t="shared" ref="BE29:BE92" si="9">+AU29/AQ29</f>
        <v>0.39268215405243895</v>
      </c>
    </row>
    <row r="30" spans="1:57" s="751" customFormat="1" ht="16.5" hidden="1" x14ac:dyDescent="0.2">
      <c r="B30" s="1184" t="s">
        <v>17</v>
      </c>
      <c r="C30" s="1185"/>
      <c r="D30" s="1184"/>
      <c r="E30" s="1185"/>
      <c r="F30" s="1184"/>
      <c r="G30" s="1185"/>
      <c r="H30" s="1184"/>
      <c r="I30" s="1185"/>
      <c r="J30" s="1184"/>
      <c r="K30" s="1185"/>
      <c r="L30" s="1185"/>
      <c r="M30" s="1184"/>
      <c r="N30" s="1185"/>
      <c r="O30" s="1185"/>
      <c r="P30" s="1184"/>
      <c r="Q30" s="1185"/>
      <c r="R30" s="1188"/>
      <c r="S30" s="1187"/>
      <c r="T30" s="1189" t="s">
        <v>10</v>
      </c>
      <c r="U30" s="1185"/>
      <c r="V30" s="1185"/>
      <c r="W30" s="1185"/>
      <c r="X30" s="1185"/>
      <c r="Y30" s="1185"/>
      <c r="Z30" s="1185"/>
      <c r="AA30" s="1185"/>
      <c r="AB30" s="1188" t="s">
        <v>281</v>
      </c>
      <c r="AC30" s="1187"/>
      <c r="AD30" s="1187"/>
      <c r="AE30" s="1187"/>
      <c r="AF30" s="1187"/>
      <c r="AG30" s="1188" t="s">
        <v>284</v>
      </c>
      <c r="AH30" s="1187"/>
      <c r="AI30" s="1187"/>
      <c r="AJ30" s="762" t="s">
        <v>83</v>
      </c>
      <c r="AK30" s="1186" t="s">
        <v>285</v>
      </c>
      <c r="AL30" s="1187"/>
      <c r="AM30" s="1187"/>
      <c r="AN30" s="1187"/>
      <c r="AO30" s="1187"/>
      <c r="AP30" s="1187"/>
      <c r="AQ30" s="750">
        <v>519000000</v>
      </c>
      <c r="AR30" s="778">
        <v>0</v>
      </c>
      <c r="AS30" s="768">
        <v>519000000</v>
      </c>
      <c r="AT30" s="753">
        <v>0</v>
      </c>
      <c r="AU30" s="778">
        <v>0</v>
      </c>
      <c r="AV30" s="769">
        <v>0</v>
      </c>
      <c r="AW30" s="778">
        <v>0</v>
      </c>
      <c r="AX30" s="769">
        <v>0</v>
      </c>
      <c r="AY30" s="778">
        <v>0</v>
      </c>
      <c r="AZ30" s="769">
        <v>0</v>
      </c>
      <c r="BA30" s="753">
        <v>0</v>
      </c>
      <c r="BB30" s="753">
        <v>0</v>
      </c>
      <c r="BC30" s="753">
        <v>0</v>
      </c>
      <c r="BE30" s="752">
        <f t="shared" si="9"/>
        <v>0</v>
      </c>
    </row>
    <row r="31" spans="1:57" s="751" customFormat="1" ht="16.5" hidden="1" x14ac:dyDescent="0.2">
      <c r="B31" s="1184" t="s">
        <v>17</v>
      </c>
      <c r="C31" s="1185"/>
      <c r="D31" s="1184"/>
      <c r="E31" s="1185"/>
      <c r="F31" s="1184"/>
      <c r="G31" s="1185"/>
      <c r="H31" s="1184"/>
      <c r="I31" s="1185"/>
      <c r="J31" s="1184"/>
      <c r="K31" s="1185"/>
      <c r="L31" s="1185"/>
      <c r="M31" s="1184"/>
      <c r="N31" s="1185"/>
      <c r="O31" s="1185"/>
      <c r="P31" s="1184"/>
      <c r="Q31" s="1185"/>
      <c r="R31" s="1188"/>
      <c r="S31" s="1187"/>
      <c r="T31" s="1189" t="s">
        <v>10</v>
      </c>
      <c r="U31" s="1185"/>
      <c r="V31" s="1185"/>
      <c r="W31" s="1185"/>
      <c r="X31" s="1185"/>
      <c r="Y31" s="1185"/>
      <c r="Z31" s="1185"/>
      <c r="AA31" s="1185"/>
      <c r="AB31" s="1188" t="s">
        <v>281</v>
      </c>
      <c r="AC31" s="1187"/>
      <c r="AD31" s="1187"/>
      <c r="AE31" s="1187"/>
      <c r="AF31" s="1187"/>
      <c r="AG31" s="1188" t="s">
        <v>284</v>
      </c>
      <c r="AH31" s="1187"/>
      <c r="AI31" s="1187"/>
      <c r="AJ31" s="762" t="s">
        <v>26</v>
      </c>
      <c r="AK31" s="1186" t="s">
        <v>286</v>
      </c>
      <c r="AL31" s="1187"/>
      <c r="AM31" s="1187"/>
      <c r="AN31" s="1187"/>
      <c r="AO31" s="1187"/>
      <c r="AP31" s="1187"/>
      <c r="AQ31" s="750">
        <v>66513900000</v>
      </c>
      <c r="AR31" s="777">
        <v>18746498643</v>
      </c>
      <c r="AS31" s="768">
        <v>47767401357</v>
      </c>
      <c r="AT31" s="753">
        <v>0</v>
      </c>
      <c r="AU31" s="777">
        <v>16882728691</v>
      </c>
      <c r="AV31" s="768">
        <v>1863769952</v>
      </c>
      <c r="AW31" s="777">
        <v>11927554418</v>
      </c>
      <c r="AX31" s="768">
        <v>4955174273</v>
      </c>
      <c r="AY31" s="777">
        <v>11792188563</v>
      </c>
      <c r="AZ31" s="768">
        <v>135365855</v>
      </c>
      <c r="BA31" s="750">
        <v>11792188563</v>
      </c>
      <c r="BB31" s="753">
        <v>0</v>
      </c>
      <c r="BC31" s="753">
        <v>0</v>
      </c>
      <c r="BE31" s="752">
        <f t="shared" si="9"/>
        <v>0.25382256477217546</v>
      </c>
    </row>
    <row r="32" spans="1:57" s="755" customFormat="1" ht="16.5" hidden="1" x14ac:dyDescent="0.2">
      <c r="A32" s="755" t="str">
        <f>+B32&amp;D32&amp;F32&amp;H32&amp;J32&amp;M32&amp;P32&amp;R32&amp;AJ32</f>
        <v>A110</v>
      </c>
      <c r="B32" s="1175" t="s">
        <v>17</v>
      </c>
      <c r="C32" s="1190"/>
      <c r="D32" s="1175" t="s">
        <v>287</v>
      </c>
      <c r="E32" s="1190"/>
      <c r="F32" s="1175"/>
      <c r="G32" s="1190"/>
      <c r="H32" s="1175"/>
      <c r="I32" s="1190"/>
      <c r="J32" s="1175"/>
      <c r="K32" s="1190"/>
      <c r="L32" s="1190"/>
      <c r="M32" s="1175"/>
      <c r="N32" s="1190"/>
      <c r="O32" s="1190"/>
      <c r="P32" s="1175"/>
      <c r="Q32" s="1190"/>
      <c r="R32" s="1182"/>
      <c r="S32" s="1191"/>
      <c r="T32" s="1183" t="s">
        <v>9</v>
      </c>
      <c r="U32" s="1190"/>
      <c r="V32" s="1190"/>
      <c r="W32" s="1190"/>
      <c r="X32" s="1190"/>
      <c r="Y32" s="1190"/>
      <c r="Z32" s="1190"/>
      <c r="AA32" s="1190"/>
      <c r="AB32" s="1182" t="s">
        <v>281</v>
      </c>
      <c r="AC32" s="1191"/>
      <c r="AD32" s="1191"/>
      <c r="AE32" s="1191"/>
      <c r="AF32" s="1191"/>
      <c r="AG32" s="1182" t="s">
        <v>282</v>
      </c>
      <c r="AH32" s="1191"/>
      <c r="AI32" s="1191"/>
      <c r="AJ32" s="759" t="s">
        <v>68</v>
      </c>
      <c r="AK32" s="1180" t="s">
        <v>283</v>
      </c>
      <c r="AL32" s="1191"/>
      <c r="AM32" s="1191"/>
      <c r="AN32" s="1191"/>
      <c r="AO32" s="1191"/>
      <c r="AP32" s="1191"/>
      <c r="AQ32" s="734">
        <v>172387016667</v>
      </c>
      <c r="AR32" s="776">
        <v>172188771666</v>
      </c>
      <c r="AS32" s="826">
        <v>198245001</v>
      </c>
      <c r="AT32" s="754">
        <v>0</v>
      </c>
      <c r="AU32" s="776">
        <v>134574072204</v>
      </c>
      <c r="AV32" s="826">
        <v>37614699462</v>
      </c>
      <c r="AW32" s="776">
        <v>133740354053</v>
      </c>
      <c r="AX32" s="826">
        <v>833718151</v>
      </c>
      <c r="AY32" s="776">
        <v>133740354053</v>
      </c>
      <c r="AZ32" s="829">
        <v>0</v>
      </c>
      <c r="BA32" s="734">
        <v>133740354053</v>
      </c>
      <c r="BB32" s="754">
        <v>0</v>
      </c>
      <c r="BC32" s="734">
        <v>381991133</v>
      </c>
      <c r="BE32" s="736">
        <f>+AU32/AQ32</f>
        <v>0.78065085646186883</v>
      </c>
    </row>
    <row r="33" spans="1:57" s="751" customFormat="1" ht="16.5" hidden="1" x14ac:dyDescent="0.2">
      <c r="A33" s="755" t="str">
        <f t="shared" ref="A33:A96" si="10">+B33&amp;D33&amp;F33&amp;H33&amp;J33&amp;M33&amp;P33&amp;R33&amp;AJ33</f>
        <v>A1010</v>
      </c>
      <c r="B33" s="1184" t="s">
        <v>17</v>
      </c>
      <c r="C33" s="1185"/>
      <c r="D33" s="1184" t="s">
        <v>287</v>
      </c>
      <c r="E33" s="1185"/>
      <c r="F33" s="1184" t="s">
        <v>288</v>
      </c>
      <c r="G33" s="1185"/>
      <c r="H33" s="1184"/>
      <c r="I33" s="1185"/>
      <c r="J33" s="1184"/>
      <c r="K33" s="1185"/>
      <c r="L33" s="1185"/>
      <c r="M33" s="1184"/>
      <c r="N33" s="1185"/>
      <c r="O33" s="1185"/>
      <c r="P33" s="1184"/>
      <c r="Q33" s="1185"/>
      <c r="R33" s="1188"/>
      <c r="S33" s="1187"/>
      <c r="T33" s="1189" t="s">
        <v>9</v>
      </c>
      <c r="U33" s="1185"/>
      <c r="V33" s="1185"/>
      <c r="W33" s="1185"/>
      <c r="X33" s="1185"/>
      <c r="Y33" s="1185"/>
      <c r="Z33" s="1185"/>
      <c r="AA33" s="1185"/>
      <c r="AB33" s="1188" t="s">
        <v>281</v>
      </c>
      <c r="AC33" s="1187"/>
      <c r="AD33" s="1187"/>
      <c r="AE33" s="1187"/>
      <c r="AF33" s="1187"/>
      <c r="AG33" s="1188" t="s">
        <v>282</v>
      </c>
      <c r="AH33" s="1187"/>
      <c r="AI33" s="1187"/>
      <c r="AJ33" s="762" t="s">
        <v>68</v>
      </c>
      <c r="AK33" s="1186" t="s">
        <v>283</v>
      </c>
      <c r="AL33" s="1187"/>
      <c r="AM33" s="1187"/>
      <c r="AN33" s="1187"/>
      <c r="AO33" s="1187"/>
      <c r="AP33" s="1187"/>
      <c r="AQ33" s="750">
        <v>172387016667</v>
      </c>
      <c r="AR33" s="777">
        <v>172188771666</v>
      </c>
      <c r="AS33" s="768">
        <v>198245001</v>
      </c>
      <c r="AT33" s="753">
        <v>0</v>
      </c>
      <c r="AU33" s="777">
        <v>134574072204</v>
      </c>
      <c r="AV33" s="768">
        <v>37614699462</v>
      </c>
      <c r="AW33" s="777">
        <v>133740354053</v>
      </c>
      <c r="AX33" s="768">
        <v>833718151</v>
      </c>
      <c r="AY33" s="777">
        <v>133740354053</v>
      </c>
      <c r="AZ33" s="769">
        <v>0</v>
      </c>
      <c r="BA33" s="750">
        <v>133740354053</v>
      </c>
      <c r="BB33" s="753">
        <v>0</v>
      </c>
      <c r="BC33" s="750">
        <v>381991133</v>
      </c>
      <c r="BE33" s="752">
        <f t="shared" si="9"/>
        <v>0.78065085646186883</v>
      </c>
    </row>
    <row r="34" spans="1:57" s="751" customFormat="1" ht="16.5" hidden="1" x14ac:dyDescent="0.2">
      <c r="A34" s="755" t="str">
        <f t="shared" si="10"/>
        <v>A10110</v>
      </c>
      <c r="B34" s="1184" t="s">
        <v>17</v>
      </c>
      <c r="C34" s="1185"/>
      <c r="D34" s="1184" t="s">
        <v>287</v>
      </c>
      <c r="E34" s="1185"/>
      <c r="F34" s="1184" t="s">
        <v>288</v>
      </c>
      <c r="G34" s="1185"/>
      <c r="H34" s="1184" t="s">
        <v>287</v>
      </c>
      <c r="I34" s="1185"/>
      <c r="J34" s="1184"/>
      <c r="K34" s="1185"/>
      <c r="L34" s="1185"/>
      <c r="M34" s="1184"/>
      <c r="N34" s="1185"/>
      <c r="O34" s="1185"/>
      <c r="P34" s="1184"/>
      <c r="Q34" s="1185"/>
      <c r="R34" s="1188"/>
      <c r="S34" s="1187"/>
      <c r="T34" s="1189" t="s">
        <v>289</v>
      </c>
      <c r="U34" s="1185"/>
      <c r="V34" s="1185"/>
      <c r="W34" s="1185"/>
      <c r="X34" s="1185"/>
      <c r="Y34" s="1185"/>
      <c r="Z34" s="1185"/>
      <c r="AA34" s="1185"/>
      <c r="AB34" s="1188" t="s">
        <v>281</v>
      </c>
      <c r="AC34" s="1187"/>
      <c r="AD34" s="1187"/>
      <c r="AE34" s="1187"/>
      <c r="AF34" s="1187"/>
      <c r="AG34" s="1188" t="s">
        <v>282</v>
      </c>
      <c r="AH34" s="1187"/>
      <c r="AI34" s="1187"/>
      <c r="AJ34" s="762" t="s">
        <v>68</v>
      </c>
      <c r="AK34" s="1186" t="s">
        <v>283</v>
      </c>
      <c r="AL34" s="1187"/>
      <c r="AM34" s="1187"/>
      <c r="AN34" s="1187"/>
      <c r="AO34" s="1187"/>
      <c r="AP34" s="1187"/>
      <c r="AQ34" s="750">
        <v>126555371450</v>
      </c>
      <c r="AR34" s="777">
        <v>126555371450</v>
      </c>
      <c r="AS34" s="769">
        <v>0</v>
      </c>
      <c r="AT34" s="753">
        <v>0</v>
      </c>
      <c r="AU34" s="777">
        <v>98952750536</v>
      </c>
      <c r="AV34" s="768">
        <v>27602620914</v>
      </c>
      <c r="AW34" s="777">
        <v>98952750536</v>
      </c>
      <c r="AX34" s="769">
        <v>0</v>
      </c>
      <c r="AY34" s="777">
        <v>98952750536</v>
      </c>
      <c r="AZ34" s="769">
        <v>0</v>
      </c>
      <c r="BA34" s="750">
        <v>98952750536</v>
      </c>
      <c r="BB34" s="753">
        <v>0</v>
      </c>
      <c r="BC34" s="750">
        <v>291328517</v>
      </c>
      <c r="BE34" s="752">
        <f t="shared" si="9"/>
        <v>0.78189293273177773</v>
      </c>
    </row>
    <row r="35" spans="1:57" s="751" customFormat="1" ht="16.5" hidden="1" x14ac:dyDescent="0.2">
      <c r="A35" s="755" t="str">
        <f t="shared" si="10"/>
        <v>A101110</v>
      </c>
      <c r="B35" s="1184" t="s">
        <v>17</v>
      </c>
      <c r="C35" s="1185"/>
      <c r="D35" s="1184" t="s">
        <v>287</v>
      </c>
      <c r="E35" s="1185"/>
      <c r="F35" s="1184" t="s">
        <v>288</v>
      </c>
      <c r="G35" s="1185"/>
      <c r="H35" s="1184" t="s">
        <v>287</v>
      </c>
      <c r="I35" s="1185"/>
      <c r="J35" s="1184" t="s">
        <v>287</v>
      </c>
      <c r="K35" s="1185"/>
      <c r="L35" s="1185"/>
      <c r="M35" s="1184"/>
      <c r="N35" s="1185"/>
      <c r="O35" s="1185"/>
      <c r="P35" s="1184"/>
      <c r="Q35" s="1185"/>
      <c r="R35" s="1188"/>
      <c r="S35" s="1187"/>
      <c r="T35" s="1189" t="s">
        <v>194</v>
      </c>
      <c r="U35" s="1185"/>
      <c r="V35" s="1185"/>
      <c r="W35" s="1185"/>
      <c r="X35" s="1185"/>
      <c r="Y35" s="1185"/>
      <c r="Z35" s="1185"/>
      <c r="AA35" s="1185"/>
      <c r="AB35" s="1188" t="s">
        <v>281</v>
      </c>
      <c r="AC35" s="1187"/>
      <c r="AD35" s="1187"/>
      <c r="AE35" s="1187"/>
      <c r="AF35" s="1187"/>
      <c r="AG35" s="1188" t="s">
        <v>282</v>
      </c>
      <c r="AH35" s="1187"/>
      <c r="AI35" s="1187"/>
      <c r="AJ35" s="762" t="s">
        <v>68</v>
      </c>
      <c r="AK35" s="1186" t="s">
        <v>283</v>
      </c>
      <c r="AL35" s="1187"/>
      <c r="AM35" s="1187"/>
      <c r="AN35" s="1187"/>
      <c r="AO35" s="1187"/>
      <c r="AP35" s="1187"/>
      <c r="AQ35" s="750">
        <v>97337680000</v>
      </c>
      <c r="AR35" s="777">
        <v>97337680000</v>
      </c>
      <c r="AS35" s="769">
        <v>0</v>
      </c>
      <c r="AT35" s="753">
        <v>0</v>
      </c>
      <c r="AU35" s="777">
        <v>82365834381</v>
      </c>
      <c r="AV35" s="768">
        <v>14971845619</v>
      </c>
      <c r="AW35" s="777">
        <v>82365834381</v>
      </c>
      <c r="AX35" s="769">
        <v>0</v>
      </c>
      <c r="AY35" s="777">
        <v>82365834381</v>
      </c>
      <c r="AZ35" s="769">
        <v>0</v>
      </c>
      <c r="BA35" s="750">
        <v>82365834381</v>
      </c>
      <c r="BB35" s="753">
        <v>0</v>
      </c>
      <c r="BC35" s="750">
        <v>288794271</v>
      </c>
      <c r="BE35" s="752">
        <f t="shared" si="9"/>
        <v>0.84618653722792658</v>
      </c>
    </row>
    <row r="36" spans="1:57" s="751" customFormat="1" ht="16.5" hidden="1" x14ac:dyDescent="0.2">
      <c r="A36" s="755" t="str">
        <f>+B36&amp;D36&amp;F36&amp;H36&amp;J36&amp;M36&amp;P36&amp;R36&amp;AJ36</f>
        <v>A1011110</v>
      </c>
      <c r="B36" s="1192" t="s">
        <v>17</v>
      </c>
      <c r="C36" s="1185"/>
      <c r="D36" s="1192" t="s">
        <v>287</v>
      </c>
      <c r="E36" s="1185"/>
      <c r="F36" s="1192" t="s">
        <v>288</v>
      </c>
      <c r="G36" s="1185"/>
      <c r="H36" s="1192" t="s">
        <v>287</v>
      </c>
      <c r="I36" s="1185"/>
      <c r="J36" s="1192" t="s">
        <v>287</v>
      </c>
      <c r="K36" s="1185"/>
      <c r="L36" s="1185"/>
      <c r="M36" s="1192" t="s">
        <v>287</v>
      </c>
      <c r="N36" s="1185"/>
      <c r="O36" s="1185"/>
      <c r="P36" s="1192"/>
      <c r="Q36" s="1185"/>
      <c r="R36" s="1193"/>
      <c r="S36" s="1187"/>
      <c r="T36" s="1194" t="s">
        <v>18</v>
      </c>
      <c r="U36" s="1185"/>
      <c r="V36" s="1185"/>
      <c r="W36" s="1185"/>
      <c r="X36" s="1185"/>
      <c r="Y36" s="1185"/>
      <c r="Z36" s="1185"/>
      <c r="AA36" s="1185"/>
      <c r="AB36" s="1193" t="s">
        <v>281</v>
      </c>
      <c r="AC36" s="1187"/>
      <c r="AD36" s="1187"/>
      <c r="AE36" s="1187"/>
      <c r="AF36" s="1187"/>
      <c r="AG36" s="1193" t="s">
        <v>282</v>
      </c>
      <c r="AH36" s="1187"/>
      <c r="AI36" s="1187"/>
      <c r="AJ36" s="763" t="s">
        <v>68</v>
      </c>
      <c r="AK36" s="1195" t="s">
        <v>283</v>
      </c>
      <c r="AL36" s="1187"/>
      <c r="AM36" s="1187"/>
      <c r="AN36" s="1187"/>
      <c r="AO36" s="1187"/>
      <c r="AP36" s="1187"/>
      <c r="AQ36" s="756">
        <v>90237680000</v>
      </c>
      <c r="AR36" s="779">
        <v>90237680000</v>
      </c>
      <c r="AS36" s="774">
        <v>0</v>
      </c>
      <c r="AT36" s="757">
        <v>0</v>
      </c>
      <c r="AU36" s="779">
        <v>77271895453</v>
      </c>
      <c r="AV36" s="773">
        <v>12965784547</v>
      </c>
      <c r="AW36" s="779">
        <v>77271895453</v>
      </c>
      <c r="AX36" s="774">
        <v>0</v>
      </c>
      <c r="AY36" s="779">
        <v>77271895453</v>
      </c>
      <c r="AZ36" s="774">
        <v>0</v>
      </c>
      <c r="BA36" s="756">
        <v>77271895453</v>
      </c>
      <c r="BB36" s="757">
        <v>0</v>
      </c>
      <c r="BC36" s="756">
        <v>1190044</v>
      </c>
      <c r="BE36" s="752">
        <f t="shared" si="9"/>
        <v>0.85631518289255659</v>
      </c>
    </row>
    <row r="37" spans="1:57" s="751" customFormat="1" ht="16.5" hidden="1" x14ac:dyDescent="0.2">
      <c r="A37" s="755" t="str">
        <f t="shared" si="10"/>
        <v>A1011210</v>
      </c>
      <c r="B37" s="1192" t="s">
        <v>17</v>
      </c>
      <c r="C37" s="1185"/>
      <c r="D37" s="1192" t="s">
        <v>287</v>
      </c>
      <c r="E37" s="1185"/>
      <c r="F37" s="1192" t="s">
        <v>288</v>
      </c>
      <c r="G37" s="1185"/>
      <c r="H37" s="1192" t="s">
        <v>287</v>
      </c>
      <c r="I37" s="1185"/>
      <c r="J37" s="1192" t="s">
        <v>287</v>
      </c>
      <c r="K37" s="1185"/>
      <c r="L37" s="1185"/>
      <c r="M37" s="1192" t="s">
        <v>290</v>
      </c>
      <c r="N37" s="1185"/>
      <c r="O37" s="1185"/>
      <c r="P37" s="1192"/>
      <c r="Q37" s="1185"/>
      <c r="R37" s="1193"/>
      <c r="S37" s="1187"/>
      <c r="T37" s="1194" t="s">
        <v>19</v>
      </c>
      <c r="U37" s="1185"/>
      <c r="V37" s="1185"/>
      <c r="W37" s="1185"/>
      <c r="X37" s="1185"/>
      <c r="Y37" s="1185"/>
      <c r="Z37" s="1185"/>
      <c r="AA37" s="1185"/>
      <c r="AB37" s="1193" t="s">
        <v>281</v>
      </c>
      <c r="AC37" s="1187"/>
      <c r="AD37" s="1187"/>
      <c r="AE37" s="1187"/>
      <c r="AF37" s="1187"/>
      <c r="AG37" s="1193" t="s">
        <v>282</v>
      </c>
      <c r="AH37" s="1187"/>
      <c r="AI37" s="1187"/>
      <c r="AJ37" s="763" t="s">
        <v>68</v>
      </c>
      <c r="AK37" s="1195" t="s">
        <v>283</v>
      </c>
      <c r="AL37" s="1187"/>
      <c r="AM37" s="1187"/>
      <c r="AN37" s="1187"/>
      <c r="AO37" s="1187"/>
      <c r="AP37" s="1187"/>
      <c r="AQ37" s="756">
        <v>5880000000</v>
      </c>
      <c r="AR37" s="779">
        <v>5880000000</v>
      </c>
      <c r="AS37" s="774">
        <v>0</v>
      </c>
      <c r="AT37" s="757">
        <v>0</v>
      </c>
      <c r="AU37" s="779">
        <v>4411204915</v>
      </c>
      <c r="AV37" s="773">
        <v>1468795085</v>
      </c>
      <c r="AW37" s="779">
        <v>4411204915</v>
      </c>
      <c r="AX37" s="774">
        <v>0</v>
      </c>
      <c r="AY37" s="779">
        <v>4411204915</v>
      </c>
      <c r="AZ37" s="774">
        <v>0</v>
      </c>
      <c r="BA37" s="756">
        <v>4411204915</v>
      </c>
      <c r="BB37" s="757">
        <v>0</v>
      </c>
      <c r="BC37" s="756">
        <v>2549184</v>
      </c>
      <c r="BE37" s="752">
        <f t="shared" si="9"/>
        <v>0.7502049175170068</v>
      </c>
    </row>
    <row r="38" spans="1:57" s="751" customFormat="1" ht="16.5" hidden="1" x14ac:dyDescent="0.2">
      <c r="A38" s="755" t="str">
        <f t="shared" si="10"/>
        <v>A1011410</v>
      </c>
      <c r="B38" s="1192" t="s">
        <v>17</v>
      </c>
      <c r="C38" s="1185"/>
      <c r="D38" s="1192" t="s">
        <v>287</v>
      </c>
      <c r="E38" s="1185"/>
      <c r="F38" s="1192" t="s">
        <v>288</v>
      </c>
      <c r="G38" s="1185"/>
      <c r="H38" s="1192" t="s">
        <v>287</v>
      </c>
      <c r="I38" s="1185"/>
      <c r="J38" s="1192" t="s">
        <v>287</v>
      </c>
      <c r="K38" s="1185"/>
      <c r="L38" s="1185"/>
      <c r="M38" s="1192" t="s">
        <v>291</v>
      </c>
      <c r="N38" s="1185"/>
      <c r="O38" s="1185"/>
      <c r="P38" s="1192"/>
      <c r="Q38" s="1185"/>
      <c r="R38" s="1193"/>
      <c r="S38" s="1187"/>
      <c r="T38" s="1194" t="s">
        <v>20</v>
      </c>
      <c r="U38" s="1185"/>
      <c r="V38" s="1185"/>
      <c r="W38" s="1185"/>
      <c r="X38" s="1185"/>
      <c r="Y38" s="1185"/>
      <c r="Z38" s="1185"/>
      <c r="AA38" s="1185"/>
      <c r="AB38" s="1193" t="s">
        <v>281</v>
      </c>
      <c r="AC38" s="1187"/>
      <c r="AD38" s="1187"/>
      <c r="AE38" s="1187"/>
      <c r="AF38" s="1187"/>
      <c r="AG38" s="1193" t="s">
        <v>282</v>
      </c>
      <c r="AH38" s="1187"/>
      <c r="AI38" s="1187"/>
      <c r="AJ38" s="763" t="s">
        <v>68</v>
      </c>
      <c r="AK38" s="1195" t="s">
        <v>283</v>
      </c>
      <c r="AL38" s="1187"/>
      <c r="AM38" s="1187"/>
      <c r="AN38" s="1187"/>
      <c r="AO38" s="1187"/>
      <c r="AP38" s="1187"/>
      <c r="AQ38" s="756">
        <v>1220000000</v>
      </c>
      <c r="AR38" s="779">
        <v>1220000000</v>
      </c>
      <c r="AS38" s="774">
        <v>0</v>
      </c>
      <c r="AT38" s="757">
        <v>0</v>
      </c>
      <c r="AU38" s="779">
        <v>682734013</v>
      </c>
      <c r="AV38" s="773">
        <v>537265987</v>
      </c>
      <c r="AW38" s="779">
        <v>682734013</v>
      </c>
      <c r="AX38" s="774">
        <v>0</v>
      </c>
      <c r="AY38" s="779">
        <v>682734013</v>
      </c>
      <c r="AZ38" s="774">
        <v>0</v>
      </c>
      <c r="BA38" s="756">
        <v>682734013</v>
      </c>
      <c r="BB38" s="757">
        <v>0</v>
      </c>
      <c r="BC38" s="756">
        <v>285055043</v>
      </c>
      <c r="BE38" s="752">
        <f t="shared" si="9"/>
        <v>0.559618043442623</v>
      </c>
    </row>
    <row r="39" spans="1:57" s="751" customFormat="1" ht="16.5" hidden="1" x14ac:dyDescent="0.2">
      <c r="A39" s="755" t="str">
        <f t="shared" si="10"/>
        <v>A101410</v>
      </c>
      <c r="B39" s="1184" t="s">
        <v>17</v>
      </c>
      <c r="C39" s="1185"/>
      <c r="D39" s="1184" t="s">
        <v>287</v>
      </c>
      <c r="E39" s="1185"/>
      <c r="F39" s="1184" t="s">
        <v>288</v>
      </c>
      <c r="G39" s="1185"/>
      <c r="H39" s="1184" t="s">
        <v>287</v>
      </c>
      <c r="I39" s="1185"/>
      <c r="J39" s="1184" t="s">
        <v>291</v>
      </c>
      <c r="K39" s="1185"/>
      <c r="L39" s="1185"/>
      <c r="M39" s="1184"/>
      <c r="N39" s="1185"/>
      <c r="O39" s="1185"/>
      <c r="P39" s="1184"/>
      <c r="Q39" s="1185"/>
      <c r="R39" s="1188"/>
      <c r="S39" s="1187"/>
      <c r="T39" s="1189" t="s">
        <v>195</v>
      </c>
      <c r="U39" s="1185"/>
      <c r="V39" s="1185"/>
      <c r="W39" s="1185"/>
      <c r="X39" s="1185"/>
      <c r="Y39" s="1185"/>
      <c r="Z39" s="1185"/>
      <c r="AA39" s="1185"/>
      <c r="AB39" s="1188" t="s">
        <v>281</v>
      </c>
      <c r="AC39" s="1187"/>
      <c r="AD39" s="1187"/>
      <c r="AE39" s="1187"/>
      <c r="AF39" s="1187"/>
      <c r="AG39" s="1188" t="s">
        <v>282</v>
      </c>
      <c r="AH39" s="1187"/>
      <c r="AI39" s="1187"/>
      <c r="AJ39" s="762" t="s">
        <v>68</v>
      </c>
      <c r="AK39" s="1186" t="s">
        <v>283</v>
      </c>
      <c r="AL39" s="1187"/>
      <c r="AM39" s="1187"/>
      <c r="AN39" s="1187"/>
      <c r="AO39" s="1187"/>
      <c r="AP39" s="1187"/>
      <c r="AQ39" s="750">
        <v>1741691450</v>
      </c>
      <c r="AR39" s="777">
        <v>1741691450</v>
      </c>
      <c r="AS39" s="769">
        <v>0</v>
      </c>
      <c r="AT39" s="753">
        <v>0</v>
      </c>
      <c r="AU39" s="777">
        <v>1422021475</v>
      </c>
      <c r="AV39" s="768">
        <v>319669975</v>
      </c>
      <c r="AW39" s="777">
        <v>1422021475</v>
      </c>
      <c r="AX39" s="769">
        <v>0</v>
      </c>
      <c r="AY39" s="777">
        <v>1422021475</v>
      </c>
      <c r="AZ39" s="769">
        <v>0</v>
      </c>
      <c r="BA39" s="750">
        <v>1422021475</v>
      </c>
      <c r="BB39" s="753">
        <v>0</v>
      </c>
      <c r="BC39" s="750">
        <v>193412</v>
      </c>
      <c r="BE39" s="752">
        <f t="shared" si="9"/>
        <v>0.81646004233413449</v>
      </c>
    </row>
    <row r="40" spans="1:57" s="751" customFormat="1" ht="16.5" hidden="1" x14ac:dyDescent="0.2">
      <c r="A40" s="755" t="str">
        <f t="shared" si="10"/>
        <v>A1014210</v>
      </c>
      <c r="B40" s="1192" t="s">
        <v>17</v>
      </c>
      <c r="C40" s="1185"/>
      <c r="D40" s="1192" t="s">
        <v>287</v>
      </c>
      <c r="E40" s="1185"/>
      <c r="F40" s="1192" t="s">
        <v>288</v>
      </c>
      <c r="G40" s="1185"/>
      <c r="H40" s="1192" t="s">
        <v>287</v>
      </c>
      <c r="I40" s="1185"/>
      <c r="J40" s="1192" t="s">
        <v>291</v>
      </c>
      <c r="K40" s="1185"/>
      <c r="L40" s="1185"/>
      <c r="M40" s="1192" t="s">
        <v>290</v>
      </c>
      <c r="N40" s="1185"/>
      <c r="O40" s="1185"/>
      <c r="P40" s="1192"/>
      <c r="Q40" s="1185"/>
      <c r="R40" s="1193"/>
      <c r="S40" s="1187"/>
      <c r="T40" s="1194" t="s">
        <v>21</v>
      </c>
      <c r="U40" s="1185"/>
      <c r="V40" s="1185"/>
      <c r="W40" s="1185"/>
      <c r="X40" s="1185"/>
      <c r="Y40" s="1185"/>
      <c r="Z40" s="1185"/>
      <c r="AA40" s="1185"/>
      <c r="AB40" s="1193" t="s">
        <v>281</v>
      </c>
      <c r="AC40" s="1187"/>
      <c r="AD40" s="1187"/>
      <c r="AE40" s="1187"/>
      <c r="AF40" s="1187"/>
      <c r="AG40" s="1193" t="s">
        <v>282</v>
      </c>
      <c r="AH40" s="1187"/>
      <c r="AI40" s="1187"/>
      <c r="AJ40" s="763" t="s">
        <v>68</v>
      </c>
      <c r="AK40" s="1195" t="s">
        <v>283</v>
      </c>
      <c r="AL40" s="1187"/>
      <c r="AM40" s="1187"/>
      <c r="AN40" s="1187"/>
      <c r="AO40" s="1187"/>
      <c r="AP40" s="1187"/>
      <c r="AQ40" s="756">
        <v>1741691450</v>
      </c>
      <c r="AR40" s="779">
        <v>1741691450</v>
      </c>
      <c r="AS40" s="774">
        <v>0</v>
      </c>
      <c r="AT40" s="757">
        <v>0</v>
      </c>
      <c r="AU40" s="779">
        <v>1422021475</v>
      </c>
      <c r="AV40" s="773">
        <v>319669975</v>
      </c>
      <c r="AW40" s="779">
        <v>1422021475</v>
      </c>
      <c r="AX40" s="774">
        <v>0</v>
      </c>
      <c r="AY40" s="779">
        <v>1422021475</v>
      </c>
      <c r="AZ40" s="774">
        <v>0</v>
      </c>
      <c r="BA40" s="756">
        <v>1422021475</v>
      </c>
      <c r="BB40" s="757">
        <v>0</v>
      </c>
      <c r="BC40" s="756">
        <v>193412</v>
      </c>
      <c r="BE40" s="752">
        <f t="shared" si="9"/>
        <v>0.81646004233413449</v>
      </c>
    </row>
    <row r="41" spans="1:57" s="751" customFormat="1" ht="16.5" hidden="1" x14ac:dyDescent="0.2">
      <c r="A41" s="755" t="str">
        <f t="shared" si="10"/>
        <v>A101510</v>
      </c>
      <c r="B41" s="1184" t="s">
        <v>17</v>
      </c>
      <c r="C41" s="1185"/>
      <c r="D41" s="1184" t="s">
        <v>287</v>
      </c>
      <c r="E41" s="1185"/>
      <c r="F41" s="1184" t="s">
        <v>288</v>
      </c>
      <c r="G41" s="1185"/>
      <c r="H41" s="1184" t="s">
        <v>287</v>
      </c>
      <c r="I41" s="1185"/>
      <c r="J41" s="1184" t="s">
        <v>292</v>
      </c>
      <c r="K41" s="1185"/>
      <c r="L41" s="1185"/>
      <c r="M41" s="1184"/>
      <c r="N41" s="1185"/>
      <c r="O41" s="1185"/>
      <c r="P41" s="1184"/>
      <c r="Q41" s="1185"/>
      <c r="R41" s="1188"/>
      <c r="S41" s="1187"/>
      <c r="T41" s="1189" t="s">
        <v>197</v>
      </c>
      <c r="U41" s="1185"/>
      <c r="V41" s="1185"/>
      <c r="W41" s="1185"/>
      <c r="X41" s="1185"/>
      <c r="Y41" s="1185"/>
      <c r="Z41" s="1185"/>
      <c r="AA41" s="1185"/>
      <c r="AB41" s="1188" t="s">
        <v>281</v>
      </c>
      <c r="AC41" s="1187"/>
      <c r="AD41" s="1187"/>
      <c r="AE41" s="1187"/>
      <c r="AF41" s="1187"/>
      <c r="AG41" s="1188" t="s">
        <v>282</v>
      </c>
      <c r="AH41" s="1187"/>
      <c r="AI41" s="1187"/>
      <c r="AJ41" s="762" t="s">
        <v>68</v>
      </c>
      <c r="AK41" s="1186" t="s">
        <v>283</v>
      </c>
      <c r="AL41" s="1187"/>
      <c r="AM41" s="1187"/>
      <c r="AN41" s="1187"/>
      <c r="AO41" s="1187"/>
      <c r="AP41" s="1187"/>
      <c r="AQ41" s="750">
        <v>26784000000</v>
      </c>
      <c r="AR41" s="777">
        <v>26784000000</v>
      </c>
      <c r="AS41" s="769">
        <v>0</v>
      </c>
      <c r="AT41" s="753">
        <v>0</v>
      </c>
      <c r="AU41" s="777">
        <v>14623776077</v>
      </c>
      <c r="AV41" s="768">
        <v>12160223923</v>
      </c>
      <c r="AW41" s="777">
        <v>14623776077</v>
      </c>
      <c r="AX41" s="769">
        <v>0</v>
      </c>
      <c r="AY41" s="777">
        <v>14623776077</v>
      </c>
      <c r="AZ41" s="769">
        <v>0</v>
      </c>
      <c r="BA41" s="750">
        <v>14623776077</v>
      </c>
      <c r="BB41" s="753">
        <v>0</v>
      </c>
      <c r="BC41" s="750">
        <v>2340834</v>
      </c>
      <c r="BE41" s="752">
        <f t="shared" si="9"/>
        <v>0.54598925018667865</v>
      </c>
    </row>
    <row r="42" spans="1:57" s="751" customFormat="1" ht="16.5" hidden="1" x14ac:dyDescent="0.2">
      <c r="A42" s="755" t="str">
        <f t="shared" si="10"/>
        <v>A1015110</v>
      </c>
      <c r="B42" s="1192" t="s">
        <v>17</v>
      </c>
      <c r="C42" s="1185"/>
      <c r="D42" s="1192" t="s">
        <v>287</v>
      </c>
      <c r="E42" s="1185"/>
      <c r="F42" s="1192" t="s">
        <v>288</v>
      </c>
      <c r="G42" s="1185"/>
      <c r="H42" s="1192" t="s">
        <v>287</v>
      </c>
      <c r="I42" s="1185"/>
      <c r="J42" s="1192" t="s">
        <v>292</v>
      </c>
      <c r="K42" s="1185"/>
      <c r="L42" s="1185"/>
      <c r="M42" s="1192" t="s">
        <v>287</v>
      </c>
      <c r="N42" s="1185"/>
      <c r="O42" s="1185"/>
      <c r="P42" s="1192"/>
      <c r="Q42" s="1185"/>
      <c r="R42" s="1193"/>
      <c r="S42" s="1187"/>
      <c r="T42" s="1194" t="s">
        <v>22</v>
      </c>
      <c r="U42" s="1185"/>
      <c r="V42" s="1185"/>
      <c r="W42" s="1185"/>
      <c r="X42" s="1185"/>
      <c r="Y42" s="1185"/>
      <c r="Z42" s="1185"/>
      <c r="AA42" s="1185"/>
      <c r="AB42" s="1193" t="s">
        <v>281</v>
      </c>
      <c r="AC42" s="1187"/>
      <c r="AD42" s="1187"/>
      <c r="AE42" s="1187"/>
      <c r="AF42" s="1187"/>
      <c r="AG42" s="1193" t="s">
        <v>282</v>
      </c>
      <c r="AH42" s="1187"/>
      <c r="AI42" s="1187"/>
      <c r="AJ42" s="763" t="s">
        <v>68</v>
      </c>
      <c r="AK42" s="1195" t="s">
        <v>283</v>
      </c>
      <c r="AL42" s="1187"/>
      <c r="AM42" s="1187"/>
      <c r="AN42" s="1187"/>
      <c r="AO42" s="1187"/>
      <c r="AP42" s="1187"/>
      <c r="AQ42" s="756">
        <v>3441410138</v>
      </c>
      <c r="AR42" s="779">
        <v>3441410138</v>
      </c>
      <c r="AS42" s="774">
        <v>0</v>
      </c>
      <c r="AT42" s="757">
        <v>0</v>
      </c>
      <c r="AU42" s="779">
        <v>2862241858</v>
      </c>
      <c r="AV42" s="773">
        <v>579168280</v>
      </c>
      <c r="AW42" s="779">
        <v>2862241858</v>
      </c>
      <c r="AX42" s="774">
        <v>0</v>
      </c>
      <c r="AY42" s="779">
        <v>2862241858</v>
      </c>
      <c r="AZ42" s="774">
        <v>0</v>
      </c>
      <c r="BA42" s="756">
        <v>2862241858</v>
      </c>
      <c r="BB42" s="757">
        <v>0</v>
      </c>
      <c r="BC42" s="756">
        <v>220484</v>
      </c>
      <c r="BE42" s="752">
        <f t="shared" si="9"/>
        <v>0.83170611558185625</v>
      </c>
    </row>
    <row r="43" spans="1:57" s="751" customFormat="1" ht="16.5" hidden="1" x14ac:dyDescent="0.2">
      <c r="A43" s="755" t="str">
        <f t="shared" si="10"/>
        <v>A1015210</v>
      </c>
      <c r="B43" s="1192" t="s">
        <v>17</v>
      </c>
      <c r="C43" s="1185"/>
      <c r="D43" s="1192" t="s">
        <v>287</v>
      </c>
      <c r="E43" s="1185"/>
      <c r="F43" s="1192" t="s">
        <v>288</v>
      </c>
      <c r="G43" s="1185"/>
      <c r="H43" s="1192" t="s">
        <v>287</v>
      </c>
      <c r="I43" s="1185"/>
      <c r="J43" s="1192" t="s">
        <v>292</v>
      </c>
      <c r="K43" s="1185"/>
      <c r="L43" s="1185"/>
      <c r="M43" s="1192" t="s">
        <v>290</v>
      </c>
      <c r="N43" s="1185"/>
      <c r="O43" s="1185"/>
      <c r="P43" s="1192"/>
      <c r="Q43" s="1185"/>
      <c r="R43" s="1193"/>
      <c r="S43" s="1187"/>
      <c r="T43" s="1194" t="s">
        <v>23</v>
      </c>
      <c r="U43" s="1185"/>
      <c r="V43" s="1185"/>
      <c r="W43" s="1185"/>
      <c r="X43" s="1185"/>
      <c r="Y43" s="1185"/>
      <c r="Z43" s="1185"/>
      <c r="AA43" s="1185"/>
      <c r="AB43" s="1193" t="s">
        <v>281</v>
      </c>
      <c r="AC43" s="1187"/>
      <c r="AD43" s="1187"/>
      <c r="AE43" s="1187"/>
      <c r="AF43" s="1187"/>
      <c r="AG43" s="1193" t="s">
        <v>282</v>
      </c>
      <c r="AH43" s="1187"/>
      <c r="AI43" s="1187"/>
      <c r="AJ43" s="763" t="s">
        <v>68</v>
      </c>
      <c r="AK43" s="1195" t="s">
        <v>283</v>
      </c>
      <c r="AL43" s="1187"/>
      <c r="AM43" s="1187"/>
      <c r="AN43" s="1187"/>
      <c r="AO43" s="1187"/>
      <c r="AP43" s="1187"/>
      <c r="AQ43" s="756">
        <v>2949264140</v>
      </c>
      <c r="AR43" s="779">
        <v>2949264140</v>
      </c>
      <c r="AS43" s="774">
        <v>0</v>
      </c>
      <c r="AT43" s="757">
        <v>0</v>
      </c>
      <c r="AU43" s="779">
        <v>2391845647</v>
      </c>
      <c r="AV43" s="773">
        <v>557418493</v>
      </c>
      <c r="AW43" s="779">
        <v>2391845647</v>
      </c>
      <c r="AX43" s="774">
        <v>0</v>
      </c>
      <c r="AY43" s="779">
        <v>2391845647</v>
      </c>
      <c r="AZ43" s="774">
        <v>0</v>
      </c>
      <c r="BA43" s="756">
        <v>2391845647</v>
      </c>
      <c r="BB43" s="757">
        <v>0</v>
      </c>
      <c r="BC43" s="757">
        <v>0</v>
      </c>
      <c r="BE43" s="752">
        <f t="shared" si="9"/>
        <v>0.81099743307494998</v>
      </c>
    </row>
    <row r="44" spans="1:57" s="751" customFormat="1" ht="16.5" hidden="1" x14ac:dyDescent="0.2">
      <c r="A44" s="755" t="str">
        <f t="shared" si="10"/>
        <v>A10151410</v>
      </c>
      <c r="B44" s="1192" t="s">
        <v>17</v>
      </c>
      <c r="C44" s="1185"/>
      <c r="D44" s="1192" t="s">
        <v>287</v>
      </c>
      <c r="E44" s="1185"/>
      <c r="F44" s="1192" t="s">
        <v>288</v>
      </c>
      <c r="G44" s="1185"/>
      <c r="H44" s="1192" t="s">
        <v>287</v>
      </c>
      <c r="I44" s="1185"/>
      <c r="J44" s="1192" t="s">
        <v>292</v>
      </c>
      <c r="K44" s="1185"/>
      <c r="L44" s="1185"/>
      <c r="M44" s="1192" t="s">
        <v>293</v>
      </c>
      <c r="N44" s="1185"/>
      <c r="O44" s="1185"/>
      <c r="P44" s="1192"/>
      <c r="Q44" s="1185"/>
      <c r="R44" s="1193"/>
      <c r="S44" s="1187"/>
      <c r="T44" s="1194" t="s">
        <v>24</v>
      </c>
      <c r="U44" s="1185"/>
      <c r="V44" s="1185"/>
      <c r="W44" s="1185"/>
      <c r="X44" s="1185"/>
      <c r="Y44" s="1185"/>
      <c r="Z44" s="1185"/>
      <c r="AA44" s="1185"/>
      <c r="AB44" s="1193" t="s">
        <v>281</v>
      </c>
      <c r="AC44" s="1187"/>
      <c r="AD44" s="1187"/>
      <c r="AE44" s="1187"/>
      <c r="AF44" s="1187"/>
      <c r="AG44" s="1193" t="s">
        <v>282</v>
      </c>
      <c r="AH44" s="1187"/>
      <c r="AI44" s="1187"/>
      <c r="AJ44" s="763" t="s">
        <v>68</v>
      </c>
      <c r="AK44" s="1195" t="s">
        <v>283</v>
      </c>
      <c r="AL44" s="1187"/>
      <c r="AM44" s="1187"/>
      <c r="AN44" s="1187"/>
      <c r="AO44" s="1187"/>
      <c r="AP44" s="1187"/>
      <c r="AQ44" s="756">
        <v>4261255939</v>
      </c>
      <c r="AR44" s="779">
        <v>4261255939</v>
      </c>
      <c r="AS44" s="774">
        <v>0</v>
      </c>
      <c r="AT44" s="757">
        <v>0</v>
      </c>
      <c r="AU44" s="779">
        <v>4152078585</v>
      </c>
      <c r="AV44" s="773">
        <v>109177354</v>
      </c>
      <c r="AW44" s="779">
        <v>4152078585</v>
      </c>
      <c r="AX44" s="774">
        <v>0</v>
      </c>
      <c r="AY44" s="779">
        <v>4152078585</v>
      </c>
      <c r="AZ44" s="774">
        <v>0</v>
      </c>
      <c r="BA44" s="756">
        <v>4152078585</v>
      </c>
      <c r="BB44" s="757">
        <v>0</v>
      </c>
      <c r="BC44" s="757">
        <v>0</v>
      </c>
      <c r="BE44" s="752">
        <f t="shared" si="9"/>
        <v>0.97437906674396546</v>
      </c>
    </row>
    <row r="45" spans="1:57" s="751" customFormat="1" ht="16.5" hidden="1" x14ac:dyDescent="0.2">
      <c r="A45" s="755" t="str">
        <f t="shared" si="10"/>
        <v>A10151510</v>
      </c>
      <c r="B45" s="1192" t="s">
        <v>17</v>
      </c>
      <c r="C45" s="1185"/>
      <c r="D45" s="1192" t="s">
        <v>287</v>
      </c>
      <c r="E45" s="1185"/>
      <c r="F45" s="1192" t="s">
        <v>288</v>
      </c>
      <c r="G45" s="1185"/>
      <c r="H45" s="1192" t="s">
        <v>287</v>
      </c>
      <c r="I45" s="1185"/>
      <c r="J45" s="1192" t="s">
        <v>292</v>
      </c>
      <c r="K45" s="1185"/>
      <c r="L45" s="1185"/>
      <c r="M45" s="1192" t="s">
        <v>294</v>
      </c>
      <c r="N45" s="1185"/>
      <c r="O45" s="1185"/>
      <c r="P45" s="1192"/>
      <c r="Q45" s="1185"/>
      <c r="R45" s="1193"/>
      <c r="S45" s="1187"/>
      <c r="T45" s="1194" t="s">
        <v>25</v>
      </c>
      <c r="U45" s="1185"/>
      <c r="V45" s="1185"/>
      <c r="W45" s="1185"/>
      <c r="X45" s="1185"/>
      <c r="Y45" s="1185"/>
      <c r="Z45" s="1185"/>
      <c r="AA45" s="1185"/>
      <c r="AB45" s="1193" t="s">
        <v>281</v>
      </c>
      <c r="AC45" s="1187"/>
      <c r="AD45" s="1187"/>
      <c r="AE45" s="1187"/>
      <c r="AF45" s="1187"/>
      <c r="AG45" s="1193" t="s">
        <v>282</v>
      </c>
      <c r="AH45" s="1187"/>
      <c r="AI45" s="1187"/>
      <c r="AJ45" s="763" t="s">
        <v>68</v>
      </c>
      <c r="AK45" s="1195" t="s">
        <v>283</v>
      </c>
      <c r="AL45" s="1187"/>
      <c r="AM45" s="1187"/>
      <c r="AN45" s="1187"/>
      <c r="AO45" s="1187"/>
      <c r="AP45" s="1187"/>
      <c r="AQ45" s="756">
        <v>4473037173</v>
      </c>
      <c r="AR45" s="779">
        <v>4473037173</v>
      </c>
      <c r="AS45" s="774">
        <v>0</v>
      </c>
      <c r="AT45" s="757">
        <v>0</v>
      </c>
      <c r="AU45" s="779">
        <v>3210349936</v>
      </c>
      <c r="AV45" s="773">
        <v>1262687237</v>
      </c>
      <c r="AW45" s="779">
        <v>3210349936</v>
      </c>
      <c r="AX45" s="774">
        <v>0</v>
      </c>
      <c r="AY45" s="779">
        <v>3210349936</v>
      </c>
      <c r="AZ45" s="774">
        <v>0</v>
      </c>
      <c r="BA45" s="756">
        <v>3210349936</v>
      </c>
      <c r="BB45" s="757">
        <v>0</v>
      </c>
      <c r="BC45" s="756">
        <v>2002349</v>
      </c>
      <c r="BE45" s="752">
        <f t="shared" si="9"/>
        <v>0.71771143673435334</v>
      </c>
    </row>
    <row r="46" spans="1:57" s="751" customFormat="1" ht="16.5" hidden="1" x14ac:dyDescent="0.2">
      <c r="A46" s="755" t="str">
        <f t="shared" si="10"/>
        <v>A10151610</v>
      </c>
      <c r="B46" s="1192" t="s">
        <v>17</v>
      </c>
      <c r="C46" s="1185"/>
      <c r="D46" s="1192" t="s">
        <v>287</v>
      </c>
      <c r="E46" s="1185"/>
      <c r="F46" s="1192" t="s">
        <v>288</v>
      </c>
      <c r="G46" s="1185"/>
      <c r="H46" s="1192" t="s">
        <v>287</v>
      </c>
      <c r="I46" s="1185"/>
      <c r="J46" s="1192" t="s">
        <v>292</v>
      </c>
      <c r="K46" s="1185"/>
      <c r="L46" s="1185"/>
      <c r="M46" s="1192" t="s">
        <v>26</v>
      </c>
      <c r="N46" s="1185"/>
      <c r="O46" s="1185"/>
      <c r="P46" s="1192"/>
      <c r="Q46" s="1185"/>
      <c r="R46" s="1193"/>
      <c r="S46" s="1187"/>
      <c r="T46" s="1194" t="s">
        <v>27</v>
      </c>
      <c r="U46" s="1185"/>
      <c r="V46" s="1185"/>
      <c r="W46" s="1185"/>
      <c r="X46" s="1185"/>
      <c r="Y46" s="1185"/>
      <c r="Z46" s="1185"/>
      <c r="AA46" s="1185"/>
      <c r="AB46" s="1193" t="s">
        <v>281</v>
      </c>
      <c r="AC46" s="1187"/>
      <c r="AD46" s="1187"/>
      <c r="AE46" s="1187"/>
      <c r="AF46" s="1187"/>
      <c r="AG46" s="1193" t="s">
        <v>282</v>
      </c>
      <c r="AH46" s="1187"/>
      <c r="AI46" s="1187"/>
      <c r="AJ46" s="763" t="s">
        <v>68</v>
      </c>
      <c r="AK46" s="1195" t="s">
        <v>283</v>
      </c>
      <c r="AL46" s="1187"/>
      <c r="AM46" s="1187"/>
      <c r="AN46" s="1187"/>
      <c r="AO46" s="1187"/>
      <c r="AP46" s="1187"/>
      <c r="AQ46" s="756">
        <v>9451987628</v>
      </c>
      <c r="AR46" s="779">
        <v>9451987628</v>
      </c>
      <c r="AS46" s="774">
        <v>0</v>
      </c>
      <c r="AT46" s="757">
        <v>0</v>
      </c>
      <c r="AU46" s="779">
        <v>171005167</v>
      </c>
      <c r="AV46" s="773">
        <v>9280982461</v>
      </c>
      <c r="AW46" s="779">
        <v>171005167</v>
      </c>
      <c r="AX46" s="774">
        <v>0</v>
      </c>
      <c r="AY46" s="779">
        <v>171005167</v>
      </c>
      <c r="AZ46" s="774">
        <v>0</v>
      </c>
      <c r="BA46" s="756">
        <v>171005167</v>
      </c>
      <c r="BB46" s="757">
        <v>0</v>
      </c>
      <c r="BC46" s="757">
        <v>0</v>
      </c>
      <c r="BE46" s="752">
        <f t="shared" si="9"/>
        <v>1.8091979563475576E-2</v>
      </c>
    </row>
    <row r="47" spans="1:57" s="751" customFormat="1" ht="16.5" hidden="1" x14ac:dyDescent="0.2">
      <c r="A47" s="755" t="str">
        <f t="shared" si="10"/>
        <v>A10152210</v>
      </c>
      <c r="B47" s="1192" t="s">
        <v>17</v>
      </c>
      <c r="C47" s="1185"/>
      <c r="D47" s="1192" t="s">
        <v>287</v>
      </c>
      <c r="E47" s="1185"/>
      <c r="F47" s="1192" t="s">
        <v>288</v>
      </c>
      <c r="G47" s="1185"/>
      <c r="H47" s="1192" t="s">
        <v>287</v>
      </c>
      <c r="I47" s="1185"/>
      <c r="J47" s="1192" t="s">
        <v>292</v>
      </c>
      <c r="K47" s="1185"/>
      <c r="L47" s="1185"/>
      <c r="M47" s="1192" t="s">
        <v>295</v>
      </c>
      <c r="N47" s="1185"/>
      <c r="O47" s="1185"/>
      <c r="P47" s="1192"/>
      <c r="Q47" s="1185"/>
      <c r="R47" s="1193"/>
      <c r="S47" s="1187"/>
      <c r="T47" s="1194" t="s">
        <v>28</v>
      </c>
      <c r="U47" s="1185"/>
      <c r="V47" s="1185"/>
      <c r="W47" s="1185"/>
      <c r="X47" s="1185"/>
      <c r="Y47" s="1185"/>
      <c r="Z47" s="1185"/>
      <c r="AA47" s="1185"/>
      <c r="AB47" s="1193" t="s">
        <v>281</v>
      </c>
      <c r="AC47" s="1187"/>
      <c r="AD47" s="1187"/>
      <c r="AE47" s="1187"/>
      <c r="AF47" s="1187"/>
      <c r="AG47" s="1193" t="s">
        <v>282</v>
      </c>
      <c r="AH47" s="1187"/>
      <c r="AI47" s="1187"/>
      <c r="AJ47" s="763" t="s">
        <v>68</v>
      </c>
      <c r="AK47" s="1195" t="s">
        <v>283</v>
      </c>
      <c r="AL47" s="1187"/>
      <c r="AM47" s="1187"/>
      <c r="AN47" s="1187"/>
      <c r="AO47" s="1187"/>
      <c r="AP47" s="1187"/>
      <c r="AQ47" s="756">
        <v>2207044982</v>
      </c>
      <c r="AR47" s="779">
        <v>2207044982</v>
      </c>
      <c r="AS47" s="774">
        <v>0</v>
      </c>
      <c r="AT47" s="757">
        <v>0</v>
      </c>
      <c r="AU47" s="779">
        <v>1836254884</v>
      </c>
      <c r="AV47" s="773">
        <v>370790098</v>
      </c>
      <c r="AW47" s="779">
        <v>1836254884</v>
      </c>
      <c r="AX47" s="774">
        <v>0</v>
      </c>
      <c r="AY47" s="779">
        <v>1836254884</v>
      </c>
      <c r="AZ47" s="774">
        <v>0</v>
      </c>
      <c r="BA47" s="756">
        <v>1836254884</v>
      </c>
      <c r="BB47" s="757">
        <v>0</v>
      </c>
      <c r="BC47" s="756">
        <v>118001</v>
      </c>
      <c r="BE47" s="752">
        <f t="shared" si="9"/>
        <v>0.83199703629783106</v>
      </c>
    </row>
    <row r="48" spans="1:57" s="751" customFormat="1" ht="16.5" hidden="1" x14ac:dyDescent="0.2">
      <c r="A48" s="755" t="str">
        <f t="shared" si="10"/>
        <v>A101910</v>
      </c>
      <c r="B48" s="1184" t="s">
        <v>17</v>
      </c>
      <c r="C48" s="1185"/>
      <c r="D48" s="1184" t="s">
        <v>287</v>
      </c>
      <c r="E48" s="1185"/>
      <c r="F48" s="1184" t="s">
        <v>288</v>
      </c>
      <c r="G48" s="1185"/>
      <c r="H48" s="1184" t="s">
        <v>287</v>
      </c>
      <c r="I48" s="1185"/>
      <c r="J48" s="1184" t="s">
        <v>296</v>
      </c>
      <c r="K48" s="1185"/>
      <c r="L48" s="1185"/>
      <c r="M48" s="1184"/>
      <c r="N48" s="1185"/>
      <c r="O48" s="1185"/>
      <c r="P48" s="1184"/>
      <c r="Q48" s="1185"/>
      <c r="R48" s="1188"/>
      <c r="S48" s="1187"/>
      <c r="T48" s="1189" t="s">
        <v>198</v>
      </c>
      <c r="U48" s="1185"/>
      <c r="V48" s="1185"/>
      <c r="W48" s="1185"/>
      <c r="X48" s="1185"/>
      <c r="Y48" s="1185"/>
      <c r="Z48" s="1185"/>
      <c r="AA48" s="1185"/>
      <c r="AB48" s="1188" t="s">
        <v>281</v>
      </c>
      <c r="AC48" s="1187"/>
      <c r="AD48" s="1187"/>
      <c r="AE48" s="1187"/>
      <c r="AF48" s="1187"/>
      <c r="AG48" s="1188" t="s">
        <v>282</v>
      </c>
      <c r="AH48" s="1187"/>
      <c r="AI48" s="1187"/>
      <c r="AJ48" s="762" t="s">
        <v>68</v>
      </c>
      <c r="AK48" s="1186" t="s">
        <v>283</v>
      </c>
      <c r="AL48" s="1187"/>
      <c r="AM48" s="1187"/>
      <c r="AN48" s="1187"/>
      <c r="AO48" s="1187"/>
      <c r="AP48" s="1187"/>
      <c r="AQ48" s="750">
        <v>692000000</v>
      </c>
      <c r="AR48" s="777">
        <v>692000000</v>
      </c>
      <c r="AS48" s="769">
        <v>0</v>
      </c>
      <c r="AT48" s="753">
        <v>0</v>
      </c>
      <c r="AU48" s="777">
        <v>541118603</v>
      </c>
      <c r="AV48" s="768">
        <v>150881397</v>
      </c>
      <c r="AW48" s="777">
        <v>541118603</v>
      </c>
      <c r="AX48" s="769">
        <v>0</v>
      </c>
      <c r="AY48" s="777">
        <v>541118603</v>
      </c>
      <c r="AZ48" s="769">
        <v>0</v>
      </c>
      <c r="BA48" s="750">
        <v>541118603</v>
      </c>
      <c r="BB48" s="753">
        <v>0</v>
      </c>
      <c r="BC48" s="753">
        <v>0</v>
      </c>
      <c r="BE48" s="752">
        <f t="shared" si="9"/>
        <v>0.78196329913294793</v>
      </c>
    </row>
    <row r="49" spans="1:57" s="751" customFormat="1" ht="16.5" hidden="1" x14ac:dyDescent="0.2">
      <c r="A49" s="755" t="str">
        <f t="shared" si="10"/>
        <v>A1019110</v>
      </c>
      <c r="B49" s="1192" t="s">
        <v>17</v>
      </c>
      <c r="C49" s="1185"/>
      <c r="D49" s="1192" t="s">
        <v>287</v>
      </c>
      <c r="E49" s="1185"/>
      <c r="F49" s="1192" t="s">
        <v>288</v>
      </c>
      <c r="G49" s="1185"/>
      <c r="H49" s="1192" t="s">
        <v>287</v>
      </c>
      <c r="I49" s="1185"/>
      <c r="J49" s="1192" t="s">
        <v>296</v>
      </c>
      <c r="K49" s="1185"/>
      <c r="L49" s="1185"/>
      <c r="M49" s="1192" t="s">
        <v>287</v>
      </c>
      <c r="N49" s="1185"/>
      <c r="O49" s="1185"/>
      <c r="P49" s="1192"/>
      <c r="Q49" s="1185"/>
      <c r="R49" s="1193"/>
      <c r="S49" s="1187"/>
      <c r="T49" s="1194" t="s">
        <v>29</v>
      </c>
      <c r="U49" s="1185"/>
      <c r="V49" s="1185"/>
      <c r="W49" s="1185"/>
      <c r="X49" s="1185"/>
      <c r="Y49" s="1185"/>
      <c r="Z49" s="1185"/>
      <c r="AA49" s="1185"/>
      <c r="AB49" s="1193" t="s">
        <v>281</v>
      </c>
      <c r="AC49" s="1187"/>
      <c r="AD49" s="1187"/>
      <c r="AE49" s="1187"/>
      <c r="AF49" s="1187"/>
      <c r="AG49" s="1193" t="s">
        <v>282</v>
      </c>
      <c r="AH49" s="1187"/>
      <c r="AI49" s="1187"/>
      <c r="AJ49" s="763" t="s">
        <v>68</v>
      </c>
      <c r="AK49" s="1195" t="s">
        <v>283</v>
      </c>
      <c r="AL49" s="1187"/>
      <c r="AM49" s="1187"/>
      <c r="AN49" s="1187"/>
      <c r="AO49" s="1187"/>
      <c r="AP49" s="1187"/>
      <c r="AQ49" s="756">
        <v>360000000</v>
      </c>
      <c r="AR49" s="779">
        <v>360000000</v>
      </c>
      <c r="AS49" s="774">
        <v>0</v>
      </c>
      <c r="AT49" s="757">
        <v>0</v>
      </c>
      <c r="AU49" s="779">
        <v>250021968</v>
      </c>
      <c r="AV49" s="773">
        <v>109978032</v>
      </c>
      <c r="AW49" s="779">
        <v>250021968</v>
      </c>
      <c r="AX49" s="774">
        <v>0</v>
      </c>
      <c r="AY49" s="779">
        <v>250021968</v>
      </c>
      <c r="AZ49" s="774">
        <v>0</v>
      </c>
      <c r="BA49" s="756">
        <v>250021968</v>
      </c>
      <c r="BB49" s="757">
        <v>0</v>
      </c>
      <c r="BC49" s="757">
        <v>0</v>
      </c>
      <c r="BE49" s="752">
        <f t="shared" si="9"/>
        <v>0.69450546666666668</v>
      </c>
    </row>
    <row r="50" spans="1:57" s="751" customFormat="1" ht="16.5" hidden="1" x14ac:dyDescent="0.2">
      <c r="A50" s="755" t="str">
        <f t="shared" si="10"/>
        <v>A1019310</v>
      </c>
      <c r="B50" s="1192" t="s">
        <v>17</v>
      </c>
      <c r="C50" s="1185"/>
      <c r="D50" s="1192" t="s">
        <v>287</v>
      </c>
      <c r="E50" s="1185"/>
      <c r="F50" s="1192" t="s">
        <v>288</v>
      </c>
      <c r="G50" s="1185"/>
      <c r="H50" s="1192" t="s">
        <v>287</v>
      </c>
      <c r="I50" s="1185"/>
      <c r="J50" s="1192" t="s">
        <v>296</v>
      </c>
      <c r="K50" s="1185"/>
      <c r="L50" s="1185"/>
      <c r="M50" s="1192" t="s">
        <v>297</v>
      </c>
      <c r="N50" s="1185"/>
      <c r="O50" s="1185"/>
      <c r="P50" s="1192"/>
      <c r="Q50" s="1185"/>
      <c r="R50" s="1193"/>
      <c r="S50" s="1187"/>
      <c r="T50" s="1194" t="s">
        <v>30</v>
      </c>
      <c r="U50" s="1185"/>
      <c r="V50" s="1185"/>
      <c r="W50" s="1185"/>
      <c r="X50" s="1185"/>
      <c r="Y50" s="1185"/>
      <c r="Z50" s="1185"/>
      <c r="AA50" s="1185"/>
      <c r="AB50" s="1193" t="s">
        <v>281</v>
      </c>
      <c r="AC50" s="1187"/>
      <c r="AD50" s="1187"/>
      <c r="AE50" s="1187"/>
      <c r="AF50" s="1187"/>
      <c r="AG50" s="1193" t="s">
        <v>282</v>
      </c>
      <c r="AH50" s="1187"/>
      <c r="AI50" s="1187"/>
      <c r="AJ50" s="763" t="s">
        <v>68</v>
      </c>
      <c r="AK50" s="1195" t="s">
        <v>283</v>
      </c>
      <c r="AL50" s="1187"/>
      <c r="AM50" s="1187"/>
      <c r="AN50" s="1187"/>
      <c r="AO50" s="1187"/>
      <c r="AP50" s="1187"/>
      <c r="AQ50" s="756">
        <v>332000000</v>
      </c>
      <c r="AR50" s="779">
        <v>332000000</v>
      </c>
      <c r="AS50" s="774">
        <v>0</v>
      </c>
      <c r="AT50" s="757">
        <v>0</v>
      </c>
      <c r="AU50" s="779">
        <v>291096635</v>
      </c>
      <c r="AV50" s="773">
        <v>40903365</v>
      </c>
      <c r="AW50" s="779">
        <v>291096635</v>
      </c>
      <c r="AX50" s="774">
        <v>0</v>
      </c>
      <c r="AY50" s="779">
        <v>291096635</v>
      </c>
      <c r="AZ50" s="774">
        <v>0</v>
      </c>
      <c r="BA50" s="756">
        <v>291096635</v>
      </c>
      <c r="BB50" s="757">
        <v>0</v>
      </c>
      <c r="BC50" s="757">
        <v>0</v>
      </c>
      <c r="BE50" s="752">
        <f t="shared" si="9"/>
        <v>0.87679709337349399</v>
      </c>
    </row>
    <row r="51" spans="1:57" s="751" customFormat="1" ht="16.5" hidden="1" x14ac:dyDescent="0.2">
      <c r="A51" s="755" t="str">
        <f t="shared" si="10"/>
        <v>A1011010</v>
      </c>
      <c r="B51" s="1192" t="s">
        <v>17</v>
      </c>
      <c r="C51" s="1185"/>
      <c r="D51" s="1192" t="s">
        <v>287</v>
      </c>
      <c r="E51" s="1185"/>
      <c r="F51" s="1192" t="s">
        <v>288</v>
      </c>
      <c r="G51" s="1185"/>
      <c r="H51" s="1192" t="s">
        <v>287</v>
      </c>
      <c r="I51" s="1185"/>
      <c r="J51" s="1192" t="s">
        <v>68</v>
      </c>
      <c r="K51" s="1185"/>
      <c r="L51" s="1185"/>
      <c r="M51" s="1192"/>
      <c r="N51" s="1185"/>
      <c r="O51" s="1185"/>
      <c r="P51" s="1192"/>
      <c r="Q51" s="1185"/>
      <c r="R51" s="1193"/>
      <c r="S51" s="1187"/>
      <c r="T51" s="1194" t="s">
        <v>673</v>
      </c>
      <c r="U51" s="1185"/>
      <c r="V51" s="1185"/>
      <c r="W51" s="1185"/>
      <c r="X51" s="1185"/>
      <c r="Y51" s="1185"/>
      <c r="Z51" s="1185"/>
      <c r="AA51" s="1185"/>
      <c r="AB51" s="1193" t="s">
        <v>281</v>
      </c>
      <c r="AC51" s="1187"/>
      <c r="AD51" s="1187"/>
      <c r="AE51" s="1187"/>
      <c r="AF51" s="1187"/>
      <c r="AG51" s="1193" t="s">
        <v>282</v>
      </c>
      <c r="AH51" s="1187"/>
      <c r="AI51" s="1187"/>
      <c r="AJ51" s="763" t="s">
        <v>68</v>
      </c>
      <c r="AK51" s="1195" t="s">
        <v>283</v>
      </c>
      <c r="AL51" s="1187"/>
      <c r="AM51" s="1187"/>
      <c r="AN51" s="1187"/>
      <c r="AO51" s="1187"/>
      <c r="AP51" s="1187"/>
      <c r="AQ51" s="757">
        <v>0</v>
      </c>
      <c r="AR51" s="780">
        <v>0</v>
      </c>
      <c r="AS51" s="774">
        <v>0</v>
      </c>
      <c r="AT51" s="757">
        <v>0</v>
      </c>
      <c r="AU51" s="780">
        <v>0</v>
      </c>
      <c r="AV51" s="774">
        <v>0</v>
      </c>
      <c r="AW51" s="780">
        <v>0</v>
      </c>
      <c r="AX51" s="774">
        <v>0</v>
      </c>
      <c r="AY51" s="780">
        <v>0</v>
      </c>
      <c r="AZ51" s="774">
        <v>0</v>
      </c>
      <c r="BA51" s="757">
        <v>0</v>
      </c>
      <c r="BB51" s="757">
        <v>0</v>
      </c>
      <c r="BC51" s="757">
        <v>0</v>
      </c>
      <c r="BE51" s="752" t="e">
        <f t="shared" si="9"/>
        <v>#DIV/0!</v>
      </c>
    </row>
    <row r="52" spans="1:57" s="751" customFormat="1" ht="16.5" hidden="1" x14ac:dyDescent="0.2">
      <c r="A52" s="755" t="str">
        <f t="shared" si="10"/>
        <v>A10210</v>
      </c>
      <c r="B52" s="1184" t="s">
        <v>17</v>
      </c>
      <c r="C52" s="1185"/>
      <c r="D52" s="1184" t="s">
        <v>287</v>
      </c>
      <c r="E52" s="1185"/>
      <c r="F52" s="1184" t="s">
        <v>288</v>
      </c>
      <c r="G52" s="1185"/>
      <c r="H52" s="1184" t="s">
        <v>290</v>
      </c>
      <c r="I52" s="1185"/>
      <c r="J52" s="1184"/>
      <c r="K52" s="1185"/>
      <c r="L52" s="1185"/>
      <c r="M52" s="1184"/>
      <c r="N52" s="1185"/>
      <c r="O52" s="1185"/>
      <c r="P52" s="1184"/>
      <c r="Q52" s="1185"/>
      <c r="R52" s="1188"/>
      <c r="S52" s="1187"/>
      <c r="T52" s="1189" t="s">
        <v>201</v>
      </c>
      <c r="U52" s="1185"/>
      <c r="V52" s="1185"/>
      <c r="W52" s="1185"/>
      <c r="X52" s="1185"/>
      <c r="Y52" s="1185"/>
      <c r="Z52" s="1185"/>
      <c r="AA52" s="1185"/>
      <c r="AB52" s="1188" t="s">
        <v>281</v>
      </c>
      <c r="AC52" s="1187"/>
      <c r="AD52" s="1187"/>
      <c r="AE52" s="1187"/>
      <c r="AF52" s="1187"/>
      <c r="AG52" s="1188" t="s">
        <v>282</v>
      </c>
      <c r="AH52" s="1187"/>
      <c r="AI52" s="1187"/>
      <c r="AJ52" s="762" t="s">
        <v>68</v>
      </c>
      <c r="AK52" s="1186" t="s">
        <v>283</v>
      </c>
      <c r="AL52" s="1187"/>
      <c r="AM52" s="1187"/>
      <c r="AN52" s="1187"/>
      <c r="AO52" s="1187"/>
      <c r="AP52" s="1187"/>
      <c r="AQ52" s="750">
        <v>2620100000</v>
      </c>
      <c r="AR52" s="777">
        <v>2421854999</v>
      </c>
      <c r="AS52" s="768">
        <v>198245001</v>
      </c>
      <c r="AT52" s="753">
        <v>0</v>
      </c>
      <c r="AU52" s="777">
        <v>2415219766</v>
      </c>
      <c r="AV52" s="768">
        <v>6635233</v>
      </c>
      <c r="AW52" s="777">
        <v>1581501615</v>
      </c>
      <c r="AX52" s="768">
        <v>833718151</v>
      </c>
      <c r="AY52" s="777">
        <v>1581501615</v>
      </c>
      <c r="AZ52" s="769">
        <v>0</v>
      </c>
      <c r="BA52" s="750">
        <v>1581501615</v>
      </c>
      <c r="BB52" s="753">
        <v>0</v>
      </c>
      <c r="BC52" s="753">
        <v>0</v>
      </c>
      <c r="BE52" s="752">
        <f t="shared" si="9"/>
        <v>0.92180442196862711</v>
      </c>
    </row>
    <row r="53" spans="1:57" s="751" customFormat="1" ht="16.5" hidden="1" x14ac:dyDescent="0.2">
      <c r="A53" s="755" t="str">
        <f t="shared" si="10"/>
        <v>A1021210</v>
      </c>
      <c r="B53" s="1192" t="s">
        <v>17</v>
      </c>
      <c r="C53" s="1185"/>
      <c r="D53" s="1192" t="s">
        <v>287</v>
      </c>
      <c r="E53" s="1185"/>
      <c r="F53" s="1192" t="s">
        <v>288</v>
      </c>
      <c r="G53" s="1185"/>
      <c r="H53" s="1192" t="s">
        <v>290</v>
      </c>
      <c r="I53" s="1185"/>
      <c r="J53" s="1192" t="s">
        <v>298</v>
      </c>
      <c r="K53" s="1185"/>
      <c r="L53" s="1185"/>
      <c r="M53" s="1192"/>
      <c r="N53" s="1185"/>
      <c r="O53" s="1185"/>
      <c r="P53" s="1192"/>
      <c r="Q53" s="1185"/>
      <c r="R53" s="1193"/>
      <c r="S53" s="1187"/>
      <c r="T53" s="1194" t="s">
        <v>31</v>
      </c>
      <c r="U53" s="1185"/>
      <c r="V53" s="1185"/>
      <c r="W53" s="1185"/>
      <c r="X53" s="1185"/>
      <c r="Y53" s="1185"/>
      <c r="Z53" s="1185"/>
      <c r="AA53" s="1185"/>
      <c r="AB53" s="1193" t="s">
        <v>281</v>
      </c>
      <c r="AC53" s="1187"/>
      <c r="AD53" s="1187"/>
      <c r="AE53" s="1187"/>
      <c r="AF53" s="1187"/>
      <c r="AG53" s="1193" t="s">
        <v>282</v>
      </c>
      <c r="AH53" s="1187"/>
      <c r="AI53" s="1187"/>
      <c r="AJ53" s="763" t="s">
        <v>68</v>
      </c>
      <c r="AK53" s="1195" t="s">
        <v>283</v>
      </c>
      <c r="AL53" s="1187"/>
      <c r="AM53" s="1187"/>
      <c r="AN53" s="1187"/>
      <c r="AO53" s="1187"/>
      <c r="AP53" s="1187"/>
      <c r="AQ53" s="756">
        <v>2620100000</v>
      </c>
      <c r="AR53" s="779">
        <v>2421854999</v>
      </c>
      <c r="AS53" s="773">
        <v>198245001</v>
      </c>
      <c r="AT53" s="757">
        <v>0</v>
      </c>
      <c r="AU53" s="779">
        <v>2415219766</v>
      </c>
      <c r="AV53" s="773">
        <v>6635233</v>
      </c>
      <c r="AW53" s="779">
        <v>1581501615</v>
      </c>
      <c r="AX53" s="773">
        <v>833718151</v>
      </c>
      <c r="AY53" s="779">
        <v>1581501615</v>
      </c>
      <c r="AZ53" s="774">
        <v>0</v>
      </c>
      <c r="BA53" s="756">
        <v>1581501615</v>
      </c>
      <c r="BB53" s="757">
        <v>0</v>
      </c>
      <c r="BC53" s="757">
        <v>0</v>
      </c>
      <c r="BE53" s="752">
        <f t="shared" si="9"/>
        <v>0.92180442196862711</v>
      </c>
    </row>
    <row r="54" spans="1:57" s="751" customFormat="1" ht="16.5" hidden="1" x14ac:dyDescent="0.2">
      <c r="A54" s="755" t="str">
        <f t="shared" si="10"/>
        <v>A10510</v>
      </c>
      <c r="B54" s="1184" t="s">
        <v>17</v>
      </c>
      <c r="C54" s="1185"/>
      <c r="D54" s="1184" t="s">
        <v>287</v>
      </c>
      <c r="E54" s="1185"/>
      <c r="F54" s="1184" t="s">
        <v>288</v>
      </c>
      <c r="G54" s="1185"/>
      <c r="H54" s="1184" t="s">
        <v>292</v>
      </c>
      <c r="I54" s="1185"/>
      <c r="J54" s="1184"/>
      <c r="K54" s="1185"/>
      <c r="L54" s="1185"/>
      <c r="M54" s="1184"/>
      <c r="N54" s="1185"/>
      <c r="O54" s="1185"/>
      <c r="P54" s="1184"/>
      <c r="Q54" s="1185"/>
      <c r="R54" s="1188"/>
      <c r="S54" s="1187"/>
      <c r="T54" s="1189" t="s">
        <v>203</v>
      </c>
      <c r="U54" s="1185"/>
      <c r="V54" s="1185"/>
      <c r="W54" s="1185"/>
      <c r="X54" s="1185"/>
      <c r="Y54" s="1185"/>
      <c r="Z54" s="1185"/>
      <c r="AA54" s="1185"/>
      <c r="AB54" s="1188" t="s">
        <v>281</v>
      </c>
      <c r="AC54" s="1187"/>
      <c r="AD54" s="1187"/>
      <c r="AE54" s="1187"/>
      <c r="AF54" s="1187"/>
      <c r="AG54" s="1188" t="s">
        <v>282</v>
      </c>
      <c r="AH54" s="1187"/>
      <c r="AI54" s="1187"/>
      <c r="AJ54" s="762" t="s">
        <v>68</v>
      </c>
      <c r="AK54" s="1186" t="s">
        <v>283</v>
      </c>
      <c r="AL54" s="1187"/>
      <c r="AM54" s="1187"/>
      <c r="AN54" s="1187"/>
      <c r="AO54" s="1187"/>
      <c r="AP54" s="1187"/>
      <c r="AQ54" s="750">
        <v>43211545217</v>
      </c>
      <c r="AR54" s="777">
        <v>43211545217</v>
      </c>
      <c r="AS54" s="769">
        <v>0</v>
      </c>
      <c r="AT54" s="753">
        <v>0</v>
      </c>
      <c r="AU54" s="777">
        <v>33206101902</v>
      </c>
      <c r="AV54" s="768">
        <v>10005443315</v>
      </c>
      <c r="AW54" s="777">
        <v>33206101902</v>
      </c>
      <c r="AX54" s="769">
        <v>0</v>
      </c>
      <c r="AY54" s="777">
        <v>33206101902</v>
      </c>
      <c r="AZ54" s="769">
        <v>0</v>
      </c>
      <c r="BA54" s="750">
        <v>33206101902</v>
      </c>
      <c r="BB54" s="753">
        <v>0</v>
      </c>
      <c r="BC54" s="750">
        <v>90662616</v>
      </c>
      <c r="BE54" s="752">
        <f t="shared" si="9"/>
        <v>0.76845439651013159</v>
      </c>
    </row>
    <row r="55" spans="1:57" s="751" customFormat="1" ht="16.5" hidden="1" x14ac:dyDescent="0.2">
      <c r="A55" s="755" t="str">
        <f t="shared" si="10"/>
        <v>A105110</v>
      </c>
      <c r="B55" s="1184" t="s">
        <v>17</v>
      </c>
      <c r="C55" s="1185"/>
      <c r="D55" s="1184" t="s">
        <v>287</v>
      </c>
      <c r="E55" s="1185"/>
      <c r="F55" s="1184" t="s">
        <v>288</v>
      </c>
      <c r="G55" s="1185"/>
      <c r="H55" s="1184" t="s">
        <v>292</v>
      </c>
      <c r="I55" s="1185"/>
      <c r="J55" s="1184" t="s">
        <v>287</v>
      </c>
      <c r="K55" s="1185"/>
      <c r="L55" s="1185"/>
      <c r="M55" s="1184"/>
      <c r="N55" s="1185"/>
      <c r="O55" s="1185"/>
      <c r="P55" s="1184"/>
      <c r="Q55" s="1185"/>
      <c r="R55" s="1188"/>
      <c r="S55" s="1187"/>
      <c r="T55" s="1189" t="s">
        <v>205</v>
      </c>
      <c r="U55" s="1185"/>
      <c r="V55" s="1185"/>
      <c r="W55" s="1185"/>
      <c r="X55" s="1185"/>
      <c r="Y55" s="1185"/>
      <c r="Z55" s="1185"/>
      <c r="AA55" s="1185"/>
      <c r="AB55" s="1188" t="s">
        <v>281</v>
      </c>
      <c r="AC55" s="1187"/>
      <c r="AD55" s="1187"/>
      <c r="AE55" s="1187"/>
      <c r="AF55" s="1187"/>
      <c r="AG55" s="1188" t="s">
        <v>282</v>
      </c>
      <c r="AH55" s="1187"/>
      <c r="AI55" s="1187"/>
      <c r="AJ55" s="762" t="s">
        <v>68</v>
      </c>
      <c r="AK55" s="1186" t="s">
        <v>283</v>
      </c>
      <c r="AL55" s="1187"/>
      <c r="AM55" s="1187"/>
      <c r="AN55" s="1187"/>
      <c r="AO55" s="1187"/>
      <c r="AP55" s="1187"/>
      <c r="AQ55" s="750">
        <v>22794858469</v>
      </c>
      <c r="AR55" s="777">
        <v>22794858469</v>
      </c>
      <c r="AS55" s="769">
        <v>0</v>
      </c>
      <c r="AT55" s="753">
        <v>0</v>
      </c>
      <c r="AU55" s="777">
        <v>16703474975</v>
      </c>
      <c r="AV55" s="768">
        <v>6091383494</v>
      </c>
      <c r="AW55" s="777">
        <v>16703474975</v>
      </c>
      <c r="AX55" s="769">
        <v>0</v>
      </c>
      <c r="AY55" s="777">
        <v>16703474975</v>
      </c>
      <c r="AZ55" s="769">
        <v>0</v>
      </c>
      <c r="BA55" s="750">
        <v>16703474975</v>
      </c>
      <c r="BB55" s="753">
        <v>0</v>
      </c>
      <c r="BC55" s="750">
        <v>87116709</v>
      </c>
      <c r="BE55" s="752">
        <f t="shared" si="9"/>
        <v>0.7327737962363744</v>
      </c>
    </row>
    <row r="56" spans="1:57" s="751" customFormat="1" ht="16.5" hidden="1" x14ac:dyDescent="0.2">
      <c r="A56" s="755" t="str">
        <f t="shared" si="10"/>
        <v>A1051110</v>
      </c>
      <c r="B56" s="1192" t="s">
        <v>17</v>
      </c>
      <c r="C56" s="1185"/>
      <c r="D56" s="1192" t="s">
        <v>287</v>
      </c>
      <c r="E56" s="1185"/>
      <c r="F56" s="1192" t="s">
        <v>288</v>
      </c>
      <c r="G56" s="1185"/>
      <c r="H56" s="1192" t="s">
        <v>292</v>
      </c>
      <c r="I56" s="1185"/>
      <c r="J56" s="1192" t="s">
        <v>287</v>
      </c>
      <c r="K56" s="1185"/>
      <c r="L56" s="1185"/>
      <c r="M56" s="1192" t="s">
        <v>287</v>
      </c>
      <c r="N56" s="1185"/>
      <c r="O56" s="1185"/>
      <c r="P56" s="1192"/>
      <c r="Q56" s="1185"/>
      <c r="R56" s="1193"/>
      <c r="S56" s="1187"/>
      <c r="T56" s="1194" t="s">
        <v>32</v>
      </c>
      <c r="U56" s="1185"/>
      <c r="V56" s="1185"/>
      <c r="W56" s="1185"/>
      <c r="X56" s="1185"/>
      <c r="Y56" s="1185"/>
      <c r="Z56" s="1185"/>
      <c r="AA56" s="1185"/>
      <c r="AB56" s="1193" t="s">
        <v>281</v>
      </c>
      <c r="AC56" s="1187"/>
      <c r="AD56" s="1187"/>
      <c r="AE56" s="1187"/>
      <c r="AF56" s="1187"/>
      <c r="AG56" s="1193" t="s">
        <v>282</v>
      </c>
      <c r="AH56" s="1187"/>
      <c r="AI56" s="1187"/>
      <c r="AJ56" s="763" t="s">
        <v>68</v>
      </c>
      <c r="AK56" s="1195" t="s">
        <v>283</v>
      </c>
      <c r="AL56" s="1187"/>
      <c r="AM56" s="1187"/>
      <c r="AN56" s="1187"/>
      <c r="AO56" s="1187"/>
      <c r="AP56" s="1187"/>
      <c r="AQ56" s="756">
        <v>4351217965</v>
      </c>
      <c r="AR56" s="779">
        <v>4351217965</v>
      </c>
      <c r="AS56" s="774">
        <v>0</v>
      </c>
      <c r="AT56" s="757">
        <v>0</v>
      </c>
      <c r="AU56" s="779">
        <v>3710893345</v>
      </c>
      <c r="AV56" s="773">
        <v>640324620</v>
      </c>
      <c r="AW56" s="779">
        <v>3710893345</v>
      </c>
      <c r="AX56" s="774">
        <v>0</v>
      </c>
      <c r="AY56" s="779">
        <v>3710893345</v>
      </c>
      <c r="AZ56" s="774">
        <v>0</v>
      </c>
      <c r="BA56" s="756">
        <v>3710893345</v>
      </c>
      <c r="BB56" s="757">
        <v>0</v>
      </c>
      <c r="BC56" s="756">
        <v>833255</v>
      </c>
      <c r="BE56" s="752">
        <f t="shared" si="9"/>
        <v>0.85284014150736753</v>
      </c>
    </row>
    <row r="57" spans="1:57" s="751" customFormat="1" ht="16.5" hidden="1" x14ac:dyDescent="0.2">
      <c r="A57" s="755" t="str">
        <f t="shared" si="10"/>
        <v>A1051210</v>
      </c>
      <c r="B57" s="1192" t="s">
        <v>17</v>
      </c>
      <c r="C57" s="1185"/>
      <c r="D57" s="1192" t="s">
        <v>287</v>
      </c>
      <c r="E57" s="1185"/>
      <c r="F57" s="1192" t="s">
        <v>288</v>
      </c>
      <c r="G57" s="1185"/>
      <c r="H57" s="1192" t="s">
        <v>292</v>
      </c>
      <c r="I57" s="1185"/>
      <c r="J57" s="1192" t="s">
        <v>287</v>
      </c>
      <c r="K57" s="1185"/>
      <c r="L57" s="1185"/>
      <c r="M57" s="1192" t="s">
        <v>290</v>
      </c>
      <c r="N57" s="1185"/>
      <c r="O57" s="1185"/>
      <c r="P57" s="1192"/>
      <c r="Q57" s="1185"/>
      <c r="R57" s="1193"/>
      <c r="S57" s="1187"/>
      <c r="T57" s="1194" t="s">
        <v>33</v>
      </c>
      <c r="U57" s="1185"/>
      <c r="V57" s="1185"/>
      <c r="W57" s="1185"/>
      <c r="X57" s="1185"/>
      <c r="Y57" s="1185"/>
      <c r="Z57" s="1185"/>
      <c r="AA57" s="1185"/>
      <c r="AB57" s="1193" t="s">
        <v>281</v>
      </c>
      <c r="AC57" s="1187"/>
      <c r="AD57" s="1187"/>
      <c r="AE57" s="1187"/>
      <c r="AF57" s="1187"/>
      <c r="AG57" s="1193" t="s">
        <v>282</v>
      </c>
      <c r="AH57" s="1187"/>
      <c r="AI57" s="1187"/>
      <c r="AJ57" s="763" t="s">
        <v>68</v>
      </c>
      <c r="AK57" s="1195" t="s">
        <v>283</v>
      </c>
      <c r="AL57" s="1187"/>
      <c r="AM57" s="1187"/>
      <c r="AN57" s="1187"/>
      <c r="AO57" s="1187"/>
      <c r="AP57" s="1187"/>
      <c r="AQ57" s="756">
        <v>3124691545</v>
      </c>
      <c r="AR57" s="779">
        <v>3124691545</v>
      </c>
      <c r="AS57" s="774">
        <v>0</v>
      </c>
      <c r="AT57" s="757">
        <v>0</v>
      </c>
      <c r="AU57" s="779">
        <v>99095033</v>
      </c>
      <c r="AV57" s="773">
        <v>3025596512</v>
      </c>
      <c r="AW57" s="779">
        <v>99095033</v>
      </c>
      <c r="AX57" s="774">
        <v>0</v>
      </c>
      <c r="AY57" s="779">
        <v>99095033</v>
      </c>
      <c r="AZ57" s="774">
        <v>0</v>
      </c>
      <c r="BA57" s="756">
        <v>99095033</v>
      </c>
      <c r="BB57" s="757">
        <v>0</v>
      </c>
      <c r="BC57" s="757">
        <v>0</v>
      </c>
      <c r="BE57" s="752">
        <f t="shared" si="9"/>
        <v>3.1713540864079112E-2</v>
      </c>
    </row>
    <row r="58" spans="1:57" s="751" customFormat="1" ht="16.5" hidden="1" x14ac:dyDescent="0.2">
      <c r="A58" s="755" t="str">
        <f t="shared" si="10"/>
        <v>A1051310</v>
      </c>
      <c r="B58" s="1192" t="s">
        <v>17</v>
      </c>
      <c r="C58" s="1185"/>
      <c r="D58" s="1192" t="s">
        <v>287</v>
      </c>
      <c r="E58" s="1185"/>
      <c r="F58" s="1192" t="s">
        <v>288</v>
      </c>
      <c r="G58" s="1185"/>
      <c r="H58" s="1192" t="s">
        <v>292</v>
      </c>
      <c r="I58" s="1185"/>
      <c r="J58" s="1192" t="s">
        <v>287</v>
      </c>
      <c r="K58" s="1185"/>
      <c r="L58" s="1185"/>
      <c r="M58" s="1192" t="s">
        <v>297</v>
      </c>
      <c r="N58" s="1185"/>
      <c r="O58" s="1185"/>
      <c r="P58" s="1192"/>
      <c r="Q58" s="1185"/>
      <c r="R58" s="1193"/>
      <c r="S58" s="1187"/>
      <c r="T58" s="1194" t="s">
        <v>34</v>
      </c>
      <c r="U58" s="1185"/>
      <c r="V58" s="1185"/>
      <c r="W58" s="1185"/>
      <c r="X58" s="1185"/>
      <c r="Y58" s="1185"/>
      <c r="Z58" s="1185"/>
      <c r="AA58" s="1185"/>
      <c r="AB58" s="1193" t="s">
        <v>281</v>
      </c>
      <c r="AC58" s="1187"/>
      <c r="AD58" s="1187"/>
      <c r="AE58" s="1187"/>
      <c r="AF58" s="1187"/>
      <c r="AG58" s="1193" t="s">
        <v>282</v>
      </c>
      <c r="AH58" s="1187"/>
      <c r="AI58" s="1187"/>
      <c r="AJ58" s="763" t="s">
        <v>68</v>
      </c>
      <c r="AK58" s="1195" t="s">
        <v>283</v>
      </c>
      <c r="AL58" s="1187"/>
      <c r="AM58" s="1187"/>
      <c r="AN58" s="1187"/>
      <c r="AO58" s="1187"/>
      <c r="AP58" s="1187"/>
      <c r="AQ58" s="756">
        <v>5351871042</v>
      </c>
      <c r="AR58" s="779">
        <v>5351871042</v>
      </c>
      <c r="AS58" s="774">
        <v>0</v>
      </c>
      <c r="AT58" s="757">
        <v>0</v>
      </c>
      <c r="AU58" s="779">
        <v>4452275710</v>
      </c>
      <c r="AV58" s="773">
        <v>899595332</v>
      </c>
      <c r="AW58" s="779">
        <v>4452275710</v>
      </c>
      <c r="AX58" s="774">
        <v>0</v>
      </c>
      <c r="AY58" s="779">
        <v>4452275710</v>
      </c>
      <c r="AZ58" s="774">
        <v>0</v>
      </c>
      <c r="BA58" s="756">
        <v>4452275710</v>
      </c>
      <c r="BB58" s="757">
        <v>0</v>
      </c>
      <c r="BC58" s="756">
        <v>1028266</v>
      </c>
      <c r="BE58" s="752">
        <f t="shared" si="9"/>
        <v>0.83191012546075471</v>
      </c>
    </row>
    <row r="59" spans="1:57" s="751" customFormat="1" ht="16.5" hidden="1" x14ac:dyDescent="0.2">
      <c r="A59" s="755" t="str">
        <f t="shared" si="10"/>
        <v>A1051410</v>
      </c>
      <c r="B59" s="1192" t="s">
        <v>17</v>
      </c>
      <c r="C59" s="1185"/>
      <c r="D59" s="1192" t="s">
        <v>287</v>
      </c>
      <c r="E59" s="1185"/>
      <c r="F59" s="1192" t="s">
        <v>288</v>
      </c>
      <c r="G59" s="1185"/>
      <c r="H59" s="1192" t="s">
        <v>292</v>
      </c>
      <c r="I59" s="1185"/>
      <c r="J59" s="1192" t="s">
        <v>287</v>
      </c>
      <c r="K59" s="1185"/>
      <c r="L59" s="1185"/>
      <c r="M59" s="1192" t="s">
        <v>291</v>
      </c>
      <c r="N59" s="1185"/>
      <c r="O59" s="1185"/>
      <c r="P59" s="1192"/>
      <c r="Q59" s="1185"/>
      <c r="R59" s="1193"/>
      <c r="S59" s="1187"/>
      <c r="T59" s="1194" t="s">
        <v>35</v>
      </c>
      <c r="U59" s="1185"/>
      <c r="V59" s="1185"/>
      <c r="W59" s="1185"/>
      <c r="X59" s="1185"/>
      <c r="Y59" s="1185"/>
      <c r="Z59" s="1185"/>
      <c r="AA59" s="1185"/>
      <c r="AB59" s="1193" t="s">
        <v>281</v>
      </c>
      <c r="AC59" s="1187"/>
      <c r="AD59" s="1187"/>
      <c r="AE59" s="1187"/>
      <c r="AF59" s="1187"/>
      <c r="AG59" s="1193" t="s">
        <v>282</v>
      </c>
      <c r="AH59" s="1187"/>
      <c r="AI59" s="1187"/>
      <c r="AJ59" s="763" t="s">
        <v>68</v>
      </c>
      <c r="AK59" s="1195" t="s">
        <v>283</v>
      </c>
      <c r="AL59" s="1187"/>
      <c r="AM59" s="1187"/>
      <c r="AN59" s="1187"/>
      <c r="AO59" s="1187"/>
      <c r="AP59" s="1187"/>
      <c r="AQ59" s="756">
        <v>8832131228</v>
      </c>
      <c r="AR59" s="779">
        <v>8832131228</v>
      </c>
      <c r="AS59" s="774">
        <v>0</v>
      </c>
      <c r="AT59" s="757">
        <v>0</v>
      </c>
      <c r="AU59" s="779">
        <v>7470049612</v>
      </c>
      <c r="AV59" s="773">
        <v>1362081616</v>
      </c>
      <c r="AW59" s="779">
        <v>7470049612</v>
      </c>
      <c r="AX59" s="774">
        <v>0</v>
      </c>
      <c r="AY59" s="779">
        <v>7470049612</v>
      </c>
      <c r="AZ59" s="774">
        <v>0</v>
      </c>
      <c r="BA59" s="756">
        <v>7470049612</v>
      </c>
      <c r="BB59" s="757">
        <v>0</v>
      </c>
      <c r="BC59" s="756">
        <v>85255188</v>
      </c>
      <c r="BE59" s="752">
        <f t="shared" si="9"/>
        <v>0.84578109395817502</v>
      </c>
    </row>
    <row r="60" spans="1:57" s="751" customFormat="1" ht="16.5" hidden="1" x14ac:dyDescent="0.2">
      <c r="A60" s="755" t="str">
        <f t="shared" si="10"/>
        <v>A1051510</v>
      </c>
      <c r="B60" s="1192" t="s">
        <v>17</v>
      </c>
      <c r="C60" s="1185"/>
      <c r="D60" s="1192" t="s">
        <v>287</v>
      </c>
      <c r="E60" s="1185"/>
      <c r="F60" s="1192" t="s">
        <v>288</v>
      </c>
      <c r="G60" s="1185"/>
      <c r="H60" s="1192" t="s">
        <v>292</v>
      </c>
      <c r="I60" s="1185"/>
      <c r="J60" s="1192" t="s">
        <v>287</v>
      </c>
      <c r="K60" s="1185"/>
      <c r="L60" s="1185"/>
      <c r="M60" s="1192" t="s">
        <v>292</v>
      </c>
      <c r="N60" s="1185"/>
      <c r="O60" s="1185"/>
      <c r="P60" s="1192"/>
      <c r="Q60" s="1185"/>
      <c r="R60" s="1193"/>
      <c r="S60" s="1187"/>
      <c r="T60" s="1194" t="s">
        <v>36</v>
      </c>
      <c r="U60" s="1185"/>
      <c r="V60" s="1185"/>
      <c r="W60" s="1185"/>
      <c r="X60" s="1185"/>
      <c r="Y60" s="1185"/>
      <c r="Z60" s="1185"/>
      <c r="AA60" s="1185"/>
      <c r="AB60" s="1193" t="s">
        <v>281</v>
      </c>
      <c r="AC60" s="1187"/>
      <c r="AD60" s="1187"/>
      <c r="AE60" s="1187"/>
      <c r="AF60" s="1187"/>
      <c r="AG60" s="1193" t="s">
        <v>282</v>
      </c>
      <c r="AH60" s="1187"/>
      <c r="AI60" s="1187"/>
      <c r="AJ60" s="763" t="s">
        <v>68</v>
      </c>
      <c r="AK60" s="1195" t="s">
        <v>283</v>
      </c>
      <c r="AL60" s="1187"/>
      <c r="AM60" s="1187"/>
      <c r="AN60" s="1187"/>
      <c r="AO60" s="1187"/>
      <c r="AP60" s="1187"/>
      <c r="AQ60" s="756">
        <v>1134946689</v>
      </c>
      <c r="AR60" s="779">
        <v>1134946689</v>
      </c>
      <c r="AS60" s="774">
        <v>0</v>
      </c>
      <c r="AT60" s="757">
        <v>0</v>
      </c>
      <c r="AU60" s="779">
        <v>971161275</v>
      </c>
      <c r="AV60" s="773">
        <v>163785414</v>
      </c>
      <c r="AW60" s="779">
        <v>971161275</v>
      </c>
      <c r="AX60" s="774">
        <v>0</v>
      </c>
      <c r="AY60" s="779">
        <v>971161275</v>
      </c>
      <c r="AZ60" s="774">
        <v>0</v>
      </c>
      <c r="BA60" s="756">
        <v>971161275</v>
      </c>
      <c r="BB60" s="757">
        <v>0</v>
      </c>
      <c r="BC60" s="757">
        <v>0</v>
      </c>
      <c r="BE60" s="752">
        <f t="shared" si="9"/>
        <v>0.85568889218549016</v>
      </c>
    </row>
    <row r="61" spans="1:57" s="751" customFormat="1" ht="16.5" hidden="1" x14ac:dyDescent="0.2">
      <c r="A61" s="755" t="str">
        <f t="shared" si="10"/>
        <v>A105210</v>
      </c>
      <c r="B61" s="1184" t="s">
        <v>17</v>
      </c>
      <c r="C61" s="1185"/>
      <c r="D61" s="1184" t="s">
        <v>287</v>
      </c>
      <c r="E61" s="1185"/>
      <c r="F61" s="1184" t="s">
        <v>288</v>
      </c>
      <c r="G61" s="1185"/>
      <c r="H61" s="1184" t="s">
        <v>292</v>
      </c>
      <c r="I61" s="1185"/>
      <c r="J61" s="1184" t="s">
        <v>290</v>
      </c>
      <c r="K61" s="1185"/>
      <c r="L61" s="1185"/>
      <c r="M61" s="1184"/>
      <c r="N61" s="1185"/>
      <c r="O61" s="1185"/>
      <c r="P61" s="1184"/>
      <c r="Q61" s="1185"/>
      <c r="R61" s="1188"/>
      <c r="S61" s="1187"/>
      <c r="T61" s="1189" t="s">
        <v>299</v>
      </c>
      <c r="U61" s="1185"/>
      <c r="V61" s="1185"/>
      <c r="W61" s="1185"/>
      <c r="X61" s="1185"/>
      <c r="Y61" s="1185"/>
      <c r="Z61" s="1185"/>
      <c r="AA61" s="1185"/>
      <c r="AB61" s="1188" t="s">
        <v>281</v>
      </c>
      <c r="AC61" s="1187"/>
      <c r="AD61" s="1187"/>
      <c r="AE61" s="1187"/>
      <c r="AF61" s="1187"/>
      <c r="AG61" s="1188" t="s">
        <v>282</v>
      </c>
      <c r="AH61" s="1187"/>
      <c r="AI61" s="1187"/>
      <c r="AJ61" s="762" t="s">
        <v>68</v>
      </c>
      <c r="AK61" s="1186" t="s">
        <v>283</v>
      </c>
      <c r="AL61" s="1187"/>
      <c r="AM61" s="1187"/>
      <c r="AN61" s="1187"/>
      <c r="AO61" s="1187"/>
      <c r="AP61" s="1187"/>
      <c r="AQ61" s="750">
        <v>14524261648</v>
      </c>
      <c r="AR61" s="777">
        <v>14524261648</v>
      </c>
      <c r="AS61" s="769">
        <v>0</v>
      </c>
      <c r="AT61" s="753">
        <v>0</v>
      </c>
      <c r="AU61" s="777">
        <v>11721323827</v>
      </c>
      <c r="AV61" s="768">
        <v>2802937821</v>
      </c>
      <c r="AW61" s="777">
        <v>11721323827</v>
      </c>
      <c r="AX61" s="769">
        <v>0</v>
      </c>
      <c r="AY61" s="777">
        <v>11721323827</v>
      </c>
      <c r="AZ61" s="769">
        <v>0</v>
      </c>
      <c r="BA61" s="750">
        <v>11721323827</v>
      </c>
      <c r="BB61" s="753">
        <v>0</v>
      </c>
      <c r="BC61" s="750">
        <v>3545907</v>
      </c>
      <c r="BE61" s="752">
        <f t="shared" si="9"/>
        <v>0.80701684609310476</v>
      </c>
    </row>
    <row r="62" spans="1:57" s="751" customFormat="1" ht="16.5" hidden="1" x14ac:dyDescent="0.2">
      <c r="A62" s="755" t="str">
        <f t="shared" si="10"/>
        <v>A1052110</v>
      </c>
      <c r="B62" s="1192" t="s">
        <v>17</v>
      </c>
      <c r="C62" s="1185"/>
      <c r="D62" s="1192" t="s">
        <v>287</v>
      </c>
      <c r="E62" s="1185"/>
      <c r="F62" s="1192" t="s">
        <v>288</v>
      </c>
      <c r="G62" s="1185"/>
      <c r="H62" s="1192" t="s">
        <v>292</v>
      </c>
      <c r="I62" s="1185"/>
      <c r="J62" s="1192" t="s">
        <v>290</v>
      </c>
      <c r="K62" s="1185"/>
      <c r="L62" s="1185"/>
      <c r="M62" s="1192" t="s">
        <v>287</v>
      </c>
      <c r="N62" s="1185"/>
      <c r="O62" s="1185"/>
      <c r="P62" s="1192"/>
      <c r="Q62" s="1185"/>
      <c r="R62" s="1193"/>
      <c r="S62" s="1187"/>
      <c r="T62" s="1194" t="s">
        <v>37</v>
      </c>
      <c r="U62" s="1185"/>
      <c r="V62" s="1185"/>
      <c r="W62" s="1185"/>
      <c r="X62" s="1185"/>
      <c r="Y62" s="1185"/>
      <c r="Z62" s="1185"/>
      <c r="AA62" s="1185"/>
      <c r="AB62" s="1193" t="s">
        <v>281</v>
      </c>
      <c r="AC62" s="1187"/>
      <c r="AD62" s="1187"/>
      <c r="AE62" s="1187"/>
      <c r="AF62" s="1187"/>
      <c r="AG62" s="1193" t="s">
        <v>282</v>
      </c>
      <c r="AH62" s="1187"/>
      <c r="AI62" s="1187"/>
      <c r="AJ62" s="763" t="s">
        <v>68</v>
      </c>
      <c r="AK62" s="1195" t="s">
        <v>283</v>
      </c>
      <c r="AL62" s="1187"/>
      <c r="AM62" s="1187"/>
      <c r="AN62" s="1187"/>
      <c r="AO62" s="1187"/>
      <c r="AP62" s="1187"/>
      <c r="AQ62" s="756">
        <v>134144700</v>
      </c>
      <c r="AR62" s="779">
        <v>134144700</v>
      </c>
      <c r="AS62" s="774">
        <v>0</v>
      </c>
      <c r="AT62" s="757">
        <v>0</v>
      </c>
      <c r="AU62" s="779">
        <v>112657400</v>
      </c>
      <c r="AV62" s="773">
        <v>21487300</v>
      </c>
      <c r="AW62" s="779">
        <v>112657400</v>
      </c>
      <c r="AX62" s="774">
        <v>0</v>
      </c>
      <c r="AY62" s="779">
        <v>112657400</v>
      </c>
      <c r="AZ62" s="774">
        <v>0</v>
      </c>
      <c r="BA62" s="756">
        <v>112657400</v>
      </c>
      <c r="BB62" s="757">
        <v>0</v>
      </c>
      <c r="BC62" s="757">
        <v>0</v>
      </c>
      <c r="BE62" s="752">
        <f t="shared" si="9"/>
        <v>0.83981998543363989</v>
      </c>
    </row>
    <row r="63" spans="1:57" s="751" customFormat="1" ht="16.5" hidden="1" x14ac:dyDescent="0.2">
      <c r="A63" s="755" t="str">
        <f t="shared" si="10"/>
        <v>A1052210</v>
      </c>
      <c r="B63" s="1192" t="s">
        <v>17</v>
      </c>
      <c r="C63" s="1185"/>
      <c r="D63" s="1192" t="s">
        <v>287</v>
      </c>
      <c r="E63" s="1185"/>
      <c r="F63" s="1192" t="s">
        <v>288</v>
      </c>
      <c r="G63" s="1185"/>
      <c r="H63" s="1192" t="s">
        <v>292</v>
      </c>
      <c r="I63" s="1185"/>
      <c r="J63" s="1192" t="s">
        <v>290</v>
      </c>
      <c r="K63" s="1185"/>
      <c r="L63" s="1185"/>
      <c r="M63" s="1192" t="s">
        <v>290</v>
      </c>
      <c r="N63" s="1185"/>
      <c r="O63" s="1185"/>
      <c r="P63" s="1192"/>
      <c r="Q63" s="1185"/>
      <c r="R63" s="1193"/>
      <c r="S63" s="1187"/>
      <c r="T63" s="1194" t="s">
        <v>38</v>
      </c>
      <c r="U63" s="1185"/>
      <c r="V63" s="1185"/>
      <c r="W63" s="1185"/>
      <c r="X63" s="1185"/>
      <c r="Y63" s="1185"/>
      <c r="Z63" s="1185"/>
      <c r="AA63" s="1185"/>
      <c r="AB63" s="1193" t="s">
        <v>281</v>
      </c>
      <c r="AC63" s="1187"/>
      <c r="AD63" s="1187"/>
      <c r="AE63" s="1187"/>
      <c r="AF63" s="1187"/>
      <c r="AG63" s="1193" t="s">
        <v>282</v>
      </c>
      <c r="AH63" s="1187"/>
      <c r="AI63" s="1187"/>
      <c r="AJ63" s="763" t="s">
        <v>68</v>
      </c>
      <c r="AK63" s="1195" t="s">
        <v>283</v>
      </c>
      <c r="AL63" s="1187"/>
      <c r="AM63" s="1187"/>
      <c r="AN63" s="1187"/>
      <c r="AO63" s="1187"/>
      <c r="AP63" s="1187"/>
      <c r="AQ63" s="756">
        <v>6642403045</v>
      </c>
      <c r="AR63" s="779">
        <v>6642403045</v>
      </c>
      <c r="AS63" s="774">
        <v>0</v>
      </c>
      <c r="AT63" s="757">
        <v>0</v>
      </c>
      <c r="AU63" s="779">
        <v>5245914397</v>
      </c>
      <c r="AV63" s="773">
        <v>1396488648</v>
      </c>
      <c r="AW63" s="779">
        <v>5245914397</v>
      </c>
      <c r="AX63" s="774">
        <v>0</v>
      </c>
      <c r="AY63" s="779">
        <v>5245914397</v>
      </c>
      <c r="AZ63" s="774">
        <v>0</v>
      </c>
      <c r="BA63" s="756">
        <v>5245914397</v>
      </c>
      <c r="BB63" s="757">
        <v>0</v>
      </c>
      <c r="BC63" s="757">
        <v>0</v>
      </c>
      <c r="BE63" s="752">
        <f t="shared" si="9"/>
        <v>0.7897615307985274</v>
      </c>
    </row>
    <row r="64" spans="1:57" s="751" customFormat="1" ht="16.5" hidden="1" x14ac:dyDescent="0.2">
      <c r="A64" s="755" t="str">
        <f t="shared" si="10"/>
        <v>A1052310</v>
      </c>
      <c r="B64" s="1192" t="s">
        <v>17</v>
      </c>
      <c r="C64" s="1185"/>
      <c r="D64" s="1192" t="s">
        <v>287</v>
      </c>
      <c r="E64" s="1185"/>
      <c r="F64" s="1192" t="s">
        <v>288</v>
      </c>
      <c r="G64" s="1185"/>
      <c r="H64" s="1192" t="s">
        <v>292</v>
      </c>
      <c r="I64" s="1185"/>
      <c r="J64" s="1192" t="s">
        <v>290</v>
      </c>
      <c r="K64" s="1185"/>
      <c r="L64" s="1185"/>
      <c r="M64" s="1192" t="s">
        <v>297</v>
      </c>
      <c r="N64" s="1185"/>
      <c r="O64" s="1185"/>
      <c r="P64" s="1192"/>
      <c r="Q64" s="1185"/>
      <c r="R64" s="1193"/>
      <c r="S64" s="1187"/>
      <c r="T64" s="1194" t="s">
        <v>39</v>
      </c>
      <c r="U64" s="1185"/>
      <c r="V64" s="1185"/>
      <c r="W64" s="1185"/>
      <c r="X64" s="1185"/>
      <c r="Y64" s="1185"/>
      <c r="Z64" s="1185"/>
      <c r="AA64" s="1185"/>
      <c r="AB64" s="1193" t="s">
        <v>281</v>
      </c>
      <c r="AC64" s="1187"/>
      <c r="AD64" s="1187"/>
      <c r="AE64" s="1187"/>
      <c r="AF64" s="1187"/>
      <c r="AG64" s="1193" t="s">
        <v>282</v>
      </c>
      <c r="AH64" s="1187"/>
      <c r="AI64" s="1187"/>
      <c r="AJ64" s="763" t="s">
        <v>68</v>
      </c>
      <c r="AK64" s="1195" t="s">
        <v>283</v>
      </c>
      <c r="AL64" s="1187"/>
      <c r="AM64" s="1187"/>
      <c r="AN64" s="1187"/>
      <c r="AO64" s="1187"/>
      <c r="AP64" s="1187"/>
      <c r="AQ64" s="756">
        <v>7662566613</v>
      </c>
      <c r="AR64" s="779">
        <v>7662566613</v>
      </c>
      <c r="AS64" s="774">
        <v>0</v>
      </c>
      <c r="AT64" s="757">
        <v>0</v>
      </c>
      <c r="AU64" s="779">
        <v>6306431716</v>
      </c>
      <c r="AV64" s="773">
        <v>1356134897</v>
      </c>
      <c r="AW64" s="779">
        <v>6306431716</v>
      </c>
      <c r="AX64" s="774">
        <v>0</v>
      </c>
      <c r="AY64" s="779">
        <v>6306431716</v>
      </c>
      <c r="AZ64" s="774">
        <v>0</v>
      </c>
      <c r="BA64" s="756">
        <v>6306431716</v>
      </c>
      <c r="BB64" s="757">
        <v>0</v>
      </c>
      <c r="BC64" s="756">
        <v>3545907</v>
      </c>
      <c r="BE64" s="752">
        <f t="shared" si="9"/>
        <v>0.82301819148961963</v>
      </c>
    </row>
    <row r="65" spans="1:57" s="751" customFormat="1" ht="16.5" hidden="1" x14ac:dyDescent="0.2">
      <c r="A65" s="755" t="str">
        <f t="shared" si="10"/>
        <v>A1052610</v>
      </c>
      <c r="B65" s="1192" t="s">
        <v>17</v>
      </c>
      <c r="C65" s="1185"/>
      <c r="D65" s="1192" t="s">
        <v>287</v>
      </c>
      <c r="E65" s="1185"/>
      <c r="F65" s="1192" t="s">
        <v>288</v>
      </c>
      <c r="G65" s="1185"/>
      <c r="H65" s="1192" t="s">
        <v>292</v>
      </c>
      <c r="I65" s="1185"/>
      <c r="J65" s="1192" t="s">
        <v>290</v>
      </c>
      <c r="K65" s="1185"/>
      <c r="L65" s="1185"/>
      <c r="M65" s="1192" t="s">
        <v>300</v>
      </c>
      <c r="N65" s="1185"/>
      <c r="O65" s="1185"/>
      <c r="P65" s="1192"/>
      <c r="Q65" s="1185"/>
      <c r="R65" s="1193"/>
      <c r="S65" s="1187"/>
      <c r="T65" s="1194" t="s">
        <v>40</v>
      </c>
      <c r="U65" s="1185"/>
      <c r="V65" s="1185"/>
      <c r="W65" s="1185"/>
      <c r="X65" s="1185"/>
      <c r="Y65" s="1185"/>
      <c r="Z65" s="1185"/>
      <c r="AA65" s="1185"/>
      <c r="AB65" s="1193" t="s">
        <v>281</v>
      </c>
      <c r="AC65" s="1187"/>
      <c r="AD65" s="1187"/>
      <c r="AE65" s="1187"/>
      <c r="AF65" s="1187"/>
      <c r="AG65" s="1193" t="s">
        <v>282</v>
      </c>
      <c r="AH65" s="1187"/>
      <c r="AI65" s="1187"/>
      <c r="AJ65" s="763" t="s">
        <v>68</v>
      </c>
      <c r="AK65" s="1195" t="s">
        <v>283</v>
      </c>
      <c r="AL65" s="1187"/>
      <c r="AM65" s="1187"/>
      <c r="AN65" s="1187"/>
      <c r="AO65" s="1187"/>
      <c r="AP65" s="1187"/>
      <c r="AQ65" s="756">
        <v>85147290</v>
      </c>
      <c r="AR65" s="779">
        <v>85147290</v>
      </c>
      <c r="AS65" s="774">
        <v>0</v>
      </c>
      <c r="AT65" s="757">
        <v>0</v>
      </c>
      <c r="AU65" s="779">
        <v>56320314</v>
      </c>
      <c r="AV65" s="773">
        <v>28826976</v>
      </c>
      <c r="AW65" s="779">
        <v>56320314</v>
      </c>
      <c r="AX65" s="774">
        <v>0</v>
      </c>
      <c r="AY65" s="779">
        <v>56320314</v>
      </c>
      <c r="AZ65" s="774">
        <v>0</v>
      </c>
      <c r="BA65" s="756">
        <v>56320314</v>
      </c>
      <c r="BB65" s="757">
        <v>0</v>
      </c>
      <c r="BC65" s="757">
        <v>0</v>
      </c>
      <c r="BE65" s="752">
        <f t="shared" si="9"/>
        <v>0.66144576063430793</v>
      </c>
    </row>
    <row r="66" spans="1:57" s="751" customFormat="1" ht="16.5" hidden="1" x14ac:dyDescent="0.2">
      <c r="A66" s="755" t="str">
        <f t="shared" si="10"/>
        <v>A105610</v>
      </c>
      <c r="B66" s="1192" t="s">
        <v>17</v>
      </c>
      <c r="C66" s="1185"/>
      <c r="D66" s="1192" t="s">
        <v>287</v>
      </c>
      <c r="E66" s="1185"/>
      <c r="F66" s="1192" t="s">
        <v>288</v>
      </c>
      <c r="G66" s="1185"/>
      <c r="H66" s="1192" t="s">
        <v>292</v>
      </c>
      <c r="I66" s="1185"/>
      <c r="J66" s="1192" t="s">
        <v>300</v>
      </c>
      <c r="K66" s="1185"/>
      <c r="L66" s="1185"/>
      <c r="M66" s="1192"/>
      <c r="N66" s="1185"/>
      <c r="O66" s="1185"/>
      <c r="P66" s="1192"/>
      <c r="Q66" s="1185"/>
      <c r="R66" s="1193"/>
      <c r="S66" s="1187"/>
      <c r="T66" s="1194" t="s">
        <v>41</v>
      </c>
      <c r="U66" s="1185"/>
      <c r="V66" s="1185"/>
      <c r="W66" s="1185"/>
      <c r="X66" s="1185"/>
      <c r="Y66" s="1185"/>
      <c r="Z66" s="1185"/>
      <c r="AA66" s="1185"/>
      <c r="AB66" s="1193" t="s">
        <v>281</v>
      </c>
      <c r="AC66" s="1187"/>
      <c r="AD66" s="1187"/>
      <c r="AE66" s="1187"/>
      <c r="AF66" s="1187"/>
      <c r="AG66" s="1193" t="s">
        <v>282</v>
      </c>
      <c r="AH66" s="1187"/>
      <c r="AI66" s="1187"/>
      <c r="AJ66" s="763" t="s">
        <v>68</v>
      </c>
      <c r="AK66" s="1195" t="s">
        <v>283</v>
      </c>
      <c r="AL66" s="1187"/>
      <c r="AM66" s="1187"/>
      <c r="AN66" s="1187"/>
      <c r="AO66" s="1187"/>
      <c r="AP66" s="1187"/>
      <c r="AQ66" s="756">
        <v>3471591300</v>
      </c>
      <c r="AR66" s="779">
        <v>3471591300</v>
      </c>
      <c r="AS66" s="774">
        <v>0</v>
      </c>
      <c r="AT66" s="757">
        <v>0</v>
      </c>
      <c r="AU66" s="779">
        <v>2867599300</v>
      </c>
      <c r="AV66" s="773">
        <v>603992000</v>
      </c>
      <c r="AW66" s="779">
        <v>2867599300</v>
      </c>
      <c r="AX66" s="774">
        <v>0</v>
      </c>
      <c r="AY66" s="779">
        <v>2867599300</v>
      </c>
      <c r="AZ66" s="774">
        <v>0</v>
      </c>
      <c r="BA66" s="756">
        <v>2867599300</v>
      </c>
      <c r="BB66" s="757">
        <v>0</v>
      </c>
      <c r="BC66" s="757">
        <v>0</v>
      </c>
      <c r="BE66" s="752">
        <f t="shared" si="9"/>
        <v>0.82601869062179067</v>
      </c>
    </row>
    <row r="67" spans="1:57" s="751" customFormat="1" ht="16.5" hidden="1" x14ac:dyDescent="0.2">
      <c r="A67" s="755" t="str">
        <f t="shared" si="10"/>
        <v>A105710</v>
      </c>
      <c r="B67" s="1192" t="s">
        <v>17</v>
      </c>
      <c r="C67" s="1185"/>
      <c r="D67" s="1192" t="s">
        <v>287</v>
      </c>
      <c r="E67" s="1185"/>
      <c r="F67" s="1192" t="s">
        <v>288</v>
      </c>
      <c r="G67" s="1185"/>
      <c r="H67" s="1192" t="s">
        <v>292</v>
      </c>
      <c r="I67" s="1185"/>
      <c r="J67" s="1192" t="s">
        <v>301</v>
      </c>
      <c r="K67" s="1185"/>
      <c r="L67" s="1185"/>
      <c r="M67" s="1192"/>
      <c r="N67" s="1185"/>
      <c r="O67" s="1185"/>
      <c r="P67" s="1192"/>
      <c r="Q67" s="1185"/>
      <c r="R67" s="1193"/>
      <c r="S67" s="1187"/>
      <c r="T67" s="1194" t="s">
        <v>42</v>
      </c>
      <c r="U67" s="1185"/>
      <c r="V67" s="1185"/>
      <c r="W67" s="1185"/>
      <c r="X67" s="1185"/>
      <c r="Y67" s="1185"/>
      <c r="Z67" s="1185"/>
      <c r="AA67" s="1185"/>
      <c r="AB67" s="1193" t="s">
        <v>281</v>
      </c>
      <c r="AC67" s="1187"/>
      <c r="AD67" s="1187"/>
      <c r="AE67" s="1187"/>
      <c r="AF67" s="1187"/>
      <c r="AG67" s="1193" t="s">
        <v>282</v>
      </c>
      <c r="AH67" s="1187"/>
      <c r="AI67" s="1187"/>
      <c r="AJ67" s="763" t="s">
        <v>68</v>
      </c>
      <c r="AK67" s="1195" t="s">
        <v>283</v>
      </c>
      <c r="AL67" s="1187"/>
      <c r="AM67" s="1187"/>
      <c r="AN67" s="1187"/>
      <c r="AO67" s="1187"/>
      <c r="AP67" s="1187"/>
      <c r="AQ67" s="756">
        <v>615219400</v>
      </c>
      <c r="AR67" s="779">
        <v>615219400</v>
      </c>
      <c r="AS67" s="774">
        <v>0</v>
      </c>
      <c r="AT67" s="757">
        <v>0</v>
      </c>
      <c r="AU67" s="779">
        <v>478632800</v>
      </c>
      <c r="AV67" s="773">
        <v>136586600</v>
      </c>
      <c r="AW67" s="779">
        <v>478632800</v>
      </c>
      <c r="AX67" s="774">
        <v>0</v>
      </c>
      <c r="AY67" s="779">
        <v>478632800</v>
      </c>
      <c r="AZ67" s="774">
        <v>0</v>
      </c>
      <c r="BA67" s="756">
        <v>478632800</v>
      </c>
      <c r="BB67" s="757">
        <v>0</v>
      </c>
      <c r="BC67" s="757">
        <v>0</v>
      </c>
      <c r="BE67" s="752">
        <f t="shared" si="9"/>
        <v>0.77798717010549412</v>
      </c>
    </row>
    <row r="68" spans="1:57" s="751" customFormat="1" ht="16.5" hidden="1" x14ac:dyDescent="0.2">
      <c r="A68" s="755" t="str">
        <f t="shared" si="10"/>
        <v>A105810</v>
      </c>
      <c r="B68" s="1192" t="s">
        <v>17</v>
      </c>
      <c r="C68" s="1185"/>
      <c r="D68" s="1192" t="s">
        <v>287</v>
      </c>
      <c r="E68" s="1185"/>
      <c r="F68" s="1192" t="s">
        <v>288</v>
      </c>
      <c r="G68" s="1185"/>
      <c r="H68" s="1192" t="s">
        <v>292</v>
      </c>
      <c r="I68" s="1185"/>
      <c r="J68" s="1192" t="s">
        <v>302</v>
      </c>
      <c r="K68" s="1185"/>
      <c r="L68" s="1185"/>
      <c r="M68" s="1192"/>
      <c r="N68" s="1185"/>
      <c r="O68" s="1185"/>
      <c r="P68" s="1192"/>
      <c r="Q68" s="1185"/>
      <c r="R68" s="1193"/>
      <c r="S68" s="1187"/>
      <c r="T68" s="1194" t="s">
        <v>43</v>
      </c>
      <c r="U68" s="1185"/>
      <c r="V68" s="1185"/>
      <c r="W68" s="1185"/>
      <c r="X68" s="1185"/>
      <c r="Y68" s="1185"/>
      <c r="Z68" s="1185"/>
      <c r="AA68" s="1185"/>
      <c r="AB68" s="1193" t="s">
        <v>281</v>
      </c>
      <c r="AC68" s="1187"/>
      <c r="AD68" s="1187"/>
      <c r="AE68" s="1187"/>
      <c r="AF68" s="1187"/>
      <c r="AG68" s="1193" t="s">
        <v>282</v>
      </c>
      <c r="AH68" s="1187"/>
      <c r="AI68" s="1187"/>
      <c r="AJ68" s="763" t="s">
        <v>68</v>
      </c>
      <c r="AK68" s="1195" t="s">
        <v>283</v>
      </c>
      <c r="AL68" s="1187"/>
      <c r="AM68" s="1187"/>
      <c r="AN68" s="1187"/>
      <c r="AO68" s="1187"/>
      <c r="AP68" s="1187"/>
      <c r="AQ68" s="756">
        <v>615219400</v>
      </c>
      <c r="AR68" s="779">
        <v>615219400</v>
      </c>
      <c r="AS68" s="774">
        <v>0</v>
      </c>
      <c r="AT68" s="757">
        <v>0</v>
      </c>
      <c r="AU68" s="779">
        <v>478632800</v>
      </c>
      <c r="AV68" s="773">
        <v>136586600</v>
      </c>
      <c r="AW68" s="779">
        <v>478632800</v>
      </c>
      <c r="AX68" s="774">
        <v>0</v>
      </c>
      <c r="AY68" s="779">
        <v>478632800</v>
      </c>
      <c r="AZ68" s="774">
        <v>0</v>
      </c>
      <c r="BA68" s="756">
        <v>478632800</v>
      </c>
      <c r="BB68" s="757">
        <v>0</v>
      </c>
      <c r="BC68" s="757">
        <v>0</v>
      </c>
      <c r="BE68" s="752">
        <f t="shared" si="9"/>
        <v>0.77798717010549412</v>
      </c>
    </row>
    <row r="69" spans="1:57" s="751" customFormat="1" ht="16.5" hidden="1" x14ac:dyDescent="0.2">
      <c r="A69" s="755" t="str">
        <f t="shared" si="10"/>
        <v>A105910</v>
      </c>
      <c r="B69" s="1192" t="s">
        <v>17</v>
      </c>
      <c r="C69" s="1185"/>
      <c r="D69" s="1192" t="s">
        <v>287</v>
      </c>
      <c r="E69" s="1185"/>
      <c r="F69" s="1192" t="s">
        <v>288</v>
      </c>
      <c r="G69" s="1185"/>
      <c r="H69" s="1192" t="s">
        <v>292</v>
      </c>
      <c r="I69" s="1185"/>
      <c r="J69" s="1192" t="s">
        <v>296</v>
      </c>
      <c r="K69" s="1185"/>
      <c r="L69" s="1185"/>
      <c r="M69" s="1192"/>
      <c r="N69" s="1185"/>
      <c r="O69" s="1185"/>
      <c r="P69" s="1192"/>
      <c r="Q69" s="1185"/>
      <c r="R69" s="1193"/>
      <c r="S69" s="1187"/>
      <c r="T69" s="1194" t="s">
        <v>44</v>
      </c>
      <c r="U69" s="1185"/>
      <c r="V69" s="1185"/>
      <c r="W69" s="1185"/>
      <c r="X69" s="1185"/>
      <c r="Y69" s="1185"/>
      <c r="Z69" s="1185"/>
      <c r="AA69" s="1185"/>
      <c r="AB69" s="1193" t="s">
        <v>281</v>
      </c>
      <c r="AC69" s="1187"/>
      <c r="AD69" s="1187"/>
      <c r="AE69" s="1187"/>
      <c r="AF69" s="1187"/>
      <c r="AG69" s="1193" t="s">
        <v>282</v>
      </c>
      <c r="AH69" s="1187"/>
      <c r="AI69" s="1187"/>
      <c r="AJ69" s="763" t="s">
        <v>68</v>
      </c>
      <c r="AK69" s="1195" t="s">
        <v>283</v>
      </c>
      <c r="AL69" s="1187"/>
      <c r="AM69" s="1187"/>
      <c r="AN69" s="1187"/>
      <c r="AO69" s="1187"/>
      <c r="AP69" s="1187"/>
      <c r="AQ69" s="756">
        <v>1190395000</v>
      </c>
      <c r="AR69" s="779">
        <v>1190395000</v>
      </c>
      <c r="AS69" s="774">
        <v>0</v>
      </c>
      <c r="AT69" s="757">
        <v>0</v>
      </c>
      <c r="AU69" s="779">
        <v>956438200</v>
      </c>
      <c r="AV69" s="773">
        <v>233956800</v>
      </c>
      <c r="AW69" s="779">
        <v>956438200</v>
      </c>
      <c r="AX69" s="774">
        <v>0</v>
      </c>
      <c r="AY69" s="779">
        <v>956438200</v>
      </c>
      <c r="AZ69" s="774">
        <v>0</v>
      </c>
      <c r="BA69" s="756">
        <v>956438200</v>
      </c>
      <c r="BB69" s="757">
        <v>0</v>
      </c>
      <c r="BC69" s="757">
        <v>0</v>
      </c>
      <c r="BE69" s="752">
        <f t="shared" si="9"/>
        <v>0.80346288416870026</v>
      </c>
    </row>
    <row r="70" spans="1:57" s="755" customFormat="1" ht="16.5" hidden="1" x14ac:dyDescent="0.2">
      <c r="A70" s="755" t="str">
        <f t="shared" si="10"/>
        <v>A210</v>
      </c>
      <c r="B70" s="1175" t="s">
        <v>17</v>
      </c>
      <c r="C70" s="1190"/>
      <c r="D70" s="1175" t="s">
        <v>290</v>
      </c>
      <c r="E70" s="1190"/>
      <c r="F70" s="1175"/>
      <c r="G70" s="1190"/>
      <c r="H70" s="1175"/>
      <c r="I70" s="1190"/>
      <c r="J70" s="1175"/>
      <c r="K70" s="1190"/>
      <c r="L70" s="1190"/>
      <c r="M70" s="1175"/>
      <c r="N70" s="1190"/>
      <c r="O70" s="1190"/>
      <c r="P70" s="1175"/>
      <c r="Q70" s="1190"/>
      <c r="R70" s="1182"/>
      <c r="S70" s="1191"/>
      <c r="T70" s="1183" t="s">
        <v>11</v>
      </c>
      <c r="U70" s="1190"/>
      <c r="V70" s="1190"/>
      <c r="W70" s="1190"/>
      <c r="X70" s="1190"/>
      <c r="Y70" s="1190"/>
      <c r="Z70" s="1190"/>
      <c r="AA70" s="1190"/>
      <c r="AB70" s="1182" t="s">
        <v>281</v>
      </c>
      <c r="AC70" s="1191"/>
      <c r="AD70" s="1191"/>
      <c r="AE70" s="1191"/>
      <c r="AF70" s="1191"/>
      <c r="AG70" s="1182" t="s">
        <v>282</v>
      </c>
      <c r="AH70" s="1191"/>
      <c r="AI70" s="1191"/>
      <c r="AJ70" s="759" t="s">
        <v>68</v>
      </c>
      <c r="AK70" s="1180" t="s">
        <v>283</v>
      </c>
      <c r="AL70" s="1191"/>
      <c r="AM70" s="1191"/>
      <c r="AN70" s="1191"/>
      <c r="AO70" s="1191"/>
      <c r="AP70" s="1191"/>
      <c r="AQ70" s="734">
        <v>14440414179</v>
      </c>
      <c r="AR70" s="776">
        <v>12975269161.18</v>
      </c>
      <c r="AS70" s="826">
        <v>1465145017.8199999</v>
      </c>
      <c r="AT70" s="754">
        <v>0</v>
      </c>
      <c r="AU70" s="776">
        <v>10961528961.92</v>
      </c>
      <c r="AV70" s="826">
        <v>2013740199.26</v>
      </c>
      <c r="AW70" s="776">
        <v>7824882980.8400002</v>
      </c>
      <c r="AX70" s="826">
        <v>3136645981.0799999</v>
      </c>
      <c r="AY70" s="776">
        <v>7819278987.8400002</v>
      </c>
      <c r="AZ70" s="829">
        <v>5603993</v>
      </c>
      <c r="BA70" s="734">
        <v>7806461237.8400002</v>
      </c>
      <c r="BB70" s="754">
        <v>12817750</v>
      </c>
      <c r="BC70" s="734">
        <v>5882188</v>
      </c>
      <c r="BE70" s="736">
        <f>+AU70/AQ70</f>
        <v>0.75908688116860423</v>
      </c>
    </row>
    <row r="71" spans="1:57" s="755" customFormat="1" ht="16.5" hidden="1" x14ac:dyDescent="0.2">
      <c r="A71" s="755" t="str">
        <f t="shared" si="10"/>
        <v>A213</v>
      </c>
      <c r="B71" s="1175" t="s">
        <v>17</v>
      </c>
      <c r="C71" s="1190"/>
      <c r="D71" s="1175" t="s">
        <v>290</v>
      </c>
      <c r="E71" s="1190"/>
      <c r="F71" s="1175"/>
      <c r="G71" s="1190"/>
      <c r="H71" s="1175"/>
      <c r="I71" s="1190"/>
      <c r="J71" s="1175"/>
      <c r="K71" s="1190"/>
      <c r="L71" s="1190"/>
      <c r="M71" s="1175"/>
      <c r="N71" s="1190"/>
      <c r="O71" s="1190"/>
      <c r="P71" s="1175"/>
      <c r="Q71" s="1190"/>
      <c r="R71" s="1182"/>
      <c r="S71" s="1191"/>
      <c r="T71" s="1183" t="s">
        <v>11</v>
      </c>
      <c r="U71" s="1190"/>
      <c r="V71" s="1190"/>
      <c r="W71" s="1190"/>
      <c r="X71" s="1190"/>
      <c r="Y71" s="1190"/>
      <c r="Z71" s="1190"/>
      <c r="AA71" s="1190"/>
      <c r="AB71" s="1182" t="s">
        <v>281</v>
      </c>
      <c r="AC71" s="1191"/>
      <c r="AD71" s="1191"/>
      <c r="AE71" s="1191"/>
      <c r="AF71" s="1191"/>
      <c r="AG71" s="1182" t="s">
        <v>282</v>
      </c>
      <c r="AH71" s="1191"/>
      <c r="AI71" s="1191"/>
      <c r="AJ71" s="759" t="s">
        <v>311</v>
      </c>
      <c r="AK71" s="1180" t="s">
        <v>329</v>
      </c>
      <c r="AL71" s="1191"/>
      <c r="AM71" s="1191"/>
      <c r="AN71" s="1191"/>
      <c r="AO71" s="1191"/>
      <c r="AP71" s="1191"/>
      <c r="AQ71" s="734">
        <v>4021085821</v>
      </c>
      <c r="AR71" s="776">
        <v>3095106121</v>
      </c>
      <c r="AS71" s="826">
        <v>925979700</v>
      </c>
      <c r="AT71" s="754">
        <v>0</v>
      </c>
      <c r="AU71" s="776">
        <v>1579008641.8199999</v>
      </c>
      <c r="AV71" s="826">
        <v>1516097479.1800001</v>
      </c>
      <c r="AW71" s="776">
        <v>368110787.06</v>
      </c>
      <c r="AX71" s="826">
        <v>1210897854.76</v>
      </c>
      <c r="AY71" s="776">
        <v>360175665.06</v>
      </c>
      <c r="AZ71" s="829">
        <v>7935122</v>
      </c>
      <c r="BA71" s="734">
        <v>358612373.19999999</v>
      </c>
      <c r="BB71" s="754">
        <v>1563291.86</v>
      </c>
      <c r="BC71" s="734">
        <v>0</v>
      </c>
      <c r="BE71" s="736">
        <f t="shared" si="9"/>
        <v>0.39268215405243895</v>
      </c>
    </row>
    <row r="72" spans="1:57" s="751" customFormat="1" ht="16.5" hidden="1" x14ac:dyDescent="0.2">
      <c r="A72" s="755" t="str">
        <f t="shared" si="10"/>
        <v>A2010</v>
      </c>
      <c r="B72" s="1184" t="s">
        <v>17</v>
      </c>
      <c r="C72" s="1185"/>
      <c r="D72" s="1184" t="s">
        <v>290</v>
      </c>
      <c r="E72" s="1185"/>
      <c r="F72" s="1184" t="s">
        <v>288</v>
      </c>
      <c r="G72" s="1185"/>
      <c r="H72" s="1184"/>
      <c r="I72" s="1185"/>
      <c r="J72" s="1184"/>
      <c r="K72" s="1185"/>
      <c r="L72" s="1185"/>
      <c r="M72" s="1184"/>
      <c r="N72" s="1185"/>
      <c r="O72" s="1185"/>
      <c r="P72" s="1184"/>
      <c r="Q72" s="1185"/>
      <c r="R72" s="1188"/>
      <c r="S72" s="1187"/>
      <c r="T72" s="1189" t="s">
        <v>11</v>
      </c>
      <c r="U72" s="1185"/>
      <c r="V72" s="1185"/>
      <c r="W72" s="1185"/>
      <c r="X72" s="1185"/>
      <c r="Y72" s="1185"/>
      <c r="Z72" s="1185"/>
      <c r="AA72" s="1185"/>
      <c r="AB72" s="1188" t="s">
        <v>281</v>
      </c>
      <c r="AC72" s="1187"/>
      <c r="AD72" s="1187"/>
      <c r="AE72" s="1187"/>
      <c r="AF72" s="1187"/>
      <c r="AG72" s="1188" t="s">
        <v>282</v>
      </c>
      <c r="AH72" s="1187"/>
      <c r="AI72" s="1187"/>
      <c r="AJ72" s="762" t="s">
        <v>68</v>
      </c>
      <c r="AK72" s="1186" t="s">
        <v>283</v>
      </c>
      <c r="AL72" s="1187"/>
      <c r="AM72" s="1187"/>
      <c r="AN72" s="1187"/>
      <c r="AO72" s="1187"/>
      <c r="AP72" s="1187"/>
      <c r="AQ72" s="750">
        <v>14440414179</v>
      </c>
      <c r="AR72" s="777">
        <v>12975269161.18</v>
      </c>
      <c r="AS72" s="768">
        <v>1465145017.8199999</v>
      </c>
      <c r="AT72" s="753">
        <v>0</v>
      </c>
      <c r="AU72" s="777">
        <v>10961528961.92</v>
      </c>
      <c r="AV72" s="768">
        <v>2013740199.26</v>
      </c>
      <c r="AW72" s="777">
        <v>7824882980.8400002</v>
      </c>
      <c r="AX72" s="768">
        <v>3136645981.0799999</v>
      </c>
      <c r="AY72" s="777">
        <v>7819278987.8400002</v>
      </c>
      <c r="AZ72" s="768">
        <v>5603993</v>
      </c>
      <c r="BA72" s="750">
        <v>7806461237.8400002</v>
      </c>
      <c r="BB72" s="750">
        <v>12817750</v>
      </c>
      <c r="BC72" s="750">
        <v>5882188</v>
      </c>
      <c r="BE72" s="752">
        <f t="shared" si="9"/>
        <v>0.75908688116860423</v>
      </c>
    </row>
    <row r="73" spans="1:57" s="751" customFormat="1" ht="16.5" hidden="1" x14ac:dyDescent="0.2">
      <c r="A73" s="755" t="str">
        <f t="shared" si="10"/>
        <v>A2013</v>
      </c>
      <c r="B73" s="1184" t="s">
        <v>17</v>
      </c>
      <c r="C73" s="1185"/>
      <c r="D73" s="1184" t="s">
        <v>290</v>
      </c>
      <c r="E73" s="1185"/>
      <c r="F73" s="1184" t="s">
        <v>288</v>
      </c>
      <c r="G73" s="1185"/>
      <c r="H73" s="1184"/>
      <c r="I73" s="1185"/>
      <c r="J73" s="1184"/>
      <c r="K73" s="1185"/>
      <c r="L73" s="1185"/>
      <c r="M73" s="1184"/>
      <c r="N73" s="1185"/>
      <c r="O73" s="1185"/>
      <c r="P73" s="1184"/>
      <c r="Q73" s="1185"/>
      <c r="R73" s="1188"/>
      <c r="S73" s="1187"/>
      <c r="T73" s="1189" t="s">
        <v>11</v>
      </c>
      <c r="U73" s="1185"/>
      <c r="V73" s="1185"/>
      <c r="W73" s="1185"/>
      <c r="X73" s="1185"/>
      <c r="Y73" s="1185"/>
      <c r="Z73" s="1185"/>
      <c r="AA73" s="1185"/>
      <c r="AB73" s="1188" t="s">
        <v>281</v>
      </c>
      <c r="AC73" s="1187"/>
      <c r="AD73" s="1187"/>
      <c r="AE73" s="1187"/>
      <c r="AF73" s="1187"/>
      <c r="AG73" s="1188" t="s">
        <v>282</v>
      </c>
      <c r="AH73" s="1187"/>
      <c r="AI73" s="1187"/>
      <c r="AJ73" s="762" t="s">
        <v>311</v>
      </c>
      <c r="AK73" s="1186" t="s">
        <v>329</v>
      </c>
      <c r="AL73" s="1187"/>
      <c r="AM73" s="1187"/>
      <c r="AN73" s="1187"/>
      <c r="AO73" s="1187"/>
      <c r="AP73" s="1187"/>
      <c r="AQ73" s="750">
        <v>4021085821</v>
      </c>
      <c r="AR73" s="777">
        <v>3095106121</v>
      </c>
      <c r="AS73" s="768">
        <v>925979700</v>
      </c>
      <c r="AT73" s="753">
        <v>0</v>
      </c>
      <c r="AU73" s="777">
        <v>1579008641.8199999</v>
      </c>
      <c r="AV73" s="768">
        <v>1516097479.1800001</v>
      </c>
      <c r="AW73" s="777">
        <v>368110787.06</v>
      </c>
      <c r="AX73" s="768">
        <v>1210897854.76</v>
      </c>
      <c r="AY73" s="777">
        <v>360175665.06</v>
      </c>
      <c r="AZ73" s="768">
        <v>7935122</v>
      </c>
      <c r="BA73" s="750">
        <v>358612373.19999999</v>
      </c>
      <c r="BB73" s="750">
        <v>1563291.86</v>
      </c>
      <c r="BC73" s="753">
        <v>0</v>
      </c>
      <c r="BE73" s="752">
        <f t="shared" si="9"/>
        <v>0.39268215405243895</v>
      </c>
    </row>
    <row r="74" spans="1:57" s="751" customFormat="1" ht="16.5" hidden="1" x14ac:dyDescent="0.2">
      <c r="A74" s="755" t="str">
        <f t="shared" si="10"/>
        <v>A20310</v>
      </c>
      <c r="B74" s="1184" t="s">
        <v>17</v>
      </c>
      <c r="C74" s="1185"/>
      <c r="D74" s="1184" t="s">
        <v>290</v>
      </c>
      <c r="E74" s="1185"/>
      <c r="F74" s="1184" t="s">
        <v>288</v>
      </c>
      <c r="G74" s="1185"/>
      <c r="H74" s="1184" t="s">
        <v>297</v>
      </c>
      <c r="I74" s="1185"/>
      <c r="J74" s="1184"/>
      <c r="K74" s="1185"/>
      <c r="L74" s="1185"/>
      <c r="M74" s="1184"/>
      <c r="N74" s="1185"/>
      <c r="O74" s="1185"/>
      <c r="P74" s="1184"/>
      <c r="Q74" s="1185"/>
      <c r="R74" s="1188"/>
      <c r="S74" s="1187"/>
      <c r="T74" s="1189" t="s">
        <v>209</v>
      </c>
      <c r="U74" s="1185"/>
      <c r="V74" s="1185"/>
      <c r="W74" s="1185"/>
      <c r="X74" s="1185"/>
      <c r="Y74" s="1185"/>
      <c r="Z74" s="1185"/>
      <c r="AA74" s="1185"/>
      <c r="AB74" s="1188" t="s">
        <v>281</v>
      </c>
      <c r="AC74" s="1187"/>
      <c r="AD74" s="1187"/>
      <c r="AE74" s="1187"/>
      <c r="AF74" s="1187"/>
      <c r="AG74" s="1188" t="s">
        <v>282</v>
      </c>
      <c r="AH74" s="1187"/>
      <c r="AI74" s="1187"/>
      <c r="AJ74" s="762" t="s">
        <v>68</v>
      </c>
      <c r="AK74" s="1186" t="s">
        <v>283</v>
      </c>
      <c r="AL74" s="1187"/>
      <c r="AM74" s="1187"/>
      <c r="AN74" s="1187"/>
      <c r="AO74" s="1187"/>
      <c r="AP74" s="1187"/>
      <c r="AQ74" s="750">
        <v>343000000</v>
      </c>
      <c r="AR74" s="777">
        <v>313661563</v>
      </c>
      <c r="AS74" s="768">
        <v>29338437</v>
      </c>
      <c r="AT74" s="753">
        <v>0</v>
      </c>
      <c r="AU74" s="777">
        <v>313661563</v>
      </c>
      <c r="AV74" s="769">
        <v>0</v>
      </c>
      <c r="AW74" s="777">
        <v>313661563</v>
      </c>
      <c r="AX74" s="769">
        <v>0</v>
      </c>
      <c r="AY74" s="777">
        <v>313661563</v>
      </c>
      <c r="AZ74" s="769">
        <v>0</v>
      </c>
      <c r="BA74" s="750">
        <v>313661563</v>
      </c>
      <c r="BB74" s="753">
        <v>0</v>
      </c>
      <c r="BC74" s="753">
        <v>0</v>
      </c>
      <c r="BE74" s="752">
        <f t="shared" si="9"/>
        <v>0.91446519825072892</v>
      </c>
    </row>
    <row r="75" spans="1:57" s="751" customFormat="1" ht="16.5" hidden="1" x14ac:dyDescent="0.2">
      <c r="A75" s="755" t="str">
        <f t="shared" si="10"/>
        <v>A2035010</v>
      </c>
      <c r="B75" s="1184" t="s">
        <v>17</v>
      </c>
      <c r="C75" s="1185"/>
      <c r="D75" s="1184" t="s">
        <v>290</v>
      </c>
      <c r="E75" s="1185"/>
      <c r="F75" s="1184" t="s">
        <v>288</v>
      </c>
      <c r="G75" s="1185"/>
      <c r="H75" s="1184" t="s">
        <v>297</v>
      </c>
      <c r="I75" s="1185"/>
      <c r="J75" s="1184" t="s">
        <v>303</v>
      </c>
      <c r="K75" s="1185"/>
      <c r="L75" s="1185"/>
      <c r="M75" s="1184"/>
      <c r="N75" s="1185"/>
      <c r="O75" s="1185"/>
      <c r="P75" s="1184"/>
      <c r="Q75" s="1185"/>
      <c r="R75" s="1188"/>
      <c r="S75" s="1187"/>
      <c r="T75" s="1189" t="s">
        <v>216</v>
      </c>
      <c r="U75" s="1185"/>
      <c r="V75" s="1185"/>
      <c r="W75" s="1185"/>
      <c r="X75" s="1185"/>
      <c r="Y75" s="1185"/>
      <c r="Z75" s="1185"/>
      <c r="AA75" s="1185"/>
      <c r="AB75" s="1188" t="s">
        <v>281</v>
      </c>
      <c r="AC75" s="1187"/>
      <c r="AD75" s="1187"/>
      <c r="AE75" s="1187"/>
      <c r="AF75" s="1187"/>
      <c r="AG75" s="1188" t="s">
        <v>282</v>
      </c>
      <c r="AH75" s="1187"/>
      <c r="AI75" s="1187"/>
      <c r="AJ75" s="762" t="s">
        <v>68</v>
      </c>
      <c r="AK75" s="1186" t="s">
        <v>283</v>
      </c>
      <c r="AL75" s="1187"/>
      <c r="AM75" s="1187"/>
      <c r="AN75" s="1187"/>
      <c r="AO75" s="1187"/>
      <c r="AP75" s="1187"/>
      <c r="AQ75" s="750">
        <v>341000000</v>
      </c>
      <c r="AR75" s="777">
        <v>313661563</v>
      </c>
      <c r="AS75" s="768">
        <v>27338437</v>
      </c>
      <c r="AT75" s="753">
        <v>0</v>
      </c>
      <c r="AU75" s="777">
        <v>313661563</v>
      </c>
      <c r="AV75" s="769">
        <v>0</v>
      </c>
      <c r="AW75" s="777">
        <v>313661563</v>
      </c>
      <c r="AX75" s="769">
        <v>0</v>
      </c>
      <c r="AY75" s="777">
        <v>313661563</v>
      </c>
      <c r="AZ75" s="769">
        <v>0</v>
      </c>
      <c r="BA75" s="750">
        <v>313661563</v>
      </c>
      <c r="BB75" s="753">
        <v>0</v>
      </c>
      <c r="BC75" s="753">
        <v>0</v>
      </c>
      <c r="BE75" s="752">
        <f t="shared" si="9"/>
        <v>0.91982863049853369</v>
      </c>
    </row>
    <row r="76" spans="1:57" s="751" customFormat="1" ht="16.5" hidden="1" x14ac:dyDescent="0.2">
      <c r="A76" s="755" t="str">
        <f t="shared" si="10"/>
        <v>A20350210</v>
      </c>
      <c r="B76" s="1192" t="s">
        <v>17</v>
      </c>
      <c r="C76" s="1185"/>
      <c r="D76" s="1192" t="s">
        <v>290</v>
      </c>
      <c r="E76" s="1185"/>
      <c r="F76" s="1192" t="s">
        <v>288</v>
      </c>
      <c r="G76" s="1185"/>
      <c r="H76" s="1192" t="s">
        <v>297</v>
      </c>
      <c r="I76" s="1185"/>
      <c r="J76" s="1192" t="s">
        <v>303</v>
      </c>
      <c r="K76" s="1185"/>
      <c r="L76" s="1185"/>
      <c r="M76" s="1192" t="s">
        <v>290</v>
      </c>
      <c r="N76" s="1185"/>
      <c r="O76" s="1185"/>
      <c r="P76" s="1192"/>
      <c r="Q76" s="1185"/>
      <c r="R76" s="1193"/>
      <c r="S76" s="1187"/>
      <c r="T76" s="1194" t="s">
        <v>45</v>
      </c>
      <c r="U76" s="1185"/>
      <c r="V76" s="1185"/>
      <c r="W76" s="1185"/>
      <c r="X76" s="1185"/>
      <c r="Y76" s="1185"/>
      <c r="Z76" s="1185"/>
      <c r="AA76" s="1185"/>
      <c r="AB76" s="1193" t="s">
        <v>281</v>
      </c>
      <c r="AC76" s="1187"/>
      <c r="AD76" s="1187"/>
      <c r="AE76" s="1187"/>
      <c r="AF76" s="1187"/>
      <c r="AG76" s="1193" t="s">
        <v>282</v>
      </c>
      <c r="AH76" s="1187"/>
      <c r="AI76" s="1187"/>
      <c r="AJ76" s="763" t="s">
        <v>68</v>
      </c>
      <c r="AK76" s="1195" t="s">
        <v>283</v>
      </c>
      <c r="AL76" s="1187"/>
      <c r="AM76" s="1187"/>
      <c r="AN76" s="1187"/>
      <c r="AO76" s="1187"/>
      <c r="AP76" s="1187"/>
      <c r="AQ76" s="756">
        <v>6376304</v>
      </c>
      <c r="AR76" s="779">
        <v>6217875</v>
      </c>
      <c r="AS76" s="773">
        <v>158429</v>
      </c>
      <c r="AT76" s="757">
        <v>0</v>
      </c>
      <c r="AU76" s="779">
        <v>6217875</v>
      </c>
      <c r="AV76" s="774">
        <v>0</v>
      </c>
      <c r="AW76" s="779">
        <v>6217875</v>
      </c>
      <c r="AX76" s="774">
        <v>0</v>
      </c>
      <c r="AY76" s="779">
        <v>6217875</v>
      </c>
      <c r="AZ76" s="774">
        <v>0</v>
      </c>
      <c r="BA76" s="756">
        <v>6217875</v>
      </c>
      <c r="BB76" s="757">
        <v>0</v>
      </c>
      <c r="BC76" s="757">
        <v>0</v>
      </c>
      <c r="BE76" s="752">
        <f t="shared" si="9"/>
        <v>0.97515347448929657</v>
      </c>
    </row>
    <row r="77" spans="1:57" s="751" customFormat="1" ht="16.5" hidden="1" x14ac:dyDescent="0.2">
      <c r="A77" s="755" t="str">
        <f t="shared" si="10"/>
        <v>A20350310</v>
      </c>
      <c r="B77" s="1192" t="s">
        <v>17</v>
      </c>
      <c r="C77" s="1185"/>
      <c r="D77" s="1192" t="s">
        <v>290</v>
      </c>
      <c r="E77" s="1185"/>
      <c r="F77" s="1192" t="s">
        <v>288</v>
      </c>
      <c r="G77" s="1185"/>
      <c r="H77" s="1192" t="s">
        <v>297</v>
      </c>
      <c r="I77" s="1185"/>
      <c r="J77" s="1192" t="s">
        <v>303</v>
      </c>
      <c r="K77" s="1185"/>
      <c r="L77" s="1185"/>
      <c r="M77" s="1192" t="s">
        <v>297</v>
      </c>
      <c r="N77" s="1185"/>
      <c r="O77" s="1185"/>
      <c r="P77" s="1192"/>
      <c r="Q77" s="1185"/>
      <c r="R77" s="1193"/>
      <c r="S77" s="1187"/>
      <c r="T77" s="1194" t="s">
        <v>46</v>
      </c>
      <c r="U77" s="1185"/>
      <c r="V77" s="1185"/>
      <c r="W77" s="1185"/>
      <c r="X77" s="1185"/>
      <c r="Y77" s="1185"/>
      <c r="Z77" s="1185"/>
      <c r="AA77" s="1185"/>
      <c r="AB77" s="1193" t="s">
        <v>281</v>
      </c>
      <c r="AC77" s="1187"/>
      <c r="AD77" s="1187"/>
      <c r="AE77" s="1187"/>
      <c r="AF77" s="1187"/>
      <c r="AG77" s="1193" t="s">
        <v>282</v>
      </c>
      <c r="AH77" s="1187"/>
      <c r="AI77" s="1187"/>
      <c r="AJ77" s="763" t="s">
        <v>68</v>
      </c>
      <c r="AK77" s="1195" t="s">
        <v>283</v>
      </c>
      <c r="AL77" s="1187"/>
      <c r="AM77" s="1187"/>
      <c r="AN77" s="1187"/>
      <c r="AO77" s="1187"/>
      <c r="AP77" s="1187"/>
      <c r="AQ77" s="756">
        <v>324023696</v>
      </c>
      <c r="AR77" s="779">
        <v>307443688</v>
      </c>
      <c r="AS77" s="773">
        <v>16580008</v>
      </c>
      <c r="AT77" s="757">
        <v>0</v>
      </c>
      <c r="AU77" s="779">
        <v>307443688</v>
      </c>
      <c r="AV77" s="774">
        <v>0</v>
      </c>
      <c r="AW77" s="779">
        <v>307443688</v>
      </c>
      <c r="AX77" s="774">
        <v>0</v>
      </c>
      <c r="AY77" s="779">
        <v>307443688</v>
      </c>
      <c r="AZ77" s="774">
        <v>0</v>
      </c>
      <c r="BA77" s="756">
        <v>307443688</v>
      </c>
      <c r="BB77" s="757">
        <v>0</v>
      </c>
      <c r="BC77" s="757">
        <v>0</v>
      </c>
      <c r="BE77" s="752">
        <f t="shared" si="9"/>
        <v>0.94883087809726119</v>
      </c>
    </row>
    <row r="78" spans="1:57" s="751" customFormat="1" ht="16.5" hidden="1" x14ac:dyDescent="0.2">
      <c r="A78" s="755" t="str">
        <f t="shared" si="10"/>
        <v>A203501610</v>
      </c>
      <c r="B78" s="1192" t="s">
        <v>17</v>
      </c>
      <c r="C78" s="1185"/>
      <c r="D78" s="1192" t="s">
        <v>290</v>
      </c>
      <c r="E78" s="1185"/>
      <c r="F78" s="1192" t="s">
        <v>288</v>
      </c>
      <c r="G78" s="1185"/>
      <c r="H78" s="1192" t="s">
        <v>297</v>
      </c>
      <c r="I78" s="1185"/>
      <c r="J78" s="1192" t="s">
        <v>303</v>
      </c>
      <c r="K78" s="1185"/>
      <c r="L78" s="1185"/>
      <c r="M78" s="1192" t="s">
        <v>26</v>
      </c>
      <c r="N78" s="1185"/>
      <c r="O78" s="1185"/>
      <c r="P78" s="1192"/>
      <c r="Q78" s="1185"/>
      <c r="R78" s="1193"/>
      <c r="S78" s="1187"/>
      <c r="T78" s="1194" t="s">
        <v>47</v>
      </c>
      <c r="U78" s="1185"/>
      <c r="V78" s="1185"/>
      <c r="W78" s="1185"/>
      <c r="X78" s="1185"/>
      <c r="Y78" s="1185"/>
      <c r="Z78" s="1185"/>
      <c r="AA78" s="1185"/>
      <c r="AB78" s="1193" t="s">
        <v>281</v>
      </c>
      <c r="AC78" s="1187"/>
      <c r="AD78" s="1187"/>
      <c r="AE78" s="1187"/>
      <c r="AF78" s="1187"/>
      <c r="AG78" s="1193" t="s">
        <v>282</v>
      </c>
      <c r="AH78" s="1187"/>
      <c r="AI78" s="1187"/>
      <c r="AJ78" s="763" t="s">
        <v>68</v>
      </c>
      <c r="AK78" s="1195" t="s">
        <v>283</v>
      </c>
      <c r="AL78" s="1187"/>
      <c r="AM78" s="1187"/>
      <c r="AN78" s="1187"/>
      <c r="AO78" s="1187"/>
      <c r="AP78" s="1187"/>
      <c r="AQ78" s="756">
        <v>10000000</v>
      </c>
      <c r="AR78" s="780">
        <v>0</v>
      </c>
      <c r="AS78" s="773">
        <v>10000000</v>
      </c>
      <c r="AT78" s="757">
        <v>0</v>
      </c>
      <c r="AU78" s="780">
        <v>0</v>
      </c>
      <c r="AV78" s="774">
        <v>0</v>
      </c>
      <c r="AW78" s="780">
        <v>0</v>
      </c>
      <c r="AX78" s="774">
        <v>0</v>
      </c>
      <c r="AY78" s="780">
        <v>0</v>
      </c>
      <c r="AZ78" s="774">
        <v>0</v>
      </c>
      <c r="BA78" s="757">
        <v>0</v>
      </c>
      <c r="BB78" s="757">
        <v>0</v>
      </c>
      <c r="BC78" s="757">
        <v>0</v>
      </c>
      <c r="BE78" s="752">
        <f t="shared" si="9"/>
        <v>0</v>
      </c>
    </row>
    <row r="79" spans="1:57" s="751" customFormat="1" ht="16.5" hidden="1" x14ac:dyDescent="0.2">
      <c r="A79" s="755" t="str">
        <f t="shared" si="10"/>
        <v>A203509010</v>
      </c>
      <c r="B79" s="1192" t="s">
        <v>17</v>
      </c>
      <c r="C79" s="1185"/>
      <c r="D79" s="1192" t="s">
        <v>290</v>
      </c>
      <c r="E79" s="1185"/>
      <c r="F79" s="1192" t="s">
        <v>288</v>
      </c>
      <c r="G79" s="1185"/>
      <c r="H79" s="1192" t="s">
        <v>297</v>
      </c>
      <c r="I79" s="1185"/>
      <c r="J79" s="1192" t="s">
        <v>303</v>
      </c>
      <c r="K79" s="1185"/>
      <c r="L79" s="1185"/>
      <c r="M79" s="1192" t="s">
        <v>304</v>
      </c>
      <c r="N79" s="1185"/>
      <c r="O79" s="1185"/>
      <c r="P79" s="1192"/>
      <c r="Q79" s="1185"/>
      <c r="R79" s="1193"/>
      <c r="S79" s="1187"/>
      <c r="T79" s="1194" t="s">
        <v>48</v>
      </c>
      <c r="U79" s="1185"/>
      <c r="V79" s="1185"/>
      <c r="W79" s="1185"/>
      <c r="X79" s="1185"/>
      <c r="Y79" s="1185"/>
      <c r="Z79" s="1185"/>
      <c r="AA79" s="1185"/>
      <c r="AB79" s="1193" t="s">
        <v>281</v>
      </c>
      <c r="AC79" s="1187"/>
      <c r="AD79" s="1187"/>
      <c r="AE79" s="1187"/>
      <c r="AF79" s="1187"/>
      <c r="AG79" s="1193" t="s">
        <v>282</v>
      </c>
      <c r="AH79" s="1187"/>
      <c r="AI79" s="1187"/>
      <c r="AJ79" s="763" t="s">
        <v>68</v>
      </c>
      <c r="AK79" s="1195" t="s">
        <v>283</v>
      </c>
      <c r="AL79" s="1187"/>
      <c r="AM79" s="1187"/>
      <c r="AN79" s="1187"/>
      <c r="AO79" s="1187"/>
      <c r="AP79" s="1187"/>
      <c r="AQ79" s="756">
        <v>600000</v>
      </c>
      <c r="AR79" s="780">
        <v>0</v>
      </c>
      <c r="AS79" s="773">
        <v>600000</v>
      </c>
      <c r="AT79" s="757">
        <v>0</v>
      </c>
      <c r="AU79" s="780">
        <v>0</v>
      </c>
      <c r="AV79" s="774">
        <v>0</v>
      </c>
      <c r="AW79" s="780">
        <v>0</v>
      </c>
      <c r="AX79" s="774">
        <v>0</v>
      </c>
      <c r="AY79" s="780">
        <v>0</v>
      </c>
      <c r="AZ79" s="774">
        <v>0</v>
      </c>
      <c r="BA79" s="757">
        <v>0</v>
      </c>
      <c r="BB79" s="757">
        <v>0</v>
      </c>
      <c r="BC79" s="757">
        <v>0</v>
      </c>
      <c r="BE79" s="752">
        <f t="shared" si="9"/>
        <v>0</v>
      </c>
    </row>
    <row r="80" spans="1:57" s="751" customFormat="1" ht="16.5" hidden="1" x14ac:dyDescent="0.2">
      <c r="A80" s="755" t="str">
        <f t="shared" si="10"/>
        <v>A2035110</v>
      </c>
      <c r="B80" s="1184" t="s">
        <v>17</v>
      </c>
      <c r="C80" s="1185"/>
      <c r="D80" s="1184" t="s">
        <v>290</v>
      </c>
      <c r="E80" s="1185"/>
      <c r="F80" s="1184" t="s">
        <v>288</v>
      </c>
      <c r="G80" s="1185"/>
      <c r="H80" s="1184" t="s">
        <v>297</v>
      </c>
      <c r="I80" s="1185"/>
      <c r="J80" s="1184" t="s">
        <v>305</v>
      </c>
      <c r="K80" s="1185"/>
      <c r="L80" s="1185"/>
      <c r="M80" s="1184"/>
      <c r="N80" s="1185"/>
      <c r="O80" s="1185"/>
      <c r="P80" s="1184"/>
      <c r="Q80" s="1185"/>
      <c r="R80" s="1188"/>
      <c r="S80" s="1187"/>
      <c r="T80" s="1189" t="s">
        <v>212</v>
      </c>
      <c r="U80" s="1185"/>
      <c r="V80" s="1185"/>
      <c r="W80" s="1185"/>
      <c r="X80" s="1185"/>
      <c r="Y80" s="1185"/>
      <c r="Z80" s="1185"/>
      <c r="AA80" s="1185"/>
      <c r="AB80" s="1188" t="s">
        <v>281</v>
      </c>
      <c r="AC80" s="1187"/>
      <c r="AD80" s="1187"/>
      <c r="AE80" s="1187"/>
      <c r="AF80" s="1187"/>
      <c r="AG80" s="1188" t="s">
        <v>282</v>
      </c>
      <c r="AH80" s="1187"/>
      <c r="AI80" s="1187"/>
      <c r="AJ80" s="762" t="s">
        <v>68</v>
      </c>
      <c r="AK80" s="1186" t="s">
        <v>283</v>
      </c>
      <c r="AL80" s="1187"/>
      <c r="AM80" s="1187"/>
      <c r="AN80" s="1187"/>
      <c r="AO80" s="1187"/>
      <c r="AP80" s="1187"/>
      <c r="AQ80" s="750">
        <v>2000000</v>
      </c>
      <c r="AR80" s="778">
        <v>0</v>
      </c>
      <c r="AS80" s="768">
        <v>2000000</v>
      </c>
      <c r="AT80" s="753">
        <v>0</v>
      </c>
      <c r="AU80" s="778">
        <v>0</v>
      </c>
      <c r="AV80" s="769">
        <v>0</v>
      </c>
      <c r="AW80" s="778">
        <v>0</v>
      </c>
      <c r="AX80" s="769">
        <v>0</v>
      </c>
      <c r="AY80" s="778">
        <v>0</v>
      </c>
      <c r="AZ80" s="769">
        <v>0</v>
      </c>
      <c r="BA80" s="753">
        <v>0</v>
      </c>
      <c r="BB80" s="753">
        <v>0</v>
      </c>
      <c r="BC80" s="753">
        <v>0</v>
      </c>
      <c r="BE80" s="752">
        <f t="shared" si="9"/>
        <v>0</v>
      </c>
    </row>
    <row r="81" spans="1:57" s="751" customFormat="1" ht="16.5" hidden="1" x14ac:dyDescent="0.2">
      <c r="A81" s="755" t="str">
        <f t="shared" si="10"/>
        <v>A20351110</v>
      </c>
      <c r="B81" s="1192" t="s">
        <v>17</v>
      </c>
      <c r="C81" s="1185"/>
      <c r="D81" s="1192" t="s">
        <v>290</v>
      </c>
      <c r="E81" s="1185"/>
      <c r="F81" s="1192" t="s">
        <v>288</v>
      </c>
      <c r="G81" s="1185"/>
      <c r="H81" s="1192" t="s">
        <v>297</v>
      </c>
      <c r="I81" s="1185"/>
      <c r="J81" s="1192" t="s">
        <v>305</v>
      </c>
      <c r="K81" s="1185"/>
      <c r="L81" s="1185"/>
      <c r="M81" s="1192" t="s">
        <v>287</v>
      </c>
      <c r="N81" s="1185"/>
      <c r="O81" s="1185"/>
      <c r="P81" s="1192"/>
      <c r="Q81" s="1185"/>
      <c r="R81" s="1193"/>
      <c r="S81" s="1187"/>
      <c r="T81" s="1194" t="s">
        <v>49</v>
      </c>
      <c r="U81" s="1185"/>
      <c r="V81" s="1185"/>
      <c r="W81" s="1185"/>
      <c r="X81" s="1185"/>
      <c r="Y81" s="1185"/>
      <c r="Z81" s="1185"/>
      <c r="AA81" s="1185"/>
      <c r="AB81" s="1193" t="s">
        <v>281</v>
      </c>
      <c r="AC81" s="1187"/>
      <c r="AD81" s="1187"/>
      <c r="AE81" s="1187"/>
      <c r="AF81" s="1187"/>
      <c r="AG81" s="1193" t="s">
        <v>282</v>
      </c>
      <c r="AH81" s="1187"/>
      <c r="AI81" s="1187"/>
      <c r="AJ81" s="763" t="s">
        <v>68</v>
      </c>
      <c r="AK81" s="1195" t="s">
        <v>283</v>
      </c>
      <c r="AL81" s="1187"/>
      <c r="AM81" s="1187"/>
      <c r="AN81" s="1187"/>
      <c r="AO81" s="1187"/>
      <c r="AP81" s="1187"/>
      <c r="AQ81" s="756">
        <v>1000000</v>
      </c>
      <c r="AR81" s="780">
        <v>0</v>
      </c>
      <c r="AS81" s="773">
        <v>1000000</v>
      </c>
      <c r="AT81" s="757">
        <v>0</v>
      </c>
      <c r="AU81" s="780">
        <v>0</v>
      </c>
      <c r="AV81" s="774">
        <v>0</v>
      </c>
      <c r="AW81" s="780">
        <v>0</v>
      </c>
      <c r="AX81" s="774">
        <v>0</v>
      </c>
      <c r="AY81" s="780">
        <v>0</v>
      </c>
      <c r="AZ81" s="774">
        <v>0</v>
      </c>
      <c r="BA81" s="757">
        <v>0</v>
      </c>
      <c r="BB81" s="757">
        <v>0</v>
      </c>
      <c r="BC81" s="757">
        <v>0</v>
      </c>
      <c r="BE81" s="752">
        <f t="shared" si="9"/>
        <v>0</v>
      </c>
    </row>
    <row r="82" spans="1:57" s="751" customFormat="1" ht="16.5" hidden="1" x14ac:dyDescent="0.2">
      <c r="A82" s="755" t="str">
        <f t="shared" si="10"/>
        <v>A20351210</v>
      </c>
      <c r="B82" s="1192" t="s">
        <v>17</v>
      </c>
      <c r="C82" s="1185"/>
      <c r="D82" s="1192" t="s">
        <v>290</v>
      </c>
      <c r="E82" s="1185"/>
      <c r="F82" s="1192" t="s">
        <v>288</v>
      </c>
      <c r="G82" s="1185"/>
      <c r="H82" s="1192" t="s">
        <v>297</v>
      </c>
      <c r="I82" s="1185"/>
      <c r="J82" s="1192" t="s">
        <v>305</v>
      </c>
      <c r="K82" s="1185"/>
      <c r="L82" s="1185"/>
      <c r="M82" s="1192" t="s">
        <v>290</v>
      </c>
      <c r="N82" s="1185"/>
      <c r="O82" s="1185"/>
      <c r="P82" s="1192"/>
      <c r="Q82" s="1185"/>
      <c r="R82" s="1193"/>
      <c r="S82" s="1187"/>
      <c r="T82" s="1194" t="s">
        <v>50</v>
      </c>
      <c r="U82" s="1185"/>
      <c r="V82" s="1185"/>
      <c r="W82" s="1185"/>
      <c r="X82" s="1185"/>
      <c r="Y82" s="1185"/>
      <c r="Z82" s="1185"/>
      <c r="AA82" s="1185"/>
      <c r="AB82" s="1193" t="s">
        <v>281</v>
      </c>
      <c r="AC82" s="1187"/>
      <c r="AD82" s="1187"/>
      <c r="AE82" s="1187"/>
      <c r="AF82" s="1187"/>
      <c r="AG82" s="1193" t="s">
        <v>282</v>
      </c>
      <c r="AH82" s="1187"/>
      <c r="AI82" s="1187"/>
      <c r="AJ82" s="763" t="s">
        <v>68</v>
      </c>
      <c r="AK82" s="1195" t="s">
        <v>283</v>
      </c>
      <c r="AL82" s="1187"/>
      <c r="AM82" s="1187"/>
      <c r="AN82" s="1187"/>
      <c r="AO82" s="1187"/>
      <c r="AP82" s="1187"/>
      <c r="AQ82" s="756">
        <v>1000000</v>
      </c>
      <c r="AR82" s="780">
        <v>0</v>
      </c>
      <c r="AS82" s="773">
        <v>1000000</v>
      </c>
      <c r="AT82" s="757">
        <v>0</v>
      </c>
      <c r="AU82" s="780">
        <v>0</v>
      </c>
      <c r="AV82" s="774">
        <v>0</v>
      </c>
      <c r="AW82" s="780">
        <v>0</v>
      </c>
      <c r="AX82" s="774">
        <v>0</v>
      </c>
      <c r="AY82" s="780">
        <v>0</v>
      </c>
      <c r="AZ82" s="774">
        <v>0</v>
      </c>
      <c r="BA82" s="757">
        <v>0</v>
      </c>
      <c r="BB82" s="757">
        <v>0</v>
      </c>
      <c r="BC82" s="757">
        <v>0</v>
      </c>
      <c r="BE82" s="752">
        <f t="shared" si="9"/>
        <v>0</v>
      </c>
    </row>
    <row r="83" spans="1:57" s="751" customFormat="1" ht="16.5" hidden="1" x14ac:dyDescent="0.2">
      <c r="A83" s="755" t="str">
        <f t="shared" si="10"/>
        <v>A20410</v>
      </c>
      <c r="B83" s="1192" t="s">
        <v>17</v>
      </c>
      <c r="C83" s="1185"/>
      <c r="D83" s="1192" t="s">
        <v>290</v>
      </c>
      <c r="E83" s="1185"/>
      <c r="F83" s="1192" t="s">
        <v>288</v>
      </c>
      <c r="G83" s="1185"/>
      <c r="H83" s="1192" t="s">
        <v>291</v>
      </c>
      <c r="I83" s="1185"/>
      <c r="J83" s="1192"/>
      <c r="K83" s="1185"/>
      <c r="L83" s="1185"/>
      <c r="M83" s="1192"/>
      <c r="N83" s="1185"/>
      <c r="O83" s="1185"/>
      <c r="P83" s="1192"/>
      <c r="Q83" s="1185"/>
      <c r="R83" s="1193"/>
      <c r="S83" s="1187"/>
      <c r="T83" s="1194" t="s">
        <v>214</v>
      </c>
      <c r="U83" s="1185"/>
      <c r="V83" s="1185"/>
      <c r="W83" s="1185"/>
      <c r="X83" s="1185"/>
      <c r="Y83" s="1185"/>
      <c r="Z83" s="1185"/>
      <c r="AA83" s="1185"/>
      <c r="AB83" s="1193" t="s">
        <v>281</v>
      </c>
      <c r="AC83" s="1187"/>
      <c r="AD83" s="1187"/>
      <c r="AE83" s="1187"/>
      <c r="AF83" s="1187"/>
      <c r="AG83" s="1193" t="s">
        <v>282</v>
      </c>
      <c r="AH83" s="1187"/>
      <c r="AI83" s="1187"/>
      <c r="AJ83" s="763" t="s">
        <v>68</v>
      </c>
      <c r="AK83" s="1195" t="s">
        <v>283</v>
      </c>
      <c r="AL83" s="1187"/>
      <c r="AM83" s="1187"/>
      <c r="AN83" s="1187"/>
      <c r="AO83" s="1187"/>
      <c r="AP83" s="1187"/>
      <c r="AQ83" s="756">
        <v>14097414179</v>
      </c>
      <c r="AR83" s="779">
        <v>12661607598.18</v>
      </c>
      <c r="AS83" s="773">
        <v>1435806580.8199999</v>
      </c>
      <c r="AT83" s="757">
        <v>0</v>
      </c>
      <c r="AU83" s="779">
        <v>10647867398.92</v>
      </c>
      <c r="AV83" s="773">
        <v>2013740199.26</v>
      </c>
      <c r="AW83" s="779">
        <v>7511221417.8400002</v>
      </c>
      <c r="AX83" s="773">
        <v>3136645981.0799999</v>
      </c>
      <c r="AY83" s="779">
        <v>7505617424.8400002</v>
      </c>
      <c r="AZ83" s="773">
        <v>5603993</v>
      </c>
      <c r="BA83" s="756">
        <v>7492799674.8400002</v>
      </c>
      <c r="BB83" s="756">
        <v>12817750</v>
      </c>
      <c r="BC83" s="756">
        <v>5882188</v>
      </c>
      <c r="BE83" s="752">
        <f t="shared" si="9"/>
        <v>0.75530641745501348</v>
      </c>
    </row>
    <row r="84" spans="1:57" s="751" customFormat="1" ht="16.5" hidden="1" x14ac:dyDescent="0.2">
      <c r="A84" s="755" t="str">
        <f t="shared" si="10"/>
        <v>A20413</v>
      </c>
      <c r="B84" s="1184" t="s">
        <v>17</v>
      </c>
      <c r="C84" s="1185"/>
      <c r="D84" s="1184" t="s">
        <v>290</v>
      </c>
      <c r="E84" s="1185"/>
      <c r="F84" s="1184" t="s">
        <v>288</v>
      </c>
      <c r="G84" s="1185"/>
      <c r="H84" s="1184" t="s">
        <v>291</v>
      </c>
      <c r="I84" s="1185"/>
      <c r="J84" s="1184"/>
      <c r="K84" s="1185"/>
      <c r="L84" s="1185"/>
      <c r="M84" s="1184"/>
      <c r="N84" s="1185"/>
      <c r="O84" s="1185"/>
      <c r="P84" s="1184"/>
      <c r="Q84" s="1185"/>
      <c r="R84" s="1188"/>
      <c r="S84" s="1187"/>
      <c r="T84" s="1189" t="s">
        <v>214</v>
      </c>
      <c r="U84" s="1185"/>
      <c r="V84" s="1185"/>
      <c r="W84" s="1185"/>
      <c r="X84" s="1185"/>
      <c r="Y84" s="1185"/>
      <c r="Z84" s="1185"/>
      <c r="AA84" s="1185"/>
      <c r="AB84" s="1188" t="s">
        <v>281</v>
      </c>
      <c r="AC84" s="1187"/>
      <c r="AD84" s="1187"/>
      <c r="AE84" s="1187"/>
      <c r="AF84" s="1187"/>
      <c r="AG84" s="1188" t="s">
        <v>282</v>
      </c>
      <c r="AH84" s="1187"/>
      <c r="AI84" s="1187"/>
      <c r="AJ84" s="762" t="s">
        <v>311</v>
      </c>
      <c r="AK84" s="1186" t="s">
        <v>329</v>
      </c>
      <c r="AL84" s="1187"/>
      <c r="AM84" s="1187"/>
      <c r="AN84" s="1187"/>
      <c r="AO84" s="1187"/>
      <c r="AP84" s="1187"/>
      <c r="AQ84" s="750">
        <v>4021085821</v>
      </c>
      <c r="AR84" s="777">
        <v>3095106121</v>
      </c>
      <c r="AS84" s="768">
        <v>925979700</v>
      </c>
      <c r="AT84" s="753">
        <v>0</v>
      </c>
      <c r="AU84" s="777">
        <v>1579008641.8199999</v>
      </c>
      <c r="AV84" s="768">
        <v>1516097479.1800001</v>
      </c>
      <c r="AW84" s="777">
        <v>368110787.06</v>
      </c>
      <c r="AX84" s="768">
        <v>1210897854.76</v>
      </c>
      <c r="AY84" s="777">
        <v>360175665.06</v>
      </c>
      <c r="AZ84" s="768">
        <v>7935122</v>
      </c>
      <c r="BA84" s="750">
        <v>358612373.19999999</v>
      </c>
      <c r="BB84" s="750">
        <v>1563291.86</v>
      </c>
      <c r="BC84" s="753">
        <v>0</v>
      </c>
      <c r="BE84" s="752">
        <f t="shared" si="9"/>
        <v>0.39268215405243895</v>
      </c>
    </row>
    <row r="85" spans="1:57" s="751" customFormat="1" ht="16.5" hidden="1" x14ac:dyDescent="0.2">
      <c r="A85" s="755" t="str">
        <f t="shared" si="10"/>
        <v>A204110</v>
      </c>
      <c r="B85" s="1184" t="s">
        <v>17</v>
      </c>
      <c r="C85" s="1185"/>
      <c r="D85" s="1184" t="s">
        <v>290</v>
      </c>
      <c r="E85" s="1185"/>
      <c r="F85" s="1184" t="s">
        <v>288</v>
      </c>
      <c r="G85" s="1185"/>
      <c r="H85" s="1184" t="s">
        <v>291</v>
      </c>
      <c r="I85" s="1185"/>
      <c r="J85" s="1184" t="s">
        <v>287</v>
      </c>
      <c r="K85" s="1185"/>
      <c r="L85" s="1185"/>
      <c r="M85" s="1184"/>
      <c r="N85" s="1185"/>
      <c r="O85" s="1185"/>
      <c r="P85" s="1184"/>
      <c r="Q85" s="1185"/>
      <c r="R85" s="1188"/>
      <c r="S85" s="1187"/>
      <c r="T85" s="1189" t="s">
        <v>217</v>
      </c>
      <c r="U85" s="1185"/>
      <c r="V85" s="1185"/>
      <c r="W85" s="1185"/>
      <c r="X85" s="1185"/>
      <c r="Y85" s="1185"/>
      <c r="Z85" s="1185"/>
      <c r="AA85" s="1185"/>
      <c r="AB85" s="1188" t="s">
        <v>281</v>
      </c>
      <c r="AC85" s="1187"/>
      <c r="AD85" s="1187"/>
      <c r="AE85" s="1187"/>
      <c r="AF85" s="1187"/>
      <c r="AG85" s="1188" t="s">
        <v>282</v>
      </c>
      <c r="AH85" s="1187"/>
      <c r="AI85" s="1187"/>
      <c r="AJ85" s="762" t="s">
        <v>68</v>
      </c>
      <c r="AK85" s="1186" t="s">
        <v>283</v>
      </c>
      <c r="AL85" s="1187"/>
      <c r="AM85" s="1187"/>
      <c r="AN85" s="1187"/>
      <c r="AO85" s="1187"/>
      <c r="AP85" s="1187"/>
      <c r="AQ85" s="750">
        <v>307000000</v>
      </c>
      <c r="AR85" s="777">
        <v>231642609.15000001</v>
      </c>
      <c r="AS85" s="768">
        <v>75357390.849999994</v>
      </c>
      <c r="AT85" s="753">
        <v>0</v>
      </c>
      <c r="AU85" s="777">
        <v>208021013.44999999</v>
      </c>
      <c r="AV85" s="768">
        <v>23621595.699999999</v>
      </c>
      <c r="AW85" s="777">
        <v>208021013.44</v>
      </c>
      <c r="AX85" s="769">
        <v>0.01</v>
      </c>
      <c r="AY85" s="777">
        <v>208021013.44</v>
      </c>
      <c r="AZ85" s="769">
        <v>0</v>
      </c>
      <c r="BA85" s="750">
        <v>208021013.44</v>
      </c>
      <c r="BB85" s="753">
        <v>0</v>
      </c>
      <c r="BC85" s="753">
        <v>0</v>
      </c>
      <c r="BE85" s="752">
        <f t="shared" si="9"/>
        <v>0.67759287768729637</v>
      </c>
    </row>
    <row r="86" spans="1:57" s="751" customFormat="1" ht="16.5" hidden="1" x14ac:dyDescent="0.2">
      <c r="A86" s="755" t="str">
        <f t="shared" si="10"/>
        <v>A204113</v>
      </c>
      <c r="B86" s="1184" t="s">
        <v>17</v>
      </c>
      <c r="C86" s="1185"/>
      <c r="D86" s="1184" t="s">
        <v>290</v>
      </c>
      <c r="E86" s="1185"/>
      <c r="F86" s="1184" t="s">
        <v>288</v>
      </c>
      <c r="G86" s="1185"/>
      <c r="H86" s="1184" t="s">
        <v>291</v>
      </c>
      <c r="I86" s="1185"/>
      <c r="J86" s="1184" t="s">
        <v>287</v>
      </c>
      <c r="K86" s="1185"/>
      <c r="L86" s="1185"/>
      <c r="M86" s="1184"/>
      <c r="N86" s="1185"/>
      <c r="O86" s="1185"/>
      <c r="P86" s="1184"/>
      <c r="Q86" s="1185"/>
      <c r="R86" s="1188"/>
      <c r="S86" s="1187"/>
      <c r="T86" s="1189" t="s">
        <v>217</v>
      </c>
      <c r="U86" s="1185"/>
      <c r="V86" s="1185"/>
      <c r="W86" s="1185"/>
      <c r="X86" s="1185"/>
      <c r="Y86" s="1185"/>
      <c r="Z86" s="1185"/>
      <c r="AA86" s="1185"/>
      <c r="AB86" s="1188" t="s">
        <v>281</v>
      </c>
      <c r="AC86" s="1187"/>
      <c r="AD86" s="1187"/>
      <c r="AE86" s="1187"/>
      <c r="AF86" s="1187"/>
      <c r="AG86" s="1188" t="s">
        <v>282</v>
      </c>
      <c r="AH86" s="1187"/>
      <c r="AI86" s="1187"/>
      <c r="AJ86" s="762" t="s">
        <v>311</v>
      </c>
      <c r="AK86" s="1186" t="s">
        <v>329</v>
      </c>
      <c r="AL86" s="1187"/>
      <c r="AM86" s="1187"/>
      <c r="AN86" s="1187"/>
      <c r="AO86" s="1187"/>
      <c r="AP86" s="1187"/>
      <c r="AQ86" s="750">
        <v>986000000</v>
      </c>
      <c r="AR86" s="777">
        <v>959970000</v>
      </c>
      <c r="AS86" s="768">
        <v>26030000</v>
      </c>
      <c r="AT86" s="753">
        <v>0</v>
      </c>
      <c r="AU86" s="777">
        <v>36250000</v>
      </c>
      <c r="AV86" s="768">
        <v>923720000</v>
      </c>
      <c r="AW86" s="778">
        <v>0</v>
      </c>
      <c r="AX86" s="768">
        <v>36250000</v>
      </c>
      <c r="AY86" s="778">
        <v>0</v>
      </c>
      <c r="AZ86" s="769">
        <v>0</v>
      </c>
      <c r="BA86" s="753">
        <v>0</v>
      </c>
      <c r="BB86" s="753">
        <v>0</v>
      </c>
      <c r="BC86" s="753">
        <v>0</v>
      </c>
      <c r="BE86" s="752">
        <f t="shared" si="9"/>
        <v>3.6764705882352942E-2</v>
      </c>
    </row>
    <row r="87" spans="1:57" s="751" customFormat="1" ht="16.5" hidden="1" x14ac:dyDescent="0.2">
      <c r="A87" s="755" t="str">
        <f t="shared" si="10"/>
        <v>A2041313</v>
      </c>
      <c r="B87" s="1192" t="s">
        <v>17</v>
      </c>
      <c r="C87" s="1185"/>
      <c r="D87" s="1192" t="s">
        <v>290</v>
      </c>
      <c r="E87" s="1185"/>
      <c r="F87" s="1192" t="s">
        <v>288</v>
      </c>
      <c r="G87" s="1185"/>
      <c r="H87" s="1192" t="s">
        <v>291</v>
      </c>
      <c r="I87" s="1185"/>
      <c r="J87" s="1192" t="s">
        <v>287</v>
      </c>
      <c r="K87" s="1185"/>
      <c r="L87" s="1185"/>
      <c r="M87" s="1192" t="s">
        <v>297</v>
      </c>
      <c r="N87" s="1185"/>
      <c r="O87" s="1185"/>
      <c r="P87" s="1192"/>
      <c r="Q87" s="1185"/>
      <c r="R87" s="1193"/>
      <c r="S87" s="1187"/>
      <c r="T87" s="1194" t="s">
        <v>663</v>
      </c>
      <c r="U87" s="1185"/>
      <c r="V87" s="1185"/>
      <c r="W87" s="1185"/>
      <c r="X87" s="1185"/>
      <c r="Y87" s="1185"/>
      <c r="Z87" s="1185"/>
      <c r="AA87" s="1185"/>
      <c r="AB87" s="1193" t="s">
        <v>281</v>
      </c>
      <c r="AC87" s="1187"/>
      <c r="AD87" s="1187"/>
      <c r="AE87" s="1187"/>
      <c r="AF87" s="1187"/>
      <c r="AG87" s="1193" t="s">
        <v>282</v>
      </c>
      <c r="AH87" s="1187"/>
      <c r="AI87" s="1187"/>
      <c r="AJ87" s="763" t="s">
        <v>311</v>
      </c>
      <c r="AK87" s="1195" t="s">
        <v>329</v>
      </c>
      <c r="AL87" s="1187"/>
      <c r="AM87" s="1187"/>
      <c r="AN87" s="1187"/>
      <c r="AO87" s="1187"/>
      <c r="AP87" s="1187"/>
      <c r="AQ87" s="756">
        <v>6000000</v>
      </c>
      <c r="AR87" s="780">
        <v>0</v>
      </c>
      <c r="AS87" s="773">
        <v>6000000</v>
      </c>
      <c r="AT87" s="757">
        <v>0</v>
      </c>
      <c r="AU87" s="780">
        <v>0</v>
      </c>
      <c r="AV87" s="774">
        <v>0</v>
      </c>
      <c r="AW87" s="780">
        <v>0</v>
      </c>
      <c r="AX87" s="774">
        <v>0</v>
      </c>
      <c r="AY87" s="780">
        <v>0</v>
      </c>
      <c r="AZ87" s="774">
        <v>0</v>
      </c>
      <c r="BA87" s="757">
        <v>0</v>
      </c>
      <c r="BB87" s="757">
        <v>0</v>
      </c>
      <c r="BC87" s="757">
        <v>0</v>
      </c>
      <c r="BE87" s="752">
        <f t="shared" si="9"/>
        <v>0</v>
      </c>
    </row>
    <row r="88" spans="1:57" s="751" customFormat="1" ht="16.5" hidden="1" x14ac:dyDescent="0.2">
      <c r="A88" s="755" t="str">
        <f t="shared" si="10"/>
        <v>A2041610</v>
      </c>
      <c r="B88" s="1192" t="s">
        <v>17</v>
      </c>
      <c r="C88" s="1185"/>
      <c r="D88" s="1192" t="s">
        <v>290</v>
      </c>
      <c r="E88" s="1185"/>
      <c r="F88" s="1192" t="s">
        <v>288</v>
      </c>
      <c r="G88" s="1185"/>
      <c r="H88" s="1192" t="s">
        <v>291</v>
      </c>
      <c r="I88" s="1185"/>
      <c r="J88" s="1192" t="s">
        <v>287</v>
      </c>
      <c r="K88" s="1185"/>
      <c r="L88" s="1185"/>
      <c r="M88" s="1192" t="s">
        <v>300</v>
      </c>
      <c r="N88" s="1185"/>
      <c r="O88" s="1185"/>
      <c r="P88" s="1192"/>
      <c r="Q88" s="1185"/>
      <c r="R88" s="1193"/>
      <c r="S88" s="1187"/>
      <c r="T88" s="1194" t="s">
        <v>51</v>
      </c>
      <c r="U88" s="1185"/>
      <c r="V88" s="1185"/>
      <c r="W88" s="1185"/>
      <c r="X88" s="1185"/>
      <c r="Y88" s="1185"/>
      <c r="Z88" s="1185"/>
      <c r="AA88" s="1185"/>
      <c r="AB88" s="1193" t="s">
        <v>281</v>
      </c>
      <c r="AC88" s="1187"/>
      <c r="AD88" s="1187"/>
      <c r="AE88" s="1187"/>
      <c r="AF88" s="1187"/>
      <c r="AG88" s="1193" t="s">
        <v>282</v>
      </c>
      <c r="AH88" s="1187"/>
      <c r="AI88" s="1187"/>
      <c r="AJ88" s="763" t="s">
        <v>68</v>
      </c>
      <c r="AK88" s="1195" t="s">
        <v>283</v>
      </c>
      <c r="AL88" s="1187"/>
      <c r="AM88" s="1187"/>
      <c r="AN88" s="1187"/>
      <c r="AO88" s="1187"/>
      <c r="AP88" s="1187"/>
      <c r="AQ88" s="756">
        <v>75000000</v>
      </c>
      <c r="AR88" s="779">
        <v>400000</v>
      </c>
      <c r="AS88" s="773">
        <v>74600000</v>
      </c>
      <c r="AT88" s="757">
        <v>0</v>
      </c>
      <c r="AU88" s="779">
        <v>400000</v>
      </c>
      <c r="AV88" s="774">
        <v>0</v>
      </c>
      <c r="AW88" s="779">
        <v>400000</v>
      </c>
      <c r="AX88" s="774">
        <v>0</v>
      </c>
      <c r="AY88" s="779">
        <v>400000</v>
      </c>
      <c r="AZ88" s="774">
        <v>0</v>
      </c>
      <c r="BA88" s="756">
        <v>400000</v>
      </c>
      <c r="BB88" s="757">
        <v>0</v>
      </c>
      <c r="BC88" s="757">
        <v>0</v>
      </c>
      <c r="BE88" s="752">
        <f t="shared" si="9"/>
        <v>5.3333333333333332E-3</v>
      </c>
    </row>
    <row r="89" spans="1:57" s="751" customFormat="1" ht="16.5" hidden="1" x14ac:dyDescent="0.2">
      <c r="A89" s="755" t="str">
        <f t="shared" si="10"/>
        <v>A2041613</v>
      </c>
      <c r="B89" s="1192" t="s">
        <v>17</v>
      </c>
      <c r="C89" s="1185"/>
      <c r="D89" s="1192" t="s">
        <v>290</v>
      </c>
      <c r="E89" s="1185"/>
      <c r="F89" s="1192" t="s">
        <v>288</v>
      </c>
      <c r="G89" s="1185"/>
      <c r="H89" s="1192" t="s">
        <v>291</v>
      </c>
      <c r="I89" s="1185"/>
      <c r="J89" s="1192" t="s">
        <v>287</v>
      </c>
      <c r="K89" s="1185"/>
      <c r="L89" s="1185"/>
      <c r="M89" s="1192" t="s">
        <v>300</v>
      </c>
      <c r="N89" s="1185"/>
      <c r="O89" s="1185"/>
      <c r="P89" s="1192"/>
      <c r="Q89" s="1185"/>
      <c r="R89" s="1193"/>
      <c r="S89" s="1187"/>
      <c r="T89" s="1194" t="s">
        <v>51</v>
      </c>
      <c r="U89" s="1185"/>
      <c r="V89" s="1185"/>
      <c r="W89" s="1185"/>
      <c r="X89" s="1185"/>
      <c r="Y89" s="1185"/>
      <c r="Z89" s="1185"/>
      <c r="AA89" s="1185"/>
      <c r="AB89" s="1193" t="s">
        <v>281</v>
      </c>
      <c r="AC89" s="1187"/>
      <c r="AD89" s="1187"/>
      <c r="AE89" s="1187"/>
      <c r="AF89" s="1187"/>
      <c r="AG89" s="1193" t="s">
        <v>282</v>
      </c>
      <c r="AH89" s="1187"/>
      <c r="AI89" s="1187"/>
      <c r="AJ89" s="763" t="s">
        <v>311</v>
      </c>
      <c r="AK89" s="1195" t="s">
        <v>329</v>
      </c>
      <c r="AL89" s="1187"/>
      <c r="AM89" s="1187"/>
      <c r="AN89" s="1187"/>
      <c r="AO89" s="1187"/>
      <c r="AP89" s="1187"/>
      <c r="AQ89" s="756">
        <v>500000000</v>
      </c>
      <c r="AR89" s="779">
        <v>482320000</v>
      </c>
      <c r="AS89" s="773">
        <v>17680000</v>
      </c>
      <c r="AT89" s="757">
        <v>0</v>
      </c>
      <c r="AU89" s="780">
        <v>0</v>
      </c>
      <c r="AV89" s="773">
        <v>482320000</v>
      </c>
      <c r="AW89" s="780">
        <v>0</v>
      </c>
      <c r="AX89" s="774">
        <v>0</v>
      </c>
      <c r="AY89" s="780">
        <v>0</v>
      </c>
      <c r="AZ89" s="774">
        <v>0</v>
      </c>
      <c r="BA89" s="757">
        <v>0</v>
      </c>
      <c r="BB89" s="757">
        <v>0</v>
      </c>
      <c r="BC89" s="757">
        <v>0</v>
      </c>
      <c r="BE89" s="752">
        <f t="shared" si="9"/>
        <v>0</v>
      </c>
    </row>
    <row r="90" spans="1:57" s="751" customFormat="1" ht="16.5" hidden="1" x14ac:dyDescent="0.2">
      <c r="A90" s="755" t="str">
        <f t="shared" si="10"/>
        <v>A2041810</v>
      </c>
      <c r="B90" s="1192" t="s">
        <v>17</v>
      </c>
      <c r="C90" s="1185"/>
      <c r="D90" s="1192" t="s">
        <v>290</v>
      </c>
      <c r="E90" s="1185"/>
      <c r="F90" s="1192" t="s">
        <v>288</v>
      </c>
      <c r="G90" s="1185"/>
      <c r="H90" s="1192" t="s">
        <v>291</v>
      </c>
      <c r="I90" s="1185"/>
      <c r="J90" s="1192" t="s">
        <v>287</v>
      </c>
      <c r="K90" s="1185"/>
      <c r="L90" s="1185"/>
      <c r="M90" s="1192" t="s">
        <v>302</v>
      </c>
      <c r="N90" s="1185"/>
      <c r="O90" s="1185"/>
      <c r="P90" s="1192"/>
      <c r="Q90" s="1185"/>
      <c r="R90" s="1193"/>
      <c r="S90" s="1187"/>
      <c r="T90" s="1194" t="s">
        <v>52</v>
      </c>
      <c r="U90" s="1185"/>
      <c r="V90" s="1185"/>
      <c r="W90" s="1185"/>
      <c r="X90" s="1185"/>
      <c r="Y90" s="1185"/>
      <c r="Z90" s="1185"/>
      <c r="AA90" s="1185"/>
      <c r="AB90" s="1193" t="s">
        <v>281</v>
      </c>
      <c r="AC90" s="1187"/>
      <c r="AD90" s="1187"/>
      <c r="AE90" s="1187"/>
      <c r="AF90" s="1187"/>
      <c r="AG90" s="1193" t="s">
        <v>282</v>
      </c>
      <c r="AH90" s="1187"/>
      <c r="AI90" s="1187"/>
      <c r="AJ90" s="763" t="s">
        <v>68</v>
      </c>
      <c r="AK90" s="1195" t="s">
        <v>283</v>
      </c>
      <c r="AL90" s="1187"/>
      <c r="AM90" s="1187"/>
      <c r="AN90" s="1187"/>
      <c r="AO90" s="1187"/>
      <c r="AP90" s="1187"/>
      <c r="AQ90" s="756">
        <v>232000000</v>
      </c>
      <c r="AR90" s="779">
        <v>231242609.15000001</v>
      </c>
      <c r="AS90" s="773">
        <v>757390.85</v>
      </c>
      <c r="AT90" s="757">
        <v>0</v>
      </c>
      <c r="AU90" s="779">
        <v>207621013.44999999</v>
      </c>
      <c r="AV90" s="773">
        <v>23621595.699999999</v>
      </c>
      <c r="AW90" s="779">
        <v>207621013.44</v>
      </c>
      <c r="AX90" s="774">
        <v>0.01</v>
      </c>
      <c r="AY90" s="779">
        <v>207621013.44</v>
      </c>
      <c r="AZ90" s="774">
        <v>0</v>
      </c>
      <c r="BA90" s="756">
        <v>207621013.44</v>
      </c>
      <c r="BB90" s="757">
        <v>0</v>
      </c>
      <c r="BC90" s="757">
        <v>0</v>
      </c>
      <c r="BE90" s="752">
        <f t="shared" si="9"/>
        <v>0.89491816142241376</v>
      </c>
    </row>
    <row r="91" spans="1:57" s="751" customFormat="1" ht="16.5" hidden="1" x14ac:dyDescent="0.2">
      <c r="A91" s="755" t="str">
        <f t="shared" si="10"/>
        <v>A2041813</v>
      </c>
      <c r="B91" s="1192" t="s">
        <v>17</v>
      </c>
      <c r="C91" s="1185"/>
      <c r="D91" s="1192" t="s">
        <v>290</v>
      </c>
      <c r="E91" s="1185"/>
      <c r="F91" s="1192" t="s">
        <v>288</v>
      </c>
      <c r="G91" s="1185"/>
      <c r="H91" s="1192" t="s">
        <v>291</v>
      </c>
      <c r="I91" s="1185"/>
      <c r="J91" s="1192" t="s">
        <v>287</v>
      </c>
      <c r="K91" s="1185"/>
      <c r="L91" s="1185"/>
      <c r="M91" s="1192" t="s">
        <v>302</v>
      </c>
      <c r="N91" s="1185"/>
      <c r="O91" s="1185"/>
      <c r="P91" s="1192"/>
      <c r="Q91" s="1185"/>
      <c r="R91" s="1193"/>
      <c r="S91" s="1187"/>
      <c r="T91" s="1194" t="s">
        <v>52</v>
      </c>
      <c r="U91" s="1185"/>
      <c r="V91" s="1185"/>
      <c r="W91" s="1185"/>
      <c r="X91" s="1185"/>
      <c r="Y91" s="1185"/>
      <c r="Z91" s="1185"/>
      <c r="AA91" s="1185"/>
      <c r="AB91" s="1193" t="s">
        <v>281</v>
      </c>
      <c r="AC91" s="1187"/>
      <c r="AD91" s="1187"/>
      <c r="AE91" s="1187"/>
      <c r="AF91" s="1187"/>
      <c r="AG91" s="1193" t="s">
        <v>282</v>
      </c>
      <c r="AH91" s="1187"/>
      <c r="AI91" s="1187"/>
      <c r="AJ91" s="763" t="s">
        <v>311</v>
      </c>
      <c r="AK91" s="1195" t="s">
        <v>329</v>
      </c>
      <c r="AL91" s="1187"/>
      <c r="AM91" s="1187"/>
      <c r="AN91" s="1187"/>
      <c r="AO91" s="1187"/>
      <c r="AP91" s="1187"/>
      <c r="AQ91" s="756">
        <v>480000000</v>
      </c>
      <c r="AR91" s="779">
        <v>477650000</v>
      </c>
      <c r="AS91" s="773">
        <v>2350000</v>
      </c>
      <c r="AT91" s="757">
        <v>0</v>
      </c>
      <c r="AU91" s="779">
        <v>36250000</v>
      </c>
      <c r="AV91" s="773">
        <v>441400000</v>
      </c>
      <c r="AW91" s="780">
        <v>0</v>
      </c>
      <c r="AX91" s="773">
        <v>36250000</v>
      </c>
      <c r="AY91" s="780">
        <v>0</v>
      </c>
      <c r="AZ91" s="774">
        <v>0</v>
      </c>
      <c r="BA91" s="757">
        <v>0</v>
      </c>
      <c r="BB91" s="757">
        <v>0</v>
      </c>
      <c r="BC91" s="757">
        <v>0</v>
      </c>
      <c r="BE91" s="752">
        <f t="shared" si="9"/>
        <v>7.5520833333333329E-2</v>
      </c>
    </row>
    <row r="92" spans="1:57" s="751" customFormat="1" ht="16.5" hidden="1" x14ac:dyDescent="0.2">
      <c r="A92" s="755" t="str">
        <f t="shared" si="10"/>
        <v>A204210</v>
      </c>
      <c r="B92" s="1184" t="s">
        <v>17</v>
      </c>
      <c r="C92" s="1185"/>
      <c r="D92" s="1184" t="s">
        <v>290</v>
      </c>
      <c r="E92" s="1185"/>
      <c r="F92" s="1184" t="s">
        <v>288</v>
      </c>
      <c r="G92" s="1185"/>
      <c r="H92" s="1184" t="s">
        <v>291</v>
      </c>
      <c r="I92" s="1185"/>
      <c r="J92" s="1184" t="s">
        <v>290</v>
      </c>
      <c r="K92" s="1185"/>
      <c r="L92" s="1185"/>
      <c r="M92" s="1184"/>
      <c r="N92" s="1185"/>
      <c r="O92" s="1185"/>
      <c r="P92" s="1184"/>
      <c r="Q92" s="1185"/>
      <c r="R92" s="1188"/>
      <c r="S92" s="1187"/>
      <c r="T92" s="1189" t="s">
        <v>219</v>
      </c>
      <c r="U92" s="1185"/>
      <c r="V92" s="1185"/>
      <c r="W92" s="1185"/>
      <c r="X92" s="1185"/>
      <c r="Y92" s="1185"/>
      <c r="Z92" s="1185"/>
      <c r="AA92" s="1185"/>
      <c r="AB92" s="1188" t="s">
        <v>281</v>
      </c>
      <c r="AC92" s="1187"/>
      <c r="AD92" s="1187"/>
      <c r="AE92" s="1187"/>
      <c r="AF92" s="1187"/>
      <c r="AG92" s="1188" t="s">
        <v>282</v>
      </c>
      <c r="AH92" s="1187"/>
      <c r="AI92" s="1187"/>
      <c r="AJ92" s="762" t="s">
        <v>68</v>
      </c>
      <c r="AK92" s="1186" t="s">
        <v>283</v>
      </c>
      <c r="AL92" s="1187"/>
      <c r="AM92" s="1187"/>
      <c r="AN92" s="1187"/>
      <c r="AO92" s="1187"/>
      <c r="AP92" s="1187"/>
      <c r="AQ92" s="750">
        <v>127000000</v>
      </c>
      <c r="AR92" s="777">
        <v>95821990</v>
      </c>
      <c r="AS92" s="768">
        <v>31178010</v>
      </c>
      <c r="AT92" s="753">
        <v>0</v>
      </c>
      <c r="AU92" s="777">
        <v>3174350</v>
      </c>
      <c r="AV92" s="768">
        <v>92647640</v>
      </c>
      <c r="AW92" s="777">
        <v>2000000</v>
      </c>
      <c r="AX92" s="768">
        <v>1174350</v>
      </c>
      <c r="AY92" s="777">
        <v>2000000</v>
      </c>
      <c r="AZ92" s="769">
        <v>0</v>
      </c>
      <c r="BA92" s="750">
        <v>2000000</v>
      </c>
      <c r="BB92" s="753">
        <v>0</v>
      </c>
      <c r="BC92" s="753">
        <v>0</v>
      </c>
      <c r="BE92" s="752">
        <f t="shared" si="9"/>
        <v>2.499488188976378E-2</v>
      </c>
    </row>
    <row r="93" spans="1:57" s="751" customFormat="1" ht="16.5" hidden="1" x14ac:dyDescent="0.2">
      <c r="A93" s="755" t="str">
        <f t="shared" si="10"/>
        <v>A2042110</v>
      </c>
      <c r="B93" s="1192" t="s">
        <v>17</v>
      </c>
      <c r="C93" s="1185"/>
      <c r="D93" s="1192" t="s">
        <v>290</v>
      </c>
      <c r="E93" s="1185"/>
      <c r="F93" s="1192" t="s">
        <v>288</v>
      </c>
      <c r="G93" s="1185"/>
      <c r="H93" s="1192" t="s">
        <v>291</v>
      </c>
      <c r="I93" s="1185"/>
      <c r="J93" s="1192" t="s">
        <v>290</v>
      </c>
      <c r="K93" s="1185"/>
      <c r="L93" s="1185"/>
      <c r="M93" s="1192" t="s">
        <v>287</v>
      </c>
      <c r="N93" s="1185"/>
      <c r="O93" s="1185"/>
      <c r="P93" s="1192"/>
      <c r="Q93" s="1185"/>
      <c r="R93" s="1193"/>
      <c r="S93" s="1187"/>
      <c r="T93" s="1194" t="s">
        <v>53</v>
      </c>
      <c r="U93" s="1185"/>
      <c r="V93" s="1185"/>
      <c r="W93" s="1185"/>
      <c r="X93" s="1185"/>
      <c r="Y93" s="1185"/>
      <c r="Z93" s="1185"/>
      <c r="AA93" s="1185"/>
      <c r="AB93" s="1193" t="s">
        <v>281</v>
      </c>
      <c r="AC93" s="1187"/>
      <c r="AD93" s="1187"/>
      <c r="AE93" s="1187"/>
      <c r="AF93" s="1187"/>
      <c r="AG93" s="1193" t="s">
        <v>282</v>
      </c>
      <c r="AH93" s="1187"/>
      <c r="AI93" s="1187"/>
      <c r="AJ93" s="763" t="s">
        <v>68</v>
      </c>
      <c r="AK93" s="1195" t="s">
        <v>283</v>
      </c>
      <c r="AL93" s="1187"/>
      <c r="AM93" s="1187"/>
      <c r="AN93" s="1187"/>
      <c r="AO93" s="1187"/>
      <c r="AP93" s="1187"/>
      <c r="AQ93" s="756">
        <v>57000000</v>
      </c>
      <c r="AR93" s="779">
        <v>26371990</v>
      </c>
      <c r="AS93" s="773">
        <v>30628010</v>
      </c>
      <c r="AT93" s="757">
        <v>0</v>
      </c>
      <c r="AU93" s="779">
        <v>1000000</v>
      </c>
      <c r="AV93" s="773">
        <v>25371990</v>
      </c>
      <c r="AW93" s="779">
        <v>1000000</v>
      </c>
      <c r="AX93" s="774">
        <v>0</v>
      </c>
      <c r="AY93" s="779">
        <v>1000000</v>
      </c>
      <c r="AZ93" s="774">
        <v>0</v>
      </c>
      <c r="BA93" s="756">
        <v>1000000</v>
      </c>
      <c r="BB93" s="757">
        <v>0</v>
      </c>
      <c r="BC93" s="757">
        <v>0</v>
      </c>
      <c r="BE93" s="752">
        <f t="shared" ref="BE93:BE156" si="11">+AU93/AQ93</f>
        <v>1.7543859649122806E-2</v>
      </c>
    </row>
    <row r="94" spans="1:57" s="751" customFormat="1" ht="16.5" hidden="1" x14ac:dyDescent="0.2">
      <c r="A94" s="755" t="str">
        <f t="shared" si="10"/>
        <v>A2042210</v>
      </c>
      <c r="B94" s="1192" t="s">
        <v>17</v>
      </c>
      <c r="C94" s="1185"/>
      <c r="D94" s="1192" t="s">
        <v>290</v>
      </c>
      <c r="E94" s="1185"/>
      <c r="F94" s="1192" t="s">
        <v>288</v>
      </c>
      <c r="G94" s="1185"/>
      <c r="H94" s="1192" t="s">
        <v>291</v>
      </c>
      <c r="I94" s="1185"/>
      <c r="J94" s="1192" t="s">
        <v>290</v>
      </c>
      <c r="K94" s="1185"/>
      <c r="L94" s="1185"/>
      <c r="M94" s="1192" t="s">
        <v>290</v>
      </c>
      <c r="N94" s="1185"/>
      <c r="O94" s="1185"/>
      <c r="P94" s="1192"/>
      <c r="Q94" s="1185"/>
      <c r="R94" s="1193"/>
      <c r="S94" s="1187"/>
      <c r="T94" s="1194" t="s">
        <v>54</v>
      </c>
      <c r="U94" s="1185"/>
      <c r="V94" s="1185"/>
      <c r="W94" s="1185"/>
      <c r="X94" s="1185"/>
      <c r="Y94" s="1185"/>
      <c r="Z94" s="1185"/>
      <c r="AA94" s="1185"/>
      <c r="AB94" s="1193" t="s">
        <v>281</v>
      </c>
      <c r="AC94" s="1187"/>
      <c r="AD94" s="1187"/>
      <c r="AE94" s="1187"/>
      <c r="AF94" s="1187"/>
      <c r="AG94" s="1193" t="s">
        <v>282</v>
      </c>
      <c r="AH94" s="1187"/>
      <c r="AI94" s="1187"/>
      <c r="AJ94" s="763" t="s">
        <v>68</v>
      </c>
      <c r="AK94" s="1195" t="s">
        <v>283</v>
      </c>
      <c r="AL94" s="1187"/>
      <c r="AM94" s="1187"/>
      <c r="AN94" s="1187"/>
      <c r="AO94" s="1187"/>
      <c r="AP94" s="1187"/>
      <c r="AQ94" s="756">
        <v>70000000</v>
      </c>
      <c r="AR94" s="779">
        <v>69450000</v>
      </c>
      <c r="AS94" s="773">
        <v>550000</v>
      </c>
      <c r="AT94" s="757">
        <v>0</v>
      </c>
      <c r="AU94" s="779">
        <v>2174350</v>
      </c>
      <c r="AV94" s="773">
        <v>67275650</v>
      </c>
      <c r="AW94" s="779">
        <v>1000000</v>
      </c>
      <c r="AX94" s="773">
        <v>1174350</v>
      </c>
      <c r="AY94" s="779">
        <v>1000000</v>
      </c>
      <c r="AZ94" s="774">
        <v>0</v>
      </c>
      <c r="BA94" s="756">
        <v>1000000</v>
      </c>
      <c r="BB94" s="757">
        <v>0</v>
      </c>
      <c r="BC94" s="757">
        <v>0</v>
      </c>
      <c r="BE94" s="752">
        <f t="shared" si="11"/>
        <v>3.1062142857142858E-2</v>
      </c>
    </row>
    <row r="95" spans="1:57" s="751" customFormat="1" ht="16.5" hidden="1" x14ac:dyDescent="0.2">
      <c r="A95" s="755" t="str">
        <f t="shared" si="10"/>
        <v>A204410</v>
      </c>
      <c r="B95" s="1184" t="s">
        <v>17</v>
      </c>
      <c r="C95" s="1185"/>
      <c r="D95" s="1184" t="s">
        <v>290</v>
      </c>
      <c r="E95" s="1185"/>
      <c r="F95" s="1184" t="s">
        <v>288</v>
      </c>
      <c r="G95" s="1185"/>
      <c r="H95" s="1184" t="s">
        <v>291</v>
      </c>
      <c r="I95" s="1185"/>
      <c r="J95" s="1184" t="s">
        <v>291</v>
      </c>
      <c r="K95" s="1185"/>
      <c r="L95" s="1185"/>
      <c r="M95" s="1184"/>
      <c r="N95" s="1185"/>
      <c r="O95" s="1185"/>
      <c r="P95" s="1184"/>
      <c r="Q95" s="1185"/>
      <c r="R95" s="1188"/>
      <c r="S95" s="1187"/>
      <c r="T95" s="1189" t="s">
        <v>221</v>
      </c>
      <c r="U95" s="1185"/>
      <c r="V95" s="1185"/>
      <c r="W95" s="1185"/>
      <c r="X95" s="1185"/>
      <c r="Y95" s="1185"/>
      <c r="Z95" s="1185"/>
      <c r="AA95" s="1185"/>
      <c r="AB95" s="1188" t="s">
        <v>281</v>
      </c>
      <c r="AC95" s="1187"/>
      <c r="AD95" s="1187"/>
      <c r="AE95" s="1187"/>
      <c r="AF95" s="1187"/>
      <c r="AG95" s="1188" t="s">
        <v>282</v>
      </c>
      <c r="AH95" s="1187"/>
      <c r="AI95" s="1187"/>
      <c r="AJ95" s="762" t="s">
        <v>68</v>
      </c>
      <c r="AK95" s="1186" t="s">
        <v>283</v>
      </c>
      <c r="AL95" s="1187"/>
      <c r="AM95" s="1187"/>
      <c r="AN95" s="1187"/>
      <c r="AO95" s="1187"/>
      <c r="AP95" s="1187"/>
      <c r="AQ95" s="750">
        <v>286723166</v>
      </c>
      <c r="AR95" s="777">
        <v>256857339</v>
      </c>
      <c r="AS95" s="768">
        <v>29865827</v>
      </c>
      <c r="AT95" s="753">
        <v>0</v>
      </c>
      <c r="AU95" s="777">
        <v>217564504</v>
      </c>
      <c r="AV95" s="768">
        <v>39292835</v>
      </c>
      <c r="AW95" s="777">
        <v>153126464</v>
      </c>
      <c r="AX95" s="768">
        <v>64438040</v>
      </c>
      <c r="AY95" s="777">
        <v>153126464</v>
      </c>
      <c r="AZ95" s="769">
        <v>0</v>
      </c>
      <c r="BA95" s="750">
        <v>153126464</v>
      </c>
      <c r="BB95" s="753">
        <v>0</v>
      </c>
      <c r="BC95" s="753">
        <v>0</v>
      </c>
      <c r="BE95" s="752">
        <f t="shared" si="11"/>
        <v>0.75879639247566066</v>
      </c>
    </row>
    <row r="96" spans="1:57" s="751" customFormat="1" ht="16.5" hidden="1" x14ac:dyDescent="0.2">
      <c r="A96" s="755" t="str">
        <f t="shared" si="10"/>
        <v>A204413</v>
      </c>
      <c r="B96" s="1184" t="s">
        <v>17</v>
      </c>
      <c r="C96" s="1185"/>
      <c r="D96" s="1184" t="s">
        <v>290</v>
      </c>
      <c r="E96" s="1185"/>
      <c r="F96" s="1184" t="s">
        <v>288</v>
      </c>
      <c r="G96" s="1185"/>
      <c r="H96" s="1184" t="s">
        <v>291</v>
      </c>
      <c r="I96" s="1185"/>
      <c r="J96" s="1184" t="s">
        <v>291</v>
      </c>
      <c r="K96" s="1185"/>
      <c r="L96" s="1185"/>
      <c r="M96" s="1184"/>
      <c r="N96" s="1185"/>
      <c r="O96" s="1185"/>
      <c r="P96" s="1184"/>
      <c r="Q96" s="1185"/>
      <c r="R96" s="1188"/>
      <c r="S96" s="1187"/>
      <c r="T96" s="1189" t="s">
        <v>221</v>
      </c>
      <c r="U96" s="1185"/>
      <c r="V96" s="1185"/>
      <c r="W96" s="1185"/>
      <c r="X96" s="1185"/>
      <c r="Y96" s="1185"/>
      <c r="Z96" s="1185"/>
      <c r="AA96" s="1185"/>
      <c r="AB96" s="1188" t="s">
        <v>281</v>
      </c>
      <c r="AC96" s="1187"/>
      <c r="AD96" s="1187"/>
      <c r="AE96" s="1187"/>
      <c r="AF96" s="1187"/>
      <c r="AG96" s="1188" t="s">
        <v>282</v>
      </c>
      <c r="AH96" s="1187"/>
      <c r="AI96" s="1187"/>
      <c r="AJ96" s="762" t="s">
        <v>311</v>
      </c>
      <c r="AK96" s="1186" t="s">
        <v>329</v>
      </c>
      <c r="AL96" s="1187"/>
      <c r="AM96" s="1187"/>
      <c r="AN96" s="1187"/>
      <c r="AO96" s="1187"/>
      <c r="AP96" s="1187"/>
      <c r="AQ96" s="750">
        <v>1175000000</v>
      </c>
      <c r="AR96" s="777">
        <v>677950000</v>
      </c>
      <c r="AS96" s="768">
        <v>497050000</v>
      </c>
      <c r="AT96" s="753">
        <v>0</v>
      </c>
      <c r="AU96" s="777">
        <v>462251611.81999999</v>
      </c>
      <c r="AV96" s="768">
        <v>215698388.18000001</v>
      </c>
      <c r="AW96" s="777">
        <v>177390539.06</v>
      </c>
      <c r="AX96" s="768">
        <v>284861072.75999999</v>
      </c>
      <c r="AY96" s="777">
        <v>177390539.06</v>
      </c>
      <c r="AZ96" s="769">
        <v>0</v>
      </c>
      <c r="BA96" s="750">
        <v>175827247.19999999</v>
      </c>
      <c r="BB96" s="750">
        <v>1563291.86</v>
      </c>
      <c r="BC96" s="753">
        <v>0</v>
      </c>
      <c r="BE96" s="752">
        <f t="shared" si="11"/>
        <v>0.39340562708085108</v>
      </c>
    </row>
    <row r="97" spans="1:57" s="751" customFormat="1" ht="16.5" hidden="1" x14ac:dyDescent="0.2">
      <c r="A97" s="755" t="str">
        <f t="shared" ref="A97:A160" si="12">+B97&amp;D97&amp;F97&amp;H97&amp;J97&amp;M97&amp;P97&amp;R97&amp;AJ97</f>
        <v>A2044110</v>
      </c>
      <c r="B97" s="1192" t="s">
        <v>17</v>
      </c>
      <c r="C97" s="1185"/>
      <c r="D97" s="1192" t="s">
        <v>290</v>
      </c>
      <c r="E97" s="1185"/>
      <c r="F97" s="1192" t="s">
        <v>288</v>
      </c>
      <c r="G97" s="1185"/>
      <c r="H97" s="1192" t="s">
        <v>291</v>
      </c>
      <c r="I97" s="1185"/>
      <c r="J97" s="1192" t="s">
        <v>291</v>
      </c>
      <c r="K97" s="1185"/>
      <c r="L97" s="1185"/>
      <c r="M97" s="1192" t="s">
        <v>287</v>
      </c>
      <c r="N97" s="1185"/>
      <c r="O97" s="1185"/>
      <c r="P97" s="1192"/>
      <c r="Q97" s="1185"/>
      <c r="R97" s="1193"/>
      <c r="S97" s="1187"/>
      <c r="T97" s="1194" t="s">
        <v>55</v>
      </c>
      <c r="U97" s="1185"/>
      <c r="V97" s="1185"/>
      <c r="W97" s="1185"/>
      <c r="X97" s="1185"/>
      <c r="Y97" s="1185"/>
      <c r="Z97" s="1185"/>
      <c r="AA97" s="1185"/>
      <c r="AB97" s="1193" t="s">
        <v>281</v>
      </c>
      <c r="AC97" s="1187"/>
      <c r="AD97" s="1187"/>
      <c r="AE97" s="1187"/>
      <c r="AF97" s="1187"/>
      <c r="AG97" s="1193" t="s">
        <v>282</v>
      </c>
      <c r="AH97" s="1187"/>
      <c r="AI97" s="1187"/>
      <c r="AJ97" s="763" t="s">
        <v>68</v>
      </c>
      <c r="AK97" s="1195" t="s">
        <v>283</v>
      </c>
      <c r="AL97" s="1187"/>
      <c r="AM97" s="1187"/>
      <c r="AN97" s="1187"/>
      <c r="AO97" s="1187"/>
      <c r="AP97" s="1187"/>
      <c r="AQ97" s="756">
        <v>196000000</v>
      </c>
      <c r="AR97" s="779">
        <v>195700000</v>
      </c>
      <c r="AS97" s="773">
        <v>300000</v>
      </c>
      <c r="AT97" s="757">
        <v>0</v>
      </c>
      <c r="AU97" s="779">
        <v>170899280</v>
      </c>
      <c r="AV97" s="773">
        <v>24800720</v>
      </c>
      <c r="AW97" s="779">
        <v>106461240</v>
      </c>
      <c r="AX97" s="773">
        <v>64438040</v>
      </c>
      <c r="AY97" s="779">
        <v>106461240</v>
      </c>
      <c r="AZ97" s="774">
        <v>0</v>
      </c>
      <c r="BA97" s="756">
        <v>106461240</v>
      </c>
      <c r="BB97" s="757">
        <v>0</v>
      </c>
      <c r="BC97" s="757">
        <v>0</v>
      </c>
      <c r="BE97" s="752">
        <f t="shared" si="11"/>
        <v>0.87193510204081637</v>
      </c>
    </row>
    <row r="98" spans="1:57" s="751" customFormat="1" ht="16.5" hidden="1" x14ac:dyDescent="0.2">
      <c r="A98" s="755" t="str">
        <f t="shared" si="12"/>
        <v>A2044113</v>
      </c>
      <c r="B98" s="1192" t="s">
        <v>17</v>
      </c>
      <c r="C98" s="1185"/>
      <c r="D98" s="1192" t="s">
        <v>290</v>
      </c>
      <c r="E98" s="1185"/>
      <c r="F98" s="1192" t="s">
        <v>288</v>
      </c>
      <c r="G98" s="1185"/>
      <c r="H98" s="1192" t="s">
        <v>291</v>
      </c>
      <c r="I98" s="1185"/>
      <c r="J98" s="1192" t="s">
        <v>291</v>
      </c>
      <c r="K98" s="1185"/>
      <c r="L98" s="1185"/>
      <c r="M98" s="1192" t="s">
        <v>287</v>
      </c>
      <c r="N98" s="1185"/>
      <c r="O98" s="1185"/>
      <c r="P98" s="1192"/>
      <c r="Q98" s="1185"/>
      <c r="R98" s="1193"/>
      <c r="S98" s="1187"/>
      <c r="T98" s="1194" t="s">
        <v>55</v>
      </c>
      <c r="U98" s="1185"/>
      <c r="V98" s="1185"/>
      <c r="W98" s="1185"/>
      <c r="X98" s="1185"/>
      <c r="Y98" s="1185"/>
      <c r="Z98" s="1185"/>
      <c r="AA98" s="1185"/>
      <c r="AB98" s="1193" t="s">
        <v>281</v>
      </c>
      <c r="AC98" s="1187"/>
      <c r="AD98" s="1187"/>
      <c r="AE98" s="1187"/>
      <c r="AF98" s="1187"/>
      <c r="AG98" s="1193" t="s">
        <v>282</v>
      </c>
      <c r="AH98" s="1187"/>
      <c r="AI98" s="1187"/>
      <c r="AJ98" s="763" t="s">
        <v>311</v>
      </c>
      <c r="AK98" s="1195" t="s">
        <v>329</v>
      </c>
      <c r="AL98" s="1187"/>
      <c r="AM98" s="1187"/>
      <c r="AN98" s="1187"/>
      <c r="AO98" s="1187"/>
      <c r="AP98" s="1187"/>
      <c r="AQ98" s="756">
        <v>200000000</v>
      </c>
      <c r="AR98" s="779">
        <v>127750000</v>
      </c>
      <c r="AS98" s="773">
        <v>72250000</v>
      </c>
      <c r="AT98" s="757">
        <v>0</v>
      </c>
      <c r="AU98" s="779">
        <v>28750000</v>
      </c>
      <c r="AV98" s="773">
        <v>99000000</v>
      </c>
      <c r="AW98" s="779">
        <v>1000000</v>
      </c>
      <c r="AX98" s="773">
        <v>27750000</v>
      </c>
      <c r="AY98" s="779">
        <v>1000000</v>
      </c>
      <c r="AZ98" s="774">
        <v>0</v>
      </c>
      <c r="BA98" s="756">
        <v>1000000</v>
      </c>
      <c r="BB98" s="757">
        <v>0</v>
      </c>
      <c r="BC98" s="757">
        <v>0</v>
      </c>
      <c r="BE98" s="752">
        <f t="shared" si="11"/>
        <v>0.14374999999999999</v>
      </c>
    </row>
    <row r="99" spans="1:57" s="751" customFormat="1" ht="16.5" hidden="1" x14ac:dyDescent="0.2">
      <c r="A99" s="755" t="str">
        <f t="shared" si="12"/>
        <v>A2044610</v>
      </c>
      <c r="B99" s="1192" t="s">
        <v>17</v>
      </c>
      <c r="C99" s="1185"/>
      <c r="D99" s="1192" t="s">
        <v>290</v>
      </c>
      <c r="E99" s="1185"/>
      <c r="F99" s="1192" t="s">
        <v>288</v>
      </c>
      <c r="G99" s="1185"/>
      <c r="H99" s="1192" t="s">
        <v>291</v>
      </c>
      <c r="I99" s="1185"/>
      <c r="J99" s="1192" t="s">
        <v>291</v>
      </c>
      <c r="K99" s="1185"/>
      <c r="L99" s="1185"/>
      <c r="M99" s="1192" t="s">
        <v>300</v>
      </c>
      <c r="N99" s="1185"/>
      <c r="O99" s="1185"/>
      <c r="P99" s="1192"/>
      <c r="Q99" s="1185"/>
      <c r="R99" s="1193"/>
      <c r="S99" s="1187"/>
      <c r="T99" s="1194" t="s">
        <v>56</v>
      </c>
      <c r="U99" s="1185"/>
      <c r="V99" s="1185"/>
      <c r="W99" s="1185"/>
      <c r="X99" s="1185"/>
      <c r="Y99" s="1185"/>
      <c r="Z99" s="1185"/>
      <c r="AA99" s="1185"/>
      <c r="AB99" s="1193" t="s">
        <v>281</v>
      </c>
      <c r="AC99" s="1187"/>
      <c r="AD99" s="1187"/>
      <c r="AE99" s="1187"/>
      <c r="AF99" s="1187"/>
      <c r="AG99" s="1193" t="s">
        <v>282</v>
      </c>
      <c r="AH99" s="1187"/>
      <c r="AI99" s="1187"/>
      <c r="AJ99" s="763" t="s">
        <v>68</v>
      </c>
      <c r="AK99" s="1195" t="s">
        <v>283</v>
      </c>
      <c r="AL99" s="1187"/>
      <c r="AM99" s="1187"/>
      <c r="AN99" s="1187"/>
      <c r="AO99" s="1187"/>
      <c r="AP99" s="1187"/>
      <c r="AQ99" s="756">
        <v>18000000</v>
      </c>
      <c r="AR99" s="779">
        <v>452200</v>
      </c>
      <c r="AS99" s="773">
        <v>17547800</v>
      </c>
      <c r="AT99" s="757">
        <v>0</v>
      </c>
      <c r="AU99" s="780">
        <v>0</v>
      </c>
      <c r="AV99" s="773">
        <v>452200</v>
      </c>
      <c r="AW99" s="780">
        <v>0</v>
      </c>
      <c r="AX99" s="774">
        <v>0</v>
      </c>
      <c r="AY99" s="780">
        <v>0</v>
      </c>
      <c r="AZ99" s="774">
        <v>0</v>
      </c>
      <c r="BA99" s="757">
        <v>0</v>
      </c>
      <c r="BB99" s="757">
        <v>0</v>
      </c>
      <c r="BC99" s="757">
        <v>0</v>
      </c>
      <c r="BE99" s="752">
        <f t="shared" si="11"/>
        <v>0</v>
      </c>
    </row>
    <row r="100" spans="1:57" s="751" customFormat="1" ht="16.5" hidden="1" x14ac:dyDescent="0.2">
      <c r="A100" s="755" t="str">
        <f t="shared" si="12"/>
        <v>A2044613</v>
      </c>
      <c r="B100" s="1192" t="s">
        <v>17</v>
      </c>
      <c r="C100" s="1185"/>
      <c r="D100" s="1192" t="s">
        <v>290</v>
      </c>
      <c r="E100" s="1185"/>
      <c r="F100" s="1192" t="s">
        <v>288</v>
      </c>
      <c r="G100" s="1185"/>
      <c r="H100" s="1192" t="s">
        <v>291</v>
      </c>
      <c r="I100" s="1185"/>
      <c r="J100" s="1192" t="s">
        <v>291</v>
      </c>
      <c r="K100" s="1185"/>
      <c r="L100" s="1185"/>
      <c r="M100" s="1192" t="s">
        <v>300</v>
      </c>
      <c r="N100" s="1185"/>
      <c r="O100" s="1185"/>
      <c r="P100" s="1192"/>
      <c r="Q100" s="1185"/>
      <c r="R100" s="1193"/>
      <c r="S100" s="1187"/>
      <c r="T100" s="1194" t="s">
        <v>56</v>
      </c>
      <c r="U100" s="1185"/>
      <c r="V100" s="1185"/>
      <c r="W100" s="1185"/>
      <c r="X100" s="1185"/>
      <c r="Y100" s="1185"/>
      <c r="Z100" s="1185"/>
      <c r="AA100" s="1185"/>
      <c r="AB100" s="1193" t="s">
        <v>281</v>
      </c>
      <c r="AC100" s="1187"/>
      <c r="AD100" s="1187"/>
      <c r="AE100" s="1187"/>
      <c r="AF100" s="1187"/>
      <c r="AG100" s="1193" t="s">
        <v>282</v>
      </c>
      <c r="AH100" s="1187"/>
      <c r="AI100" s="1187"/>
      <c r="AJ100" s="763" t="s">
        <v>311</v>
      </c>
      <c r="AK100" s="1195" t="s">
        <v>329</v>
      </c>
      <c r="AL100" s="1187"/>
      <c r="AM100" s="1187"/>
      <c r="AN100" s="1187"/>
      <c r="AO100" s="1187"/>
      <c r="AP100" s="1187"/>
      <c r="AQ100" s="756">
        <v>80000000</v>
      </c>
      <c r="AR100" s="780">
        <v>0</v>
      </c>
      <c r="AS100" s="773">
        <v>80000000</v>
      </c>
      <c r="AT100" s="757">
        <v>0</v>
      </c>
      <c r="AU100" s="780">
        <v>0</v>
      </c>
      <c r="AV100" s="774">
        <v>0</v>
      </c>
      <c r="AW100" s="780">
        <v>0</v>
      </c>
      <c r="AX100" s="774">
        <v>0</v>
      </c>
      <c r="AY100" s="780">
        <v>0</v>
      </c>
      <c r="AZ100" s="774">
        <v>0</v>
      </c>
      <c r="BA100" s="757">
        <v>0</v>
      </c>
      <c r="BB100" s="757">
        <v>0</v>
      </c>
      <c r="BC100" s="757">
        <v>0</v>
      </c>
      <c r="BE100" s="752">
        <f t="shared" si="11"/>
        <v>0</v>
      </c>
    </row>
    <row r="101" spans="1:57" s="751" customFormat="1" ht="16.5" hidden="1" x14ac:dyDescent="0.2">
      <c r="A101" s="755" t="str">
        <f t="shared" si="12"/>
        <v>A2044910</v>
      </c>
      <c r="B101" s="1192" t="s">
        <v>17</v>
      </c>
      <c r="C101" s="1185"/>
      <c r="D101" s="1192" t="s">
        <v>290</v>
      </c>
      <c r="E101" s="1185"/>
      <c r="F101" s="1192" t="s">
        <v>288</v>
      </c>
      <c r="G101" s="1185"/>
      <c r="H101" s="1192" t="s">
        <v>291</v>
      </c>
      <c r="I101" s="1185"/>
      <c r="J101" s="1192" t="s">
        <v>291</v>
      </c>
      <c r="K101" s="1185"/>
      <c r="L101" s="1185"/>
      <c r="M101" s="1192" t="s">
        <v>296</v>
      </c>
      <c r="N101" s="1185"/>
      <c r="O101" s="1185"/>
      <c r="P101" s="1192"/>
      <c r="Q101" s="1185"/>
      <c r="R101" s="1193"/>
      <c r="S101" s="1187"/>
      <c r="T101" s="1194" t="s">
        <v>57</v>
      </c>
      <c r="U101" s="1185"/>
      <c r="V101" s="1185"/>
      <c r="W101" s="1185"/>
      <c r="X101" s="1185"/>
      <c r="Y101" s="1185"/>
      <c r="Z101" s="1185"/>
      <c r="AA101" s="1185"/>
      <c r="AB101" s="1193" t="s">
        <v>281</v>
      </c>
      <c r="AC101" s="1187"/>
      <c r="AD101" s="1187"/>
      <c r="AE101" s="1187"/>
      <c r="AF101" s="1187"/>
      <c r="AG101" s="1193" t="s">
        <v>282</v>
      </c>
      <c r="AH101" s="1187"/>
      <c r="AI101" s="1187"/>
      <c r="AJ101" s="763" t="s">
        <v>68</v>
      </c>
      <c r="AK101" s="1195" t="s">
        <v>283</v>
      </c>
      <c r="AL101" s="1187"/>
      <c r="AM101" s="1187"/>
      <c r="AN101" s="1187"/>
      <c r="AO101" s="1187"/>
      <c r="AP101" s="1187"/>
      <c r="AQ101" s="756">
        <v>10000000</v>
      </c>
      <c r="AR101" s="779">
        <v>6732400</v>
      </c>
      <c r="AS101" s="773">
        <v>3267600</v>
      </c>
      <c r="AT101" s="757">
        <v>0</v>
      </c>
      <c r="AU101" s="779">
        <v>4762508</v>
      </c>
      <c r="AV101" s="773">
        <v>1969892</v>
      </c>
      <c r="AW101" s="779">
        <v>4762508</v>
      </c>
      <c r="AX101" s="774">
        <v>0</v>
      </c>
      <c r="AY101" s="779">
        <v>4762508</v>
      </c>
      <c r="AZ101" s="774">
        <v>0</v>
      </c>
      <c r="BA101" s="756">
        <v>4762508</v>
      </c>
      <c r="BB101" s="757">
        <v>0</v>
      </c>
      <c r="BC101" s="757">
        <v>0</v>
      </c>
      <c r="BE101" s="752">
        <f t="shared" si="11"/>
        <v>0.47625079999999997</v>
      </c>
    </row>
    <row r="102" spans="1:57" s="751" customFormat="1" ht="16.5" hidden="1" x14ac:dyDescent="0.2">
      <c r="A102" s="755" t="str">
        <f t="shared" si="12"/>
        <v>A2044913</v>
      </c>
      <c r="B102" s="1192" t="s">
        <v>17</v>
      </c>
      <c r="C102" s="1185"/>
      <c r="D102" s="1192" t="s">
        <v>290</v>
      </c>
      <c r="E102" s="1185"/>
      <c r="F102" s="1192" t="s">
        <v>288</v>
      </c>
      <c r="G102" s="1185"/>
      <c r="H102" s="1192" t="s">
        <v>291</v>
      </c>
      <c r="I102" s="1185"/>
      <c r="J102" s="1192" t="s">
        <v>291</v>
      </c>
      <c r="K102" s="1185"/>
      <c r="L102" s="1185"/>
      <c r="M102" s="1192" t="s">
        <v>296</v>
      </c>
      <c r="N102" s="1185"/>
      <c r="O102" s="1185"/>
      <c r="P102" s="1192"/>
      <c r="Q102" s="1185"/>
      <c r="R102" s="1193"/>
      <c r="S102" s="1187"/>
      <c r="T102" s="1194" t="s">
        <v>57</v>
      </c>
      <c r="U102" s="1185"/>
      <c r="V102" s="1185"/>
      <c r="W102" s="1185"/>
      <c r="X102" s="1185"/>
      <c r="Y102" s="1185"/>
      <c r="Z102" s="1185"/>
      <c r="AA102" s="1185"/>
      <c r="AB102" s="1193" t="s">
        <v>281</v>
      </c>
      <c r="AC102" s="1187"/>
      <c r="AD102" s="1187"/>
      <c r="AE102" s="1187"/>
      <c r="AF102" s="1187"/>
      <c r="AG102" s="1193" t="s">
        <v>282</v>
      </c>
      <c r="AH102" s="1187"/>
      <c r="AI102" s="1187"/>
      <c r="AJ102" s="763" t="s">
        <v>311</v>
      </c>
      <c r="AK102" s="1195" t="s">
        <v>329</v>
      </c>
      <c r="AL102" s="1187"/>
      <c r="AM102" s="1187"/>
      <c r="AN102" s="1187"/>
      <c r="AO102" s="1187"/>
      <c r="AP102" s="1187"/>
      <c r="AQ102" s="756">
        <v>20000000</v>
      </c>
      <c r="AR102" s="779">
        <v>200000</v>
      </c>
      <c r="AS102" s="773">
        <v>19800000</v>
      </c>
      <c r="AT102" s="757">
        <v>0</v>
      </c>
      <c r="AU102" s="780">
        <v>0</v>
      </c>
      <c r="AV102" s="773">
        <v>200000</v>
      </c>
      <c r="AW102" s="780">
        <v>0</v>
      </c>
      <c r="AX102" s="774">
        <v>0</v>
      </c>
      <c r="AY102" s="780">
        <v>0</v>
      </c>
      <c r="AZ102" s="774">
        <v>0</v>
      </c>
      <c r="BA102" s="757">
        <v>0</v>
      </c>
      <c r="BB102" s="757">
        <v>0</v>
      </c>
      <c r="BC102" s="757">
        <v>0</v>
      </c>
      <c r="BE102" s="752">
        <f t="shared" si="11"/>
        <v>0</v>
      </c>
    </row>
    <row r="103" spans="1:57" s="751" customFormat="1" ht="16.5" hidden="1" x14ac:dyDescent="0.2">
      <c r="A103" s="755" t="str">
        <f t="shared" si="12"/>
        <v>A20441510</v>
      </c>
      <c r="B103" s="1192" t="s">
        <v>17</v>
      </c>
      <c r="C103" s="1185"/>
      <c r="D103" s="1192" t="s">
        <v>290</v>
      </c>
      <c r="E103" s="1185"/>
      <c r="F103" s="1192" t="s">
        <v>288</v>
      </c>
      <c r="G103" s="1185"/>
      <c r="H103" s="1192" t="s">
        <v>291</v>
      </c>
      <c r="I103" s="1185"/>
      <c r="J103" s="1192" t="s">
        <v>291</v>
      </c>
      <c r="K103" s="1185"/>
      <c r="L103" s="1185"/>
      <c r="M103" s="1192" t="s">
        <v>294</v>
      </c>
      <c r="N103" s="1185"/>
      <c r="O103" s="1185"/>
      <c r="P103" s="1192"/>
      <c r="Q103" s="1185"/>
      <c r="R103" s="1193"/>
      <c r="S103" s="1187"/>
      <c r="T103" s="1194" t="s">
        <v>58</v>
      </c>
      <c r="U103" s="1185"/>
      <c r="V103" s="1185"/>
      <c r="W103" s="1185"/>
      <c r="X103" s="1185"/>
      <c r="Y103" s="1185"/>
      <c r="Z103" s="1185"/>
      <c r="AA103" s="1185"/>
      <c r="AB103" s="1193" t="s">
        <v>281</v>
      </c>
      <c r="AC103" s="1187"/>
      <c r="AD103" s="1187"/>
      <c r="AE103" s="1187"/>
      <c r="AF103" s="1187"/>
      <c r="AG103" s="1193" t="s">
        <v>282</v>
      </c>
      <c r="AH103" s="1187"/>
      <c r="AI103" s="1187"/>
      <c r="AJ103" s="763" t="s">
        <v>68</v>
      </c>
      <c r="AK103" s="1195" t="s">
        <v>283</v>
      </c>
      <c r="AL103" s="1187"/>
      <c r="AM103" s="1187"/>
      <c r="AN103" s="1187"/>
      <c r="AO103" s="1187"/>
      <c r="AP103" s="1187"/>
      <c r="AQ103" s="756">
        <v>6600000</v>
      </c>
      <c r="AR103" s="779">
        <v>5816560</v>
      </c>
      <c r="AS103" s="773">
        <v>783440</v>
      </c>
      <c r="AT103" s="757">
        <v>0</v>
      </c>
      <c r="AU103" s="779">
        <v>5816560</v>
      </c>
      <c r="AV103" s="774">
        <v>0</v>
      </c>
      <c r="AW103" s="779">
        <v>5816560</v>
      </c>
      <c r="AX103" s="774">
        <v>0</v>
      </c>
      <c r="AY103" s="779">
        <v>5816560</v>
      </c>
      <c r="AZ103" s="774">
        <v>0</v>
      </c>
      <c r="BA103" s="756">
        <v>5816560</v>
      </c>
      <c r="BB103" s="757">
        <v>0</v>
      </c>
      <c r="BC103" s="757">
        <v>0</v>
      </c>
      <c r="BE103" s="752">
        <f t="shared" si="11"/>
        <v>0.88129696969696969</v>
      </c>
    </row>
    <row r="104" spans="1:57" s="751" customFormat="1" ht="16.5" hidden="1" x14ac:dyDescent="0.2">
      <c r="A104" s="755" t="str">
        <f t="shared" si="12"/>
        <v>A20441513</v>
      </c>
      <c r="B104" s="1192" t="s">
        <v>17</v>
      </c>
      <c r="C104" s="1185"/>
      <c r="D104" s="1192" t="s">
        <v>290</v>
      </c>
      <c r="E104" s="1185"/>
      <c r="F104" s="1192" t="s">
        <v>288</v>
      </c>
      <c r="G104" s="1185"/>
      <c r="H104" s="1192" t="s">
        <v>291</v>
      </c>
      <c r="I104" s="1185"/>
      <c r="J104" s="1192" t="s">
        <v>291</v>
      </c>
      <c r="K104" s="1185"/>
      <c r="L104" s="1185"/>
      <c r="M104" s="1192" t="s">
        <v>294</v>
      </c>
      <c r="N104" s="1185"/>
      <c r="O104" s="1185"/>
      <c r="P104" s="1192"/>
      <c r="Q104" s="1185"/>
      <c r="R104" s="1193"/>
      <c r="S104" s="1187"/>
      <c r="T104" s="1194" t="s">
        <v>58</v>
      </c>
      <c r="U104" s="1185"/>
      <c r="V104" s="1185"/>
      <c r="W104" s="1185"/>
      <c r="X104" s="1185"/>
      <c r="Y104" s="1185"/>
      <c r="Z104" s="1185"/>
      <c r="AA104" s="1185"/>
      <c r="AB104" s="1193" t="s">
        <v>281</v>
      </c>
      <c r="AC104" s="1187"/>
      <c r="AD104" s="1187"/>
      <c r="AE104" s="1187"/>
      <c r="AF104" s="1187"/>
      <c r="AG104" s="1193" t="s">
        <v>282</v>
      </c>
      <c r="AH104" s="1187"/>
      <c r="AI104" s="1187"/>
      <c r="AJ104" s="763" t="s">
        <v>311</v>
      </c>
      <c r="AK104" s="1195" t="s">
        <v>329</v>
      </c>
      <c r="AL104" s="1187"/>
      <c r="AM104" s="1187"/>
      <c r="AN104" s="1187"/>
      <c r="AO104" s="1187"/>
      <c r="AP104" s="1187"/>
      <c r="AQ104" s="756">
        <v>550000000</v>
      </c>
      <c r="AR104" s="779">
        <v>550000000</v>
      </c>
      <c r="AS104" s="774">
        <v>0</v>
      </c>
      <c r="AT104" s="757">
        <v>0</v>
      </c>
      <c r="AU104" s="779">
        <v>433501611.81999999</v>
      </c>
      <c r="AV104" s="773">
        <v>116498388.18000001</v>
      </c>
      <c r="AW104" s="779">
        <v>176390539.06</v>
      </c>
      <c r="AX104" s="773">
        <v>257111072.75999999</v>
      </c>
      <c r="AY104" s="779">
        <v>176390539.06</v>
      </c>
      <c r="AZ104" s="774">
        <v>0</v>
      </c>
      <c r="BA104" s="756">
        <v>174827247.19999999</v>
      </c>
      <c r="BB104" s="756">
        <v>1563291.86</v>
      </c>
      <c r="BC104" s="757">
        <v>0</v>
      </c>
      <c r="BE104" s="752">
        <f t="shared" si="11"/>
        <v>0.78818474876363631</v>
      </c>
    </row>
    <row r="105" spans="1:57" s="751" customFormat="1" ht="16.5" hidden="1" x14ac:dyDescent="0.2">
      <c r="A105" s="755" t="str">
        <f t="shared" si="12"/>
        <v>A20441710</v>
      </c>
      <c r="B105" s="1192" t="s">
        <v>17</v>
      </c>
      <c r="C105" s="1185"/>
      <c r="D105" s="1192" t="s">
        <v>290</v>
      </c>
      <c r="E105" s="1185"/>
      <c r="F105" s="1192" t="s">
        <v>288</v>
      </c>
      <c r="G105" s="1185"/>
      <c r="H105" s="1192" t="s">
        <v>291</v>
      </c>
      <c r="I105" s="1185"/>
      <c r="J105" s="1192" t="s">
        <v>291</v>
      </c>
      <c r="K105" s="1185"/>
      <c r="L105" s="1185"/>
      <c r="M105" s="1192" t="s">
        <v>306</v>
      </c>
      <c r="N105" s="1185"/>
      <c r="O105" s="1185"/>
      <c r="P105" s="1192"/>
      <c r="Q105" s="1185"/>
      <c r="R105" s="1193"/>
      <c r="S105" s="1187"/>
      <c r="T105" s="1194" t="s">
        <v>59</v>
      </c>
      <c r="U105" s="1185"/>
      <c r="V105" s="1185"/>
      <c r="W105" s="1185"/>
      <c r="X105" s="1185"/>
      <c r="Y105" s="1185"/>
      <c r="Z105" s="1185"/>
      <c r="AA105" s="1185"/>
      <c r="AB105" s="1193" t="s">
        <v>281</v>
      </c>
      <c r="AC105" s="1187"/>
      <c r="AD105" s="1187"/>
      <c r="AE105" s="1187"/>
      <c r="AF105" s="1187"/>
      <c r="AG105" s="1193" t="s">
        <v>282</v>
      </c>
      <c r="AH105" s="1187"/>
      <c r="AI105" s="1187"/>
      <c r="AJ105" s="763" t="s">
        <v>68</v>
      </c>
      <c r="AK105" s="1195" t="s">
        <v>283</v>
      </c>
      <c r="AL105" s="1187"/>
      <c r="AM105" s="1187"/>
      <c r="AN105" s="1187"/>
      <c r="AO105" s="1187"/>
      <c r="AP105" s="1187"/>
      <c r="AQ105" s="756">
        <v>7503744</v>
      </c>
      <c r="AR105" s="779">
        <v>6150000</v>
      </c>
      <c r="AS105" s="773">
        <v>1353744</v>
      </c>
      <c r="AT105" s="757">
        <v>0</v>
      </c>
      <c r="AU105" s="779">
        <v>4786155</v>
      </c>
      <c r="AV105" s="773">
        <v>1363845</v>
      </c>
      <c r="AW105" s="779">
        <v>4786155</v>
      </c>
      <c r="AX105" s="774">
        <v>0</v>
      </c>
      <c r="AY105" s="779">
        <v>4786155</v>
      </c>
      <c r="AZ105" s="774">
        <v>0</v>
      </c>
      <c r="BA105" s="756">
        <v>4786155</v>
      </c>
      <c r="BB105" s="757">
        <v>0</v>
      </c>
      <c r="BC105" s="757">
        <v>0</v>
      </c>
      <c r="BE105" s="752">
        <f t="shared" si="11"/>
        <v>0.63783559247223787</v>
      </c>
    </row>
    <row r="106" spans="1:57" s="751" customFormat="1" ht="16.5" hidden="1" x14ac:dyDescent="0.2">
      <c r="A106" s="755" t="str">
        <f t="shared" si="12"/>
        <v>A20441713</v>
      </c>
      <c r="B106" s="1192" t="s">
        <v>17</v>
      </c>
      <c r="C106" s="1185"/>
      <c r="D106" s="1192" t="s">
        <v>290</v>
      </c>
      <c r="E106" s="1185"/>
      <c r="F106" s="1192" t="s">
        <v>288</v>
      </c>
      <c r="G106" s="1185"/>
      <c r="H106" s="1192" t="s">
        <v>291</v>
      </c>
      <c r="I106" s="1185"/>
      <c r="J106" s="1192" t="s">
        <v>291</v>
      </c>
      <c r="K106" s="1185"/>
      <c r="L106" s="1185"/>
      <c r="M106" s="1192" t="s">
        <v>306</v>
      </c>
      <c r="N106" s="1185"/>
      <c r="O106" s="1185"/>
      <c r="P106" s="1192"/>
      <c r="Q106" s="1185"/>
      <c r="R106" s="1193"/>
      <c r="S106" s="1187"/>
      <c r="T106" s="1194" t="s">
        <v>59</v>
      </c>
      <c r="U106" s="1185"/>
      <c r="V106" s="1185"/>
      <c r="W106" s="1185"/>
      <c r="X106" s="1185"/>
      <c r="Y106" s="1185"/>
      <c r="Z106" s="1185"/>
      <c r="AA106" s="1185"/>
      <c r="AB106" s="1193" t="s">
        <v>281</v>
      </c>
      <c r="AC106" s="1187"/>
      <c r="AD106" s="1187"/>
      <c r="AE106" s="1187"/>
      <c r="AF106" s="1187"/>
      <c r="AG106" s="1193" t="s">
        <v>282</v>
      </c>
      <c r="AH106" s="1187"/>
      <c r="AI106" s="1187"/>
      <c r="AJ106" s="763" t="s">
        <v>311</v>
      </c>
      <c r="AK106" s="1195" t="s">
        <v>329</v>
      </c>
      <c r="AL106" s="1187"/>
      <c r="AM106" s="1187"/>
      <c r="AN106" s="1187"/>
      <c r="AO106" s="1187"/>
      <c r="AP106" s="1187"/>
      <c r="AQ106" s="756">
        <v>35000000</v>
      </c>
      <c r="AR106" s="780">
        <v>0</v>
      </c>
      <c r="AS106" s="773">
        <v>35000000</v>
      </c>
      <c r="AT106" s="757">
        <v>0</v>
      </c>
      <c r="AU106" s="780">
        <v>0</v>
      </c>
      <c r="AV106" s="774">
        <v>0</v>
      </c>
      <c r="AW106" s="780">
        <v>0</v>
      </c>
      <c r="AX106" s="774">
        <v>0</v>
      </c>
      <c r="AY106" s="780">
        <v>0</v>
      </c>
      <c r="AZ106" s="774">
        <v>0</v>
      </c>
      <c r="BA106" s="757">
        <v>0</v>
      </c>
      <c r="BB106" s="757">
        <v>0</v>
      </c>
      <c r="BC106" s="757">
        <v>0</v>
      </c>
      <c r="BE106" s="752">
        <f t="shared" si="11"/>
        <v>0</v>
      </c>
    </row>
    <row r="107" spans="1:57" s="751" customFormat="1" ht="16.5" hidden="1" x14ac:dyDescent="0.2">
      <c r="A107" s="755" t="str">
        <f t="shared" si="12"/>
        <v>A20441810</v>
      </c>
      <c r="B107" s="1192" t="s">
        <v>17</v>
      </c>
      <c r="C107" s="1185"/>
      <c r="D107" s="1192" t="s">
        <v>290</v>
      </c>
      <c r="E107" s="1185"/>
      <c r="F107" s="1192" t="s">
        <v>288</v>
      </c>
      <c r="G107" s="1185"/>
      <c r="H107" s="1192" t="s">
        <v>291</v>
      </c>
      <c r="I107" s="1185"/>
      <c r="J107" s="1192" t="s">
        <v>291</v>
      </c>
      <c r="K107" s="1185"/>
      <c r="L107" s="1185"/>
      <c r="M107" s="1192" t="s">
        <v>307</v>
      </c>
      <c r="N107" s="1185"/>
      <c r="O107" s="1185"/>
      <c r="P107" s="1192"/>
      <c r="Q107" s="1185"/>
      <c r="R107" s="1193"/>
      <c r="S107" s="1187"/>
      <c r="T107" s="1194" t="s">
        <v>60</v>
      </c>
      <c r="U107" s="1185"/>
      <c r="V107" s="1185"/>
      <c r="W107" s="1185"/>
      <c r="X107" s="1185"/>
      <c r="Y107" s="1185"/>
      <c r="Z107" s="1185"/>
      <c r="AA107" s="1185"/>
      <c r="AB107" s="1193" t="s">
        <v>281</v>
      </c>
      <c r="AC107" s="1187"/>
      <c r="AD107" s="1187"/>
      <c r="AE107" s="1187"/>
      <c r="AF107" s="1187"/>
      <c r="AG107" s="1193" t="s">
        <v>282</v>
      </c>
      <c r="AH107" s="1187"/>
      <c r="AI107" s="1187"/>
      <c r="AJ107" s="763" t="s">
        <v>68</v>
      </c>
      <c r="AK107" s="1195" t="s">
        <v>283</v>
      </c>
      <c r="AL107" s="1187"/>
      <c r="AM107" s="1187"/>
      <c r="AN107" s="1187"/>
      <c r="AO107" s="1187"/>
      <c r="AP107" s="1187"/>
      <c r="AQ107" s="756">
        <v>9000000</v>
      </c>
      <c r="AR107" s="779">
        <v>5200000</v>
      </c>
      <c r="AS107" s="773">
        <v>3800000</v>
      </c>
      <c r="AT107" s="757">
        <v>0</v>
      </c>
      <c r="AU107" s="779">
        <v>4023492</v>
      </c>
      <c r="AV107" s="773">
        <v>1176508</v>
      </c>
      <c r="AW107" s="779">
        <v>4023492</v>
      </c>
      <c r="AX107" s="774">
        <v>0</v>
      </c>
      <c r="AY107" s="779">
        <v>4023492</v>
      </c>
      <c r="AZ107" s="774">
        <v>0</v>
      </c>
      <c r="BA107" s="756">
        <v>4023492</v>
      </c>
      <c r="BB107" s="757">
        <v>0</v>
      </c>
      <c r="BC107" s="757">
        <v>0</v>
      </c>
      <c r="BE107" s="752">
        <f t="shared" si="11"/>
        <v>0.44705466666666666</v>
      </c>
    </row>
    <row r="108" spans="1:57" s="751" customFormat="1" ht="16.5" hidden="1" x14ac:dyDescent="0.2">
      <c r="A108" s="755" t="str">
        <f t="shared" si="12"/>
        <v>A20442010</v>
      </c>
      <c r="B108" s="1192" t="s">
        <v>17</v>
      </c>
      <c r="C108" s="1185"/>
      <c r="D108" s="1192" t="s">
        <v>290</v>
      </c>
      <c r="E108" s="1185"/>
      <c r="F108" s="1192" t="s">
        <v>288</v>
      </c>
      <c r="G108" s="1185"/>
      <c r="H108" s="1192" t="s">
        <v>291</v>
      </c>
      <c r="I108" s="1185"/>
      <c r="J108" s="1192" t="s">
        <v>291</v>
      </c>
      <c r="K108" s="1185"/>
      <c r="L108" s="1185"/>
      <c r="M108" s="1192" t="s">
        <v>308</v>
      </c>
      <c r="N108" s="1185"/>
      <c r="O108" s="1185"/>
      <c r="P108" s="1192"/>
      <c r="Q108" s="1185"/>
      <c r="R108" s="1193"/>
      <c r="S108" s="1187"/>
      <c r="T108" s="1194" t="s">
        <v>61</v>
      </c>
      <c r="U108" s="1185"/>
      <c r="V108" s="1185"/>
      <c r="W108" s="1185"/>
      <c r="X108" s="1185"/>
      <c r="Y108" s="1185"/>
      <c r="Z108" s="1185"/>
      <c r="AA108" s="1185"/>
      <c r="AB108" s="1193" t="s">
        <v>281</v>
      </c>
      <c r="AC108" s="1187"/>
      <c r="AD108" s="1187"/>
      <c r="AE108" s="1187"/>
      <c r="AF108" s="1187"/>
      <c r="AG108" s="1193" t="s">
        <v>282</v>
      </c>
      <c r="AH108" s="1187"/>
      <c r="AI108" s="1187"/>
      <c r="AJ108" s="763" t="s">
        <v>68</v>
      </c>
      <c r="AK108" s="1195" t="s">
        <v>283</v>
      </c>
      <c r="AL108" s="1187"/>
      <c r="AM108" s="1187"/>
      <c r="AN108" s="1187"/>
      <c r="AO108" s="1187"/>
      <c r="AP108" s="1187"/>
      <c r="AQ108" s="756">
        <v>33000000</v>
      </c>
      <c r="AR108" s="779">
        <v>31828279</v>
      </c>
      <c r="AS108" s="773">
        <v>1171721</v>
      </c>
      <c r="AT108" s="757">
        <v>0</v>
      </c>
      <c r="AU108" s="779">
        <v>22298609</v>
      </c>
      <c r="AV108" s="773">
        <v>9529670</v>
      </c>
      <c r="AW108" s="779">
        <v>22298609</v>
      </c>
      <c r="AX108" s="774">
        <v>0</v>
      </c>
      <c r="AY108" s="779">
        <v>22298609</v>
      </c>
      <c r="AZ108" s="774">
        <v>0</v>
      </c>
      <c r="BA108" s="756">
        <v>22298609</v>
      </c>
      <c r="BB108" s="757">
        <v>0</v>
      </c>
      <c r="BC108" s="757">
        <v>0</v>
      </c>
      <c r="BE108" s="752">
        <f t="shared" si="11"/>
        <v>0.67571542424242426</v>
      </c>
    </row>
    <row r="109" spans="1:57" s="751" customFormat="1" ht="16.5" hidden="1" x14ac:dyDescent="0.2">
      <c r="A109" s="755" t="str">
        <f t="shared" si="12"/>
        <v>A20442013</v>
      </c>
      <c r="B109" s="1192" t="s">
        <v>17</v>
      </c>
      <c r="C109" s="1185"/>
      <c r="D109" s="1192" t="s">
        <v>290</v>
      </c>
      <c r="E109" s="1185"/>
      <c r="F109" s="1192" t="s">
        <v>288</v>
      </c>
      <c r="G109" s="1185"/>
      <c r="H109" s="1192" t="s">
        <v>291</v>
      </c>
      <c r="I109" s="1185"/>
      <c r="J109" s="1192" t="s">
        <v>291</v>
      </c>
      <c r="K109" s="1185"/>
      <c r="L109" s="1185"/>
      <c r="M109" s="1192" t="s">
        <v>308</v>
      </c>
      <c r="N109" s="1185"/>
      <c r="O109" s="1185"/>
      <c r="P109" s="1192"/>
      <c r="Q109" s="1185"/>
      <c r="R109" s="1193"/>
      <c r="S109" s="1187"/>
      <c r="T109" s="1194" t="s">
        <v>61</v>
      </c>
      <c r="U109" s="1185"/>
      <c r="V109" s="1185"/>
      <c r="W109" s="1185"/>
      <c r="X109" s="1185"/>
      <c r="Y109" s="1185"/>
      <c r="Z109" s="1185"/>
      <c r="AA109" s="1185"/>
      <c r="AB109" s="1193" t="s">
        <v>281</v>
      </c>
      <c r="AC109" s="1187"/>
      <c r="AD109" s="1187"/>
      <c r="AE109" s="1187"/>
      <c r="AF109" s="1187"/>
      <c r="AG109" s="1193" t="s">
        <v>282</v>
      </c>
      <c r="AH109" s="1187"/>
      <c r="AI109" s="1187"/>
      <c r="AJ109" s="763" t="s">
        <v>311</v>
      </c>
      <c r="AK109" s="1195" t="s">
        <v>329</v>
      </c>
      <c r="AL109" s="1187"/>
      <c r="AM109" s="1187"/>
      <c r="AN109" s="1187"/>
      <c r="AO109" s="1187"/>
      <c r="AP109" s="1187"/>
      <c r="AQ109" s="756">
        <v>270000000</v>
      </c>
      <c r="AR109" s="780">
        <v>0</v>
      </c>
      <c r="AS109" s="773">
        <v>270000000</v>
      </c>
      <c r="AT109" s="757">
        <v>0</v>
      </c>
      <c r="AU109" s="780">
        <v>0</v>
      </c>
      <c r="AV109" s="774">
        <v>0</v>
      </c>
      <c r="AW109" s="780">
        <v>0</v>
      </c>
      <c r="AX109" s="774">
        <v>0</v>
      </c>
      <c r="AY109" s="780">
        <v>0</v>
      </c>
      <c r="AZ109" s="774">
        <v>0</v>
      </c>
      <c r="BA109" s="757">
        <v>0</v>
      </c>
      <c r="BB109" s="757">
        <v>0</v>
      </c>
      <c r="BC109" s="757">
        <v>0</v>
      </c>
      <c r="BE109" s="752">
        <f t="shared" si="11"/>
        <v>0</v>
      </c>
    </row>
    <row r="110" spans="1:57" s="751" customFormat="1" ht="16.5" hidden="1" x14ac:dyDescent="0.2">
      <c r="A110" s="755" t="str">
        <f t="shared" si="12"/>
        <v>A20442310</v>
      </c>
      <c r="B110" s="1192" t="s">
        <v>17</v>
      </c>
      <c r="C110" s="1185"/>
      <c r="D110" s="1192" t="s">
        <v>290</v>
      </c>
      <c r="E110" s="1185"/>
      <c r="F110" s="1192" t="s">
        <v>288</v>
      </c>
      <c r="G110" s="1185"/>
      <c r="H110" s="1192" t="s">
        <v>291</v>
      </c>
      <c r="I110" s="1185"/>
      <c r="J110" s="1192" t="s">
        <v>291</v>
      </c>
      <c r="K110" s="1185"/>
      <c r="L110" s="1185"/>
      <c r="M110" s="1192" t="s">
        <v>310</v>
      </c>
      <c r="N110" s="1185"/>
      <c r="O110" s="1185"/>
      <c r="P110" s="1192"/>
      <c r="Q110" s="1185"/>
      <c r="R110" s="1193"/>
      <c r="S110" s="1187"/>
      <c r="T110" s="1194" t="s">
        <v>62</v>
      </c>
      <c r="U110" s="1185"/>
      <c r="V110" s="1185"/>
      <c r="W110" s="1185"/>
      <c r="X110" s="1185"/>
      <c r="Y110" s="1185"/>
      <c r="Z110" s="1185"/>
      <c r="AA110" s="1185"/>
      <c r="AB110" s="1193" t="s">
        <v>281</v>
      </c>
      <c r="AC110" s="1187"/>
      <c r="AD110" s="1187"/>
      <c r="AE110" s="1187"/>
      <c r="AF110" s="1187"/>
      <c r="AG110" s="1193" t="s">
        <v>282</v>
      </c>
      <c r="AH110" s="1187"/>
      <c r="AI110" s="1187"/>
      <c r="AJ110" s="763" t="s">
        <v>68</v>
      </c>
      <c r="AK110" s="1195" t="s">
        <v>283</v>
      </c>
      <c r="AL110" s="1187"/>
      <c r="AM110" s="1187"/>
      <c r="AN110" s="1187"/>
      <c r="AO110" s="1187"/>
      <c r="AP110" s="1187"/>
      <c r="AQ110" s="756">
        <v>6619422</v>
      </c>
      <c r="AR110" s="779">
        <v>4977900</v>
      </c>
      <c r="AS110" s="773">
        <v>1641522</v>
      </c>
      <c r="AT110" s="757">
        <v>0</v>
      </c>
      <c r="AU110" s="779">
        <v>4977900</v>
      </c>
      <c r="AV110" s="774">
        <v>0</v>
      </c>
      <c r="AW110" s="779">
        <v>4977900</v>
      </c>
      <c r="AX110" s="774">
        <v>0</v>
      </c>
      <c r="AY110" s="779">
        <v>4977900</v>
      </c>
      <c r="AZ110" s="774">
        <v>0</v>
      </c>
      <c r="BA110" s="756">
        <v>4977900</v>
      </c>
      <c r="BB110" s="757">
        <v>0</v>
      </c>
      <c r="BC110" s="757">
        <v>0</v>
      </c>
      <c r="BE110" s="752">
        <f t="shared" si="11"/>
        <v>0.75201429973795297</v>
      </c>
    </row>
    <row r="111" spans="1:57" s="751" customFormat="1" ht="16.5" hidden="1" x14ac:dyDescent="0.2">
      <c r="A111" s="755" t="str">
        <f t="shared" si="12"/>
        <v>A20442313</v>
      </c>
      <c r="B111" s="1192" t="s">
        <v>17</v>
      </c>
      <c r="C111" s="1185"/>
      <c r="D111" s="1192" t="s">
        <v>290</v>
      </c>
      <c r="E111" s="1185"/>
      <c r="F111" s="1192" t="s">
        <v>288</v>
      </c>
      <c r="G111" s="1185"/>
      <c r="H111" s="1192" t="s">
        <v>291</v>
      </c>
      <c r="I111" s="1185"/>
      <c r="J111" s="1192" t="s">
        <v>291</v>
      </c>
      <c r="K111" s="1185"/>
      <c r="L111" s="1185"/>
      <c r="M111" s="1192" t="s">
        <v>310</v>
      </c>
      <c r="N111" s="1185"/>
      <c r="O111" s="1185"/>
      <c r="P111" s="1192"/>
      <c r="Q111" s="1185"/>
      <c r="R111" s="1193"/>
      <c r="S111" s="1187"/>
      <c r="T111" s="1194" t="s">
        <v>62</v>
      </c>
      <c r="U111" s="1185"/>
      <c r="V111" s="1185"/>
      <c r="W111" s="1185"/>
      <c r="X111" s="1185"/>
      <c r="Y111" s="1185"/>
      <c r="Z111" s="1185"/>
      <c r="AA111" s="1185"/>
      <c r="AB111" s="1193" t="s">
        <v>281</v>
      </c>
      <c r="AC111" s="1187"/>
      <c r="AD111" s="1187"/>
      <c r="AE111" s="1187"/>
      <c r="AF111" s="1187"/>
      <c r="AG111" s="1193" t="s">
        <v>282</v>
      </c>
      <c r="AH111" s="1187"/>
      <c r="AI111" s="1187"/>
      <c r="AJ111" s="763" t="s">
        <v>311</v>
      </c>
      <c r="AK111" s="1195" t="s">
        <v>329</v>
      </c>
      <c r="AL111" s="1187"/>
      <c r="AM111" s="1187"/>
      <c r="AN111" s="1187"/>
      <c r="AO111" s="1187"/>
      <c r="AP111" s="1187"/>
      <c r="AQ111" s="756">
        <v>20000000</v>
      </c>
      <c r="AR111" s="780">
        <v>0</v>
      </c>
      <c r="AS111" s="773">
        <v>20000000</v>
      </c>
      <c r="AT111" s="757">
        <v>0</v>
      </c>
      <c r="AU111" s="780">
        <v>0</v>
      </c>
      <c r="AV111" s="774">
        <v>0</v>
      </c>
      <c r="AW111" s="780">
        <v>0</v>
      </c>
      <c r="AX111" s="774">
        <v>0</v>
      </c>
      <c r="AY111" s="780">
        <v>0</v>
      </c>
      <c r="AZ111" s="774">
        <v>0</v>
      </c>
      <c r="BA111" s="757">
        <v>0</v>
      </c>
      <c r="BB111" s="757">
        <v>0</v>
      </c>
      <c r="BC111" s="757">
        <v>0</v>
      </c>
      <c r="BE111" s="752">
        <f t="shared" si="11"/>
        <v>0</v>
      </c>
    </row>
    <row r="112" spans="1:57" s="751" customFormat="1" ht="16.5" hidden="1" x14ac:dyDescent="0.2">
      <c r="A112" s="755" t="str">
        <f t="shared" si="12"/>
        <v>A204510</v>
      </c>
      <c r="B112" s="1184" t="s">
        <v>17</v>
      </c>
      <c r="C112" s="1185"/>
      <c r="D112" s="1184" t="s">
        <v>290</v>
      </c>
      <c r="E112" s="1185"/>
      <c r="F112" s="1184" t="s">
        <v>288</v>
      </c>
      <c r="G112" s="1185"/>
      <c r="H112" s="1184" t="s">
        <v>291</v>
      </c>
      <c r="I112" s="1185"/>
      <c r="J112" s="1184" t="s">
        <v>292</v>
      </c>
      <c r="K112" s="1185"/>
      <c r="L112" s="1185"/>
      <c r="M112" s="1184"/>
      <c r="N112" s="1185"/>
      <c r="O112" s="1185"/>
      <c r="P112" s="1184"/>
      <c r="Q112" s="1185"/>
      <c r="R112" s="1188"/>
      <c r="S112" s="1187"/>
      <c r="T112" s="1189" t="s">
        <v>224</v>
      </c>
      <c r="U112" s="1185"/>
      <c r="V112" s="1185"/>
      <c r="W112" s="1185"/>
      <c r="X112" s="1185"/>
      <c r="Y112" s="1185"/>
      <c r="Z112" s="1185"/>
      <c r="AA112" s="1185"/>
      <c r="AB112" s="1188" t="s">
        <v>281</v>
      </c>
      <c r="AC112" s="1187"/>
      <c r="AD112" s="1187"/>
      <c r="AE112" s="1187"/>
      <c r="AF112" s="1187"/>
      <c r="AG112" s="1188" t="s">
        <v>282</v>
      </c>
      <c r="AH112" s="1187"/>
      <c r="AI112" s="1187"/>
      <c r="AJ112" s="762" t="s">
        <v>68</v>
      </c>
      <c r="AK112" s="1186" t="s">
        <v>283</v>
      </c>
      <c r="AL112" s="1187"/>
      <c r="AM112" s="1187"/>
      <c r="AN112" s="1187"/>
      <c r="AO112" s="1187"/>
      <c r="AP112" s="1187"/>
      <c r="AQ112" s="750">
        <v>5859523603</v>
      </c>
      <c r="AR112" s="777">
        <v>5140233452.5299997</v>
      </c>
      <c r="AS112" s="768">
        <v>719290150.47000003</v>
      </c>
      <c r="AT112" s="753">
        <v>0</v>
      </c>
      <c r="AU112" s="777">
        <v>4468016281.9700003</v>
      </c>
      <c r="AV112" s="768">
        <v>672217170.55999994</v>
      </c>
      <c r="AW112" s="777">
        <v>2778965190.4000001</v>
      </c>
      <c r="AX112" s="768">
        <v>1689051091.5699999</v>
      </c>
      <c r="AY112" s="777">
        <v>2778965190.4000001</v>
      </c>
      <c r="AZ112" s="769">
        <v>0</v>
      </c>
      <c r="BA112" s="750">
        <v>2778965190.4000001</v>
      </c>
      <c r="BB112" s="753">
        <v>0</v>
      </c>
      <c r="BC112" s="753">
        <v>0</v>
      </c>
      <c r="BE112" s="752">
        <f t="shared" si="11"/>
        <v>0.76252210669181941</v>
      </c>
    </row>
    <row r="113" spans="1:57" s="751" customFormat="1" ht="16.5" hidden="1" x14ac:dyDescent="0.2">
      <c r="A113" s="755" t="str">
        <f t="shared" si="12"/>
        <v>A204513</v>
      </c>
      <c r="B113" s="1184" t="s">
        <v>17</v>
      </c>
      <c r="C113" s="1185"/>
      <c r="D113" s="1184" t="s">
        <v>290</v>
      </c>
      <c r="E113" s="1185"/>
      <c r="F113" s="1184" t="s">
        <v>288</v>
      </c>
      <c r="G113" s="1185"/>
      <c r="H113" s="1184" t="s">
        <v>291</v>
      </c>
      <c r="I113" s="1185"/>
      <c r="J113" s="1184" t="s">
        <v>292</v>
      </c>
      <c r="K113" s="1185"/>
      <c r="L113" s="1185"/>
      <c r="M113" s="1184"/>
      <c r="N113" s="1185"/>
      <c r="O113" s="1185"/>
      <c r="P113" s="1184"/>
      <c r="Q113" s="1185"/>
      <c r="R113" s="1188"/>
      <c r="S113" s="1187"/>
      <c r="T113" s="1189" t="s">
        <v>224</v>
      </c>
      <c r="U113" s="1185"/>
      <c r="V113" s="1185"/>
      <c r="W113" s="1185"/>
      <c r="X113" s="1185"/>
      <c r="Y113" s="1185"/>
      <c r="Z113" s="1185"/>
      <c r="AA113" s="1185"/>
      <c r="AB113" s="1188" t="s">
        <v>281</v>
      </c>
      <c r="AC113" s="1187"/>
      <c r="AD113" s="1187"/>
      <c r="AE113" s="1187"/>
      <c r="AF113" s="1187"/>
      <c r="AG113" s="1188" t="s">
        <v>282</v>
      </c>
      <c r="AH113" s="1187"/>
      <c r="AI113" s="1187"/>
      <c r="AJ113" s="762" t="s">
        <v>311</v>
      </c>
      <c r="AK113" s="1186" t="s">
        <v>329</v>
      </c>
      <c r="AL113" s="1187"/>
      <c r="AM113" s="1187"/>
      <c r="AN113" s="1187"/>
      <c r="AO113" s="1187"/>
      <c r="AP113" s="1187"/>
      <c r="AQ113" s="750">
        <v>1074085821</v>
      </c>
      <c r="AR113" s="777">
        <v>671186121</v>
      </c>
      <c r="AS113" s="768">
        <v>402899700</v>
      </c>
      <c r="AT113" s="753">
        <v>0</v>
      </c>
      <c r="AU113" s="777">
        <v>530724336</v>
      </c>
      <c r="AV113" s="768">
        <v>140461785</v>
      </c>
      <c r="AW113" s="778">
        <v>0</v>
      </c>
      <c r="AX113" s="768">
        <v>530724336</v>
      </c>
      <c r="AY113" s="778">
        <v>0</v>
      </c>
      <c r="AZ113" s="769">
        <v>0</v>
      </c>
      <c r="BA113" s="753">
        <v>0</v>
      </c>
      <c r="BB113" s="753">
        <v>0</v>
      </c>
      <c r="BC113" s="753">
        <v>0</v>
      </c>
      <c r="BE113" s="752">
        <f t="shared" si="11"/>
        <v>0.49411725359700098</v>
      </c>
    </row>
    <row r="114" spans="1:57" s="751" customFormat="1" ht="16.5" hidden="1" x14ac:dyDescent="0.2">
      <c r="A114" s="755" t="str">
        <f t="shared" si="12"/>
        <v>A2045110</v>
      </c>
      <c r="B114" s="1192" t="s">
        <v>17</v>
      </c>
      <c r="C114" s="1185"/>
      <c r="D114" s="1192" t="s">
        <v>290</v>
      </c>
      <c r="E114" s="1185"/>
      <c r="F114" s="1192" t="s">
        <v>288</v>
      </c>
      <c r="G114" s="1185"/>
      <c r="H114" s="1192" t="s">
        <v>291</v>
      </c>
      <c r="I114" s="1185"/>
      <c r="J114" s="1192" t="s">
        <v>292</v>
      </c>
      <c r="K114" s="1185"/>
      <c r="L114" s="1185"/>
      <c r="M114" s="1192" t="s">
        <v>287</v>
      </c>
      <c r="N114" s="1185"/>
      <c r="O114" s="1185"/>
      <c r="P114" s="1192"/>
      <c r="Q114" s="1185"/>
      <c r="R114" s="1193"/>
      <c r="S114" s="1187"/>
      <c r="T114" s="1194" t="s">
        <v>63</v>
      </c>
      <c r="U114" s="1185"/>
      <c r="V114" s="1185"/>
      <c r="W114" s="1185"/>
      <c r="X114" s="1185"/>
      <c r="Y114" s="1185"/>
      <c r="Z114" s="1185"/>
      <c r="AA114" s="1185"/>
      <c r="AB114" s="1193" t="s">
        <v>281</v>
      </c>
      <c r="AC114" s="1187"/>
      <c r="AD114" s="1187"/>
      <c r="AE114" s="1187"/>
      <c r="AF114" s="1187"/>
      <c r="AG114" s="1193" t="s">
        <v>282</v>
      </c>
      <c r="AH114" s="1187"/>
      <c r="AI114" s="1187"/>
      <c r="AJ114" s="763" t="s">
        <v>68</v>
      </c>
      <c r="AK114" s="1195" t="s">
        <v>283</v>
      </c>
      <c r="AL114" s="1187"/>
      <c r="AM114" s="1187"/>
      <c r="AN114" s="1187"/>
      <c r="AO114" s="1187"/>
      <c r="AP114" s="1187"/>
      <c r="AQ114" s="756">
        <v>952410435</v>
      </c>
      <c r="AR114" s="779">
        <v>873645996</v>
      </c>
      <c r="AS114" s="773">
        <v>78764439</v>
      </c>
      <c r="AT114" s="757">
        <v>0</v>
      </c>
      <c r="AU114" s="779">
        <v>722298955.97000003</v>
      </c>
      <c r="AV114" s="773">
        <v>151347040.03</v>
      </c>
      <c r="AW114" s="779">
        <v>342522528</v>
      </c>
      <c r="AX114" s="773">
        <v>379776427.97000003</v>
      </c>
      <c r="AY114" s="779">
        <v>342522528</v>
      </c>
      <c r="AZ114" s="774">
        <v>0</v>
      </c>
      <c r="BA114" s="756">
        <v>342522528</v>
      </c>
      <c r="BB114" s="757">
        <v>0</v>
      </c>
      <c r="BC114" s="757">
        <v>0</v>
      </c>
      <c r="BE114" s="752">
        <f t="shared" si="11"/>
        <v>0.75839042646566557</v>
      </c>
    </row>
    <row r="115" spans="1:57" s="751" customFormat="1" ht="16.5" hidden="1" x14ac:dyDescent="0.2">
      <c r="A115" s="755" t="str">
        <f t="shared" si="12"/>
        <v>A2045113</v>
      </c>
      <c r="B115" s="1192" t="s">
        <v>17</v>
      </c>
      <c r="C115" s="1185"/>
      <c r="D115" s="1192" t="s">
        <v>290</v>
      </c>
      <c r="E115" s="1185"/>
      <c r="F115" s="1192" t="s">
        <v>288</v>
      </c>
      <c r="G115" s="1185"/>
      <c r="H115" s="1192" t="s">
        <v>291</v>
      </c>
      <c r="I115" s="1185"/>
      <c r="J115" s="1192" t="s">
        <v>292</v>
      </c>
      <c r="K115" s="1185"/>
      <c r="L115" s="1185"/>
      <c r="M115" s="1192" t="s">
        <v>287</v>
      </c>
      <c r="N115" s="1185"/>
      <c r="O115" s="1185"/>
      <c r="P115" s="1192"/>
      <c r="Q115" s="1185"/>
      <c r="R115" s="1193"/>
      <c r="S115" s="1187"/>
      <c r="T115" s="1194" t="s">
        <v>63</v>
      </c>
      <c r="U115" s="1185"/>
      <c r="V115" s="1185"/>
      <c r="W115" s="1185"/>
      <c r="X115" s="1185"/>
      <c r="Y115" s="1185"/>
      <c r="Z115" s="1185"/>
      <c r="AA115" s="1185"/>
      <c r="AB115" s="1193" t="s">
        <v>281</v>
      </c>
      <c r="AC115" s="1187"/>
      <c r="AD115" s="1187"/>
      <c r="AE115" s="1187"/>
      <c r="AF115" s="1187"/>
      <c r="AG115" s="1193" t="s">
        <v>282</v>
      </c>
      <c r="AH115" s="1187"/>
      <c r="AI115" s="1187"/>
      <c r="AJ115" s="763" t="s">
        <v>311</v>
      </c>
      <c r="AK115" s="1195" t="s">
        <v>329</v>
      </c>
      <c r="AL115" s="1187"/>
      <c r="AM115" s="1187"/>
      <c r="AN115" s="1187"/>
      <c r="AO115" s="1187"/>
      <c r="AP115" s="1187"/>
      <c r="AQ115" s="756">
        <v>754085821</v>
      </c>
      <c r="AR115" s="779">
        <v>530779189</v>
      </c>
      <c r="AS115" s="773">
        <v>223306632</v>
      </c>
      <c r="AT115" s="757">
        <v>0</v>
      </c>
      <c r="AU115" s="779">
        <v>497439189</v>
      </c>
      <c r="AV115" s="773">
        <v>33340000</v>
      </c>
      <c r="AW115" s="780">
        <v>0</v>
      </c>
      <c r="AX115" s="773">
        <v>497439189</v>
      </c>
      <c r="AY115" s="780">
        <v>0</v>
      </c>
      <c r="AZ115" s="774">
        <v>0</v>
      </c>
      <c r="BA115" s="757">
        <v>0</v>
      </c>
      <c r="BB115" s="757">
        <v>0</v>
      </c>
      <c r="BC115" s="757">
        <v>0</v>
      </c>
      <c r="BE115" s="752">
        <f t="shared" si="11"/>
        <v>0.65965858944322997</v>
      </c>
    </row>
    <row r="116" spans="1:57" s="751" customFormat="1" ht="16.5" hidden="1" x14ac:dyDescent="0.2">
      <c r="A116" s="755" t="str">
        <f t="shared" si="12"/>
        <v>A2045210</v>
      </c>
      <c r="B116" s="1192" t="s">
        <v>17</v>
      </c>
      <c r="C116" s="1185"/>
      <c r="D116" s="1192" t="s">
        <v>290</v>
      </c>
      <c r="E116" s="1185"/>
      <c r="F116" s="1192" t="s">
        <v>288</v>
      </c>
      <c r="G116" s="1185"/>
      <c r="H116" s="1192" t="s">
        <v>291</v>
      </c>
      <c r="I116" s="1185"/>
      <c r="J116" s="1192" t="s">
        <v>292</v>
      </c>
      <c r="K116" s="1185"/>
      <c r="L116" s="1185"/>
      <c r="M116" s="1192" t="s">
        <v>290</v>
      </c>
      <c r="N116" s="1185"/>
      <c r="O116" s="1185"/>
      <c r="P116" s="1192"/>
      <c r="Q116" s="1185"/>
      <c r="R116" s="1193"/>
      <c r="S116" s="1187"/>
      <c r="T116" s="1194" t="s">
        <v>64</v>
      </c>
      <c r="U116" s="1185"/>
      <c r="V116" s="1185"/>
      <c r="W116" s="1185"/>
      <c r="X116" s="1185"/>
      <c r="Y116" s="1185"/>
      <c r="Z116" s="1185"/>
      <c r="AA116" s="1185"/>
      <c r="AB116" s="1193" t="s">
        <v>281</v>
      </c>
      <c r="AC116" s="1187"/>
      <c r="AD116" s="1187"/>
      <c r="AE116" s="1187"/>
      <c r="AF116" s="1187"/>
      <c r="AG116" s="1193" t="s">
        <v>282</v>
      </c>
      <c r="AH116" s="1187"/>
      <c r="AI116" s="1187"/>
      <c r="AJ116" s="763" t="s">
        <v>68</v>
      </c>
      <c r="AK116" s="1195" t="s">
        <v>283</v>
      </c>
      <c r="AL116" s="1187"/>
      <c r="AM116" s="1187"/>
      <c r="AN116" s="1187"/>
      <c r="AO116" s="1187"/>
      <c r="AP116" s="1187"/>
      <c r="AQ116" s="756">
        <v>66000000</v>
      </c>
      <c r="AR116" s="779">
        <v>55417055</v>
      </c>
      <c r="AS116" s="773">
        <v>10582945</v>
      </c>
      <c r="AT116" s="757">
        <v>0</v>
      </c>
      <c r="AU116" s="779">
        <v>5437055</v>
      </c>
      <c r="AV116" s="773">
        <v>49980000</v>
      </c>
      <c r="AW116" s="779">
        <v>5437055</v>
      </c>
      <c r="AX116" s="774">
        <v>0</v>
      </c>
      <c r="AY116" s="779">
        <v>5437055</v>
      </c>
      <c r="AZ116" s="774">
        <v>0</v>
      </c>
      <c r="BA116" s="756">
        <v>5437055</v>
      </c>
      <c r="BB116" s="757">
        <v>0</v>
      </c>
      <c r="BC116" s="757">
        <v>0</v>
      </c>
      <c r="BE116" s="752">
        <f t="shared" si="11"/>
        <v>8.237962121212121E-2</v>
      </c>
    </row>
    <row r="117" spans="1:57" s="751" customFormat="1" ht="16.5" hidden="1" x14ac:dyDescent="0.2">
      <c r="A117" s="755" t="str">
        <f t="shared" si="12"/>
        <v>A2045510</v>
      </c>
      <c r="B117" s="1192" t="s">
        <v>17</v>
      </c>
      <c r="C117" s="1185"/>
      <c r="D117" s="1192" t="s">
        <v>290</v>
      </c>
      <c r="E117" s="1185"/>
      <c r="F117" s="1192" t="s">
        <v>288</v>
      </c>
      <c r="G117" s="1185"/>
      <c r="H117" s="1192" t="s">
        <v>291</v>
      </c>
      <c r="I117" s="1185"/>
      <c r="J117" s="1192" t="s">
        <v>292</v>
      </c>
      <c r="K117" s="1185"/>
      <c r="L117" s="1185"/>
      <c r="M117" s="1192" t="s">
        <v>292</v>
      </c>
      <c r="N117" s="1185"/>
      <c r="O117" s="1185"/>
      <c r="P117" s="1192"/>
      <c r="Q117" s="1185"/>
      <c r="R117" s="1193"/>
      <c r="S117" s="1187"/>
      <c r="T117" s="1194" t="s">
        <v>65</v>
      </c>
      <c r="U117" s="1185"/>
      <c r="V117" s="1185"/>
      <c r="W117" s="1185"/>
      <c r="X117" s="1185"/>
      <c r="Y117" s="1185"/>
      <c r="Z117" s="1185"/>
      <c r="AA117" s="1185"/>
      <c r="AB117" s="1193" t="s">
        <v>281</v>
      </c>
      <c r="AC117" s="1187"/>
      <c r="AD117" s="1187"/>
      <c r="AE117" s="1187"/>
      <c r="AF117" s="1187"/>
      <c r="AG117" s="1193" t="s">
        <v>282</v>
      </c>
      <c r="AH117" s="1187"/>
      <c r="AI117" s="1187"/>
      <c r="AJ117" s="763" t="s">
        <v>68</v>
      </c>
      <c r="AK117" s="1195" t="s">
        <v>283</v>
      </c>
      <c r="AL117" s="1187"/>
      <c r="AM117" s="1187"/>
      <c r="AN117" s="1187"/>
      <c r="AO117" s="1187"/>
      <c r="AP117" s="1187"/>
      <c r="AQ117" s="756">
        <v>530000000</v>
      </c>
      <c r="AR117" s="779">
        <v>172900000</v>
      </c>
      <c r="AS117" s="773">
        <v>357100000</v>
      </c>
      <c r="AT117" s="757">
        <v>0</v>
      </c>
      <c r="AU117" s="779">
        <v>1190000</v>
      </c>
      <c r="AV117" s="773">
        <v>171710000</v>
      </c>
      <c r="AW117" s="779">
        <v>1190000</v>
      </c>
      <c r="AX117" s="774">
        <v>0</v>
      </c>
      <c r="AY117" s="779">
        <v>1190000</v>
      </c>
      <c r="AZ117" s="774">
        <v>0</v>
      </c>
      <c r="BA117" s="756">
        <v>1190000</v>
      </c>
      <c r="BB117" s="757">
        <v>0</v>
      </c>
      <c r="BC117" s="757">
        <v>0</v>
      </c>
      <c r="BE117" s="752">
        <f t="shared" si="11"/>
        <v>2.2452830188679244E-3</v>
      </c>
    </row>
    <row r="118" spans="1:57" s="751" customFormat="1" ht="16.5" hidden="1" x14ac:dyDescent="0.2">
      <c r="A118" s="755" t="str">
        <f t="shared" si="12"/>
        <v>A2045610</v>
      </c>
      <c r="B118" s="1192" t="s">
        <v>17</v>
      </c>
      <c r="C118" s="1185"/>
      <c r="D118" s="1192" t="s">
        <v>290</v>
      </c>
      <c r="E118" s="1185"/>
      <c r="F118" s="1192" t="s">
        <v>288</v>
      </c>
      <c r="G118" s="1185"/>
      <c r="H118" s="1192" t="s">
        <v>291</v>
      </c>
      <c r="I118" s="1185"/>
      <c r="J118" s="1192" t="s">
        <v>292</v>
      </c>
      <c r="K118" s="1185"/>
      <c r="L118" s="1185"/>
      <c r="M118" s="1192" t="s">
        <v>300</v>
      </c>
      <c r="N118" s="1185"/>
      <c r="O118" s="1185"/>
      <c r="P118" s="1192"/>
      <c r="Q118" s="1185"/>
      <c r="R118" s="1193"/>
      <c r="S118" s="1187"/>
      <c r="T118" s="1194" t="s">
        <v>66</v>
      </c>
      <c r="U118" s="1185"/>
      <c r="V118" s="1185"/>
      <c r="W118" s="1185"/>
      <c r="X118" s="1185"/>
      <c r="Y118" s="1185"/>
      <c r="Z118" s="1185"/>
      <c r="AA118" s="1185"/>
      <c r="AB118" s="1193" t="s">
        <v>281</v>
      </c>
      <c r="AC118" s="1187"/>
      <c r="AD118" s="1187"/>
      <c r="AE118" s="1187"/>
      <c r="AF118" s="1187"/>
      <c r="AG118" s="1193" t="s">
        <v>282</v>
      </c>
      <c r="AH118" s="1187"/>
      <c r="AI118" s="1187"/>
      <c r="AJ118" s="763" t="s">
        <v>68</v>
      </c>
      <c r="AK118" s="1195" t="s">
        <v>283</v>
      </c>
      <c r="AL118" s="1187"/>
      <c r="AM118" s="1187"/>
      <c r="AN118" s="1187"/>
      <c r="AO118" s="1187"/>
      <c r="AP118" s="1187"/>
      <c r="AQ118" s="756">
        <v>125000000</v>
      </c>
      <c r="AR118" s="779">
        <v>123063583</v>
      </c>
      <c r="AS118" s="773">
        <v>1936417</v>
      </c>
      <c r="AT118" s="757">
        <v>0</v>
      </c>
      <c r="AU118" s="779">
        <v>92234279</v>
      </c>
      <c r="AV118" s="773">
        <v>30829304</v>
      </c>
      <c r="AW118" s="779">
        <v>45085605</v>
      </c>
      <c r="AX118" s="773">
        <v>47148674</v>
      </c>
      <c r="AY118" s="779">
        <v>45085605</v>
      </c>
      <c r="AZ118" s="774">
        <v>0</v>
      </c>
      <c r="BA118" s="756">
        <v>45085605</v>
      </c>
      <c r="BB118" s="757">
        <v>0</v>
      </c>
      <c r="BC118" s="757">
        <v>0</v>
      </c>
      <c r="BE118" s="752">
        <f t="shared" si="11"/>
        <v>0.73787423200000002</v>
      </c>
    </row>
    <row r="119" spans="1:57" s="751" customFormat="1" ht="16.5" hidden="1" x14ac:dyDescent="0.2">
      <c r="A119" s="755" t="str">
        <f t="shared" si="12"/>
        <v>A2045613</v>
      </c>
      <c r="B119" s="1192" t="s">
        <v>17</v>
      </c>
      <c r="C119" s="1185"/>
      <c r="D119" s="1192" t="s">
        <v>290</v>
      </c>
      <c r="E119" s="1185"/>
      <c r="F119" s="1192" t="s">
        <v>288</v>
      </c>
      <c r="G119" s="1185"/>
      <c r="H119" s="1192" t="s">
        <v>291</v>
      </c>
      <c r="I119" s="1185"/>
      <c r="J119" s="1192" t="s">
        <v>292</v>
      </c>
      <c r="K119" s="1185"/>
      <c r="L119" s="1185"/>
      <c r="M119" s="1192" t="s">
        <v>300</v>
      </c>
      <c r="N119" s="1185"/>
      <c r="O119" s="1185"/>
      <c r="P119" s="1192"/>
      <c r="Q119" s="1185"/>
      <c r="R119" s="1193"/>
      <c r="S119" s="1187"/>
      <c r="T119" s="1194" t="s">
        <v>66</v>
      </c>
      <c r="U119" s="1185"/>
      <c r="V119" s="1185"/>
      <c r="W119" s="1185"/>
      <c r="X119" s="1185"/>
      <c r="Y119" s="1185"/>
      <c r="Z119" s="1185"/>
      <c r="AA119" s="1185"/>
      <c r="AB119" s="1193" t="s">
        <v>281</v>
      </c>
      <c r="AC119" s="1187"/>
      <c r="AD119" s="1187"/>
      <c r="AE119" s="1187"/>
      <c r="AF119" s="1187"/>
      <c r="AG119" s="1193" t="s">
        <v>282</v>
      </c>
      <c r="AH119" s="1187"/>
      <c r="AI119" s="1187"/>
      <c r="AJ119" s="763" t="s">
        <v>311</v>
      </c>
      <c r="AK119" s="1195" t="s">
        <v>329</v>
      </c>
      <c r="AL119" s="1187"/>
      <c r="AM119" s="1187"/>
      <c r="AN119" s="1187"/>
      <c r="AO119" s="1187"/>
      <c r="AP119" s="1187"/>
      <c r="AQ119" s="756">
        <v>320000000</v>
      </c>
      <c r="AR119" s="779">
        <v>140406932</v>
      </c>
      <c r="AS119" s="773">
        <v>179593068</v>
      </c>
      <c r="AT119" s="757">
        <v>0</v>
      </c>
      <c r="AU119" s="779">
        <v>33285147</v>
      </c>
      <c r="AV119" s="773">
        <v>107121785</v>
      </c>
      <c r="AW119" s="780">
        <v>0</v>
      </c>
      <c r="AX119" s="773">
        <v>33285147</v>
      </c>
      <c r="AY119" s="780">
        <v>0</v>
      </c>
      <c r="AZ119" s="774">
        <v>0</v>
      </c>
      <c r="BA119" s="757">
        <v>0</v>
      </c>
      <c r="BB119" s="757">
        <v>0</v>
      </c>
      <c r="BC119" s="757">
        <v>0</v>
      </c>
      <c r="BE119" s="752">
        <f t="shared" si="11"/>
        <v>0.104016084375</v>
      </c>
    </row>
    <row r="120" spans="1:57" s="751" customFormat="1" ht="16.5" hidden="1" x14ac:dyDescent="0.2">
      <c r="A120" s="755" t="str">
        <f t="shared" si="12"/>
        <v>A2045810</v>
      </c>
      <c r="B120" s="1192" t="s">
        <v>17</v>
      </c>
      <c r="C120" s="1185"/>
      <c r="D120" s="1192" t="s">
        <v>290</v>
      </c>
      <c r="E120" s="1185"/>
      <c r="F120" s="1192" t="s">
        <v>288</v>
      </c>
      <c r="G120" s="1185"/>
      <c r="H120" s="1192" t="s">
        <v>291</v>
      </c>
      <c r="I120" s="1185"/>
      <c r="J120" s="1192" t="s">
        <v>292</v>
      </c>
      <c r="K120" s="1185"/>
      <c r="L120" s="1185"/>
      <c r="M120" s="1192" t="s">
        <v>302</v>
      </c>
      <c r="N120" s="1185"/>
      <c r="O120" s="1185"/>
      <c r="P120" s="1192"/>
      <c r="Q120" s="1185"/>
      <c r="R120" s="1193"/>
      <c r="S120" s="1187"/>
      <c r="T120" s="1194" t="s">
        <v>67</v>
      </c>
      <c r="U120" s="1185"/>
      <c r="V120" s="1185"/>
      <c r="W120" s="1185"/>
      <c r="X120" s="1185"/>
      <c r="Y120" s="1185"/>
      <c r="Z120" s="1185"/>
      <c r="AA120" s="1185"/>
      <c r="AB120" s="1193" t="s">
        <v>281</v>
      </c>
      <c r="AC120" s="1187"/>
      <c r="AD120" s="1187"/>
      <c r="AE120" s="1187"/>
      <c r="AF120" s="1187"/>
      <c r="AG120" s="1193" t="s">
        <v>282</v>
      </c>
      <c r="AH120" s="1187"/>
      <c r="AI120" s="1187"/>
      <c r="AJ120" s="763" t="s">
        <v>68</v>
      </c>
      <c r="AK120" s="1195" t="s">
        <v>283</v>
      </c>
      <c r="AL120" s="1187"/>
      <c r="AM120" s="1187"/>
      <c r="AN120" s="1187"/>
      <c r="AO120" s="1187"/>
      <c r="AP120" s="1187"/>
      <c r="AQ120" s="756">
        <v>1466822020</v>
      </c>
      <c r="AR120" s="779">
        <v>1319626781.1199999</v>
      </c>
      <c r="AS120" s="773">
        <v>147195238.88</v>
      </c>
      <c r="AT120" s="757">
        <v>0</v>
      </c>
      <c r="AU120" s="779">
        <v>1299738072.5899999</v>
      </c>
      <c r="AV120" s="773">
        <v>19888708.530000001</v>
      </c>
      <c r="AW120" s="779">
        <v>847018129.39999998</v>
      </c>
      <c r="AX120" s="773">
        <v>452719943.19</v>
      </c>
      <c r="AY120" s="779">
        <v>847018129.39999998</v>
      </c>
      <c r="AZ120" s="774">
        <v>0</v>
      </c>
      <c r="BA120" s="756">
        <v>847018129.39999998</v>
      </c>
      <c r="BB120" s="757">
        <v>0</v>
      </c>
      <c r="BC120" s="757">
        <v>0</v>
      </c>
      <c r="BE120" s="752">
        <f t="shared" si="11"/>
        <v>0.88609119229748123</v>
      </c>
    </row>
    <row r="121" spans="1:57" s="751" customFormat="1" ht="16.5" hidden="1" x14ac:dyDescent="0.2">
      <c r="A121" s="755" t="str">
        <f t="shared" si="12"/>
        <v>A20451010</v>
      </c>
      <c r="B121" s="1192" t="s">
        <v>17</v>
      </c>
      <c r="C121" s="1185"/>
      <c r="D121" s="1192" t="s">
        <v>290</v>
      </c>
      <c r="E121" s="1185"/>
      <c r="F121" s="1192" t="s">
        <v>288</v>
      </c>
      <c r="G121" s="1185"/>
      <c r="H121" s="1192" t="s">
        <v>291</v>
      </c>
      <c r="I121" s="1185"/>
      <c r="J121" s="1192" t="s">
        <v>292</v>
      </c>
      <c r="K121" s="1185"/>
      <c r="L121" s="1185"/>
      <c r="M121" s="1192" t="s">
        <v>68</v>
      </c>
      <c r="N121" s="1185"/>
      <c r="O121" s="1185"/>
      <c r="P121" s="1192"/>
      <c r="Q121" s="1185"/>
      <c r="R121" s="1193"/>
      <c r="S121" s="1187"/>
      <c r="T121" s="1194" t="s">
        <v>69</v>
      </c>
      <c r="U121" s="1185"/>
      <c r="V121" s="1185"/>
      <c r="W121" s="1185"/>
      <c r="X121" s="1185"/>
      <c r="Y121" s="1185"/>
      <c r="Z121" s="1185"/>
      <c r="AA121" s="1185"/>
      <c r="AB121" s="1193" t="s">
        <v>281</v>
      </c>
      <c r="AC121" s="1187"/>
      <c r="AD121" s="1187"/>
      <c r="AE121" s="1187"/>
      <c r="AF121" s="1187"/>
      <c r="AG121" s="1193" t="s">
        <v>282</v>
      </c>
      <c r="AH121" s="1187"/>
      <c r="AI121" s="1187"/>
      <c r="AJ121" s="763" t="s">
        <v>68</v>
      </c>
      <c r="AK121" s="1195" t="s">
        <v>283</v>
      </c>
      <c r="AL121" s="1187"/>
      <c r="AM121" s="1187"/>
      <c r="AN121" s="1187"/>
      <c r="AO121" s="1187"/>
      <c r="AP121" s="1187"/>
      <c r="AQ121" s="756">
        <v>2715791148</v>
      </c>
      <c r="AR121" s="779">
        <v>2593823077.4099998</v>
      </c>
      <c r="AS121" s="773">
        <v>121968070.59</v>
      </c>
      <c r="AT121" s="757">
        <v>0</v>
      </c>
      <c r="AU121" s="779">
        <v>2345360959.4099998</v>
      </c>
      <c r="AV121" s="773">
        <v>248462118</v>
      </c>
      <c r="AW121" s="779">
        <v>1535954913</v>
      </c>
      <c r="AX121" s="773">
        <v>809406046.40999997</v>
      </c>
      <c r="AY121" s="779">
        <v>1535954913</v>
      </c>
      <c r="AZ121" s="774">
        <v>0</v>
      </c>
      <c r="BA121" s="756">
        <v>1535954913</v>
      </c>
      <c r="BB121" s="757">
        <v>0</v>
      </c>
      <c r="BC121" s="757">
        <v>0</v>
      </c>
      <c r="BE121" s="752">
        <f t="shared" si="11"/>
        <v>0.86360137123843361</v>
      </c>
    </row>
    <row r="122" spans="1:57" s="751" customFormat="1" ht="16.5" hidden="1" x14ac:dyDescent="0.2">
      <c r="A122" s="755" t="str">
        <f t="shared" si="12"/>
        <v>A20451210</v>
      </c>
      <c r="B122" s="1192" t="s">
        <v>17</v>
      </c>
      <c r="C122" s="1185"/>
      <c r="D122" s="1192" t="s">
        <v>290</v>
      </c>
      <c r="E122" s="1185"/>
      <c r="F122" s="1192" t="s">
        <v>288</v>
      </c>
      <c r="G122" s="1185"/>
      <c r="H122" s="1192" t="s">
        <v>291</v>
      </c>
      <c r="I122" s="1185"/>
      <c r="J122" s="1192" t="s">
        <v>292</v>
      </c>
      <c r="K122" s="1185"/>
      <c r="L122" s="1185"/>
      <c r="M122" s="1192" t="s">
        <v>298</v>
      </c>
      <c r="N122" s="1185"/>
      <c r="O122" s="1185"/>
      <c r="P122" s="1192"/>
      <c r="Q122" s="1185"/>
      <c r="R122" s="1193"/>
      <c r="S122" s="1187"/>
      <c r="T122" s="1194" t="s">
        <v>70</v>
      </c>
      <c r="U122" s="1185"/>
      <c r="V122" s="1185"/>
      <c r="W122" s="1185"/>
      <c r="X122" s="1185"/>
      <c r="Y122" s="1185"/>
      <c r="Z122" s="1185"/>
      <c r="AA122" s="1185"/>
      <c r="AB122" s="1193" t="s">
        <v>281</v>
      </c>
      <c r="AC122" s="1187"/>
      <c r="AD122" s="1187"/>
      <c r="AE122" s="1187"/>
      <c r="AF122" s="1187"/>
      <c r="AG122" s="1193" t="s">
        <v>282</v>
      </c>
      <c r="AH122" s="1187"/>
      <c r="AI122" s="1187"/>
      <c r="AJ122" s="763" t="s">
        <v>68</v>
      </c>
      <c r="AK122" s="1195" t="s">
        <v>283</v>
      </c>
      <c r="AL122" s="1187"/>
      <c r="AM122" s="1187"/>
      <c r="AN122" s="1187"/>
      <c r="AO122" s="1187"/>
      <c r="AP122" s="1187"/>
      <c r="AQ122" s="756">
        <v>3500000</v>
      </c>
      <c r="AR122" s="779">
        <v>1756960</v>
      </c>
      <c r="AS122" s="773">
        <v>1743040</v>
      </c>
      <c r="AT122" s="757">
        <v>0</v>
      </c>
      <c r="AU122" s="779">
        <v>1756960</v>
      </c>
      <c r="AV122" s="774">
        <v>0</v>
      </c>
      <c r="AW122" s="779">
        <v>1756960</v>
      </c>
      <c r="AX122" s="774">
        <v>0</v>
      </c>
      <c r="AY122" s="779">
        <v>1756960</v>
      </c>
      <c r="AZ122" s="774">
        <v>0</v>
      </c>
      <c r="BA122" s="756">
        <v>1756960</v>
      </c>
      <c r="BB122" s="757">
        <v>0</v>
      </c>
      <c r="BC122" s="757">
        <v>0</v>
      </c>
      <c r="BE122" s="752">
        <f t="shared" si="11"/>
        <v>0.50198857142857145</v>
      </c>
    </row>
    <row r="123" spans="1:57" s="751" customFormat="1" ht="16.5" hidden="1" x14ac:dyDescent="0.2">
      <c r="A123" s="755" t="str">
        <f t="shared" si="12"/>
        <v>A204610</v>
      </c>
      <c r="B123" s="1184" t="s">
        <v>17</v>
      </c>
      <c r="C123" s="1185"/>
      <c r="D123" s="1184" t="s">
        <v>290</v>
      </c>
      <c r="E123" s="1185"/>
      <c r="F123" s="1184" t="s">
        <v>288</v>
      </c>
      <c r="G123" s="1185"/>
      <c r="H123" s="1184" t="s">
        <v>291</v>
      </c>
      <c r="I123" s="1185"/>
      <c r="J123" s="1184" t="s">
        <v>300</v>
      </c>
      <c r="K123" s="1185"/>
      <c r="L123" s="1185"/>
      <c r="M123" s="1184"/>
      <c r="N123" s="1185"/>
      <c r="O123" s="1185"/>
      <c r="P123" s="1184"/>
      <c r="Q123" s="1185"/>
      <c r="R123" s="1188"/>
      <c r="S123" s="1187"/>
      <c r="T123" s="1189" t="s">
        <v>312</v>
      </c>
      <c r="U123" s="1185"/>
      <c r="V123" s="1185"/>
      <c r="W123" s="1185"/>
      <c r="X123" s="1185"/>
      <c r="Y123" s="1185"/>
      <c r="Z123" s="1185"/>
      <c r="AA123" s="1185"/>
      <c r="AB123" s="1188" t="s">
        <v>281</v>
      </c>
      <c r="AC123" s="1187"/>
      <c r="AD123" s="1187"/>
      <c r="AE123" s="1187"/>
      <c r="AF123" s="1187"/>
      <c r="AG123" s="1188" t="s">
        <v>282</v>
      </c>
      <c r="AH123" s="1187"/>
      <c r="AI123" s="1187"/>
      <c r="AJ123" s="762" t="s">
        <v>68</v>
      </c>
      <c r="AK123" s="1186" t="s">
        <v>283</v>
      </c>
      <c r="AL123" s="1187"/>
      <c r="AM123" s="1187"/>
      <c r="AN123" s="1187"/>
      <c r="AO123" s="1187"/>
      <c r="AP123" s="1187"/>
      <c r="AQ123" s="750">
        <v>2603681676</v>
      </c>
      <c r="AR123" s="777">
        <v>2363681676.5</v>
      </c>
      <c r="AS123" s="768">
        <v>239999999.5</v>
      </c>
      <c r="AT123" s="753">
        <v>0</v>
      </c>
      <c r="AU123" s="777">
        <v>2162173465.5</v>
      </c>
      <c r="AV123" s="768">
        <v>201508211</v>
      </c>
      <c r="AW123" s="777">
        <v>1358655418</v>
      </c>
      <c r="AX123" s="768">
        <v>803518047.5</v>
      </c>
      <c r="AY123" s="777">
        <v>1358655418</v>
      </c>
      <c r="AZ123" s="769">
        <v>0</v>
      </c>
      <c r="BA123" s="750">
        <v>1358655418</v>
      </c>
      <c r="BB123" s="753">
        <v>0</v>
      </c>
      <c r="BC123" s="753">
        <v>0</v>
      </c>
      <c r="BE123" s="752">
        <f t="shared" si="11"/>
        <v>0.83042926692241315</v>
      </c>
    </row>
    <row r="124" spans="1:57" s="751" customFormat="1" ht="16.5" hidden="1" x14ac:dyDescent="0.2">
      <c r="A124" s="755" t="str">
        <f t="shared" si="12"/>
        <v>A2046210</v>
      </c>
      <c r="B124" s="1192" t="s">
        <v>17</v>
      </c>
      <c r="C124" s="1185"/>
      <c r="D124" s="1192" t="s">
        <v>290</v>
      </c>
      <c r="E124" s="1185"/>
      <c r="F124" s="1192" t="s">
        <v>288</v>
      </c>
      <c r="G124" s="1185"/>
      <c r="H124" s="1192" t="s">
        <v>291</v>
      </c>
      <c r="I124" s="1185"/>
      <c r="J124" s="1192" t="s">
        <v>300</v>
      </c>
      <c r="K124" s="1185"/>
      <c r="L124" s="1185"/>
      <c r="M124" s="1192" t="s">
        <v>290</v>
      </c>
      <c r="N124" s="1185"/>
      <c r="O124" s="1185"/>
      <c r="P124" s="1192"/>
      <c r="Q124" s="1185"/>
      <c r="R124" s="1193"/>
      <c r="S124" s="1187"/>
      <c r="T124" s="1194" t="s">
        <v>71</v>
      </c>
      <c r="U124" s="1185"/>
      <c r="V124" s="1185"/>
      <c r="W124" s="1185"/>
      <c r="X124" s="1185"/>
      <c r="Y124" s="1185"/>
      <c r="Z124" s="1185"/>
      <c r="AA124" s="1185"/>
      <c r="AB124" s="1193" t="s">
        <v>281</v>
      </c>
      <c r="AC124" s="1187"/>
      <c r="AD124" s="1187"/>
      <c r="AE124" s="1187"/>
      <c r="AF124" s="1187"/>
      <c r="AG124" s="1193" t="s">
        <v>282</v>
      </c>
      <c r="AH124" s="1187"/>
      <c r="AI124" s="1187"/>
      <c r="AJ124" s="763" t="s">
        <v>68</v>
      </c>
      <c r="AK124" s="1195" t="s">
        <v>283</v>
      </c>
      <c r="AL124" s="1187"/>
      <c r="AM124" s="1187"/>
      <c r="AN124" s="1187"/>
      <c r="AO124" s="1187"/>
      <c r="AP124" s="1187"/>
      <c r="AQ124" s="756">
        <v>979781676</v>
      </c>
      <c r="AR124" s="779">
        <v>979781676</v>
      </c>
      <c r="AS124" s="774">
        <v>0</v>
      </c>
      <c r="AT124" s="757">
        <v>0</v>
      </c>
      <c r="AU124" s="779">
        <v>961214331</v>
      </c>
      <c r="AV124" s="773">
        <v>18567345</v>
      </c>
      <c r="AW124" s="779">
        <v>558148242</v>
      </c>
      <c r="AX124" s="773">
        <v>403066089</v>
      </c>
      <c r="AY124" s="779">
        <v>558148242</v>
      </c>
      <c r="AZ124" s="774">
        <v>0</v>
      </c>
      <c r="BA124" s="756">
        <v>558148242</v>
      </c>
      <c r="BB124" s="757">
        <v>0</v>
      </c>
      <c r="BC124" s="757">
        <v>0</v>
      </c>
      <c r="BE124" s="752">
        <f t="shared" si="11"/>
        <v>0.98104950780892131</v>
      </c>
    </row>
    <row r="125" spans="1:57" s="751" customFormat="1" ht="16.5" hidden="1" x14ac:dyDescent="0.2">
      <c r="A125" s="755" t="str">
        <f t="shared" si="12"/>
        <v>A2046310</v>
      </c>
      <c r="B125" s="1192" t="s">
        <v>17</v>
      </c>
      <c r="C125" s="1185"/>
      <c r="D125" s="1192" t="s">
        <v>290</v>
      </c>
      <c r="E125" s="1185"/>
      <c r="F125" s="1192" t="s">
        <v>288</v>
      </c>
      <c r="G125" s="1185"/>
      <c r="H125" s="1192" t="s">
        <v>291</v>
      </c>
      <c r="I125" s="1185"/>
      <c r="J125" s="1192" t="s">
        <v>300</v>
      </c>
      <c r="K125" s="1185"/>
      <c r="L125" s="1185"/>
      <c r="M125" s="1192" t="s">
        <v>297</v>
      </c>
      <c r="N125" s="1185"/>
      <c r="O125" s="1185"/>
      <c r="P125" s="1192"/>
      <c r="Q125" s="1185"/>
      <c r="R125" s="1193"/>
      <c r="S125" s="1187"/>
      <c r="T125" s="1194" t="s">
        <v>72</v>
      </c>
      <c r="U125" s="1185"/>
      <c r="V125" s="1185"/>
      <c r="W125" s="1185"/>
      <c r="X125" s="1185"/>
      <c r="Y125" s="1185"/>
      <c r="Z125" s="1185"/>
      <c r="AA125" s="1185"/>
      <c r="AB125" s="1193" t="s">
        <v>281</v>
      </c>
      <c r="AC125" s="1187"/>
      <c r="AD125" s="1187"/>
      <c r="AE125" s="1187"/>
      <c r="AF125" s="1187"/>
      <c r="AG125" s="1193" t="s">
        <v>282</v>
      </c>
      <c r="AH125" s="1187"/>
      <c r="AI125" s="1187"/>
      <c r="AJ125" s="763" t="s">
        <v>68</v>
      </c>
      <c r="AK125" s="1195" t="s">
        <v>283</v>
      </c>
      <c r="AL125" s="1187"/>
      <c r="AM125" s="1187"/>
      <c r="AN125" s="1187"/>
      <c r="AO125" s="1187"/>
      <c r="AP125" s="1187"/>
      <c r="AQ125" s="756">
        <v>40000000</v>
      </c>
      <c r="AR125" s="780">
        <v>0</v>
      </c>
      <c r="AS125" s="773">
        <v>40000000</v>
      </c>
      <c r="AT125" s="757">
        <v>0</v>
      </c>
      <c r="AU125" s="780">
        <v>0</v>
      </c>
      <c r="AV125" s="774">
        <v>0</v>
      </c>
      <c r="AW125" s="780">
        <v>0</v>
      </c>
      <c r="AX125" s="774">
        <v>0</v>
      </c>
      <c r="AY125" s="780">
        <v>0</v>
      </c>
      <c r="AZ125" s="774">
        <v>0</v>
      </c>
      <c r="BA125" s="757">
        <v>0</v>
      </c>
      <c r="BB125" s="757">
        <v>0</v>
      </c>
      <c r="BC125" s="757">
        <v>0</v>
      </c>
      <c r="BE125" s="752">
        <f t="shared" si="11"/>
        <v>0</v>
      </c>
    </row>
    <row r="126" spans="1:57" s="751" customFormat="1" ht="16.5" hidden="1" x14ac:dyDescent="0.2">
      <c r="A126" s="755" t="str">
        <f t="shared" si="12"/>
        <v>A2046510</v>
      </c>
      <c r="B126" s="1192" t="s">
        <v>17</v>
      </c>
      <c r="C126" s="1185"/>
      <c r="D126" s="1192" t="s">
        <v>290</v>
      </c>
      <c r="E126" s="1185"/>
      <c r="F126" s="1192" t="s">
        <v>288</v>
      </c>
      <c r="G126" s="1185"/>
      <c r="H126" s="1192" t="s">
        <v>291</v>
      </c>
      <c r="I126" s="1185"/>
      <c r="J126" s="1192" t="s">
        <v>300</v>
      </c>
      <c r="K126" s="1185"/>
      <c r="L126" s="1185"/>
      <c r="M126" s="1192" t="s">
        <v>292</v>
      </c>
      <c r="N126" s="1185"/>
      <c r="O126" s="1185"/>
      <c r="P126" s="1192"/>
      <c r="Q126" s="1185"/>
      <c r="R126" s="1193"/>
      <c r="S126" s="1187"/>
      <c r="T126" s="1194" t="s">
        <v>73</v>
      </c>
      <c r="U126" s="1185"/>
      <c r="V126" s="1185"/>
      <c r="W126" s="1185"/>
      <c r="X126" s="1185"/>
      <c r="Y126" s="1185"/>
      <c r="Z126" s="1185"/>
      <c r="AA126" s="1185"/>
      <c r="AB126" s="1193" t="s">
        <v>281</v>
      </c>
      <c r="AC126" s="1187"/>
      <c r="AD126" s="1187"/>
      <c r="AE126" s="1187"/>
      <c r="AF126" s="1187"/>
      <c r="AG126" s="1193" t="s">
        <v>282</v>
      </c>
      <c r="AH126" s="1187"/>
      <c r="AI126" s="1187"/>
      <c r="AJ126" s="763" t="s">
        <v>68</v>
      </c>
      <c r="AK126" s="1195" t="s">
        <v>283</v>
      </c>
      <c r="AL126" s="1187"/>
      <c r="AM126" s="1187"/>
      <c r="AN126" s="1187"/>
      <c r="AO126" s="1187"/>
      <c r="AP126" s="1187"/>
      <c r="AQ126" s="756">
        <v>1583900000</v>
      </c>
      <c r="AR126" s="779">
        <v>1383900000.5</v>
      </c>
      <c r="AS126" s="773">
        <v>199999999.5</v>
      </c>
      <c r="AT126" s="757">
        <v>0</v>
      </c>
      <c r="AU126" s="779">
        <v>1200959134.5</v>
      </c>
      <c r="AV126" s="773">
        <v>182940866</v>
      </c>
      <c r="AW126" s="779">
        <v>800507176</v>
      </c>
      <c r="AX126" s="773">
        <v>400451958.5</v>
      </c>
      <c r="AY126" s="779">
        <v>800507176</v>
      </c>
      <c r="AZ126" s="774">
        <v>0</v>
      </c>
      <c r="BA126" s="756">
        <v>800507176</v>
      </c>
      <c r="BB126" s="757">
        <v>0</v>
      </c>
      <c r="BC126" s="757">
        <v>0</v>
      </c>
      <c r="BE126" s="752">
        <f t="shared" si="11"/>
        <v>0.75822913978155182</v>
      </c>
    </row>
    <row r="127" spans="1:57" s="751" customFormat="1" ht="16.5" hidden="1" x14ac:dyDescent="0.2">
      <c r="A127" s="755" t="str">
        <f t="shared" si="12"/>
        <v>A2046810</v>
      </c>
      <c r="B127" s="1192" t="s">
        <v>17</v>
      </c>
      <c r="C127" s="1185"/>
      <c r="D127" s="1192" t="s">
        <v>290</v>
      </c>
      <c r="E127" s="1185"/>
      <c r="F127" s="1192" t="s">
        <v>288</v>
      </c>
      <c r="G127" s="1185"/>
      <c r="H127" s="1192" t="s">
        <v>291</v>
      </c>
      <c r="I127" s="1185"/>
      <c r="J127" s="1192" t="s">
        <v>300</v>
      </c>
      <c r="K127" s="1185"/>
      <c r="L127" s="1185"/>
      <c r="M127" s="1192" t="s">
        <v>302</v>
      </c>
      <c r="N127" s="1185"/>
      <c r="O127" s="1185"/>
      <c r="P127" s="1192"/>
      <c r="Q127" s="1185"/>
      <c r="R127" s="1193"/>
      <c r="S127" s="1187"/>
      <c r="T127" s="1194" t="s">
        <v>665</v>
      </c>
      <c r="U127" s="1185"/>
      <c r="V127" s="1185"/>
      <c r="W127" s="1185"/>
      <c r="X127" s="1185"/>
      <c r="Y127" s="1185"/>
      <c r="Z127" s="1185"/>
      <c r="AA127" s="1185"/>
      <c r="AB127" s="1193" t="s">
        <v>281</v>
      </c>
      <c r="AC127" s="1187"/>
      <c r="AD127" s="1187"/>
      <c r="AE127" s="1187"/>
      <c r="AF127" s="1187"/>
      <c r="AG127" s="1193" t="s">
        <v>282</v>
      </c>
      <c r="AH127" s="1187"/>
      <c r="AI127" s="1187"/>
      <c r="AJ127" s="763" t="s">
        <v>68</v>
      </c>
      <c r="AK127" s="1195" t="s">
        <v>283</v>
      </c>
      <c r="AL127" s="1187"/>
      <c r="AM127" s="1187"/>
      <c r="AN127" s="1187"/>
      <c r="AO127" s="1187"/>
      <c r="AP127" s="1187"/>
      <c r="AQ127" s="757">
        <v>0</v>
      </c>
      <c r="AR127" s="780">
        <v>0</v>
      </c>
      <c r="AS127" s="774">
        <v>0</v>
      </c>
      <c r="AT127" s="757">
        <v>0</v>
      </c>
      <c r="AU127" s="780">
        <v>0</v>
      </c>
      <c r="AV127" s="774">
        <v>0</v>
      </c>
      <c r="AW127" s="780">
        <v>0</v>
      </c>
      <c r="AX127" s="774">
        <v>0</v>
      </c>
      <c r="AY127" s="780">
        <v>0</v>
      </c>
      <c r="AZ127" s="774">
        <v>0</v>
      </c>
      <c r="BA127" s="757">
        <v>0</v>
      </c>
      <c r="BB127" s="757">
        <v>0</v>
      </c>
      <c r="BC127" s="757">
        <v>0</v>
      </c>
      <c r="BE127" s="752" t="e">
        <f t="shared" si="11"/>
        <v>#DIV/0!</v>
      </c>
    </row>
    <row r="128" spans="1:57" s="751" customFormat="1" ht="16.5" hidden="1" x14ac:dyDescent="0.2">
      <c r="A128" s="755" t="str">
        <f t="shared" si="12"/>
        <v>A204710</v>
      </c>
      <c r="B128" s="1184" t="s">
        <v>17</v>
      </c>
      <c r="C128" s="1185"/>
      <c r="D128" s="1184" t="s">
        <v>290</v>
      </c>
      <c r="E128" s="1185"/>
      <c r="F128" s="1184" t="s">
        <v>288</v>
      </c>
      <c r="G128" s="1185"/>
      <c r="H128" s="1184" t="s">
        <v>291</v>
      </c>
      <c r="I128" s="1185"/>
      <c r="J128" s="1184" t="s">
        <v>301</v>
      </c>
      <c r="K128" s="1185"/>
      <c r="L128" s="1185"/>
      <c r="M128" s="1184"/>
      <c r="N128" s="1185"/>
      <c r="O128" s="1185"/>
      <c r="P128" s="1184"/>
      <c r="Q128" s="1185"/>
      <c r="R128" s="1188"/>
      <c r="S128" s="1187"/>
      <c r="T128" s="1189" t="s">
        <v>228</v>
      </c>
      <c r="U128" s="1185"/>
      <c r="V128" s="1185"/>
      <c r="W128" s="1185"/>
      <c r="X128" s="1185"/>
      <c r="Y128" s="1185"/>
      <c r="Z128" s="1185"/>
      <c r="AA128" s="1185"/>
      <c r="AB128" s="1188" t="s">
        <v>281</v>
      </c>
      <c r="AC128" s="1187"/>
      <c r="AD128" s="1187"/>
      <c r="AE128" s="1187"/>
      <c r="AF128" s="1187"/>
      <c r="AG128" s="1188" t="s">
        <v>282</v>
      </c>
      <c r="AH128" s="1187"/>
      <c r="AI128" s="1187"/>
      <c r="AJ128" s="762" t="s">
        <v>68</v>
      </c>
      <c r="AK128" s="1186" t="s">
        <v>283</v>
      </c>
      <c r="AL128" s="1187"/>
      <c r="AM128" s="1187"/>
      <c r="AN128" s="1187"/>
      <c r="AO128" s="1187"/>
      <c r="AP128" s="1187"/>
      <c r="AQ128" s="750">
        <v>132277436</v>
      </c>
      <c r="AR128" s="777">
        <v>131970280</v>
      </c>
      <c r="AS128" s="768">
        <v>307156</v>
      </c>
      <c r="AT128" s="753">
        <v>0</v>
      </c>
      <c r="AU128" s="777">
        <v>76267451</v>
      </c>
      <c r="AV128" s="768">
        <v>55702829</v>
      </c>
      <c r="AW128" s="777">
        <v>42654575</v>
      </c>
      <c r="AX128" s="768">
        <v>33612876</v>
      </c>
      <c r="AY128" s="777">
        <v>42654575</v>
      </c>
      <c r="AZ128" s="769">
        <v>0</v>
      </c>
      <c r="BA128" s="750">
        <v>42654575</v>
      </c>
      <c r="BB128" s="753">
        <v>0</v>
      </c>
      <c r="BC128" s="753">
        <v>0</v>
      </c>
      <c r="BE128" s="752">
        <f t="shared" si="11"/>
        <v>0.57657188789174896</v>
      </c>
    </row>
    <row r="129" spans="1:57" s="751" customFormat="1" ht="16.5" hidden="1" x14ac:dyDescent="0.2">
      <c r="A129" s="755" t="str">
        <f t="shared" si="12"/>
        <v>A2047510</v>
      </c>
      <c r="B129" s="1192" t="s">
        <v>17</v>
      </c>
      <c r="C129" s="1185"/>
      <c r="D129" s="1192" t="s">
        <v>290</v>
      </c>
      <c r="E129" s="1185"/>
      <c r="F129" s="1192" t="s">
        <v>288</v>
      </c>
      <c r="G129" s="1185"/>
      <c r="H129" s="1192" t="s">
        <v>291</v>
      </c>
      <c r="I129" s="1185"/>
      <c r="J129" s="1192" t="s">
        <v>301</v>
      </c>
      <c r="K129" s="1185"/>
      <c r="L129" s="1185"/>
      <c r="M129" s="1192" t="s">
        <v>292</v>
      </c>
      <c r="N129" s="1185"/>
      <c r="O129" s="1185"/>
      <c r="P129" s="1192"/>
      <c r="Q129" s="1185"/>
      <c r="R129" s="1193"/>
      <c r="S129" s="1187"/>
      <c r="T129" s="1194" t="s">
        <v>74</v>
      </c>
      <c r="U129" s="1185"/>
      <c r="V129" s="1185"/>
      <c r="W129" s="1185"/>
      <c r="X129" s="1185"/>
      <c r="Y129" s="1185"/>
      <c r="Z129" s="1185"/>
      <c r="AA129" s="1185"/>
      <c r="AB129" s="1193" t="s">
        <v>281</v>
      </c>
      <c r="AC129" s="1187"/>
      <c r="AD129" s="1187"/>
      <c r="AE129" s="1187"/>
      <c r="AF129" s="1187"/>
      <c r="AG129" s="1193" t="s">
        <v>282</v>
      </c>
      <c r="AH129" s="1187"/>
      <c r="AI129" s="1187"/>
      <c r="AJ129" s="763" t="s">
        <v>68</v>
      </c>
      <c r="AK129" s="1195" t="s">
        <v>283</v>
      </c>
      <c r="AL129" s="1187"/>
      <c r="AM129" s="1187"/>
      <c r="AN129" s="1187"/>
      <c r="AO129" s="1187"/>
      <c r="AP129" s="1187"/>
      <c r="AQ129" s="756">
        <v>5528976</v>
      </c>
      <c r="AR129" s="779">
        <v>5528976</v>
      </c>
      <c r="AS129" s="774">
        <v>0</v>
      </c>
      <c r="AT129" s="757">
        <v>0</v>
      </c>
      <c r="AU129" s="779">
        <v>5528976</v>
      </c>
      <c r="AV129" s="774">
        <v>0</v>
      </c>
      <c r="AW129" s="779">
        <v>837000</v>
      </c>
      <c r="AX129" s="773">
        <v>4691976</v>
      </c>
      <c r="AY129" s="779">
        <v>837000</v>
      </c>
      <c r="AZ129" s="774">
        <v>0</v>
      </c>
      <c r="BA129" s="756">
        <v>837000</v>
      </c>
      <c r="BB129" s="757">
        <v>0</v>
      </c>
      <c r="BC129" s="757">
        <v>0</v>
      </c>
      <c r="BE129" s="752">
        <f t="shared" si="11"/>
        <v>1</v>
      </c>
    </row>
    <row r="130" spans="1:57" s="751" customFormat="1" ht="16.5" hidden="1" x14ac:dyDescent="0.2">
      <c r="A130" s="755" t="str">
        <f t="shared" si="12"/>
        <v>A2047610</v>
      </c>
      <c r="B130" s="1192" t="s">
        <v>17</v>
      </c>
      <c r="C130" s="1185"/>
      <c r="D130" s="1192" t="s">
        <v>290</v>
      </c>
      <c r="E130" s="1185"/>
      <c r="F130" s="1192" t="s">
        <v>288</v>
      </c>
      <c r="G130" s="1185"/>
      <c r="H130" s="1192" t="s">
        <v>291</v>
      </c>
      <c r="I130" s="1185"/>
      <c r="J130" s="1192" t="s">
        <v>301</v>
      </c>
      <c r="K130" s="1185"/>
      <c r="L130" s="1185"/>
      <c r="M130" s="1192" t="s">
        <v>300</v>
      </c>
      <c r="N130" s="1185"/>
      <c r="O130" s="1185"/>
      <c r="P130" s="1192"/>
      <c r="Q130" s="1185"/>
      <c r="R130" s="1193"/>
      <c r="S130" s="1187"/>
      <c r="T130" s="1194" t="s">
        <v>75</v>
      </c>
      <c r="U130" s="1185"/>
      <c r="V130" s="1185"/>
      <c r="W130" s="1185"/>
      <c r="X130" s="1185"/>
      <c r="Y130" s="1185"/>
      <c r="Z130" s="1185"/>
      <c r="AA130" s="1185"/>
      <c r="AB130" s="1193" t="s">
        <v>281</v>
      </c>
      <c r="AC130" s="1187"/>
      <c r="AD130" s="1187"/>
      <c r="AE130" s="1187"/>
      <c r="AF130" s="1187"/>
      <c r="AG130" s="1193" t="s">
        <v>282</v>
      </c>
      <c r="AH130" s="1187"/>
      <c r="AI130" s="1187"/>
      <c r="AJ130" s="763" t="s">
        <v>68</v>
      </c>
      <c r="AK130" s="1195" t="s">
        <v>283</v>
      </c>
      <c r="AL130" s="1187"/>
      <c r="AM130" s="1187"/>
      <c r="AN130" s="1187"/>
      <c r="AO130" s="1187"/>
      <c r="AP130" s="1187"/>
      <c r="AQ130" s="756">
        <v>126748460</v>
      </c>
      <c r="AR130" s="779">
        <v>126441304</v>
      </c>
      <c r="AS130" s="773">
        <v>307156</v>
      </c>
      <c r="AT130" s="757">
        <v>0</v>
      </c>
      <c r="AU130" s="779">
        <v>70738475</v>
      </c>
      <c r="AV130" s="773">
        <v>55702829</v>
      </c>
      <c r="AW130" s="779">
        <v>41817575</v>
      </c>
      <c r="AX130" s="773">
        <v>28920900</v>
      </c>
      <c r="AY130" s="779">
        <v>41817575</v>
      </c>
      <c r="AZ130" s="774">
        <v>0</v>
      </c>
      <c r="BA130" s="756">
        <v>41817575</v>
      </c>
      <c r="BB130" s="757">
        <v>0</v>
      </c>
      <c r="BC130" s="757">
        <v>0</v>
      </c>
      <c r="BE130" s="752">
        <f t="shared" si="11"/>
        <v>0.55810125819280176</v>
      </c>
    </row>
    <row r="131" spans="1:57" s="751" customFormat="1" ht="16.5" hidden="1" x14ac:dyDescent="0.2">
      <c r="A131" s="755" t="str">
        <f t="shared" si="12"/>
        <v>A204810</v>
      </c>
      <c r="B131" s="1184" t="s">
        <v>17</v>
      </c>
      <c r="C131" s="1185"/>
      <c r="D131" s="1184" t="s">
        <v>290</v>
      </c>
      <c r="E131" s="1185"/>
      <c r="F131" s="1184" t="s">
        <v>288</v>
      </c>
      <c r="G131" s="1185"/>
      <c r="H131" s="1184" t="s">
        <v>291</v>
      </c>
      <c r="I131" s="1185"/>
      <c r="J131" s="1184" t="s">
        <v>302</v>
      </c>
      <c r="K131" s="1185"/>
      <c r="L131" s="1185"/>
      <c r="M131" s="1184"/>
      <c r="N131" s="1185"/>
      <c r="O131" s="1185"/>
      <c r="P131" s="1184"/>
      <c r="Q131" s="1185"/>
      <c r="R131" s="1188"/>
      <c r="S131" s="1187"/>
      <c r="T131" s="1189" t="s">
        <v>313</v>
      </c>
      <c r="U131" s="1185"/>
      <c r="V131" s="1185"/>
      <c r="W131" s="1185"/>
      <c r="X131" s="1185"/>
      <c r="Y131" s="1185"/>
      <c r="Z131" s="1185"/>
      <c r="AA131" s="1185"/>
      <c r="AB131" s="1188" t="s">
        <v>281</v>
      </c>
      <c r="AC131" s="1187"/>
      <c r="AD131" s="1187"/>
      <c r="AE131" s="1187"/>
      <c r="AF131" s="1187"/>
      <c r="AG131" s="1188" t="s">
        <v>282</v>
      </c>
      <c r="AH131" s="1187"/>
      <c r="AI131" s="1187"/>
      <c r="AJ131" s="762" t="s">
        <v>68</v>
      </c>
      <c r="AK131" s="1186" t="s">
        <v>283</v>
      </c>
      <c r="AL131" s="1187"/>
      <c r="AM131" s="1187"/>
      <c r="AN131" s="1187"/>
      <c r="AO131" s="1187"/>
      <c r="AP131" s="1187"/>
      <c r="AQ131" s="750">
        <v>1343176172</v>
      </c>
      <c r="AR131" s="777">
        <v>1343176172</v>
      </c>
      <c r="AS131" s="769">
        <v>0</v>
      </c>
      <c r="AT131" s="753">
        <v>0</v>
      </c>
      <c r="AU131" s="777">
        <v>1087121888</v>
      </c>
      <c r="AV131" s="768">
        <v>256054284</v>
      </c>
      <c r="AW131" s="777">
        <v>1084089865</v>
      </c>
      <c r="AX131" s="768">
        <v>3032023</v>
      </c>
      <c r="AY131" s="777">
        <v>1084089865</v>
      </c>
      <c r="AZ131" s="769">
        <v>0</v>
      </c>
      <c r="BA131" s="750">
        <v>1071272115</v>
      </c>
      <c r="BB131" s="750">
        <v>12817750</v>
      </c>
      <c r="BC131" s="750">
        <v>1680659</v>
      </c>
      <c r="BE131" s="752">
        <f t="shared" si="11"/>
        <v>0.80936656758976511</v>
      </c>
    </row>
    <row r="132" spans="1:57" s="751" customFormat="1" ht="16.5" hidden="1" x14ac:dyDescent="0.2">
      <c r="A132" s="755" t="str">
        <f t="shared" si="12"/>
        <v>A2048110</v>
      </c>
      <c r="B132" s="1192" t="s">
        <v>17</v>
      </c>
      <c r="C132" s="1185"/>
      <c r="D132" s="1192" t="s">
        <v>290</v>
      </c>
      <c r="E132" s="1185"/>
      <c r="F132" s="1192" t="s">
        <v>288</v>
      </c>
      <c r="G132" s="1185"/>
      <c r="H132" s="1192" t="s">
        <v>291</v>
      </c>
      <c r="I132" s="1185"/>
      <c r="J132" s="1192" t="s">
        <v>302</v>
      </c>
      <c r="K132" s="1185"/>
      <c r="L132" s="1185"/>
      <c r="M132" s="1192" t="s">
        <v>287</v>
      </c>
      <c r="N132" s="1185"/>
      <c r="O132" s="1185"/>
      <c r="P132" s="1192"/>
      <c r="Q132" s="1185"/>
      <c r="R132" s="1193"/>
      <c r="S132" s="1187"/>
      <c r="T132" s="1194" t="s">
        <v>76</v>
      </c>
      <c r="U132" s="1185"/>
      <c r="V132" s="1185"/>
      <c r="W132" s="1185"/>
      <c r="X132" s="1185"/>
      <c r="Y132" s="1185"/>
      <c r="Z132" s="1185"/>
      <c r="AA132" s="1185"/>
      <c r="AB132" s="1193" t="s">
        <v>281</v>
      </c>
      <c r="AC132" s="1187"/>
      <c r="AD132" s="1187"/>
      <c r="AE132" s="1187"/>
      <c r="AF132" s="1187"/>
      <c r="AG132" s="1193" t="s">
        <v>282</v>
      </c>
      <c r="AH132" s="1187"/>
      <c r="AI132" s="1187"/>
      <c r="AJ132" s="763" t="s">
        <v>68</v>
      </c>
      <c r="AK132" s="1195" t="s">
        <v>283</v>
      </c>
      <c r="AL132" s="1187"/>
      <c r="AM132" s="1187"/>
      <c r="AN132" s="1187"/>
      <c r="AO132" s="1187"/>
      <c r="AP132" s="1187"/>
      <c r="AQ132" s="756">
        <v>143815862</v>
      </c>
      <c r="AR132" s="779">
        <v>143815862</v>
      </c>
      <c r="AS132" s="774">
        <v>0</v>
      </c>
      <c r="AT132" s="757">
        <v>0</v>
      </c>
      <c r="AU132" s="779">
        <v>101610837</v>
      </c>
      <c r="AV132" s="773">
        <v>42205025</v>
      </c>
      <c r="AW132" s="779">
        <v>101486381</v>
      </c>
      <c r="AX132" s="773">
        <v>124456</v>
      </c>
      <c r="AY132" s="779">
        <v>101486381</v>
      </c>
      <c r="AZ132" s="774">
        <v>0</v>
      </c>
      <c r="BA132" s="756">
        <v>101486381</v>
      </c>
      <c r="BB132" s="757">
        <v>0</v>
      </c>
      <c r="BC132" s="757">
        <v>0</v>
      </c>
      <c r="BE132" s="752">
        <f t="shared" si="11"/>
        <v>0.70653428340192403</v>
      </c>
    </row>
    <row r="133" spans="1:57" s="751" customFormat="1" ht="16.5" hidden="1" x14ac:dyDescent="0.2">
      <c r="A133" s="755" t="str">
        <f t="shared" si="12"/>
        <v>A2048210</v>
      </c>
      <c r="B133" s="1192" t="s">
        <v>17</v>
      </c>
      <c r="C133" s="1185"/>
      <c r="D133" s="1192" t="s">
        <v>290</v>
      </c>
      <c r="E133" s="1185"/>
      <c r="F133" s="1192" t="s">
        <v>288</v>
      </c>
      <c r="G133" s="1185"/>
      <c r="H133" s="1192" t="s">
        <v>291</v>
      </c>
      <c r="I133" s="1185"/>
      <c r="J133" s="1192" t="s">
        <v>302</v>
      </c>
      <c r="K133" s="1185"/>
      <c r="L133" s="1185"/>
      <c r="M133" s="1192" t="s">
        <v>290</v>
      </c>
      <c r="N133" s="1185"/>
      <c r="O133" s="1185"/>
      <c r="P133" s="1192"/>
      <c r="Q133" s="1185"/>
      <c r="R133" s="1193"/>
      <c r="S133" s="1187"/>
      <c r="T133" s="1194" t="s">
        <v>77</v>
      </c>
      <c r="U133" s="1185"/>
      <c r="V133" s="1185"/>
      <c r="W133" s="1185"/>
      <c r="X133" s="1185"/>
      <c r="Y133" s="1185"/>
      <c r="Z133" s="1185"/>
      <c r="AA133" s="1185"/>
      <c r="AB133" s="1193" t="s">
        <v>281</v>
      </c>
      <c r="AC133" s="1187"/>
      <c r="AD133" s="1187"/>
      <c r="AE133" s="1187"/>
      <c r="AF133" s="1187"/>
      <c r="AG133" s="1193" t="s">
        <v>282</v>
      </c>
      <c r="AH133" s="1187"/>
      <c r="AI133" s="1187"/>
      <c r="AJ133" s="763" t="s">
        <v>68</v>
      </c>
      <c r="AK133" s="1195" t="s">
        <v>283</v>
      </c>
      <c r="AL133" s="1187"/>
      <c r="AM133" s="1187"/>
      <c r="AN133" s="1187"/>
      <c r="AO133" s="1187"/>
      <c r="AP133" s="1187"/>
      <c r="AQ133" s="756">
        <v>794010310</v>
      </c>
      <c r="AR133" s="779">
        <v>794010310</v>
      </c>
      <c r="AS133" s="774">
        <v>0</v>
      </c>
      <c r="AT133" s="757">
        <v>0</v>
      </c>
      <c r="AU133" s="779">
        <v>687677827</v>
      </c>
      <c r="AV133" s="773">
        <v>106332483</v>
      </c>
      <c r="AW133" s="779">
        <v>685525656</v>
      </c>
      <c r="AX133" s="773">
        <v>2152171</v>
      </c>
      <c r="AY133" s="779">
        <v>685525656</v>
      </c>
      <c r="AZ133" s="774">
        <v>0</v>
      </c>
      <c r="BA133" s="756">
        <v>685525656</v>
      </c>
      <c r="BB133" s="757">
        <v>0</v>
      </c>
      <c r="BC133" s="756">
        <v>1547759</v>
      </c>
      <c r="BE133" s="752">
        <f t="shared" si="11"/>
        <v>0.86608173513515208</v>
      </c>
    </row>
    <row r="134" spans="1:57" s="751" customFormat="1" ht="16.5" hidden="1" x14ac:dyDescent="0.2">
      <c r="A134" s="755" t="str">
        <f t="shared" si="12"/>
        <v>A2048310</v>
      </c>
      <c r="B134" s="1192" t="s">
        <v>17</v>
      </c>
      <c r="C134" s="1185"/>
      <c r="D134" s="1192" t="s">
        <v>290</v>
      </c>
      <c r="E134" s="1185"/>
      <c r="F134" s="1192" t="s">
        <v>288</v>
      </c>
      <c r="G134" s="1185"/>
      <c r="H134" s="1192" t="s">
        <v>291</v>
      </c>
      <c r="I134" s="1185"/>
      <c r="J134" s="1192" t="s">
        <v>302</v>
      </c>
      <c r="K134" s="1185"/>
      <c r="L134" s="1185"/>
      <c r="M134" s="1192" t="s">
        <v>297</v>
      </c>
      <c r="N134" s="1185"/>
      <c r="O134" s="1185"/>
      <c r="P134" s="1192"/>
      <c r="Q134" s="1185"/>
      <c r="R134" s="1193"/>
      <c r="S134" s="1187"/>
      <c r="T134" s="1194" t="s">
        <v>78</v>
      </c>
      <c r="U134" s="1185"/>
      <c r="V134" s="1185"/>
      <c r="W134" s="1185"/>
      <c r="X134" s="1185"/>
      <c r="Y134" s="1185"/>
      <c r="Z134" s="1185"/>
      <c r="AA134" s="1185"/>
      <c r="AB134" s="1193" t="s">
        <v>281</v>
      </c>
      <c r="AC134" s="1187"/>
      <c r="AD134" s="1187"/>
      <c r="AE134" s="1187"/>
      <c r="AF134" s="1187"/>
      <c r="AG134" s="1193" t="s">
        <v>282</v>
      </c>
      <c r="AH134" s="1187"/>
      <c r="AI134" s="1187"/>
      <c r="AJ134" s="763" t="s">
        <v>68</v>
      </c>
      <c r="AK134" s="1195" t="s">
        <v>283</v>
      </c>
      <c r="AL134" s="1187"/>
      <c r="AM134" s="1187"/>
      <c r="AN134" s="1187"/>
      <c r="AO134" s="1187"/>
      <c r="AP134" s="1187"/>
      <c r="AQ134" s="756">
        <v>350000</v>
      </c>
      <c r="AR134" s="779">
        <v>350000</v>
      </c>
      <c r="AS134" s="774">
        <v>0</v>
      </c>
      <c r="AT134" s="757">
        <v>0</v>
      </c>
      <c r="AU134" s="779">
        <v>106198</v>
      </c>
      <c r="AV134" s="773">
        <v>243802</v>
      </c>
      <c r="AW134" s="779">
        <v>106198</v>
      </c>
      <c r="AX134" s="774">
        <v>0</v>
      </c>
      <c r="AY134" s="779">
        <v>106198</v>
      </c>
      <c r="AZ134" s="774">
        <v>0</v>
      </c>
      <c r="BA134" s="756">
        <v>106198</v>
      </c>
      <c r="BB134" s="757">
        <v>0</v>
      </c>
      <c r="BC134" s="757">
        <v>0</v>
      </c>
      <c r="BE134" s="752">
        <f t="shared" si="11"/>
        <v>0.30342285714285716</v>
      </c>
    </row>
    <row r="135" spans="1:57" s="751" customFormat="1" ht="16.5" hidden="1" x14ac:dyDescent="0.2">
      <c r="A135" s="755" t="str">
        <f t="shared" si="12"/>
        <v>A2048510</v>
      </c>
      <c r="B135" s="1192" t="s">
        <v>17</v>
      </c>
      <c r="C135" s="1185"/>
      <c r="D135" s="1192" t="s">
        <v>290</v>
      </c>
      <c r="E135" s="1185"/>
      <c r="F135" s="1192" t="s">
        <v>288</v>
      </c>
      <c r="G135" s="1185"/>
      <c r="H135" s="1192" t="s">
        <v>291</v>
      </c>
      <c r="I135" s="1185"/>
      <c r="J135" s="1192" t="s">
        <v>302</v>
      </c>
      <c r="K135" s="1185"/>
      <c r="L135" s="1185"/>
      <c r="M135" s="1192" t="s">
        <v>292</v>
      </c>
      <c r="N135" s="1185"/>
      <c r="O135" s="1185"/>
      <c r="P135" s="1192"/>
      <c r="Q135" s="1185"/>
      <c r="R135" s="1193"/>
      <c r="S135" s="1187"/>
      <c r="T135" s="1194" t="s">
        <v>79</v>
      </c>
      <c r="U135" s="1185"/>
      <c r="V135" s="1185"/>
      <c r="W135" s="1185"/>
      <c r="X135" s="1185"/>
      <c r="Y135" s="1185"/>
      <c r="Z135" s="1185"/>
      <c r="AA135" s="1185"/>
      <c r="AB135" s="1193" t="s">
        <v>281</v>
      </c>
      <c r="AC135" s="1187"/>
      <c r="AD135" s="1187"/>
      <c r="AE135" s="1187"/>
      <c r="AF135" s="1187"/>
      <c r="AG135" s="1193" t="s">
        <v>282</v>
      </c>
      <c r="AH135" s="1187"/>
      <c r="AI135" s="1187"/>
      <c r="AJ135" s="763" t="s">
        <v>68</v>
      </c>
      <c r="AK135" s="1195" t="s">
        <v>283</v>
      </c>
      <c r="AL135" s="1187"/>
      <c r="AM135" s="1187"/>
      <c r="AN135" s="1187"/>
      <c r="AO135" s="1187"/>
      <c r="AP135" s="1187"/>
      <c r="AQ135" s="756">
        <v>185000000</v>
      </c>
      <c r="AR135" s="779">
        <v>185000000</v>
      </c>
      <c r="AS135" s="774">
        <v>0</v>
      </c>
      <c r="AT135" s="757">
        <v>0</v>
      </c>
      <c r="AU135" s="779">
        <v>123597972</v>
      </c>
      <c r="AV135" s="773">
        <v>61402028</v>
      </c>
      <c r="AW135" s="779">
        <v>123597972</v>
      </c>
      <c r="AX135" s="774">
        <v>0</v>
      </c>
      <c r="AY135" s="779">
        <v>123597972</v>
      </c>
      <c r="AZ135" s="774">
        <v>0</v>
      </c>
      <c r="BA135" s="756">
        <v>110780222</v>
      </c>
      <c r="BB135" s="756">
        <v>12817750</v>
      </c>
      <c r="BC135" s="756">
        <v>132900</v>
      </c>
      <c r="BE135" s="752">
        <f t="shared" si="11"/>
        <v>0.66809714594594594</v>
      </c>
    </row>
    <row r="136" spans="1:57" s="751" customFormat="1" ht="16.5" hidden="1" x14ac:dyDescent="0.2">
      <c r="A136" s="755" t="str">
        <f t="shared" si="12"/>
        <v>A2048610</v>
      </c>
      <c r="B136" s="1192" t="s">
        <v>17</v>
      </c>
      <c r="C136" s="1185"/>
      <c r="D136" s="1192" t="s">
        <v>290</v>
      </c>
      <c r="E136" s="1185"/>
      <c r="F136" s="1192" t="s">
        <v>288</v>
      </c>
      <c r="G136" s="1185"/>
      <c r="H136" s="1192" t="s">
        <v>291</v>
      </c>
      <c r="I136" s="1185"/>
      <c r="J136" s="1192" t="s">
        <v>302</v>
      </c>
      <c r="K136" s="1185"/>
      <c r="L136" s="1185"/>
      <c r="M136" s="1192" t="s">
        <v>300</v>
      </c>
      <c r="N136" s="1185"/>
      <c r="O136" s="1185"/>
      <c r="P136" s="1192"/>
      <c r="Q136" s="1185"/>
      <c r="R136" s="1193"/>
      <c r="S136" s="1187"/>
      <c r="T136" s="1194" t="s">
        <v>80</v>
      </c>
      <c r="U136" s="1185"/>
      <c r="V136" s="1185"/>
      <c r="W136" s="1185"/>
      <c r="X136" s="1185"/>
      <c r="Y136" s="1185"/>
      <c r="Z136" s="1185"/>
      <c r="AA136" s="1185"/>
      <c r="AB136" s="1193" t="s">
        <v>281</v>
      </c>
      <c r="AC136" s="1187"/>
      <c r="AD136" s="1187"/>
      <c r="AE136" s="1187"/>
      <c r="AF136" s="1187"/>
      <c r="AG136" s="1193" t="s">
        <v>282</v>
      </c>
      <c r="AH136" s="1187"/>
      <c r="AI136" s="1187"/>
      <c r="AJ136" s="763" t="s">
        <v>68</v>
      </c>
      <c r="AK136" s="1195" t="s">
        <v>283</v>
      </c>
      <c r="AL136" s="1187"/>
      <c r="AM136" s="1187"/>
      <c r="AN136" s="1187"/>
      <c r="AO136" s="1187"/>
      <c r="AP136" s="1187"/>
      <c r="AQ136" s="756">
        <v>220000000</v>
      </c>
      <c r="AR136" s="779">
        <v>220000000</v>
      </c>
      <c r="AS136" s="774">
        <v>0</v>
      </c>
      <c r="AT136" s="757">
        <v>0</v>
      </c>
      <c r="AU136" s="779">
        <v>174129054</v>
      </c>
      <c r="AV136" s="773">
        <v>45870946</v>
      </c>
      <c r="AW136" s="779">
        <v>173373658</v>
      </c>
      <c r="AX136" s="773">
        <v>755396</v>
      </c>
      <c r="AY136" s="779">
        <v>173373658</v>
      </c>
      <c r="AZ136" s="774">
        <v>0</v>
      </c>
      <c r="BA136" s="756">
        <v>173373658</v>
      </c>
      <c r="BB136" s="757">
        <v>0</v>
      </c>
      <c r="BC136" s="757">
        <v>0</v>
      </c>
      <c r="BE136" s="752">
        <f t="shared" si="11"/>
        <v>0.79149570000000002</v>
      </c>
    </row>
    <row r="137" spans="1:57" s="751" customFormat="1" ht="16.5" hidden="1" x14ac:dyDescent="0.2">
      <c r="A137" s="755" t="str">
        <f t="shared" si="12"/>
        <v>A204910</v>
      </c>
      <c r="B137" s="1184" t="s">
        <v>17</v>
      </c>
      <c r="C137" s="1185"/>
      <c r="D137" s="1184" t="s">
        <v>290</v>
      </c>
      <c r="E137" s="1185"/>
      <c r="F137" s="1184" t="s">
        <v>288</v>
      </c>
      <c r="G137" s="1185"/>
      <c r="H137" s="1184" t="s">
        <v>291</v>
      </c>
      <c r="I137" s="1185"/>
      <c r="J137" s="1184" t="s">
        <v>296</v>
      </c>
      <c r="K137" s="1185"/>
      <c r="L137" s="1185"/>
      <c r="M137" s="1184"/>
      <c r="N137" s="1185"/>
      <c r="O137" s="1185"/>
      <c r="P137" s="1184"/>
      <c r="Q137" s="1185"/>
      <c r="R137" s="1188"/>
      <c r="S137" s="1187"/>
      <c r="T137" s="1189" t="s">
        <v>232</v>
      </c>
      <c r="U137" s="1185"/>
      <c r="V137" s="1185"/>
      <c r="W137" s="1185"/>
      <c r="X137" s="1185"/>
      <c r="Y137" s="1185"/>
      <c r="Z137" s="1185"/>
      <c r="AA137" s="1185"/>
      <c r="AB137" s="1188" t="s">
        <v>281</v>
      </c>
      <c r="AC137" s="1187"/>
      <c r="AD137" s="1187"/>
      <c r="AE137" s="1187"/>
      <c r="AF137" s="1187"/>
      <c r="AG137" s="1188" t="s">
        <v>282</v>
      </c>
      <c r="AH137" s="1187"/>
      <c r="AI137" s="1187"/>
      <c r="AJ137" s="762" t="s">
        <v>68</v>
      </c>
      <c r="AK137" s="1186" t="s">
        <v>283</v>
      </c>
      <c r="AL137" s="1187"/>
      <c r="AM137" s="1187"/>
      <c r="AN137" s="1187"/>
      <c r="AO137" s="1187"/>
      <c r="AP137" s="1187"/>
      <c r="AQ137" s="750">
        <v>576462000</v>
      </c>
      <c r="AR137" s="777">
        <v>575263740</v>
      </c>
      <c r="AS137" s="768">
        <v>1198260</v>
      </c>
      <c r="AT137" s="753">
        <v>0</v>
      </c>
      <c r="AU137" s="777">
        <v>574786498</v>
      </c>
      <c r="AV137" s="768">
        <v>477242</v>
      </c>
      <c r="AW137" s="777">
        <v>574786498</v>
      </c>
      <c r="AX137" s="769">
        <v>0</v>
      </c>
      <c r="AY137" s="777">
        <v>574786498</v>
      </c>
      <c r="AZ137" s="769">
        <v>0</v>
      </c>
      <c r="BA137" s="750">
        <v>574786498</v>
      </c>
      <c r="BB137" s="753">
        <v>0</v>
      </c>
      <c r="BC137" s="753">
        <v>0</v>
      </c>
      <c r="BE137" s="752">
        <f t="shared" si="11"/>
        <v>0.99709347363746437</v>
      </c>
    </row>
    <row r="138" spans="1:57" s="751" customFormat="1" ht="16.5" hidden="1" x14ac:dyDescent="0.2">
      <c r="A138" s="755" t="str">
        <f t="shared" si="12"/>
        <v>A2049110</v>
      </c>
      <c r="B138" s="1192" t="s">
        <v>17</v>
      </c>
      <c r="C138" s="1185"/>
      <c r="D138" s="1192" t="s">
        <v>290</v>
      </c>
      <c r="E138" s="1185"/>
      <c r="F138" s="1192" t="s">
        <v>288</v>
      </c>
      <c r="G138" s="1185"/>
      <c r="H138" s="1192" t="s">
        <v>291</v>
      </c>
      <c r="I138" s="1185"/>
      <c r="J138" s="1192" t="s">
        <v>296</v>
      </c>
      <c r="K138" s="1185"/>
      <c r="L138" s="1185"/>
      <c r="M138" s="1192" t="s">
        <v>287</v>
      </c>
      <c r="N138" s="1185"/>
      <c r="O138" s="1185"/>
      <c r="P138" s="1192"/>
      <c r="Q138" s="1185"/>
      <c r="R138" s="1193"/>
      <c r="S138" s="1187"/>
      <c r="T138" s="1194" t="s">
        <v>81</v>
      </c>
      <c r="U138" s="1185"/>
      <c r="V138" s="1185"/>
      <c r="W138" s="1185"/>
      <c r="X138" s="1185"/>
      <c r="Y138" s="1185"/>
      <c r="Z138" s="1185"/>
      <c r="AA138" s="1185"/>
      <c r="AB138" s="1193" t="s">
        <v>281</v>
      </c>
      <c r="AC138" s="1187"/>
      <c r="AD138" s="1187"/>
      <c r="AE138" s="1187"/>
      <c r="AF138" s="1187"/>
      <c r="AG138" s="1193" t="s">
        <v>282</v>
      </c>
      <c r="AH138" s="1187"/>
      <c r="AI138" s="1187"/>
      <c r="AJ138" s="763" t="s">
        <v>68</v>
      </c>
      <c r="AK138" s="1195" t="s">
        <v>283</v>
      </c>
      <c r="AL138" s="1187"/>
      <c r="AM138" s="1187"/>
      <c r="AN138" s="1187"/>
      <c r="AO138" s="1187"/>
      <c r="AP138" s="1187"/>
      <c r="AQ138" s="756">
        <v>51312000</v>
      </c>
      <c r="AR138" s="779">
        <v>50113740</v>
      </c>
      <c r="AS138" s="773">
        <v>1198260</v>
      </c>
      <c r="AT138" s="757">
        <v>0</v>
      </c>
      <c r="AU138" s="779">
        <v>50113740</v>
      </c>
      <c r="AV138" s="774">
        <v>0</v>
      </c>
      <c r="AW138" s="779">
        <v>50113740</v>
      </c>
      <c r="AX138" s="774">
        <v>0</v>
      </c>
      <c r="AY138" s="779">
        <v>50113740</v>
      </c>
      <c r="AZ138" s="774">
        <v>0</v>
      </c>
      <c r="BA138" s="756">
        <v>50113740</v>
      </c>
      <c r="BB138" s="757">
        <v>0</v>
      </c>
      <c r="BC138" s="757">
        <v>0</v>
      </c>
      <c r="BE138" s="752">
        <f t="shared" si="11"/>
        <v>0.97664756782039286</v>
      </c>
    </row>
    <row r="139" spans="1:57" s="751" customFormat="1" ht="16.5" hidden="1" x14ac:dyDescent="0.2">
      <c r="A139" s="755" t="str">
        <f t="shared" si="12"/>
        <v>A2049810</v>
      </c>
      <c r="B139" s="1192" t="s">
        <v>17</v>
      </c>
      <c r="C139" s="1185"/>
      <c r="D139" s="1192" t="s">
        <v>290</v>
      </c>
      <c r="E139" s="1185"/>
      <c r="F139" s="1192" t="s">
        <v>288</v>
      </c>
      <c r="G139" s="1185"/>
      <c r="H139" s="1192" t="s">
        <v>291</v>
      </c>
      <c r="I139" s="1185"/>
      <c r="J139" s="1192" t="s">
        <v>296</v>
      </c>
      <c r="K139" s="1185"/>
      <c r="L139" s="1185"/>
      <c r="M139" s="1192" t="s">
        <v>302</v>
      </c>
      <c r="N139" s="1185"/>
      <c r="O139" s="1185"/>
      <c r="P139" s="1192"/>
      <c r="Q139" s="1185"/>
      <c r="R139" s="1193"/>
      <c r="S139" s="1187"/>
      <c r="T139" s="1194" t="s">
        <v>82</v>
      </c>
      <c r="U139" s="1185"/>
      <c r="V139" s="1185"/>
      <c r="W139" s="1185"/>
      <c r="X139" s="1185"/>
      <c r="Y139" s="1185"/>
      <c r="Z139" s="1185"/>
      <c r="AA139" s="1185"/>
      <c r="AB139" s="1193" t="s">
        <v>281</v>
      </c>
      <c r="AC139" s="1187"/>
      <c r="AD139" s="1187"/>
      <c r="AE139" s="1187"/>
      <c r="AF139" s="1187"/>
      <c r="AG139" s="1193" t="s">
        <v>282</v>
      </c>
      <c r="AH139" s="1187"/>
      <c r="AI139" s="1187"/>
      <c r="AJ139" s="763" t="s">
        <v>68</v>
      </c>
      <c r="AK139" s="1195" t="s">
        <v>283</v>
      </c>
      <c r="AL139" s="1187"/>
      <c r="AM139" s="1187"/>
      <c r="AN139" s="1187"/>
      <c r="AO139" s="1187"/>
      <c r="AP139" s="1187"/>
      <c r="AQ139" s="756">
        <v>13373589</v>
      </c>
      <c r="AR139" s="779">
        <v>13373589</v>
      </c>
      <c r="AS139" s="774">
        <v>0</v>
      </c>
      <c r="AT139" s="757">
        <v>0</v>
      </c>
      <c r="AU139" s="779">
        <v>13228888</v>
      </c>
      <c r="AV139" s="773">
        <v>144701</v>
      </c>
      <c r="AW139" s="779">
        <v>13228888</v>
      </c>
      <c r="AX139" s="774">
        <v>0</v>
      </c>
      <c r="AY139" s="779">
        <v>13228888</v>
      </c>
      <c r="AZ139" s="774">
        <v>0</v>
      </c>
      <c r="BA139" s="756">
        <v>13228888</v>
      </c>
      <c r="BB139" s="757">
        <v>0</v>
      </c>
      <c r="BC139" s="757">
        <v>0</v>
      </c>
      <c r="BE139" s="752">
        <f t="shared" si="11"/>
        <v>0.98918009219514669</v>
      </c>
    </row>
    <row r="140" spans="1:57" s="751" customFormat="1" ht="16.5" hidden="1" x14ac:dyDescent="0.2">
      <c r="A140" s="755" t="str">
        <f t="shared" si="12"/>
        <v>A20491110</v>
      </c>
      <c r="B140" s="1192" t="s">
        <v>17</v>
      </c>
      <c r="C140" s="1185"/>
      <c r="D140" s="1192" t="s">
        <v>290</v>
      </c>
      <c r="E140" s="1185"/>
      <c r="F140" s="1192" t="s">
        <v>288</v>
      </c>
      <c r="G140" s="1185"/>
      <c r="H140" s="1192" t="s">
        <v>291</v>
      </c>
      <c r="I140" s="1185"/>
      <c r="J140" s="1192" t="s">
        <v>296</v>
      </c>
      <c r="K140" s="1185"/>
      <c r="L140" s="1185"/>
      <c r="M140" s="1192" t="s">
        <v>83</v>
      </c>
      <c r="N140" s="1185"/>
      <c r="O140" s="1185"/>
      <c r="P140" s="1192"/>
      <c r="Q140" s="1185"/>
      <c r="R140" s="1193"/>
      <c r="S140" s="1187"/>
      <c r="T140" s="1194" t="s">
        <v>84</v>
      </c>
      <c r="U140" s="1185"/>
      <c r="V140" s="1185"/>
      <c r="W140" s="1185"/>
      <c r="X140" s="1185"/>
      <c r="Y140" s="1185"/>
      <c r="Z140" s="1185"/>
      <c r="AA140" s="1185"/>
      <c r="AB140" s="1193" t="s">
        <v>281</v>
      </c>
      <c r="AC140" s="1187"/>
      <c r="AD140" s="1187"/>
      <c r="AE140" s="1187"/>
      <c r="AF140" s="1187"/>
      <c r="AG140" s="1193" t="s">
        <v>282</v>
      </c>
      <c r="AH140" s="1187"/>
      <c r="AI140" s="1187"/>
      <c r="AJ140" s="763" t="s">
        <v>68</v>
      </c>
      <c r="AK140" s="1195" t="s">
        <v>283</v>
      </c>
      <c r="AL140" s="1187"/>
      <c r="AM140" s="1187"/>
      <c r="AN140" s="1187"/>
      <c r="AO140" s="1187"/>
      <c r="AP140" s="1187"/>
      <c r="AQ140" s="756">
        <v>511776411</v>
      </c>
      <c r="AR140" s="779">
        <v>511776411</v>
      </c>
      <c r="AS140" s="774">
        <v>0</v>
      </c>
      <c r="AT140" s="757">
        <v>0</v>
      </c>
      <c r="AU140" s="779">
        <v>511443870</v>
      </c>
      <c r="AV140" s="773">
        <v>332541</v>
      </c>
      <c r="AW140" s="779">
        <v>511443870</v>
      </c>
      <c r="AX140" s="774">
        <v>0</v>
      </c>
      <c r="AY140" s="779">
        <v>511443870</v>
      </c>
      <c r="AZ140" s="774">
        <v>0</v>
      </c>
      <c r="BA140" s="756">
        <v>511443870</v>
      </c>
      <c r="BB140" s="757">
        <v>0</v>
      </c>
      <c r="BC140" s="757">
        <v>0</v>
      </c>
      <c r="BE140" s="752">
        <f t="shared" si="11"/>
        <v>0.99935022210314417</v>
      </c>
    </row>
    <row r="141" spans="1:57" s="751" customFormat="1" ht="16.5" hidden="1" x14ac:dyDescent="0.2">
      <c r="A141" s="755" t="str">
        <f t="shared" si="12"/>
        <v>A2041010</v>
      </c>
      <c r="B141" s="1184" t="s">
        <v>17</v>
      </c>
      <c r="C141" s="1185"/>
      <c r="D141" s="1184" t="s">
        <v>290</v>
      </c>
      <c r="E141" s="1185"/>
      <c r="F141" s="1184" t="s">
        <v>288</v>
      </c>
      <c r="G141" s="1185"/>
      <c r="H141" s="1184" t="s">
        <v>291</v>
      </c>
      <c r="I141" s="1185"/>
      <c r="J141" s="1184" t="s">
        <v>68</v>
      </c>
      <c r="K141" s="1185"/>
      <c r="L141" s="1185"/>
      <c r="M141" s="1184"/>
      <c r="N141" s="1185"/>
      <c r="O141" s="1185"/>
      <c r="P141" s="1184"/>
      <c r="Q141" s="1185"/>
      <c r="R141" s="1188"/>
      <c r="S141" s="1187"/>
      <c r="T141" s="1189" t="s">
        <v>234</v>
      </c>
      <c r="U141" s="1185"/>
      <c r="V141" s="1185"/>
      <c r="W141" s="1185"/>
      <c r="X141" s="1185"/>
      <c r="Y141" s="1185"/>
      <c r="Z141" s="1185"/>
      <c r="AA141" s="1185"/>
      <c r="AB141" s="1188" t="s">
        <v>281</v>
      </c>
      <c r="AC141" s="1187"/>
      <c r="AD141" s="1187"/>
      <c r="AE141" s="1187"/>
      <c r="AF141" s="1187"/>
      <c r="AG141" s="1188" t="s">
        <v>282</v>
      </c>
      <c r="AH141" s="1187"/>
      <c r="AI141" s="1187"/>
      <c r="AJ141" s="762" t="s">
        <v>68</v>
      </c>
      <c r="AK141" s="1186" t="s">
        <v>283</v>
      </c>
      <c r="AL141" s="1187"/>
      <c r="AM141" s="1187"/>
      <c r="AN141" s="1187"/>
      <c r="AO141" s="1187"/>
      <c r="AP141" s="1187"/>
      <c r="AQ141" s="750">
        <v>1603139548</v>
      </c>
      <c r="AR141" s="777">
        <v>1277298887</v>
      </c>
      <c r="AS141" s="768">
        <v>325840661</v>
      </c>
      <c r="AT141" s="753">
        <v>0</v>
      </c>
      <c r="AU141" s="777">
        <v>1150537326</v>
      </c>
      <c r="AV141" s="768">
        <v>126761561</v>
      </c>
      <c r="AW141" s="777">
        <v>955793316</v>
      </c>
      <c r="AX141" s="768">
        <v>194744010</v>
      </c>
      <c r="AY141" s="777">
        <v>955793316</v>
      </c>
      <c r="AZ141" s="769">
        <v>0</v>
      </c>
      <c r="BA141" s="750">
        <v>955793316</v>
      </c>
      <c r="BB141" s="753">
        <v>0</v>
      </c>
      <c r="BC141" s="753">
        <v>0</v>
      </c>
      <c r="BE141" s="752">
        <f t="shared" si="11"/>
        <v>0.71767758922506475</v>
      </c>
    </row>
    <row r="142" spans="1:57" s="751" customFormat="1" ht="16.5" hidden="1" x14ac:dyDescent="0.2">
      <c r="A142" s="755" t="str">
        <f t="shared" si="12"/>
        <v>A20410110</v>
      </c>
      <c r="B142" s="1192" t="s">
        <v>17</v>
      </c>
      <c r="C142" s="1185"/>
      <c r="D142" s="1192" t="s">
        <v>290</v>
      </c>
      <c r="E142" s="1185"/>
      <c r="F142" s="1192" t="s">
        <v>288</v>
      </c>
      <c r="G142" s="1185"/>
      <c r="H142" s="1192" t="s">
        <v>291</v>
      </c>
      <c r="I142" s="1185"/>
      <c r="J142" s="1192" t="s">
        <v>68</v>
      </c>
      <c r="K142" s="1185"/>
      <c r="L142" s="1185"/>
      <c r="M142" s="1192" t="s">
        <v>287</v>
      </c>
      <c r="N142" s="1185"/>
      <c r="O142" s="1185"/>
      <c r="P142" s="1192"/>
      <c r="Q142" s="1185"/>
      <c r="R142" s="1193"/>
      <c r="S142" s="1187"/>
      <c r="T142" s="1194" t="s">
        <v>415</v>
      </c>
      <c r="U142" s="1185"/>
      <c r="V142" s="1185"/>
      <c r="W142" s="1185"/>
      <c r="X142" s="1185"/>
      <c r="Y142" s="1185"/>
      <c r="Z142" s="1185"/>
      <c r="AA142" s="1185"/>
      <c r="AB142" s="1193" t="s">
        <v>281</v>
      </c>
      <c r="AC142" s="1187"/>
      <c r="AD142" s="1187"/>
      <c r="AE142" s="1187"/>
      <c r="AF142" s="1187"/>
      <c r="AG142" s="1193" t="s">
        <v>282</v>
      </c>
      <c r="AH142" s="1187"/>
      <c r="AI142" s="1187"/>
      <c r="AJ142" s="763" t="s">
        <v>68</v>
      </c>
      <c r="AK142" s="1195" t="s">
        <v>283</v>
      </c>
      <c r="AL142" s="1187"/>
      <c r="AM142" s="1187"/>
      <c r="AN142" s="1187"/>
      <c r="AO142" s="1187"/>
      <c r="AP142" s="1187"/>
      <c r="AQ142" s="756">
        <v>400000000</v>
      </c>
      <c r="AR142" s="779">
        <v>95200000</v>
      </c>
      <c r="AS142" s="773">
        <v>304800000</v>
      </c>
      <c r="AT142" s="757">
        <v>0</v>
      </c>
      <c r="AU142" s="779">
        <v>72168000</v>
      </c>
      <c r="AV142" s="773">
        <v>23032000</v>
      </c>
      <c r="AW142" s="779">
        <v>32295088</v>
      </c>
      <c r="AX142" s="773">
        <v>39872912</v>
      </c>
      <c r="AY142" s="779">
        <v>32295088</v>
      </c>
      <c r="AZ142" s="774">
        <v>0</v>
      </c>
      <c r="BA142" s="756">
        <v>32295088</v>
      </c>
      <c r="BB142" s="757">
        <v>0</v>
      </c>
      <c r="BC142" s="757">
        <v>0</v>
      </c>
      <c r="BE142" s="752">
        <f t="shared" si="11"/>
        <v>0.18042</v>
      </c>
    </row>
    <row r="143" spans="1:57" s="751" customFormat="1" ht="16.5" hidden="1" x14ac:dyDescent="0.2">
      <c r="A143" s="755" t="str">
        <f t="shared" si="12"/>
        <v>A20410210</v>
      </c>
      <c r="B143" s="1192" t="s">
        <v>17</v>
      </c>
      <c r="C143" s="1185"/>
      <c r="D143" s="1192" t="s">
        <v>290</v>
      </c>
      <c r="E143" s="1185"/>
      <c r="F143" s="1192" t="s">
        <v>288</v>
      </c>
      <c r="G143" s="1185"/>
      <c r="H143" s="1192" t="s">
        <v>291</v>
      </c>
      <c r="I143" s="1185"/>
      <c r="J143" s="1192" t="s">
        <v>68</v>
      </c>
      <c r="K143" s="1185"/>
      <c r="L143" s="1185"/>
      <c r="M143" s="1192" t="s">
        <v>290</v>
      </c>
      <c r="N143" s="1185"/>
      <c r="O143" s="1185"/>
      <c r="P143" s="1192"/>
      <c r="Q143" s="1185"/>
      <c r="R143" s="1193"/>
      <c r="S143" s="1187"/>
      <c r="T143" s="1194" t="s">
        <v>85</v>
      </c>
      <c r="U143" s="1185"/>
      <c r="V143" s="1185"/>
      <c r="W143" s="1185"/>
      <c r="X143" s="1185"/>
      <c r="Y143" s="1185"/>
      <c r="Z143" s="1185"/>
      <c r="AA143" s="1185"/>
      <c r="AB143" s="1193" t="s">
        <v>281</v>
      </c>
      <c r="AC143" s="1187"/>
      <c r="AD143" s="1187"/>
      <c r="AE143" s="1187"/>
      <c r="AF143" s="1187"/>
      <c r="AG143" s="1193" t="s">
        <v>282</v>
      </c>
      <c r="AH143" s="1187"/>
      <c r="AI143" s="1187"/>
      <c r="AJ143" s="763" t="s">
        <v>68</v>
      </c>
      <c r="AK143" s="1195" t="s">
        <v>283</v>
      </c>
      <c r="AL143" s="1187"/>
      <c r="AM143" s="1187"/>
      <c r="AN143" s="1187"/>
      <c r="AO143" s="1187"/>
      <c r="AP143" s="1187"/>
      <c r="AQ143" s="756">
        <v>1203139548</v>
      </c>
      <c r="AR143" s="779">
        <v>1182098887</v>
      </c>
      <c r="AS143" s="773">
        <v>21040661</v>
      </c>
      <c r="AT143" s="757">
        <v>0</v>
      </c>
      <c r="AU143" s="779">
        <v>1078369326</v>
      </c>
      <c r="AV143" s="773">
        <v>103729561</v>
      </c>
      <c r="AW143" s="779">
        <v>923498228</v>
      </c>
      <c r="AX143" s="773">
        <v>154871098</v>
      </c>
      <c r="AY143" s="779">
        <v>923498228</v>
      </c>
      <c r="AZ143" s="774">
        <v>0</v>
      </c>
      <c r="BA143" s="756">
        <v>923498228</v>
      </c>
      <c r="BB143" s="757">
        <v>0</v>
      </c>
      <c r="BC143" s="757">
        <v>0</v>
      </c>
      <c r="BE143" s="752">
        <f t="shared" si="11"/>
        <v>0.89629613438656575</v>
      </c>
    </row>
    <row r="144" spans="1:57" s="751" customFormat="1" ht="16.5" hidden="1" x14ac:dyDescent="0.2">
      <c r="A144" s="755" t="str">
        <f t="shared" si="12"/>
        <v>A2041110</v>
      </c>
      <c r="B144" s="1184" t="s">
        <v>17</v>
      </c>
      <c r="C144" s="1185"/>
      <c r="D144" s="1184" t="s">
        <v>290</v>
      </c>
      <c r="E144" s="1185"/>
      <c r="F144" s="1184" t="s">
        <v>288</v>
      </c>
      <c r="G144" s="1185"/>
      <c r="H144" s="1184" t="s">
        <v>291</v>
      </c>
      <c r="I144" s="1185"/>
      <c r="J144" s="1184" t="s">
        <v>83</v>
      </c>
      <c r="K144" s="1185"/>
      <c r="L144" s="1185"/>
      <c r="M144" s="1184"/>
      <c r="N144" s="1185"/>
      <c r="O144" s="1185"/>
      <c r="P144" s="1184"/>
      <c r="Q144" s="1185"/>
      <c r="R144" s="1188"/>
      <c r="S144" s="1187"/>
      <c r="T144" s="1189" t="s">
        <v>235</v>
      </c>
      <c r="U144" s="1185"/>
      <c r="V144" s="1185"/>
      <c r="W144" s="1185"/>
      <c r="X144" s="1185"/>
      <c r="Y144" s="1185"/>
      <c r="Z144" s="1185"/>
      <c r="AA144" s="1185"/>
      <c r="AB144" s="1188" t="s">
        <v>281</v>
      </c>
      <c r="AC144" s="1187"/>
      <c r="AD144" s="1187"/>
      <c r="AE144" s="1187"/>
      <c r="AF144" s="1187"/>
      <c r="AG144" s="1188" t="s">
        <v>282</v>
      </c>
      <c r="AH144" s="1187"/>
      <c r="AI144" s="1187"/>
      <c r="AJ144" s="762" t="s">
        <v>68</v>
      </c>
      <c r="AK144" s="1186" t="s">
        <v>283</v>
      </c>
      <c r="AL144" s="1187"/>
      <c r="AM144" s="1187"/>
      <c r="AN144" s="1187"/>
      <c r="AO144" s="1187"/>
      <c r="AP144" s="1187"/>
      <c r="AQ144" s="750">
        <v>418000000</v>
      </c>
      <c r="AR144" s="777">
        <v>417999143</v>
      </c>
      <c r="AS144" s="769">
        <v>857</v>
      </c>
      <c r="AT144" s="753">
        <v>0</v>
      </c>
      <c r="AU144" s="777">
        <v>380767099</v>
      </c>
      <c r="AV144" s="768">
        <v>37232044</v>
      </c>
      <c r="AW144" s="777">
        <v>281507606</v>
      </c>
      <c r="AX144" s="768">
        <v>99259493</v>
      </c>
      <c r="AY144" s="777">
        <v>275903613</v>
      </c>
      <c r="AZ144" s="768">
        <v>5603993</v>
      </c>
      <c r="BA144" s="750">
        <v>275903613</v>
      </c>
      <c r="BB144" s="753">
        <v>0</v>
      </c>
      <c r="BC144" s="750">
        <v>4201529</v>
      </c>
      <c r="BE144" s="752">
        <f t="shared" si="11"/>
        <v>0.91092607416267946</v>
      </c>
    </row>
    <row r="145" spans="1:57" s="751" customFormat="1" ht="16.5" hidden="1" x14ac:dyDescent="0.2">
      <c r="A145" s="755" t="str">
        <f t="shared" si="12"/>
        <v>A2041113</v>
      </c>
      <c r="B145" s="1184" t="s">
        <v>17</v>
      </c>
      <c r="C145" s="1185"/>
      <c r="D145" s="1184" t="s">
        <v>290</v>
      </c>
      <c r="E145" s="1185"/>
      <c r="F145" s="1184" t="s">
        <v>288</v>
      </c>
      <c r="G145" s="1185"/>
      <c r="H145" s="1184" t="s">
        <v>291</v>
      </c>
      <c r="I145" s="1185"/>
      <c r="J145" s="1184" t="s">
        <v>83</v>
      </c>
      <c r="K145" s="1185"/>
      <c r="L145" s="1185"/>
      <c r="M145" s="1184"/>
      <c r="N145" s="1185"/>
      <c r="O145" s="1185"/>
      <c r="P145" s="1184"/>
      <c r="Q145" s="1185"/>
      <c r="R145" s="1188"/>
      <c r="S145" s="1187"/>
      <c r="T145" s="1189" t="s">
        <v>235</v>
      </c>
      <c r="U145" s="1185"/>
      <c r="V145" s="1185"/>
      <c r="W145" s="1185"/>
      <c r="X145" s="1185"/>
      <c r="Y145" s="1185"/>
      <c r="Z145" s="1185"/>
      <c r="AA145" s="1185"/>
      <c r="AB145" s="1188" t="s">
        <v>281</v>
      </c>
      <c r="AC145" s="1187"/>
      <c r="AD145" s="1187"/>
      <c r="AE145" s="1187"/>
      <c r="AF145" s="1187"/>
      <c r="AG145" s="1188" t="s">
        <v>282</v>
      </c>
      <c r="AH145" s="1187"/>
      <c r="AI145" s="1187"/>
      <c r="AJ145" s="762" t="s">
        <v>311</v>
      </c>
      <c r="AK145" s="1186" t="s">
        <v>329</v>
      </c>
      <c r="AL145" s="1187"/>
      <c r="AM145" s="1187"/>
      <c r="AN145" s="1187"/>
      <c r="AO145" s="1187"/>
      <c r="AP145" s="1187"/>
      <c r="AQ145" s="750">
        <v>550000000</v>
      </c>
      <c r="AR145" s="777">
        <v>550000000</v>
      </c>
      <c r="AS145" s="769">
        <v>0</v>
      </c>
      <c r="AT145" s="753">
        <v>0</v>
      </c>
      <c r="AU145" s="777">
        <v>549782694</v>
      </c>
      <c r="AV145" s="768">
        <v>217306</v>
      </c>
      <c r="AW145" s="777">
        <v>190720248</v>
      </c>
      <c r="AX145" s="768">
        <v>359062446</v>
      </c>
      <c r="AY145" s="777">
        <v>182785126</v>
      </c>
      <c r="AZ145" s="768">
        <v>7935122</v>
      </c>
      <c r="BA145" s="750">
        <v>182785126</v>
      </c>
      <c r="BB145" s="753">
        <v>0</v>
      </c>
      <c r="BC145" s="753">
        <v>0</v>
      </c>
      <c r="BE145" s="752">
        <f t="shared" si="11"/>
        <v>0.99960489818181819</v>
      </c>
    </row>
    <row r="146" spans="1:57" s="751" customFormat="1" ht="16.5" hidden="1" x14ac:dyDescent="0.2">
      <c r="A146" s="755" t="str">
        <f t="shared" si="12"/>
        <v>A20411110</v>
      </c>
      <c r="B146" s="1192" t="s">
        <v>17</v>
      </c>
      <c r="C146" s="1185"/>
      <c r="D146" s="1192" t="s">
        <v>290</v>
      </c>
      <c r="E146" s="1185"/>
      <c r="F146" s="1192" t="s">
        <v>288</v>
      </c>
      <c r="G146" s="1185"/>
      <c r="H146" s="1192" t="s">
        <v>291</v>
      </c>
      <c r="I146" s="1185"/>
      <c r="J146" s="1192" t="s">
        <v>83</v>
      </c>
      <c r="K146" s="1185"/>
      <c r="L146" s="1185"/>
      <c r="M146" s="1192" t="s">
        <v>287</v>
      </c>
      <c r="N146" s="1185"/>
      <c r="O146" s="1185"/>
      <c r="P146" s="1192"/>
      <c r="Q146" s="1185"/>
      <c r="R146" s="1193"/>
      <c r="S146" s="1187"/>
      <c r="T146" s="1194" t="s">
        <v>86</v>
      </c>
      <c r="U146" s="1185"/>
      <c r="V146" s="1185"/>
      <c r="W146" s="1185"/>
      <c r="X146" s="1185"/>
      <c r="Y146" s="1185"/>
      <c r="Z146" s="1185"/>
      <c r="AA146" s="1185"/>
      <c r="AB146" s="1193" t="s">
        <v>281</v>
      </c>
      <c r="AC146" s="1187"/>
      <c r="AD146" s="1187"/>
      <c r="AE146" s="1187"/>
      <c r="AF146" s="1187"/>
      <c r="AG146" s="1193" t="s">
        <v>282</v>
      </c>
      <c r="AH146" s="1187"/>
      <c r="AI146" s="1187"/>
      <c r="AJ146" s="763" t="s">
        <v>68</v>
      </c>
      <c r="AK146" s="1195" t="s">
        <v>283</v>
      </c>
      <c r="AL146" s="1187"/>
      <c r="AM146" s="1187"/>
      <c r="AN146" s="1187"/>
      <c r="AO146" s="1187"/>
      <c r="AP146" s="1187"/>
      <c r="AQ146" s="756">
        <v>160000000</v>
      </c>
      <c r="AR146" s="779">
        <v>160000000</v>
      </c>
      <c r="AS146" s="774">
        <v>0</v>
      </c>
      <c r="AT146" s="757">
        <v>0</v>
      </c>
      <c r="AU146" s="779">
        <v>123422699</v>
      </c>
      <c r="AV146" s="773">
        <v>36577301</v>
      </c>
      <c r="AW146" s="779">
        <v>118432408</v>
      </c>
      <c r="AX146" s="773">
        <v>4990291</v>
      </c>
      <c r="AY146" s="779">
        <v>118432408</v>
      </c>
      <c r="AZ146" s="774">
        <v>0</v>
      </c>
      <c r="BA146" s="756">
        <v>118432408</v>
      </c>
      <c r="BB146" s="757">
        <v>0</v>
      </c>
      <c r="BC146" s="756">
        <v>2964100</v>
      </c>
      <c r="BE146" s="752">
        <f t="shared" si="11"/>
        <v>0.77139186874999999</v>
      </c>
    </row>
    <row r="147" spans="1:57" s="751" customFormat="1" ht="16.5" hidden="1" x14ac:dyDescent="0.2">
      <c r="A147" s="755" t="str">
        <f t="shared" si="12"/>
        <v>A20411113</v>
      </c>
      <c r="B147" s="1192" t="s">
        <v>17</v>
      </c>
      <c r="C147" s="1185"/>
      <c r="D147" s="1192" t="s">
        <v>290</v>
      </c>
      <c r="E147" s="1185"/>
      <c r="F147" s="1192" t="s">
        <v>288</v>
      </c>
      <c r="G147" s="1185"/>
      <c r="H147" s="1192" t="s">
        <v>291</v>
      </c>
      <c r="I147" s="1185"/>
      <c r="J147" s="1192" t="s">
        <v>83</v>
      </c>
      <c r="K147" s="1185"/>
      <c r="L147" s="1185"/>
      <c r="M147" s="1192" t="s">
        <v>287</v>
      </c>
      <c r="N147" s="1185"/>
      <c r="O147" s="1185"/>
      <c r="P147" s="1192"/>
      <c r="Q147" s="1185"/>
      <c r="R147" s="1193"/>
      <c r="S147" s="1187"/>
      <c r="T147" s="1194" t="s">
        <v>86</v>
      </c>
      <c r="U147" s="1185"/>
      <c r="V147" s="1185"/>
      <c r="W147" s="1185"/>
      <c r="X147" s="1185"/>
      <c r="Y147" s="1185"/>
      <c r="Z147" s="1185"/>
      <c r="AA147" s="1185"/>
      <c r="AB147" s="1193" t="s">
        <v>281</v>
      </c>
      <c r="AC147" s="1187"/>
      <c r="AD147" s="1187"/>
      <c r="AE147" s="1187"/>
      <c r="AF147" s="1187"/>
      <c r="AG147" s="1193" t="s">
        <v>282</v>
      </c>
      <c r="AH147" s="1187"/>
      <c r="AI147" s="1187"/>
      <c r="AJ147" s="763" t="s">
        <v>311</v>
      </c>
      <c r="AK147" s="1195" t="s">
        <v>329</v>
      </c>
      <c r="AL147" s="1187"/>
      <c r="AM147" s="1187"/>
      <c r="AN147" s="1187"/>
      <c r="AO147" s="1187"/>
      <c r="AP147" s="1187"/>
      <c r="AQ147" s="756">
        <v>50000000</v>
      </c>
      <c r="AR147" s="779">
        <v>50000000</v>
      </c>
      <c r="AS147" s="774">
        <v>0</v>
      </c>
      <c r="AT147" s="757">
        <v>0</v>
      </c>
      <c r="AU147" s="779">
        <v>50000000</v>
      </c>
      <c r="AV147" s="774">
        <v>0</v>
      </c>
      <c r="AW147" s="779">
        <v>11622866</v>
      </c>
      <c r="AX147" s="773">
        <v>38377134</v>
      </c>
      <c r="AY147" s="779">
        <v>11622866</v>
      </c>
      <c r="AZ147" s="774">
        <v>0</v>
      </c>
      <c r="BA147" s="756">
        <v>11622866</v>
      </c>
      <c r="BB147" s="757">
        <v>0</v>
      </c>
      <c r="BC147" s="757">
        <v>0</v>
      </c>
      <c r="BE147" s="752">
        <f t="shared" si="11"/>
        <v>1</v>
      </c>
    </row>
    <row r="148" spans="1:57" s="751" customFormat="1" ht="16.5" hidden="1" x14ac:dyDescent="0.2">
      <c r="A148" s="755" t="str">
        <f t="shared" si="12"/>
        <v>A20411210</v>
      </c>
      <c r="B148" s="1192" t="s">
        <v>17</v>
      </c>
      <c r="C148" s="1185"/>
      <c r="D148" s="1192" t="s">
        <v>290</v>
      </c>
      <c r="E148" s="1185"/>
      <c r="F148" s="1192" t="s">
        <v>288</v>
      </c>
      <c r="G148" s="1185"/>
      <c r="H148" s="1192" t="s">
        <v>291</v>
      </c>
      <c r="I148" s="1185"/>
      <c r="J148" s="1192" t="s">
        <v>83</v>
      </c>
      <c r="K148" s="1185"/>
      <c r="L148" s="1185"/>
      <c r="M148" s="1192" t="s">
        <v>290</v>
      </c>
      <c r="N148" s="1185"/>
      <c r="O148" s="1185"/>
      <c r="P148" s="1192"/>
      <c r="Q148" s="1185"/>
      <c r="R148" s="1193"/>
      <c r="S148" s="1187"/>
      <c r="T148" s="1194" t="s">
        <v>87</v>
      </c>
      <c r="U148" s="1185"/>
      <c r="V148" s="1185"/>
      <c r="W148" s="1185"/>
      <c r="X148" s="1185"/>
      <c r="Y148" s="1185"/>
      <c r="Z148" s="1185"/>
      <c r="AA148" s="1185"/>
      <c r="AB148" s="1193" t="s">
        <v>281</v>
      </c>
      <c r="AC148" s="1187"/>
      <c r="AD148" s="1187"/>
      <c r="AE148" s="1187"/>
      <c r="AF148" s="1187"/>
      <c r="AG148" s="1193" t="s">
        <v>282</v>
      </c>
      <c r="AH148" s="1187"/>
      <c r="AI148" s="1187"/>
      <c r="AJ148" s="763" t="s">
        <v>68</v>
      </c>
      <c r="AK148" s="1195" t="s">
        <v>283</v>
      </c>
      <c r="AL148" s="1187"/>
      <c r="AM148" s="1187"/>
      <c r="AN148" s="1187"/>
      <c r="AO148" s="1187"/>
      <c r="AP148" s="1187"/>
      <c r="AQ148" s="756">
        <v>258000000</v>
      </c>
      <c r="AR148" s="779">
        <v>257999143</v>
      </c>
      <c r="AS148" s="774">
        <v>857</v>
      </c>
      <c r="AT148" s="757">
        <v>0</v>
      </c>
      <c r="AU148" s="779">
        <v>257344400</v>
      </c>
      <c r="AV148" s="773">
        <v>654743</v>
      </c>
      <c r="AW148" s="779">
        <v>163075198</v>
      </c>
      <c r="AX148" s="773">
        <v>94269202</v>
      </c>
      <c r="AY148" s="779">
        <v>157471205</v>
      </c>
      <c r="AZ148" s="773">
        <v>5603993</v>
      </c>
      <c r="BA148" s="756">
        <v>157471205</v>
      </c>
      <c r="BB148" s="757">
        <v>0</v>
      </c>
      <c r="BC148" s="756">
        <v>1237429</v>
      </c>
      <c r="BE148" s="752">
        <f t="shared" si="11"/>
        <v>0.9974589147286822</v>
      </c>
    </row>
    <row r="149" spans="1:57" s="751" customFormat="1" ht="16.5" hidden="1" x14ac:dyDescent="0.2">
      <c r="A149" s="755" t="str">
        <f t="shared" si="12"/>
        <v>A20411213</v>
      </c>
      <c r="B149" s="1192" t="s">
        <v>17</v>
      </c>
      <c r="C149" s="1185"/>
      <c r="D149" s="1192" t="s">
        <v>290</v>
      </c>
      <c r="E149" s="1185"/>
      <c r="F149" s="1192" t="s">
        <v>288</v>
      </c>
      <c r="G149" s="1185"/>
      <c r="H149" s="1192" t="s">
        <v>291</v>
      </c>
      <c r="I149" s="1185"/>
      <c r="J149" s="1192" t="s">
        <v>83</v>
      </c>
      <c r="K149" s="1185"/>
      <c r="L149" s="1185"/>
      <c r="M149" s="1192" t="s">
        <v>290</v>
      </c>
      <c r="N149" s="1185"/>
      <c r="O149" s="1185"/>
      <c r="P149" s="1192"/>
      <c r="Q149" s="1185"/>
      <c r="R149" s="1193"/>
      <c r="S149" s="1187"/>
      <c r="T149" s="1194" t="s">
        <v>87</v>
      </c>
      <c r="U149" s="1185"/>
      <c r="V149" s="1185"/>
      <c r="W149" s="1185"/>
      <c r="X149" s="1185"/>
      <c r="Y149" s="1185"/>
      <c r="Z149" s="1185"/>
      <c r="AA149" s="1185"/>
      <c r="AB149" s="1193" t="s">
        <v>281</v>
      </c>
      <c r="AC149" s="1187"/>
      <c r="AD149" s="1187"/>
      <c r="AE149" s="1187"/>
      <c r="AF149" s="1187"/>
      <c r="AG149" s="1193" t="s">
        <v>282</v>
      </c>
      <c r="AH149" s="1187"/>
      <c r="AI149" s="1187"/>
      <c r="AJ149" s="763" t="s">
        <v>311</v>
      </c>
      <c r="AK149" s="1195" t="s">
        <v>329</v>
      </c>
      <c r="AL149" s="1187"/>
      <c r="AM149" s="1187"/>
      <c r="AN149" s="1187"/>
      <c r="AO149" s="1187"/>
      <c r="AP149" s="1187"/>
      <c r="AQ149" s="756">
        <v>500000000</v>
      </c>
      <c r="AR149" s="779">
        <v>500000000</v>
      </c>
      <c r="AS149" s="774">
        <v>0</v>
      </c>
      <c r="AT149" s="757">
        <v>0</v>
      </c>
      <c r="AU149" s="779">
        <v>499782694</v>
      </c>
      <c r="AV149" s="773">
        <v>217306</v>
      </c>
      <c r="AW149" s="779">
        <v>179097382</v>
      </c>
      <c r="AX149" s="773">
        <v>320685312</v>
      </c>
      <c r="AY149" s="779">
        <v>171162260</v>
      </c>
      <c r="AZ149" s="773">
        <v>7935122</v>
      </c>
      <c r="BA149" s="756">
        <v>171162260</v>
      </c>
      <c r="BB149" s="757">
        <v>0</v>
      </c>
      <c r="BC149" s="757">
        <v>0</v>
      </c>
      <c r="BE149" s="752">
        <f t="shared" si="11"/>
        <v>0.99956538800000005</v>
      </c>
    </row>
    <row r="150" spans="1:57" s="751" customFormat="1" ht="16.5" hidden="1" x14ac:dyDescent="0.2">
      <c r="A150" s="755" t="str">
        <f t="shared" si="12"/>
        <v>A2041410</v>
      </c>
      <c r="B150" s="1192" t="s">
        <v>17</v>
      </c>
      <c r="C150" s="1185"/>
      <c r="D150" s="1192" t="s">
        <v>290</v>
      </c>
      <c r="E150" s="1185"/>
      <c r="F150" s="1192" t="s">
        <v>288</v>
      </c>
      <c r="G150" s="1185"/>
      <c r="H150" s="1192" t="s">
        <v>291</v>
      </c>
      <c r="I150" s="1185"/>
      <c r="J150" s="1192" t="s">
        <v>293</v>
      </c>
      <c r="K150" s="1185"/>
      <c r="L150" s="1185"/>
      <c r="M150" s="1192"/>
      <c r="N150" s="1185"/>
      <c r="O150" s="1185"/>
      <c r="P150" s="1192"/>
      <c r="Q150" s="1185"/>
      <c r="R150" s="1193"/>
      <c r="S150" s="1187"/>
      <c r="T150" s="1194" t="s">
        <v>416</v>
      </c>
      <c r="U150" s="1185"/>
      <c r="V150" s="1185"/>
      <c r="W150" s="1185"/>
      <c r="X150" s="1185"/>
      <c r="Y150" s="1185"/>
      <c r="Z150" s="1185"/>
      <c r="AA150" s="1185"/>
      <c r="AB150" s="1193" t="s">
        <v>281</v>
      </c>
      <c r="AC150" s="1187"/>
      <c r="AD150" s="1187"/>
      <c r="AE150" s="1187"/>
      <c r="AF150" s="1187"/>
      <c r="AG150" s="1193" t="s">
        <v>282</v>
      </c>
      <c r="AH150" s="1187"/>
      <c r="AI150" s="1187"/>
      <c r="AJ150" s="763" t="s">
        <v>68</v>
      </c>
      <c r="AK150" s="1195" t="s">
        <v>283</v>
      </c>
      <c r="AL150" s="1187"/>
      <c r="AM150" s="1187"/>
      <c r="AN150" s="1187"/>
      <c r="AO150" s="1187"/>
      <c r="AP150" s="1187"/>
      <c r="AQ150" s="756">
        <v>2500000</v>
      </c>
      <c r="AR150" s="779">
        <v>1008210</v>
      </c>
      <c r="AS150" s="773">
        <v>1491790</v>
      </c>
      <c r="AT150" s="757">
        <v>0</v>
      </c>
      <c r="AU150" s="779">
        <v>1008210</v>
      </c>
      <c r="AV150" s="774">
        <v>0</v>
      </c>
      <c r="AW150" s="779">
        <v>1008210</v>
      </c>
      <c r="AX150" s="774">
        <v>0</v>
      </c>
      <c r="AY150" s="779">
        <v>1008210</v>
      </c>
      <c r="AZ150" s="774">
        <v>0</v>
      </c>
      <c r="BA150" s="756">
        <v>1008210</v>
      </c>
      <c r="BB150" s="757">
        <v>0</v>
      </c>
      <c r="BC150" s="757">
        <v>0</v>
      </c>
      <c r="BE150" s="752">
        <f t="shared" si="11"/>
        <v>0.40328399999999998</v>
      </c>
    </row>
    <row r="151" spans="1:57" s="751" customFormat="1" ht="16.5" hidden="1" x14ac:dyDescent="0.2">
      <c r="A151" s="755" t="str">
        <f t="shared" si="12"/>
        <v>A2042110</v>
      </c>
      <c r="B151" s="1184" t="s">
        <v>17</v>
      </c>
      <c r="C151" s="1185"/>
      <c r="D151" s="1184" t="s">
        <v>290</v>
      </c>
      <c r="E151" s="1185"/>
      <c r="F151" s="1184" t="s">
        <v>288</v>
      </c>
      <c r="G151" s="1185"/>
      <c r="H151" s="1184" t="s">
        <v>291</v>
      </c>
      <c r="I151" s="1185"/>
      <c r="J151" s="1184" t="s">
        <v>309</v>
      </c>
      <c r="K151" s="1185"/>
      <c r="L151" s="1185"/>
      <c r="M151" s="1184"/>
      <c r="N151" s="1185"/>
      <c r="O151" s="1185"/>
      <c r="P151" s="1184"/>
      <c r="Q151" s="1185"/>
      <c r="R151" s="1188"/>
      <c r="S151" s="1187"/>
      <c r="T151" s="1189" t="s">
        <v>314</v>
      </c>
      <c r="U151" s="1185"/>
      <c r="V151" s="1185"/>
      <c r="W151" s="1185"/>
      <c r="X151" s="1185"/>
      <c r="Y151" s="1185"/>
      <c r="Z151" s="1185"/>
      <c r="AA151" s="1185"/>
      <c r="AB151" s="1188" t="s">
        <v>281</v>
      </c>
      <c r="AC151" s="1187"/>
      <c r="AD151" s="1187"/>
      <c r="AE151" s="1187"/>
      <c r="AF151" s="1187"/>
      <c r="AG151" s="1188" t="s">
        <v>282</v>
      </c>
      <c r="AH151" s="1187"/>
      <c r="AI151" s="1187"/>
      <c r="AJ151" s="762" t="s">
        <v>68</v>
      </c>
      <c r="AK151" s="1186" t="s">
        <v>283</v>
      </c>
      <c r="AL151" s="1187"/>
      <c r="AM151" s="1187"/>
      <c r="AN151" s="1187"/>
      <c r="AO151" s="1187"/>
      <c r="AP151" s="1187"/>
      <c r="AQ151" s="750">
        <v>99950578</v>
      </c>
      <c r="AR151" s="777">
        <v>99344458</v>
      </c>
      <c r="AS151" s="768">
        <v>606120</v>
      </c>
      <c r="AT151" s="753">
        <v>0</v>
      </c>
      <c r="AU151" s="777">
        <v>66320000</v>
      </c>
      <c r="AV151" s="768">
        <v>33024458</v>
      </c>
      <c r="AW151" s="777">
        <v>66320000</v>
      </c>
      <c r="AX151" s="769">
        <v>0</v>
      </c>
      <c r="AY151" s="777">
        <v>66320000</v>
      </c>
      <c r="AZ151" s="769">
        <v>0</v>
      </c>
      <c r="BA151" s="750">
        <v>66320000</v>
      </c>
      <c r="BB151" s="753">
        <v>0</v>
      </c>
      <c r="BC151" s="753">
        <v>0</v>
      </c>
      <c r="BE151" s="752">
        <f t="shared" si="11"/>
        <v>0.66352792877295819</v>
      </c>
    </row>
    <row r="152" spans="1:57" s="751" customFormat="1" ht="16.5" hidden="1" x14ac:dyDescent="0.2">
      <c r="A152" s="755" t="str">
        <f t="shared" si="12"/>
        <v>A2042113</v>
      </c>
      <c r="B152" s="1184" t="s">
        <v>17</v>
      </c>
      <c r="C152" s="1185"/>
      <c r="D152" s="1184" t="s">
        <v>290</v>
      </c>
      <c r="E152" s="1185"/>
      <c r="F152" s="1184" t="s">
        <v>288</v>
      </c>
      <c r="G152" s="1185"/>
      <c r="H152" s="1184" t="s">
        <v>291</v>
      </c>
      <c r="I152" s="1185"/>
      <c r="J152" s="1184" t="s">
        <v>309</v>
      </c>
      <c r="K152" s="1185"/>
      <c r="L152" s="1185"/>
      <c r="M152" s="1184"/>
      <c r="N152" s="1185"/>
      <c r="O152" s="1185"/>
      <c r="P152" s="1184"/>
      <c r="Q152" s="1185"/>
      <c r="R152" s="1188"/>
      <c r="S152" s="1187"/>
      <c r="T152" s="1189" t="s">
        <v>314</v>
      </c>
      <c r="U152" s="1185"/>
      <c r="V152" s="1185"/>
      <c r="W152" s="1185"/>
      <c r="X152" s="1185"/>
      <c r="Y152" s="1185"/>
      <c r="Z152" s="1185"/>
      <c r="AA152" s="1185"/>
      <c r="AB152" s="1188" t="s">
        <v>281</v>
      </c>
      <c r="AC152" s="1187"/>
      <c r="AD152" s="1187"/>
      <c r="AE152" s="1187"/>
      <c r="AF152" s="1187"/>
      <c r="AG152" s="1188" t="s">
        <v>282</v>
      </c>
      <c r="AH152" s="1187"/>
      <c r="AI152" s="1187"/>
      <c r="AJ152" s="762" t="s">
        <v>311</v>
      </c>
      <c r="AK152" s="1186" t="s">
        <v>329</v>
      </c>
      <c r="AL152" s="1187"/>
      <c r="AM152" s="1187"/>
      <c r="AN152" s="1187"/>
      <c r="AO152" s="1187"/>
      <c r="AP152" s="1187"/>
      <c r="AQ152" s="750">
        <v>120000000</v>
      </c>
      <c r="AR152" s="777">
        <v>120000000</v>
      </c>
      <c r="AS152" s="769">
        <v>0</v>
      </c>
      <c r="AT152" s="753">
        <v>0</v>
      </c>
      <c r="AU152" s="778">
        <v>0</v>
      </c>
      <c r="AV152" s="768">
        <v>120000000</v>
      </c>
      <c r="AW152" s="778">
        <v>0</v>
      </c>
      <c r="AX152" s="769">
        <v>0</v>
      </c>
      <c r="AY152" s="778">
        <v>0</v>
      </c>
      <c r="AZ152" s="769">
        <v>0</v>
      </c>
      <c r="BA152" s="753">
        <v>0</v>
      </c>
      <c r="BB152" s="753">
        <v>0</v>
      </c>
      <c r="BC152" s="753">
        <v>0</v>
      </c>
      <c r="BE152" s="752">
        <f t="shared" si="11"/>
        <v>0</v>
      </c>
    </row>
    <row r="153" spans="1:57" s="751" customFormat="1" ht="16.5" hidden="1" x14ac:dyDescent="0.2">
      <c r="A153" s="755" t="str">
        <f t="shared" si="12"/>
        <v>A20421110</v>
      </c>
      <c r="B153" s="1192" t="s">
        <v>17</v>
      </c>
      <c r="C153" s="1185"/>
      <c r="D153" s="1192" t="s">
        <v>290</v>
      </c>
      <c r="E153" s="1185"/>
      <c r="F153" s="1192" t="s">
        <v>288</v>
      </c>
      <c r="G153" s="1185"/>
      <c r="H153" s="1192" t="s">
        <v>291</v>
      </c>
      <c r="I153" s="1185"/>
      <c r="J153" s="1192" t="s">
        <v>309</v>
      </c>
      <c r="K153" s="1185"/>
      <c r="L153" s="1185"/>
      <c r="M153" s="1192" t="s">
        <v>287</v>
      </c>
      <c r="N153" s="1185"/>
      <c r="O153" s="1185"/>
      <c r="P153" s="1192"/>
      <c r="Q153" s="1185"/>
      <c r="R153" s="1193"/>
      <c r="S153" s="1187"/>
      <c r="T153" s="1194" t="s">
        <v>88</v>
      </c>
      <c r="U153" s="1185"/>
      <c r="V153" s="1185"/>
      <c r="W153" s="1185"/>
      <c r="X153" s="1185"/>
      <c r="Y153" s="1185"/>
      <c r="Z153" s="1185"/>
      <c r="AA153" s="1185"/>
      <c r="AB153" s="1193" t="s">
        <v>281</v>
      </c>
      <c r="AC153" s="1187"/>
      <c r="AD153" s="1187"/>
      <c r="AE153" s="1187"/>
      <c r="AF153" s="1187"/>
      <c r="AG153" s="1193" t="s">
        <v>282</v>
      </c>
      <c r="AH153" s="1187"/>
      <c r="AI153" s="1187"/>
      <c r="AJ153" s="763" t="s">
        <v>68</v>
      </c>
      <c r="AK153" s="1195" t="s">
        <v>283</v>
      </c>
      <c r="AL153" s="1187"/>
      <c r="AM153" s="1187"/>
      <c r="AN153" s="1187"/>
      <c r="AO153" s="1187"/>
      <c r="AP153" s="1187"/>
      <c r="AQ153" s="756">
        <v>16630578</v>
      </c>
      <c r="AR153" s="779">
        <v>16630578</v>
      </c>
      <c r="AS153" s="774">
        <v>0</v>
      </c>
      <c r="AT153" s="757">
        <v>0</v>
      </c>
      <c r="AU153" s="779">
        <v>250000</v>
      </c>
      <c r="AV153" s="773">
        <v>16380578</v>
      </c>
      <c r="AW153" s="779">
        <v>250000</v>
      </c>
      <c r="AX153" s="774">
        <v>0</v>
      </c>
      <c r="AY153" s="779">
        <v>250000</v>
      </c>
      <c r="AZ153" s="774">
        <v>0</v>
      </c>
      <c r="BA153" s="756">
        <v>250000</v>
      </c>
      <c r="BB153" s="757">
        <v>0</v>
      </c>
      <c r="BC153" s="757">
        <v>0</v>
      </c>
      <c r="BE153" s="752">
        <f t="shared" si="11"/>
        <v>1.5032550281776136E-2</v>
      </c>
    </row>
    <row r="154" spans="1:57" s="751" customFormat="1" ht="16.5" hidden="1" x14ac:dyDescent="0.2">
      <c r="A154" s="755" t="str">
        <f t="shared" si="12"/>
        <v>A20421113</v>
      </c>
      <c r="B154" s="1192" t="s">
        <v>17</v>
      </c>
      <c r="C154" s="1185"/>
      <c r="D154" s="1192" t="s">
        <v>290</v>
      </c>
      <c r="E154" s="1185"/>
      <c r="F154" s="1192" t="s">
        <v>288</v>
      </c>
      <c r="G154" s="1185"/>
      <c r="H154" s="1192" t="s">
        <v>291</v>
      </c>
      <c r="I154" s="1185"/>
      <c r="J154" s="1192" t="s">
        <v>309</v>
      </c>
      <c r="K154" s="1185"/>
      <c r="L154" s="1185"/>
      <c r="M154" s="1192" t="s">
        <v>287</v>
      </c>
      <c r="N154" s="1185"/>
      <c r="O154" s="1185"/>
      <c r="P154" s="1192"/>
      <c r="Q154" s="1185"/>
      <c r="R154" s="1193"/>
      <c r="S154" s="1187"/>
      <c r="T154" s="1194" t="s">
        <v>88</v>
      </c>
      <c r="U154" s="1185"/>
      <c r="V154" s="1185"/>
      <c r="W154" s="1185"/>
      <c r="X154" s="1185"/>
      <c r="Y154" s="1185"/>
      <c r="Z154" s="1185"/>
      <c r="AA154" s="1185"/>
      <c r="AB154" s="1193" t="s">
        <v>281</v>
      </c>
      <c r="AC154" s="1187"/>
      <c r="AD154" s="1187"/>
      <c r="AE154" s="1187"/>
      <c r="AF154" s="1187"/>
      <c r="AG154" s="1193" t="s">
        <v>282</v>
      </c>
      <c r="AH154" s="1187"/>
      <c r="AI154" s="1187"/>
      <c r="AJ154" s="763" t="s">
        <v>311</v>
      </c>
      <c r="AK154" s="1195" t="s">
        <v>329</v>
      </c>
      <c r="AL154" s="1187"/>
      <c r="AM154" s="1187"/>
      <c r="AN154" s="1187"/>
      <c r="AO154" s="1187"/>
      <c r="AP154" s="1187"/>
      <c r="AQ154" s="756">
        <v>30000000</v>
      </c>
      <c r="AR154" s="779">
        <v>30000000</v>
      </c>
      <c r="AS154" s="774">
        <v>0</v>
      </c>
      <c r="AT154" s="757">
        <v>0</v>
      </c>
      <c r="AU154" s="780">
        <v>0</v>
      </c>
      <c r="AV154" s="773">
        <v>30000000</v>
      </c>
      <c r="AW154" s="780">
        <v>0</v>
      </c>
      <c r="AX154" s="774">
        <v>0</v>
      </c>
      <c r="AY154" s="780">
        <v>0</v>
      </c>
      <c r="AZ154" s="774">
        <v>0</v>
      </c>
      <c r="BA154" s="757">
        <v>0</v>
      </c>
      <c r="BB154" s="757">
        <v>0</v>
      </c>
      <c r="BC154" s="757">
        <v>0</v>
      </c>
      <c r="BE154" s="752">
        <f t="shared" si="11"/>
        <v>0</v>
      </c>
    </row>
    <row r="155" spans="1:57" s="751" customFormat="1" ht="16.5" hidden="1" x14ac:dyDescent="0.2">
      <c r="A155" s="755" t="str">
        <f t="shared" si="12"/>
        <v>A20421410</v>
      </c>
      <c r="B155" s="1192" t="s">
        <v>17</v>
      </c>
      <c r="C155" s="1185"/>
      <c r="D155" s="1192" t="s">
        <v>290</v>
      </c>
      <c r="E155" s="1185"/>
      <c r="F155" s="1192" t="s">
        <v>288</v>
      </c>
      <c r="G155" s="1185"/>
      <c r="H155" s="1192" t="s">
        <v>291</v>
      </c>
      <c r="I155" s="1185"/>
      <c r="J155" s="1192" t="s">
        <v>309</v>
      </c>
      <c r="K155" s="1185"/>
      <c r="L155" s="1185"/>
      <c r="M155" s="1192" t="s">
        <v>291</v>
      </c>
      <c r="N155" s="1185"/>
      <c r="O155" s="1185"/>
      <c r="P155" s="1192"/>
      <c r="Q155" s="1185"/>
      <c r="R155" s="1193"/>
      <c r="S155" s="1187"/>
      <c r="T155" s="1194" t="s">
        <v>89</v>
      </c>
      <c r="U155" s="1185"/>
      <c r="V155" s="1185"/>
      <c r="W155" s="1185"/>
      <c r="X155" s="1185"/>
      <c r="Y155" s="1185"/>
      <c r="Z155" s="1185"/>
      <c r="AA155" s="1185"/>
      <c r="AB155" s="1193" t="s">
        <v>281</v>
      </c>
      <c r="AC155" s="1187"/>
      <c r="AD155" s="1187"/>
      <c r="AE155" s="1187"/>
      <c r="AF155" s="1187"/>
      <c r="AG155" s="1193" t="s">
        <v>282</v>
      </c>
      <c r="AH155" s="1187"/>
      <c r="AI155" s="1187"/>
      <c r="AJ155" s="763" t="s">
        <v>68</v>
      </c>
      <c r="AK155" s="1195" t="s">
        <v>283</v>
      </c>
      <c r="AL155" s="1187"/>
      <c r="AM155" s="1187"/>
      <c r="AN155" s="1187"/>
      <c r="AO155" s="1187"/>
      <c r="AP155" s="1187"/>
      <c r="AQ155" s="756">
        <v>16643880</v>
      </c>
      <c r="AR155" s="779">
        <v>16643880</v>
      </c>
      <c r="AS155" s="774">
        <v>0</v>
      </c>
      <c r="AT155" s="757">
        <v>0</v>
      </c>
      <c r="AU155" s="780">
        <v>0</v>
      </c>
      <c r="AV155" s="773">
        <v>16643880</v>
      </c>
      <c r="AW155" s="780">
        <v>0</v>
      </c>
      <c r="AX155" s="774">
        <v>0</v>
      </c>
      <c r="AY155" s="780">
        <v>0</v>
      </c>
      <c r="AZ155" s="774">
        <v>0</v>
      </c>
      <c r="BA155" s="757">
        <v>0</v>
      </c>
      <c r="BB155" s="757">
        <v>0</v>
      </c>
      <c r="BC155" s="757">
        <v>0</v>
      </c>
      <c r="BE155" s="752">
        <f t="shared" si="11"/>
        <v>0</v>
      </c>
    </row>
    <row r="156" spans="1:57" s="751" customFormat="1" ht="16.5" hidden="1" x14ac:dyDescent="0.2">
      <c r="A156" s="755" t="str">
        <f t="shared" si="12"/>
        <v>A20421413</v>
      </c>
      <c r="B156" s="1192" t="s">
        <v>17</v>
      </c>
      <c r="C156" s="1185"/>
      <c r="D156" s="1192" t="s">
        <v>290</v>
      </c>
      <c r="E156" s="1185"/>
      <c r="F156" s="1192" t="s">
        <v>288</v>
      </c>
      <c r="G156" s="1185"/>
      <c r="H156" s="1192" t="s">
        <v>291</v>
      </c>
      <c r="I156" s="1185"/>
      <c r="J156" s="1192" t="s">
        <v>309</v>
      </c>
      <c r="K156" s="1185"/>
      <c r="L156" s="1185"/>
      <c r="M156" s="1192" t="s">
        <v>291</v>
      </c>
      <c r="N156" s="1185"/>
      <c r="O156" s="1185"/>
      <c r="P156" s="1192"/>
      <c r="Q156" s="1185"/>
      <c r="R156" s="1193"/>
      <c r="S156" s="1187"/>
      <c r="T156" s="1194" t="s">
        <v>89</v>
      </c>
      <c r="U156" s="1185"/>
      <c r="V156" s="1185"/>
      <c r="W156" s="1185"/>
      <c r="X156" s="1185"/>
      <c r="Y156" s="1185"/>
      <c r="Z156" s="1185"/>
      <c r="AA156" s="1185"/>
      <c r="AB156" s="1193" t="s">
        <v>281</v>
      </c>
      <c r="AC156" s="1187"/>
      <c r="AD156" s="1187"/>
      <c r="AE156" s="1187"/>
      <c r="AF156" s="1187"/>
      <c r="AG156" s="1193" t="s">
        <v>282</v>
      </c>
      <c r="AH156" s="1187"/>
      <c r="AI156" s="1187"/>
      <c r="AJ156" s="763" t="s">
        <v>311</v>
      </c>
      <c r="AK156" s="1195" t="s">
        <v>329</v>
      </c>
      <c r="AL156" s="1187"/>
      <c r="AM156" s="1187"/>
      <c r="AN156" s="1187"/>
      <c r="AO156" s="1187"/>
      <c r="AP156" s="1187"/>
      <c r="AQ156" s="756">
        <v>60000000</v>
      </c>
      <c r="AR156" s="779">
        <v>60000000</v>
      </c>
      <c r="AS156" s="774">
        <v>0</v>
      </c>
      <c r="AT156" s="757">
        <v>0</v>
      </c>
      <c r="AU156" s="780">
        <v>0</v>
      </c>
      <c r="AV156" s="773">
        <v>60000000</v>
      </c>
      <c r="AW156" s="780">
        <v>0</v>
      </c>
      <c r="AX156" s="774">
        <v>0</v>
      </c>
      <c r="AY156" s="780">
        <v>0</v>
      </c>
      <c r="AZ156" s="774">
        <v>0</v>
      </c>
      <c r="BA156" s="757">
        <v>0</v>
      </c>
      <c r="BB156" s="757">
        <v>0</v>
      </c>
      <c r="BC156" s="757">
        <v>0</v>
      </c>
      <c r="BE156" s="752">
        <f t="shared" si="11"/>
        <v>0</v>
      </c>
    </row>
    <row r="157" spans="1:57" s="751" customFormat="1" ht="16.5" hidden="1" x14ac:dyDescent="0.2">
      <c r="A157" s="755" t="str">
        <f t="shared" si="12"/>
        <v>A20421510</v>
      </c>
      <c r="B157" s="1192" t="s">
        <v>17</v>
      </c>
      <c r="C157" s="1185"/>
      <c r="D157" s="1192" t="s">
        <v>290</v>
      </c>
      <c r="E157" s="1185"/>
      <c r="F157" s="1192" t="s">
        <v>288</v>
      </c>
      <c r="G157" s="1185"/>
      <c r="H157" s="1192" t="s">
        <v>291</v>
      </c>
      <c r="I157" s="1185"/>
      <c r="J157" s="1192" t="s">
        <v>309</v>
      </c>
      <c r="K157" s="1185"/>
      <c r="L157" s="1185"/>
      <c r="M157" s="1192" t="s">
        <v>292</v>
      </c>
      <c r="N157" s="1185"/>
      <c r="O157" s="1185"/>
      <c r="P157" s="1192"/>
      <c r="Q157" s="1185"/>
      <c r="R157" s="1193"/>
      <c r="S157" s="1187"/>
      <c r="T157" s="1194" t="s">
        <v>90</v>
      </c>
      <c r="U157" s="1185"/>
      <c r="V157" s="1185"/>
      <c r="W157" s="1185"/>
      <c r="X157" s="1185"/>
      <c r="Y157" s="1185"/>
      <c r="Z157" s="1185"/>
      <c r="AA157" s="1185"/>
      <c r="AB157" s="1193" t="s">
        <v>281</v>
      </c>
      <c r="AC157" s="1187"/>
      <c r="AD157" s="1187"/>
      <c r="AE157" s="1187"/>
      <c r="AF157" s="1187"/>
      <c r="AG157" s="1193" t="s">
        <v>282</v>
      </c>
      <c r="AH157" s="1187"/>
      <c r="AI157" s="1187"/>
      <c r="AJ157" s="763" t="s">
        <v>68</v>
      </c>
      <c r="AK157" s="1195" t="s">
        <v>283</v>
      </c>
      <c r="AL157" s="1187"/>
      <c r="AM157" s="1187"/>
      <c r="AN157" s="1187"/>
      <c r="AO157" s="1187"/>
      <c r="AP157" s="1187"/>
      <c r="AQ157" s="756">
        <v>66070000</v>
      </c>
      <c r="AR157" s="779">
        <v>66070000</v>
      </c>
      <c r="AS157" s="774">
        <v>0</v>
      </c>
      <c r="AT157" s="757">
        <v>0</v>
      </c>
      <c r="AU157" s="779">
        <v>66070000</v>
      </c>
      <c r="AV157" s="774">
        <v>0</v>
      </c>
      <c r="AW157" s="779">
        <v>66070000</v>
      </c>
      <c r="AX157" s="774">
        <v>0</v>
      </c>
      <c r="AY157" s="779">
        <v>66070000</v>
      </c>
      <c r="AZ157" s="774">
        <v>0</v>
      </c>
      <c r="BA157" s="756">
        <v>66070000</v>
      </c>
      <c r="BB157" s="757">
        <v>0</v>
      </c>
      <c r="BC157" s="757">
        <v>0</v>
      </c>
      <c r="BE157" s="752">
        <f t="shared" ref="BE157:BE220" si="13">+AU157/AQ157</f>
        <v>1</v>
      </c>
    </row>
    <row r="158" spans="1:57" s="751" customFormat="1" ht="16.5" hidden="1" x14ac:dyDescent="0.2">
      <c r="A158" s="755" t="str">
        <f t="shared" si="12"/>
        <v>A20421513</v>
      </c>
      <c r="B158" s="1192" t="s">
        <v>17</v>
      </c>
      <c r="C158" s="1185"/>
      <c r="D158" s="1192" t="s">
        <v>290</v>
      </c>
      <c r="E158" s="1185"/>
      <c r="F158" s="1192" t="s">
        <v>288</v>
      </c>
      <c r="G158" s="1185"/>
      <c r="H158" s="1192" t="s">
        <v>291</v>
      </c>
      <c r="I158" s="1185"/>
      <c r="J158" s="1192" t="s">
        <v>309</v>
      </c>
      <c r="K158" s="1185"/>
      <c r="L158" s="1185"/>
      <c r="M158" s="1192" t="s">
        <v>292</v>
      </c>
      <c r="N158" s="1185"/>
      <c r="O158" s="1185"/>
      <c r="P158" s="1192"/>
      <c r="Q158" s="1185"/>
      <c r="R158" s="1193"/>
      <c r="S158" s="1187"/>
      <c r="T158" s="1194" t="s">
        <v>90</v>
      </c>
      <c r="U158" s="1185"/>
      <c r="V158" s="1185"/>
      <c r="W158" s="1185"/>
      <c r="X158" s="1185"/>
      <c r="Y158" s="1185"/>
      <c r="Z158" s="1185"/>
      <c r="AA158" s="1185"/>
      <c r="AB158" s="1193" t="s">
        <v>281</v>
      </c>
      <c r="AC158" s="1187"/>
      <c r="AD158" s="1187"/>
      <c r="AE158" s="1187"/>
      <c r="AF158" s="1187"/>
      <c r="AG158" s="1193" t="s">
        <v>282</v>
      </c>
      <c r="AH158" s="1187"/>
      <c r="AI158" s="1187"/>
      <c r="AJ158" s="763" t="s">
        <v>311</v>
      </c>
      <c r="AK158" s="1195" t="s">
        <v>329</v>
      </c>
      <c r="AL158" s="1187"/>
      <c r="AM158" s="1187"/>
      <c r="AN158" s="1187"/>
      <c r="AO158" s="1187"/>
      <c r="AP158" s="1187"/>
      <c r="AQ158" s="756">
        <v>30000000</v>
      </c>
      <c r="AR158" s="779">
        <v>30000000</v>
      </c>
      <c r="AS158" s="774">
        <v>0</v>
      </c>
      <c r="AT158" s="757">
        <v>0</v>
      </c>
      <c r="AU158" s="780">
        <v>0</v>
      </c>
      <c r="AV158" s="773">
        <v>30000000</v>
      </c>
      <c r="AW158" s="780">
        <v>0</v>
      </c>
      <c r="AX158" s="774">
        <v>0</v>
      </c>
      <c r="AY158" s="780">
        <v>0</v>
      </c>
      <c r="AZ158" s="774">
        <v>0</v>
      </c>
      <c r="BA158" s="757">
        <v>0</v>
      </c>
      <c r="BB158" s="757">
        <v>0</v>
      </c>
      <c r="BC158" s="757">
        <v>0</v>
      </c>
      <c r="BE158" s="752">
        <f t="shared" si="13"/>
        <v>0</v>
      </c>
    </row>
    <row r="159" spans="1:57" s="751" customFormat="1" ht="16.5" hidden="1" x14ac:dyDescent="0.2">
      <c r="A159" s="755" t="str">
        <f t="shared" si="12"/>
        <v>A20421810</v>
      </c>
      <c r="B159" s="1192" t="s">
        <v>17</v>
      </c>
      <c r="C159" s="1185"/>
      <c r="D159" s="1192" t="s">
        <v>290</v>
      </c>
      <c r="E159" s="1185"/>
      <c r="F159" s="1192" t="s">
        <v>288</v>
      </c>
      <c r="G159" s="1185"/>
      <c r="H159" s="1192" t="s">
        <v>291</v>
      </c>
      <c r="I159" s="1185"/>
      <c r="J159" s="1192" t="s">
        <v>309</v>
      </c>
      <c r="K159" s="1185"/>
      <c r="L159" s="1185"/>
      <c r="M159" s="1192" t="s">
        <v>302</v>
      </c>
      <c r="N159" s="1185"/>
      <c r="O159" s="1185"/>
      <c r="P159" s="1192"/>
      <c r="Q159" s="1185"/>
      <c r="R159" s="1193"/>
      <c r="S159" s="1187"/>
      <c r="T159" s="1194" t="s">
        <v>91</v>
      </c>
      <c r="U159" s="1185"/>
      <c r="V159" s="1185"/>
      <c r="W159" s="1185"/>
      <c r="X159" s="1185"/>
      <c r="Y159" s="1185"/>
      <c r="Z159" s="1185"/>
      <c r="AA159" s="1185"/>
      <c r="AB159" s="1193" t="s">
        <v>281</v>
      </c>
      <c r="AC159" s="1187"/>
      <c r="AD159" s="1187"/>
      <c r="AE159" s="1187"/>
      <c r="AF159" s="1187"/>
      <c r="AG159" s="1193" t="s">
        <v>282</v>
      </c>
      <c r="AH159" s="1187"/>
      <c r="AI159" s="1187"/>
      <c r="AJ159" s="763" t="s">
        <v>68</v>
      </c>
      <c r="AK159" s="1195" t="s">
        <v>283</v>
      </c>
      <c r="AL159" s="1187"/>
      <c r="AM159" s="1187"/>
      <c r="AN159" s="1187"/>
      <c r="AO159" s="1187"/>
      <c r="AP159" s="1187"/>
      <c r="AQ159" s="756">
        <v>606120</v>
      </c>
      <c r="AR159" s="780">
        <v>0</v>
      </c>
      <c r="AS159" s="773">
        <v>606120</v>
      </c>
      <c r="AT159" s="757">
        <v>0</v>
      </c>
      <c r="AU159" s="780">
        <v>0</v>
      </c>
      <c r="AV159" s="774">
        <v>0</v>
      </c>
      <c r="AW159" s="780">
        <v>0</v>
      </c>
      <c r="AX159" s="774">
        <v>0</v>
      </c>
      <c r="AY159" s="780">
        <v>0</v>
      </c>
      <c r="AZ159" s="774">
        <v>0</v>
      </c>
      <c r="BA159" s="757">
        <v>0</v>
      </c>
      <c r="BB159" s="757">
        <v>0</v>
      </c>
      <c r="BC159" s="757">
        <v>0</v>
      </c>
      <c r="BE159" s="752">
        <f t="shared" si="13"/>
        <v>0</v>
      </c>
    </row>
    <row r="160" spans="1:57" s="751" customFormat="1" ht="16.5" hidden="1" x14ac:dyDescent="0.2">
      <c r="A160" s="755" t="str">
        <f t="shared" si="12"/>
        <v>A20421813</v>
      </c>
      <c r="B160" s="1192" t="s">
        <v>17</v>
      </c>
      <c r="C160" s="1185"/>
      <c r="D160" s="1192" t="s">
        <v>290</v>
      </c>
      <c r="E160" s="1185"/>
      <c r="F160" s="1192" t="s">
        <v>288</v>
      </c>
      <c r="G160" s="1185"/>
      <c r="H160" s="1192" t="s">
        <v>291</v>
      </c>
      <c r="I160" s="1185"/>
      <c r="J160" s="1192" t="s">
        <v>309</v>
      </c>
      <c r="K160" s="1185"/>
      <c r="L160" s="1185"/>
      <c r="M160" s="1192" t="s">
        <v>302</v>
      </c>
      <c r="N160" s="1185"/>
      <c r="O160" s="1185"/>
      <c r="P160" s="1192"/>
      <c r="Q160" s="1185"/>
      <c r="R160" s="1193"/>
      <c r="S160" s="1187"/>
      <c r="T160" s="1194" t="s">
        <v>91</v>
      </c>
      <c r="U160" s="1185"/>
      <c r="V160" s="1185"/>
      <c r="W160" s="1185"/>
      <c r="X160" s="1185"/>
      <c r="Y160" s="1185"/>
      <c r="Z160" s="1185"/>
      <c r="AA160" s="1185"/>
      <c r="AB160" s="1193" t="s">
        <v>281</v>
      </c>
      <c r="AC160" s="1187"/>
      <c r="AD160" s="1187"/>
      <c r="AE160" s="1187"/>
      <c r="AF160" s="1187"/>
      <c r="AG160" s="1193" t="s">
        <v>282</v>
      </c>
      <c r="AH160" s="1187"/>
      <c r="AI160" s="1187"/>
      <c r="AJ160" s="763" t="s">
        <v>311</v>
      </c>
      <c r="AK160" s="1195" t="s">
        <v>329</v>
      </c>
      <c r="AL160" s="1187"/>
      <c r="AM160" s="1187"/>
      <c r="AN160" s="1187"/>
      <c r="AO160" s="1187"/>
      <c r="AP160" s="1187"/>
      <c r="AQ160" s="757">
        <v>0</v>
      </c>
      <c r="AR160" s="780">
        <v>0</v>
      </c>
      <c r="AS160" s="774">
        <v>0</v>
      </c>
      <c r="AT160" s="757">
        <v>0</v>
      </c>
      <c r="AU160" s="780">
        <v>0</v>
      </c>
      <c r="AV160" s="774">
        <v>0</v>
      </c>
      <c r="AW160" s="780">
        <v>0</v>
      </c>
      <c r="AX160" s="774">
        <v>0</v>
      </c>
      <c r="AY160" s="780">
        <v>0</v>
      </c>
      <c r="AZ160" s="774">
        <v>0</v>
      </c>
      <c r="BA160" s="757">
        <v>0</v>
      </c>
      <c r="BB160" s="757">
        <v>0</v>
      </c>
      <c r="BC160" s="757">
        <v>0</v>
      </c>
      <c r="BE160" s="752" t="e">
        <f t="shared" si="13"/>
        <v>#DIV/0!</v>
      </c>
    </row>
    <row r="161" spans="1:57" s="751" customFormat="1" ht="16.5" hidden="1" x14ac:dyDescent="0.2">
      <c r="A161" s="755" t="str">
        <f t="shared" ref="A161:A224" si="14">+B161&amp;D161&amp;F161&amp;H161&amp;J161&amp;M161&amp;P161&amp;R161&amp;AJ161</f>
        <v>A2044010</v>
      </c>
      <c r="B161" s="1184" t="s">
        <v>17</v>
      </c>
      <c r="C161" s="1185"/>
      <c r="D161" s="1184" t="s">
        <v>290</v>
      </c>
      <c r="E161" s="1185"/>
      <c r="F161" s="1184" t="s">
        <v>288</v>
      </c>
      <c r="G161" s="1185"/>
      <c r="H161" s="1184" t="s">
        <v>291</v>
      </c>
      <c r="I161" s="1185"/>
      <c r="J161" s="1184" t="s">
        <v>315</v>
      </c>
      <c r="K161" s="1185"/>
      <c r="L161" s="1185"/>
      <c r="M161" s="1184"/>
      <c r="N161" s="1185"/>
      <c r="O161" s="1185"/>
      <c r="P161" s="1184"/>
      <c r="Q161" s="1185"/>
      <c r="R161" s="1188"/>
      <c r="S161" s="1187"/>
      <c r="T161" s="1189" t="s">
        <v>316</v>
      </c>
      <c r="U161" s="1185"/>
      <c r="V161" s="1185"/>
      <c r="W161" s="1185"/>
      <c r="X161" s="1185"/>
      <c r="Y161" s="1185"/>
      <c r="Z161" s="1185"/>
      <c r="AA161" s="1185"/>
      <c r="AB161" s="1188" t="s">
        <v>281</v>
      </c>
      <c r="AC161" s="1187"/>
      <c r="AD161" s="1187"/>
      <c r="AE161" s="1187"/>
      <c r="AF161" s="1187"/>
      <c r="AG161" s="1188" t="s">
        <v>282</v>
      </c>
      <c r="AH161" s="1187"/>
      <c r="AI161" s="1187"/>
      <c r="AJ161" s="762" t="s">
        <v>68</v>
      </c>
      <c r="AK161" s="1186" t="s">
        <v>283</v>
      </c>
      <c r="AL161" s="1187"/>
      <c r="AM161" s="1187"/>
      <c r="AN161" s="1187"/>
      <c r="AO161" s="1187"/>
      <c r="AP161" s="1187"/>
      <c r="AQ161" s="750">
        <v>9880000</v>
      </c>
      <c r="AR161" s="777">
        <v>527800</v>
      </c>
      <c r="AS161" s="768">
        <v>9352200</v>
      </c>
      <c r="AT161" s="753">
        <v>0</v>
      </c>
      <c r="AU161" s="777">
        <v>527800</v>
      </c>
      <c r="AV161" s="769">
        <v>0</v>
      </c>
      <c r="AW161" s="777">
        <v>527800</v>
      </c>
      <c r="AX161" s="769">
        <v>0</v>
      </c>
      <c r="AY161" s="777">
        <v>527800</v>
      </c>
      <c r="AZ161" s="769">
        <v>0</v>
      </c>
      <c r="BA161" s="750">
        <v>527800</v>
      </c>
      <c r="BB161" s="753">
        <v>0</v>
      </c>
      <c r="BC161" s="753">
        <v>0</v>
      </c>
      <c r="BE161" s="752">
        <f t="shared" si="13"/>
        <v>5.3421052631578946E-2</v>
      </c>
    </row>
    <row r="162" spans="1:57" s="751" customFormat="1" ht="16.5" hidden="1" x14ac:dyDescent="0.2">
      <c r="A162" s="755" t="str">
        <f t="shared" si="14"/>
        <v>A204401510</v>
      </c>
      <c r="B162" s="1192" t="s">
        <v>17</v>
      </c>
      <c r="C162" s="1185"/>
      <c r="D162" s="1192" t="s">
        <v>290</v>
      </c>
      <c r="E162" s="1185"/>
      <c r="F162" s="1192" t="s">
        <v>288</v>
      </c>
      <c r="G162" s="1185"/>
      <c r="H162" s="1192" t="s">
        <v>291</v>
      </c>
      <c r="I162" s="1185"/>
      <c r="J162" s="1192" t="s">
        <v>315</v>
      </c>
      <c r="K162" s="1185"/>
      <c r="L162" s="1185"/>
      <c r="M162" s="1192" t="s">
        <v>294</v>
      </c>
      <c r="N162" s="1185"/>
      <c r="O162" s="1185"/>
      <c r="P162" s="1192"/>
      <c r="Q162" s="1185"/>
      <c r="R162" s="1193"/>
      <c r="S162" s="1187"/>
      <c r="T162" s="1194" t="s">
        <v>186</v>
      </c>
      <c r="U162" s="1185"/>
      <c r="V162" s="1185"/>
      <c r="W162" s="1185"/>
      <c r="X162" s="1185"/>
      <c r="Y162" s="1185"/>
      <c r="Z162" s="1185"/>
      <c r="AA162" s="1185"/>
      <c r="AB162" s="1193" t="s">
        <v>281</v>
      </c>
      <c r="AC162" s="1187"/>
      <c r="AD162" s="1187"/>
      <c r="AE162" s="1187"/>
      <c r="AF162" s="1187"/>
      <c r="AG162" s="1193" t="s">
        <v>282</v>
      </c>
      <c r="AH162" s="1187"/>
      <c r="AI162" s="1187"/>
      <c r="AJ162" s="763" t="s">
        <v>68</v>
      </c>
      <c r="AK162" s="1195" t="s">
        <v>283</v>
      </c>
      <c r="AL162" s="1187"/>
      <c r="AM162" s="1187"/>
      <c r="AN162" s="1187"/>
      <c r="AO162" s="1187"/>
      <c r="AP162" s="1187"/>
      <c r="AQ162" s="756">
        <v>9880000</v>
      </c>
      <c r="AR162" s="779">
        <v>527800</v>
      </c>
      <c r="AS162" s="773">
        <v>9352200</v>
      </c>
      <c r="AT162" s="757">
        <v>0</v>
      </c>
      <c r="AU162" s="779">
        <v>527800</v>
      </c>
      <c r="AV162" s="774">
        <v>0</v>
      </c>
      <c r="AW162" s="779">
        <v>527800</v>
      </c>
      <c r="AX162" s="774">
        <v>0</v>
      </c>
      <c r="AY162" s="779">
        <v>527800</v>
      </c>
      <c r="AZ162" s="774">
        <v>0</v>
      </c>
      <c r="BA162" s="756">
        <v>527800</v>
      </c>
      <c r="BB162" s="757">
        <v>0</v>
      </c>
      <c r="BC162" s="757">
        <v>0</v>
      </c>
      <c r="BE162" s="752">
        <f t="shared" si="13"/>
        <v>5.3421052631578946E-2</v>
      </c>
    </row>
    <row r="163" spans="1:57" s="751" customFormat="1" ht="16.5" hidden="1" x14ac:dyDescent="0.2">
      <c r="A163" s="755" t="str">
        <f t="shared" si="14"/>
        <v>A2044110</v>
      </c>
      <c r="B163" s="1184" t="s">
        <v>17</v>
      </c>
      <c r="C163" s="1185"/>
      <c r="D163" s="1184" t="s">
        <v>290</v>
      </c>
      <c r="E163" s="1185"/>
      <c r="F163" s="1184" t="s">
        <v>288</v>
      </c>
      <c r="G163" s="1185"/>
      <c r="H163" s="1184" t="s">
        <v>291</v>
      </c>
      <c r="I163" s="1185"/>
      <c r="J163" s="1184" t="s">
        <v>317</v>
      </c>
      <c r="K163" s="1185"/>
      <c r="L163" s="1185"/>
      <c r="M163" s="1184"/>
      <c r="N163" s="1185"/>
      <c r="O163" s="1185"/>
      <c r="P163" s="1184"/>
      <c r="Q163" s="1185"/>
      <c r="R163" s="1188"/>
      <c r="S163" s="1187"/>
      <c r="T163" s="1189" t="s">
        <v>92</v>
      </c>
      <c r="U163" s="1185"/>
      <c r="V163" s="1185"/>
      <c r="W163" s="1185"/>
      <c r="X163" s="1185"/>
      <c r="Y163" s="1185"/>
      <c r="Z163" s="1185"/>
      <c r="AA163" s="1185"/>
      <c r="AB163" s="1188" t="s">
        <v>281</v>
      </c>
      <c r="AC163" s="1187"/>
      <c r="AD163" s="1187"/>
      <c r="AE163" s="1187"/>
      <c r="AF163" s="1187"/>
      <c r="AG163" s="1188" t="s">
        <v>282</v>
      </c>
      <c r="AH163" s="1187"/>
      <c r="AI163" s="1187"/>
      <c r="AJ163" s="762" t="s">
        <v>68</v>
      </c>
      <c r="AK163" s="1186" t="s">
        <v>283</v>
      </c>
      <c r="AL163" s="1187"/>
      <c r="AM163" s="1187"/>
      <c r="AN163" s="1187"/>
      <c r="AO163" s="1187"/>
      <c r="AP163" s="1187"/>
      <c r="AQ163" s="750">
        <v>728100000</v>
      </c>
      <c r="AR163" s="777">
        <v>726781841</v>
      </c>
      <c r="AS163" s="768">
        <v>1318159</v>
      </c>
      <c r="AT163" s="753">
        <v>0</v>
      </c>
      <c r="AU163" s="777">
        <v>251581512</v>
      </c>
      <c r="AV163" s="768">
        <v>475200329</v>
      </c>
      <c r="AW163" s="777">
        <v>3765462</v>
      </c>
      <c r="AX163" s="768">
        <v>247816050</v>
      </c>
      <c r="AY163" s="777">
        <v>3765462</v>
      </c>
      <c r="AZ163" s="769">
        <v>0</v>
      </c>
      <c r="BA163" s="750">
        <v>3765462</v>
      </c>
      <c r="BB163" s="753">
        <v>0</v>
      </c>
      <c r="BC163" s="753">
        <v>0</v>
      </c>
      <c r="BE163" s="752">
        <f t="shared" si="13"/>
        <v>0.34553153687680266</v>
      </c>
    </row>
    <row r="164" spans="1:57" s="751" customFormat="1" ht="16.5" hidden="1" x14ac:dyDescent="0.2">
      <c r="A164" s="755" t="str">
        <f t="shared" si="14"/>
        <v>A2044113</v>
      </c>
      <c r="B164" s="1184" t="s">
        <v>17</v>
      </c>
      <c r="C164" s="1185"/>
      <c r="D164" s="1184" t="s">
        <v>290</v>
      </c>
      <c r="E164" s="1185"/>
      <c r="F164" s="1184" t="s">
        <v>288</v>
      </c>
      <c r="G164" s="1185"/>
      <c r="H164" s="1184" t="s">
        <v>291</v>
      </c>
      <c r="I164" s="1185"/>
      <c r="J164" s="1184" t="s">
        <v>317</v>
      </c>
      <c r="K164" s="1185"/>
      <c r="L164" s="1185"/>
      <c r="M164" s="1184"/>
      <c r="N164" s="1185"/>
      <c r="O164" s="1185"/>
      <c r="P164" s="1184"/>
      <c r="Q164" s="1185"/>
      <c r="R164" s="1188"/>
      <c r="S164" s="1187"/>
      <c r="T164" s="1189" t="s">
        <v>92</v>
      </c>
      <c r="U164" s="1185"/>
      <c r="V164" s="1185"/>
      <c r="W164" s="1185"/>
      <c r="X164" s="1185"/>
      <c r="Y164" s="1185"/>
      <c r="Z164" s="1185"/>
      <c r="AA164" s="1185"/>
      <c r="AB164" s="1188" t="s">
        <v>281</v>
      </c>
      <c r="AC164" s="1187"/>
      <c r="AD164" s="1187"/>
      <c r="AE164" s="1187"/>
      <c r="AF164" s="1187"/>
      <c r="AG164" s="1188" t="s">
        <v>282</v>
      </c>
      <c r="AH164" s="1187"/>
      <c r="AI164" s="1187"/>
      <c r="AJ164" s="762" t="s">
        <v>311</v>
      </c>
      <c r="AK164" s="1186" t="s">
        <v>329</v>
      </c>
      <c r="AL164" s="1187"/>
      <c r="AM164" s="1187"/>
      <c r="AN164" s="1187"/>
      <c r="AO164" s="1187"/>
      <c r="AP164" s="1187"/>
      <c r="AQ164" s="750">
        <v>116000000</v>
      </c>
      <c r="AR164" s="777">
        <v>116000000</v>
      </c>
      <c r="AS164" s="769">
        <v>0</v>
      </c>
      <c r="AT164" s="753">
        <v>0</v>
      </c>
      <c r="AU164" s="778">
        <v>0</v>
      </c>
      <c r="AV164" s="768">
        <v>116000000</v>
      </c>
      <c r="AW164" s="778">
        <v>0</v>
      </c>
      <c r="AX164" s="769">
        <v>0</v>
      </c>
      <c r="AY164" s="778">
        <v>0</v>
      </c>
      <c r="AZ164" s="769">
        <v>0</v>
      </c>
      <c r="BA164" s="753">
        <v>0</v>
      </c>
      <c r="BB164" s="753">
        <v>0</v>
      </c>
      <c r="BC164" s="753">
        <v>0</v>
      </c>
      <c r="BE164" s="752">
        <f t="shared" si="13"/>
        <v>0</v>
      </c>
    </row>
    <row r="165" spans="1:57" s="751" customFormat="1" ht="16.5" hidden="1" x14ac:dyDescent="0.2">
      <c r="A165" s="755" t="str">
        <f t="shared" si="14"/>
        <v>A20441210</v>
      </c>
      <c r="B165" s="1192" t="s">
        <v>17</v>
      </c>
      <c r="C165" s="1185"/>
      <c r="D165" s="1192" t="s">
        <v>290</v>
      </c>
      <c r="E165" s="1185"/>
      <c r="F165" s="1192" t="s">
        <v>288</v>
      </c>
      <c r="G165" s="1185"/>
      <c r="H165" s="1192" t="s">
        <v>291</v>
      </c>
      <c r="I165" s="1185"/>
      <c r="J165" s="1192" t="s">
        <v>317</v>
      </c>
      <c r="K165" s="1185"/>
      <c r="L165" s="1185"/>
      <c r="M165" s="1192" t="s">
        <v>290</v>
      </c>
      <c r="N165" s="1185"/>
      <c r="O165" s="1185"/>
      <c r="P165" s="1192"/>
      <c r="Q165" s="1185"/>
      <c r="R165" s="1193"/>
      <c r="S165" s="1187"/>
      <c r="T165" s="1194" t="s">
        <v>93</v>
      </c>
      <c r="U165" s="1185"/>
      <c r="V165" s="1185"/>
      <c r="W165" s="1185"/>
      <c r="X165" s="1185"/>
      <c r="Y165" s="1185"/>
      <c r="Z165" s="1185"/>
      <c r="AA165" s="1185"/>
      <c r="AB165" s="1193" t="s">
        <v>281</v>
      </c>
      <c r="AC165" s="1187"/>
      <c r="AD165" s="1187"/>
      <c r="AE165" s="1187"/>
      <c r="AF165" s="1187"/>
      <c r="AG165" s="1193" t="s">
        <v>282</v>
      </c>
      <c r="AH165" s="1187"/>
      <c r="AI165" s="1187"/>
      <c r="AJ165" s="763" t="s">
        <v>68</v>
      </c>
      <c r="AK165" s="1195" t="s">
        <v>283</v>
      </c>
      <c r="AL165" s="1187"/>
      <c r="AM165" s="1187"/>
      <c r="AN165" s="1187"/>
      <c r="AO165" s="1187"/>
      <c r="AP165" s="1187"/>
      <c r="AQ165" s="756">
        <v>12000000</v>
      </c>
      <c r="AR165" s="779">
        <v>12000000</v>
      </c>
      <c r="AS165" s="774">
        <v>0</v>
      </c>
      <c r="AT165" s="757">
        <v>0</v>
      </c>
      <c r="AU165" s="780">
        <v>0</v>
      </c>
      <c r="AV165" s="773">
        <v>12000000</v>
      </c>
      <c r="AW165" s="780">
        <v>0</v>
      </c>
      <c r="AX165" s="774">
        <v>0</v>
      </c>
      <c r="AY165" s="780">
        <v>0</v>
      </c>
      <c r="AZ165" s="774">
        <v>0</v>
      </c>
      <c r="BA165" s="757">
        <v>0</v>
      </c>
      <c r="BB165" s="757">
        <v>0</v>
      </c>
      <c r="BC165" s="757">
        <v>0</v>
      </c>
      <c r="BE165" s="752">
        <f t="shared" si="13"/>
        <v>0</v>
      </c>
    </row>
    <row r="166" spans="1:57" s="751" customFormat="1" ht="16.5" hidden="1" x14ac:dyDescent="0.2">
      <c r="A166" s="755" t="str">
        <f t="shared" si="14"/>
        <v>A20441213</v>
      </c>
      <c r="B166" s="1192" t="s">
        <v>17</v>
      </c>
      <c r="C166" s="1185"/>
      <c r="D166" s="1192" t="s">
        <v>290</v>
      </c>
      <c r="E166" s="1185"/>
      <c r="F166" s="1192" t="s">
        <v>288</v>
      </c>
      <c r="G166" s="1185"/>
      <c r="H166" s="1192" t="s">
        <v>291</v>
      </c>
      <c r="I166" s="1185"/>
      <c r="J166" s="1192" t="s">
        <v>317</v>
      </c>
      <c r="K166" s="1185"/>
      <c r="L166" s="1185"/>
      <c r="M166" s="1192" t="s">
        <v>290</v>
      </c>
      <c r="N166" s="1185"/>
      <c r="O166" s="1185"/>
      <c r="P166" s="1192"/>
      <c r="Q166" s="1185"/>
      <c r="R166" s="1193"/>
      <c r="S166" s="1187"/>
      <c r="T166" s="1194" t="s">
        <v>93</v>
      </c>
      <c r="U166" s="1185"/>
      <c r="V166" s="1185"/>
      <c r="W166" s="1185"/>
      <c r="X166" s="1185"/>
      <c r="Y166" s="1185"/>
      <c r="Z166" s="1185"/>
      <c r="AA166" s="1185"/>
      <c r="AB166" s="1193" t="s">
        <v>281</v>
      </c>
      <c r="AC166" s="1187"/>
      <c r="AD166" s="1187"/>
      <c r="AE166" s="1187"/>
      <c r="AF166" s="1187"/>
      <c r="AG166" s="1193" t="s">
        <v>282</v>
      </c>
      <c r="AH166" s="1187"/>
      <c r="AI166" s="1187"/>
      <c r="AJ166" s="763" t="s">
        <v>311</v>
      </c>
      <c r="AK166" s="1195" t="s">
        <v>329</v>
      </c>
      <c r="AL166" s="1187"/>
      <c r="AM166" s="1187"/>
      <c r="AN166" s="1187"/>
      <c r="AO166" s="1187"/>
      <c r="AP166" s="1187"/>
      <c r="AQ166" s="756">
        <v>116000000</v>
      </c>
      <c r="AR166" s="779">
        <v>116000000</v>
      </c>
      <c r="AS166" s="774">
        <v>0</v>
      </c>
      <c r="AT166" s="757">
        <v>0</v>
      </c>
      <c r="AU166" s="780">
        <v>0</v>
      </c>
      <c r="AV166" s="773">
        <v>116000000</v>
      </c>
      <c r="AW166" s="780">
        <v>0</v>
      </c>
      <c r="AX166" s="774">
        <v>0</v>
      </c>
      <c r="AY166" s="780">
        <v>0</v>
      </c>
      <c r="AZ166" s="774">
        <v>0</v>
      </c>
      <c r="BA166" s="757">
        <v>0</v>
      </c>
      <c r="BB166" s="757">
        <v>0</v>
      </c>
      <c r="BC166" s="757">
        <v>0</v>
      </c>
      <c r="BE166" s="752">
        <f t="shared" si="13"/>
        <v>0</v>
      </c>
    </row>
    <row r="167" spans="1:57" s="751" customFormat="1" ht="16.5" hidden="1" x14ac:dyDescent="0.2">
      <c r="A167" s="755" t="s">
        <v>647</v>
      </c>
      <c r="B167" s="1192" t="s">
        <v>17</v>
      </c>
      <c r="C167" s="1185"/>
      <c r="D167" s="1192" t="s">
        <v>290</v>
      </c>
      <c r="E167" s="1185"/>
      <c r="F167" s="1192" t="s">
        <v>288</v>
      </c>
      <c r="G167" s="1185"/>
      <c r="H167" s="1192" t="s">
        <v>291</v>
      </c>
      <c r="I167" s="1185"/>
      <c r="J167" s="1192" t="s">
        <v>317</v>
      </c>
      <c r="K167" s="1185"/>
      <c r="L167" s="1185"/>
      <c r="M167" s="1192" t="s">
        <v>292</v>
      </c>
      <c r="N167" s="1185"/>
      <c r="O167" s="1185"/>
      <c r="P167" s="1192"/>
      <c r="Q167" s="1185"/>
      <c r="R167" s="1193"/>
      <c r="S167" s="1187"/>
      <c r="T167" s="1194" t="s">
        <v>94</v>
      </c>
      <c r="U167" s="1185"/>
      <c r="V167" s="1185"/>
      <c r="W167" s="1185"/>
      <c r="X167" s="1185"/>
      <c r="Y167" s="1185"/>
      <c r="Z167" s="1185"/>
      <c r="AA167" s="1185"/>
      <c r="AB167" s="1193" t="s">
        <v>281</v>
      </c>
      <c r="AC167" s="1187"/>
      <c r="AD167" s="1187"/>
      <c r="AE167" s="1187"/>
      <c r="AF167" s="1187"/>
      <c r="AG167" s="1193" t="s">
        <v>282</v>
      </c>
      <c r="AH167" s="1187"/>
      <c r="AI167" s="1187"/>
      <c r="AJ167" s="763" t="s">
        <v>68</v>
      </c>
      <c r="AK167" s="1195" t="s">
        <v>283</v>
      </c>
      <c r="AL167" s="1187"/>
      <c r="AM167" s="1187"/>
      <c r="AN167" s="1187"/>
      <c r="AO167" s="1187"/>
      <c r="AP167" s="1187"/>
      <c r="AQ167" s="756">
        <v>5000000</v>
      </c>
      <c r="AR167" s="779">
        <v>3765462</v>
      </c>
      <c r="AS167" s="773">
        <v>1234538</v>
      </c>
      <c r="AT167" s="757">
        <v>0</v>
      </c>
      <c r="AU167" s="779">
        <v>3765462</v>
      </c>
      <c r="AV167" s="774">
        <v>0</v>
      </c>
      <c r="AW167" s="779">
        <v>3765462</v>
      </c>
      <c r="AX167" s="774">
        <v>0</v>
      </c>
      <c r="AY167" s="779">
        <v>3765462</v>
      </c>
      <c r="AZ167" s="774">
        <v>0</v>
      </c>
      <c r="BA167" s="756">
        <v>3765462</v>
      </c>
      <c r="BB167" s="757">
        <v>0</v>
      </c>
      <c r="BC167" s="757">
        <v>0</v>
      </c>
      <c r="BE167" s="752">
        <f t="shared" si="13"/>
        <v>0.7530924</v>
      </c>
    </row>
    <row r="168" spans="1:57" s="751" customFormat="1" ht="16.5" hidden="1" x14ac:dyDescent="0.2">
      <c r="A168" s="755" t="str">
        <f t="shared" si="14"/>
        <v>A204411310</v>
      </c>
      <c r="B168" s="1192" t="s">
        <v>17</v>
      </c>
      <c r="C168" s="1185"/>
      <c r="D168" s="1192" t="s">
        <v>290</v>
      </c>
      <c r="E168" s="1185"/>
      <c r="F168" s="1192" t="s">
        <v>288</v>
      </c>
      <c r="G168" s="1185"/>
      <c r="H168" s="1192" t="s">
        <v>291</v>
      </c>
      <c r="I168" s="1185"/>
      <c r="J168" s="1192" t="s">
        <v>317</v>
      </c>
      <c r="K168" s="1185"/>
      <c r="L168" s="1185"/>
      <c r="M168" s="1192" t="s">
        <v>311</v>
      </c>
      <c r="N168" s="1185"/>
      <c r="O168" s="1185"/>
      <c r="P168" s="1192"/>
      <c r="Q168" s="1185"/>
      <c r="R168" s="1193"/>
      <c r="S168" s="1187"/>
      <c r="T168" s="1194" t="s">
        <v>92</v>
      </c>
      <c r="U168" s="1185"/>
      <c r="V168" s="1185"/>
      <c r="W168" s="1185"/>
      <c r="X168" s="1185"/>
      <c r="Y168" s="1185"/>
      <c r="Z168" s="1185"/>
      <c r="AA168" s="1185"/>
      <c r="AB168" s="1193" t="s">
        <v>281</v>
      </c>
      <c r="AC168" s="1187"/>
      <c r="AD168" s="1187"/>
      <c r="AE168" s="1187"/>
      <c r="AF168" s="1187"/>
      <c r="AG168" s="1193" t="s">
        <v>282</v>
      </c>
      <c r="AH168" s="1187"/>
      <c r="AI168" s="1187"/>
      <c r="AJ168" s="763" t="s">
        <v>68</v>
      </c>
      <c r="AK168" s="1195" t="s">
        <v>283</v>
      </c>
      <c r="AL168" s="1187"/>
      <c r="AM168" s="1187"/>
      <c r="AN168" s="1187"/>
      <c r="AO168" s="1187"/>
      <c r="AP168" s="1187"/>
      <c r="AQ168" s="756">
        <v>711100000</v>
      </c>
      <c r="AR168" s="779">
        <v>711016379</v>
      </c>
      <c r="AS168" s="773">
        <v>83621</v>
      </c>
      <c r="AT168" s="757">
        <v>0</v>
      </c>
      <c r="AU168" s="779">
        <v>247816050</v>
      </c>
      <c r="AV168" s="773">
        <v>463200329</v>
      </c>
      <c r="AW168" s="780">
        <v>0</v>
      </c>
      <c r="AX168" s="773">
        <v>247816050</v>
      </c>
      <c r="AY168" s="780">
        <v>0</v>
      </c>
      <c r="AZ168" s="774">
        <v>0</v>
      </c>
      <c r="BA168" s="757">
        <v>0</v>
      </c>
      <c r="BB168" s="757">
        <v>0</v>
      </c>
      <c r="BC168" s="757">
        <v>0</v>
      </c>
      <c r="BE168" s="752">
        <f t="shared" si="13"/>
        <v>0.34849676557446208</v>
      </c>
    </row>
    <row r="169" spans="1:57" s="755" customFormat="1" ht="16.5" hidden="1" x14ac:dyDescent="0.2">
      <c r="A169" s="755" t="str">
        <f t="shared" si="14"/>
        <v>A310</v>
      </c>
      <c r="B169" s="1175" t="s">
        <v>17</v>
      </c>
      <c r="C169" s="1190"/>
      <c r="D169" s="1175" t="s">
        <v>297</v>
      </c>
      <c r="E169" s="1190"/>
      <c r="F169" s="1175"/>
      <c r="G169" s="1190"/>
      <c r="H169" s="1175"/>
      <c r="I169" s="1190"/>
      <c r="J169" s="1175"/>
      <c r="K169" s="1190"/>
      <c r="L169" s="1190"/>
      <c r="M169" s="1175"/>
      <c r="N169" s="1190"/>
      <c r="O169" s="1190"/>
      <c r="P169" s="1175"/>
      <c r="Q169" s="1190"/>
      <c r="R169" s="1182"/>
      <c r="S169" s="1191"/>
      <c r="T169" s="1183" t="s">
        <v>12</v>
      </c>
      <c r="U169" s="1190"/>
      <c r="V169" s="1190"/>
      <c r="W169" s="1190"/>
      <c r="X169" s="1190"/>
      <c r="Y169" s="1190"/>
      <c r="Z169" s="1190"/>
      <c r="AA169" s="1190"/>
      <c r="AB169" s="1182" t="s">
        <v>281</v>
      </c>
      <c r="AC169" s="1191"/>
      <c r="AD169" s="1191"/>
      <c r="AE169" s="1191"/>
      <c r="AF169" s="1191"/>
      <c r="AG169" s="1182" t="s">
        <v>282</v>
      </c>
      <c r="AH169" s="1191"/>
      <c r="AI169" s="1191"/>
      <c r="AJ169" s="759" t="s">
        <v>68</v>
      </c>
      <c r="AK169" s="1180" t="s">
        <v>283</v>
      </c>
      <c r="AL169" s="1191"/>
      <c r="AM169" s="1191"/>
      <c r="AN169" s="1191"/>
      <c r="AO169" s="1191"/>
      <c r="AP169" s="1191"/>
      <c r="AQ169" s="734">
        <v>201874370912</v>
      </c>
      <c r="AR169" s="776">
        <v>201482424894</v>
      </c>
      <c r="AS169" s="826">
        <v>391946018</v>
      </c>
      <c r="AT169" s="754">
        <v>29829088</v>
      </c>
      <c r="AU169" s="776">
        <v>196755288800</v>
      </c>
      <c r="AV169" s="826">
        <v>4727136094</v>
      </c>
      <c r="AW169" s="776">
        <v>140392973219</v>
      </c>
      <c r="AX169" s="826">
        <v>56362315581</v>
      </c>
      <c r="AY169" s="776">
        <v>140385061040</v>
      </c>
      <c r="AZ169" s="829">
        <v>7912179</v>
      </c>
      <c r="BA169" s="734">
        <v>140385061040</v>
      </c>
      <c r="BB169" s="754">
        <v>0</v>
      </c>
      <c r="BC169" s="734">
        <v>7824263</v>
      </c>
      <c r="BE169" s="736">
        <f t="shared" si="13"/>
        <v>0.97464223869095556</v>
      </c>
    </row>
    <row r="170" spans="1:57" s="755" customFormat="1" ht="16.5" hidden="1" x14ac:dyDescent="0.2">
      <c r="A170" s="755" t="str">
        <f t="shared" si="14"/>
        <v>A311</v>
      </c>
      <c r="B170" s="1175" t="s">
        <v>17</v>
      </c>
      <c r="C170" s="1190"/>
      <c r="D170" s="1175" t="s">
        <v>297</v>
      </c>
      <c r="E170" s="1190"/>
      <c r="F170" s="1175"/>
      <c r="G170" s="1190"/>
      <c r="H170" s="1175"/>
      <c r="I170" s="1190"/>
      <c r="J170" s="1175"/>
      <c r="K170" s="1190"/>
      <c r="L170" s="1190"/>
      <c r="M170" s="1175"/>
      <c r="N170" s="1190"/>
      <c r="O170" s="1190"/>
      <c r="P170" s="1175"/>
      <c r="Q170" s="1190"/>
      <c r="R170" s="1182"/>
      <c r="S170" s="1191"/>
      <c r="T170" s="1183" t="s">
        <v>12</v>
      </c>
      <c r="U170" s="1190"/>
      <c r="V170" s="1190"/>
      <c r="W170" s="1190"/>
      <c r="X170" s="1190"/>
      <c r="Y170" s="1190"/>
      <c r="Z170" s="1190"/>
      <c r="AA170" s="1190"/>
      <c r="AB170" s="1182" t="s">
        <v>281</v>
      </c>
      <c r="AC170" s="1191"/>
      <c r="AD170" s="1191"/>
      <c r="AE170" s="1191"/>
      <c r="AF170" s="1191"/>
      <c r="AG170" s="1182" t="s">
        <v>284</v>
      </c>
      <c r="AH170" s="1191"/>
      <c r="AI170" s="1191"/>
      <c r="AJ170" s="759" t="s">
        <v>83</v>
      </c>
      <c r="AK170" s="1180" t="s">
        <v>285</v>
      </c>
      <c r="AL170" s="1191"/>
      <c r="AM170" s="1191"/>
      <c r="AN170" s="1191"/>
      <c r="AO170" s="1191"/>
      <c r="AP170" s="1191"/>
      <c r="AQ170" s="734">
        <v>519000000</v>
      </c>
      <c r="AR170" s="776">
        <v>0</v>
      </c>
      <c r="AS170" s="826">
        <v>519000000</v>
      </c>
      <c r="AT170" s="754">
        <v>0</v>
      </c>
      <c r="AU170" s="776">
        <v>0</v>
      </c>
      <c r="AV170" s="826">
        <v>0</v>
      </c>
      <c r="AW170" s="776">
        <v>0</v>
      </c>
      <c r="AX170" s="826">
        <v>0</v>
      </c>
      <c r="AY170" s="776">
        <v>0</v>
      </c>
      <c r="AZ170" s="829">
        <v>0</v>
      </c>
      <c r="BA170" s="734">
        <v>0</v>
      </c>
      <c r="BB170" s="754">
        <v>0</v>
      </c>
      <c r="BC170" s="734">
        <v>0</v>
      </c>
      <c r="BE170" s="736">
        <f t="shared" si="13"/>
        <v>0</v>
      </c>
    </row>
    <row r="171" spans="1:57" s="755" customFormat="1" ht="16.5" hidden="1" x14ac:dyDescent="0.2">
      <c r="A171" s="755" t="str">
        <f t="shared" si="14"/>
        <v>A316</v>
      </c>
      <c r="B171" s="1175" t="s">
        <v>17</v>
      </c>
      <c r="C171" s="1190"/>
      <c r="D171" s="1175" t="s">
        <v>297</v>
      </c>
      <c r="E171" s="1190"/>
      <c r="F171" s="1175"/>
      <c r="G171" s="1190"/>
      <c r="H171" s="1175"/>
      <c r="I171" s="1190"/>
      <c r="J171" s="1175"/>
      <c r="K171" s="1190"/>
      <c r="L171" s="1190"/>
      <c r="M171" s="1175"/>
      <c r="N171" s="1190"/>
      <c r="O171" s="1190"/>
      <c r="P171" s="1175"/>
      <c r="Q171" s="1190"/>
      <c r="R171" s="1182"/>
      <c r="S171" s="1191"/>
      <c r="T171" s="1183" t="s">
        <v>12</v>
      </c>
      <c r="U171" s="1190"/>
      <c r="V171" s="1190"/>
      <c r="W171" s="1190"/>
      <c r="X171" s="1190"/>
      <c r="Y171" s="1190"/>
      <c r="Z171" s="1190"/>
      <c r="AA171" s="1190"/>
      <c r="AB171" s="1182" t="s">
        <v>281</v>
      </c>
      <c r="AC171" s="1191"/>
      <c r="AD171" s="1191"/>
      <c r="AE171" s="1191"/>
      <c r="AF171" s="1191"/>
      <c r="AG171" s="1182" t="s">
        <v>284</v>
      </c>
      <c r="AH171" s="1191"/>
      <c r="AI171" s="1191"/>
      <c r="AJ171" s="759" t="s">
        <v>26</v>
      </c>
      <c r="AK171" s="1180" t="s">
        <v>286</v>
      </c>
      <c r="AL171" s="1191"/>
      <c r="AM171" s="1191"/>
      <c r="AN171" s="1191"/>
      <c r="AO171" s="1191"/>
      <c r="AP171" s="1191"/>
      <c r="AQ171" s="734">
        <v>66513900000</v>
      </c>
      <c r="AR171" s="776">
        <v>18746498643</v>
      </c>
      <c r="AS171" s="826">
        <v>47767401357</v>
      </c>
      <c r="AT171" s="754">
        <v>0</v>
      </c>
      <c r="AU171" s="776">
        <v>16882728691</v>
      </c>
      <c r="AV171" s="826">
        <v>1863769952</v>
      </c>
      <c r="AW171" s="776">
        <v>11927554418</v>
      </c>
      <c r="AX171" s="826">
        <v>4955174273</v>
      </c>
      <c r="AY171" s="776">
        <v>11792188563</v>
      </c>
      <c r="AZ171" s="829">
        <v>135365855</v>
      </c>
      <c r="BA171" s="734">
        <v>11792188563</v>
      </c>
      <c r="BB171" s="754">
        <v>0</v>
      </c>
      <c r="BC171" s="734">
        <v>0</v>
      </c>
      <c r="BE171" s="736">
        <f t="shared" si="13"/>
        <v>0.25382256477217546</v>
      </c>
    </row>
    <row r="172" spans="1:57" s="751" customFormat="1" ht="16.5" hidden="1" x14ac:dyDescent="0.2">
      <c r="A172" s="755" t="str">
        <f t="shared" si="14"/>
        <v>A3211</v>
      </c>
      <c r="B172" s="1184" t="s">
        <v>17</v>
      </c>
      <c r="C172" s="1185"/>
      <c r="D172" s="1184" t="s">
        <v>297</v>
      </c>
      <c r="E172" s="1185"/>
      <c r="F172" s="1184" t="s">
        <v>290</v>
      </c>
      <c r="G172" s="1185"/>
      <c r="H172" s="1184"/>
      <c r="I172" s="1185"/>
      <c r="J172" s="1184"/>
      <c r="K172" s="1185"/>
      <c r="L172" s="1185"/>
      <c r="M172" s="1184"/>
      <c r="N172" s="1185"/>
      <c r="O172" s="1185"/>
      <c r="P172" s="1184"/>
      <c r="Q172" s="1185"/>
      <c r="R172" s="1188"/>
      <c r="S172" s="1187"/>
      <c r="T172" s="1189" t="s">
        <v>318</v>
      </c>
      <c r="U172" s="1185"/>
      <c r="V172" s="1185"/>
      <c r="W172" s="1185"/>
      <c r="X172" s="1185"/>
      <c r="Y172" s="1185"/>
      <c r="Z172" s="1185"/>
      <c r="AA172" s="1185"/>
      <c r="AB172" s="1188" t="s">
        <v>281</v>
      </c>
      <c r="AC172" s="1187"/>
      <c r="AD172" s="1187"/>
      <c r="AE172" s="1187"/>
      <c r="AF172" s="1187"/>
      <c r="AG172" s="1188" t="s">
        <v>284</v>
      </c>
      <c r="AH172" s="1187"/>
      <c r="AI172" s="1187"/>
      <c r="AJ172" s="762" t="s">
        <v>83</v>
      </c>
      <c r="AK172" s="1186" t="s">
        <v>285</v>
      </c>
      <c r="AL172" s="1187"/>
      <c r="AM172" s="1187"/>
      <c r="AN172" s="1187"/>
      <c r="AO172" s="1187"/>
      <c r="AP172" s="1187"/>
      <c r="AQ172" s="750">
        <v>519000000</v>
      </c>
      <c r="AR172" s="778">
        <v>0</v>
      </c>
      <c r="AS172" s="768">
        <v>519000000</v>
      </c>
      <c r="AT172" s="753">
        <v>0</v>
      </c>
      <c r="AU172" s="778">
        <v>0</v>
      </c>
      <c r="AV172" s="769">
        <v>0</v>
      </c>
      <c r="AW172" s="778">
        <v>0</v>
      </c>
      <c r="AX172" s="769">
        <v>0</v>
      </c>
      <c r="AY172" s="778">
        <v>0</v>
      </c>
      <c r="AZ172" s="769">
        <v>0</v>
      </c>
      <c r="BA172" s="753">
        <v>0</v>
      </c>
      <c r="BB172" s="753">
        <v>0</v>
      </c>
      <c r="BC172" s="753">
        <v>0</v>
      </c>
      <c r="BE172" s="752">
        <f t="shared" si="13"/>
        <v>0</v>
      </c>
    </row>
    <row r="173" spans="1:57" s="751" customFormat="1" ht="16.5" hidden="1" x14ac:dyDescent="0.2">
      <c r="A173" s="755" t="str">
        <f t="shared" si="14"/>
        <v>A32111</v>
      </c>
      <c r="B173" s="1184" t="s">
        <v>17</v>
      </c>
      <c r="C173" s="1185"/>
      <c r="D173" s="1184" t="s">
        <v>297</v>
      </c>
      <c r="E173" s="1185"/>
      <c r="F173" s="1184" t="s">
        <v>290</v>
      </c>
      <c r="G173" s="1185"/>
      <c r="H173" s="1184" t="s">
        <v>287</v>
      </c>
      <c r="I173" s="1185"/>
      <c r="J173" s="1184"/>
      <c r="K173" s="1185"/>
      <c r="L173" s="1185"/>
      <c r="M173" s="1184"/>
      <c r="N173" s="1185"/>
      <c r="O173" s="1185"/>
      <c r="P173" s="1184"/>
      <c r="Q173" s="1185"/>
      <c r="R173" s="1188"/>
      <c r="S173" s="1187"/>
      <c r="T173" s="1189" t="s">
        <v>319</v>
      </c>
      <c r="U173" s="1185"/>
      <c r="V173" s="1185"/>
      <c r="W173" s="1185"/>
      <c r="X173" s="1185"/>
      <c r="Y173" s="1185"/>
      <c r="Z173" s="1185"/>
      <c r="AA173" s="1185"/>
      <c r="AB173" s="1188" t="s">
        <v>281</v>
      </c>
      <c r="AC173" s="1187"/>
      <c r="AD173" s="1187"/>
      <c r="AE173" s="1187"/>
      <c r="AF173" s="1187"/>
      <c r="AG173" s="1188" t="s">
        <v>284</v>
      </c>
      <c r="AH173" s="1187"/>
      <c r="AI173" s="1187"/>
      <c r="AJ173" s="762" t="s">
        <v>83</v>
      </c>
      <c r="AK173" s="1186" t="s">
        <v>285</v>
      </c>
      <c r="AL173" s="1187"/>
      <c r="AM173" s="1187"/>
      <c r="AN173" s="1187"/>
      <c r="AO173" s="1187"/>
      <c r="AP173" s="1187"/>
      <c r="AQ173" s="750">
        <v>519000000</v>
      </c>
      <c r="AR173" s="778">
        <v>0</v>
      </c>
      <c r="AS173" s="768">
        <v>519000000</v>
      </c>
      <c r="AT173" s="753">
        <v>0</v>
      </c>
      <c r="AU173" s="778">
        <v>0</v>
      </c>
      <c r="AV173" s="769">
        <v>0</v>
      </c>
      <c r="AW173" s="778">
        <v>0</v>
      </c>
      <c r="AX173" s="769">
        <v>0</v>
      </c>
      <c r="AY173" s="778">
        <v>0</v>
      </c>
      <c r="AZ173" s="769">
        <v>0</v>
      </c>
      <c r="BA173" s="753">
        <v>0</v>
      </c>
      <c r="BB173" s="753">
        <v>0</v>
      </c>
      <c r="BC173" s="753">
        <v>0</v>
      </c>
      <c r="BE173" s="752">
        <f t="shared" si="13"/>
        <v>0</v>
      </c>
    </row>
    <row r="174" spans="1:57" s="751" customFormat="1" ht="16.5" hidden="1" x14ac:dyDescent="0.2">
      <c r="A174" s="755" t="str">
        <f t="shared" si="14"/>
        <v>A321111</v>
      </c>
      <c r="B174" s="1192" t="s">
        <v>17</v>
      </c>
      <c r="C174" s="1185"/>
      <c r="D174" s="1192" t="s">
        <v>297</v>
      </c>
      <c r="E174" s="1185"/>
      <c r="F174" s="1192" t="s">
        <v>290</v>
      </c>
      <c r="G174" s="1185"/>
      <c r="H174" s="1192" t="s">
        <v>287</v>
      </c>
      <c r="I174" s="1185"/>
      <c r="J174" s="1192" t="s">
        <v>287</v>
      </c>
      <c r="K174" s="1185"/>
      <c r="L174" s="1185"/>
      <c r="M174" s="1192"/>
      <c r="N174" s="1185"/>
      <c r="O174" s="1185"/>
      <c r="P174" s="1192"/>
      <c r="Q174" s="1185"/>
      <c r="R174" s="1193"/>
      <c r="S174" s="1187"/>
      <c r="T174" s="1194" t="s">
        <v>95</v>
      </c>
      <c r="U174" s="1185"/>
      <c r="V174" s="1185"/>
      <c r="W174" s="1185"/>
      <c r="X174" s="1185"/>
      <c r="Y174" s="1185"/>
      <c r="Z174" s="1185"/>
      <c r="AA174" s="1185"/>
      <c r="AB174" s="1193" t="s">
        <v>281</v>
      </c>
      <c r="AC174" s="1187"/>
      <c r="AD174" s="1187"/>
      <c r="AE174" s="1187"/>
      <c r="AF174" s="1187"/>
      <c r="AG174" s="1193" t="s">
        <v>284</v>
      </c>
      <c r="AH174" s="1187"/>
      <c r="AI174" s="1187"/>
      <c r="AJ174" s="763" t="s">
        <v>83</v>
      </c>
      <c r="AK174" s="1195" t="s">
        <v>285</v>
      </c>
      <c r="AL174" s="1187"/>
      <c r="AM174" s="1187"/>
      <c r="AN174" s="1187"/>
      <c r="AO174" s="1187"/>
      <c r="AP174" s="1187"/>
      <c r="AQ174" s="756">
        <v>519000000</v>
      </c>
      <c r="AR174" s="780">
        <v>0</v>
      </c>
      <c r="AS174" s="773">
        <v>519000000</v>
      </c>
      <c r="AT174" s="757">
        <v>0</v>
      </c>
      <c r="AU174" s="780">
        <v>0</v>
      </c>
      <c r="AV174" s="774">
        <v>0</v>
      </c>
      <c r="AW174" s="780">
        <v>0</v>
      </c>
      <c r="AX174" s="774">
        <v>0</v>
      </c>
      <c r="AY174" s="780">
        <v>0</v>
      </c>
      <c r="AZ174" s="774">
        <v>0</v>
      </c>
      <c r="BA174" s="757">
        <v>0</v>
      </c>
      <c r="BB174" s="757">
        <v>0</v>
      </c>
      <c r="BC174" s="757">
        <v>0</v>
      </c>
      <c r="BE174" s="752">
        <f t="shared" si="13"/>
        <v>0</v>
      </c>
    </row>
    <row r="175" spans="1:57" s="751" customFormat="1" ht="16.5" hidden="1" x14ac:dyDescent="0.2">
      <c r="A175" s="755" t="str">
        <f t="shared" si="14"/>
        <v>A3510</v>
      </c>
      <c r="B175" s="1184" t="s">
        <v>17</v>
      </c>
      <c r="C175" s="1185"/>
      <c r="D175" s="1184" t="s">
        <v>297</v>
      </c>
      <c r="E175" s="1185"/>
      <c r="F175" s="1184" t="s">
        <v>292</v>
      </c>
      <c r="G175" s="1185"/>
      <c r="H175" s="1184"/>
      <c r="I175" s="1185"/>
      <c r="J175" s="1184"/>
      <c r="K175" s="1185"/>
      <c r="L175" s="1185"/>
      <c r="M175" s="1184"/>
      <c r="N175" s="1185"/>
      <c r="O175" s="1185"/>
      <c r="P175" s="1184"/>
      <c r="Q175" s="1185"/>
      <c r="R175" s="1188"/>
      <c r="S175" s="1187"/>
      <c r="T175" s="1189" t="s">
        <v>320</v>
      </c>
      <c r="U175" s="1185"/>
      <c r="V175" s="1185"/>
      <c r="W175" s="1185"/>
      <c r="X175" s="1185"/>
      <c r="Y175" s="1185"/>
      <c r="Z175" s="1185"/>
      <c r="AA175" s="1185"/>
      <c r="AB175" s="1188" t="s">
        <v>281</v>
      </c>
      <c r="AC175" s="1187"/>
      <c r="AD175" s="1187"/>
      <c r="AE175" s="1187"/>
      <c r="AF175" s="1187"/>
      <c r="AG175" s="1188" t="s">
        <v>282</v>
      </c>
      <c r="AH175" s="1187"/>
      <c r="AI175" s="1187"/>
      <c r="AJ175" s="762" t="s">
        <v>68</v>
      </c>
      <c r="AK175" s="1186" t="s">
        <v>283</v>
      </c>
      <c r="AL175" s="1187"/>
      <c r="AM175" s="1187"/>
      <c r="AN175" s="1187"/>
      <c r="AO175" s="1187"/>
      <c r="AP175" s="1187"/>
      <c r="AQ175" s="750">
        <v>156370912</v>
      </c>
      <c r="AR175" s="778">
        <v>0</v>
      </c>
      <c r="AS175" s="768">
        <v>156370912</v>
      </c>
      <c r="AT175" s="750">
        <v>29829088</v>
      </c>
      <c r="AU175" s="778">
        <v>0</v>
      </c>
      <c r="AV175" s="769">
        <v>0</v>
      </c>
      <c r="AW175" s="778">
        <v>0</v>
      </c>
      <c r="AX175" s="769">
        <v>0</v>
      </c>
      <c r="AY175" s="778">
        <v>0</v>
      </c>
      <c r="AZ175" s="769">
        <v>0</v>
      </c>
      <c r="BA175" s="753">
        <v>0</v>
      </c>
      <c r="BB175" s="753">
        <v>0</v>
      </c>
      <c r="BC175" s="753">
        <v>0</v>
      </c>
      <c r="BE175" s="752">
        <f t="shared" si="13"/>
        <v>0</v>
      </c>
    </row>
    <row r="176" spans="1:57" s="751" customFormat="1" ht="16.5" hidden="1" x14ac:dyDescent="0.2">
      <c r="A176" s="755" t="str">
        <f t="shared" si="14"/>
        <v>A35310</v>
      </c>
      <c r="B176" s="1184" t="s">
        <v>17</v>
      </c>
      <c r="C176" s="1185"/>
      <c r="D176" s="1184" t="s">
        <v>297</v>
      </c>
      <c r="E176" s="1185"/>
      <c r="F176" s="1184" t="s">
        <v>292</v>
      </c>
      <c r="G176" s="1185"/>
      <c r="H176" s="1184" t="s">
        <v>297</v>
      </c>
      <c r="I176" s="1185"/>
      <c r="J176" s="1184"/>
      <c r="K176" s="1185"/>
      <c r="L176" s="1185"/>
      <c r="M176" s="1184"/>
      <c r="N176" s="1185"/>
      <c r="O176" s="1185"/>
      <c r="P176" s="1184"/>
      <c r="Q176" s="1185"/>
      <c r="R176" s="1188"/>
      <c r="S176" s="1187"/>
      <c r="T176" s="1189" t="s">
        <v>321</v>
      </c>
      <c r="U176" s="1185"/>
      <c r="V176" s="1185"/>
      <c r="W176" s="1185"/>
      <c r="X176" s="1185"/>
      <c r="Y176" s="1185"/>
      <c r="Z176" s="1185"/>
      <c r="AA176" s="1185"/>
      <c r="AB176" s="1188" t="s">
        <v>281</v>
      </c>
      <c r="AC176" s="1187"/>
      <c r="AD176" s="1187"/>
      <c r="AE176" s="1187"/>
      <c r="AF176" s="1187"/>
      <c r="AG176" s="1188" t="s">
        <v>282</v>
      </c>
      <c r="AH176" s="1187"/>
      <c r="AI176" s="1187"/>
      <c r="AJ176" s="762" t="s">
        <v>68</v>
      </c>
      <c r="AK176" s="1186" t="s">
        <v>283</v>
      </c>
      <c r="AL176" s="1187"/>
      <c r="AM176" s="1187"/>
      <c r="AN176" s="1187"/>
      <c r="AO176" s="1187"/>
      <c r="AP176" s="1187"/>
      <c r="AQ176" s="750">
        <v>156370912</v>
      </c>
      <c r="AR176" s="778">
        <v>0</v>
      </c>
      <c r="AS176" s="768">
        <v>156370912</v>
      </c>
      <c r="AT176" s="750">
        <v>29829088</v>
      </c>
      <c r="AU176" s="778">
        <v>0</v>
      </c>
      <c r="AV176" s="769">
        <v>0</v>
      </c>
      <c r="AW176" s="778">
        <v>0</v>
      </c>
      <c r="AX176" s="769">
        <v>0</v>
      </c>
      <c r="AY176" s="778">
        <v>0</v>
      </c>
      <c r="AZ176" s="769">
        <v>0</v>
      </c>
      <c r="BA176" s="753">
        <v>0</v>
      </c>
      <c r="BB176" s="753">
        <v>0</v>
      </c>
      <c r="BC176" s="753">
        <v>0</v>
      </c>
      <c r="BE176" s="752">
        <f t="shared" si="13"/>
        <v>0</v>
      </c>
    </row>
    <row r="177" spans="1:57" s="751" customFormat="1" ht="16.5" hidden="1" x14ac:dyDescent="0.2">
      <c r="A177" s="755" t="str">
        <f t="shared" si="14"/>
        <v>A3534410</v>
      </c>
      <c r="B177" s="1192" t="s">
        <v>17</v>
      </c>
      <c r="C177" s="1185"/>
      <c r="D177" s="1192" t="s">
        <v>297</v>
      </c>
      <c r="E177" s="1185"/>
      <c r="F177" s="1192" t="s">
        <v>292</v>
      </c>
      <c r="G177" s="1185"/>
      <c r="H177" s="1192" t="s">
        <v>297</v>
      </c>
      <c r="I177" s="1185"/>
      <c r="J177" s="1192" t="s">
        <v>322</v>
      </c>
      <c r="K177" s="1185"/>
      <c r="L177" s="1185"/>
      <c r="M177" s="1192"/>
      <c r="N177" s="1185"/>
      <c r="O177" s="1185"/>
      <c r="P177" s="1192"/>
      <c r="Q177" s="1185"/>
      <c r="R177" s="1193"/>
      <c r="S177" s="1187"/>
      <c r="T177" s="1194" t="s">
        <v>96</v>
      </c>
      <c r="U177" s="1185"/>
      <c r="V177" s="1185"/>
      <c r="W177" s="1185"/>
      <c r="X177" s="1185"/>
      <c r="Y177" s="1185"/>
      <c r="Z177" s="1185"/>
      <c r="AA177" s="1185"/>
      <c r="AB177" s="1193" t="s">
        <v>281</v>
      </c>
      <c r="AC177" s="1187"/>
      <c r="AD177" s="1187"/>
      <c r="AE177" s="1187"/>
      <c r="AF177" s="1187"/>
      <c r="AG177" s="1193" t="s">
        <v>282</v>
      </c>
      <c r="AH177" s="1187"/>
      <c r="AI177" s="1187"/>
      <c r="AJ177" s="763" t="s">
        <v>68</v>
      </c>
      <c r="AK177" s="1195" t="s">
        <v>283</v>
      </c>
      <c r="AL177" s="1187"/>
      <c r="AM177" s="1187"/>
      <c r="AN177" s="1187"/>
      <c r="AO177" s="1187"/>
      <c r="AP177" s="1187"/>
      <c r="AQ177" s="756">
        <v>156370912</v>
      </c>
      <c r="AR177" s="780">
        <v>0</v>
      </c>
      <c r="AS177" s="773">
        <v>156370912</v>
      </c>
      <c r="AT177" s="756">
        <v>29829088</v>
      </c>
      <c r="AU177" s="780">
        <v>0</v>
      </c>
      <c r="AV177" s="774">
        <v>0</v>
      </c>
      <c r="AW177" s="780">
        <v>0</v>
      </c>
      <c r="AX177" s="774">
        <v>0</v>
      </c>
      <c r="AY177" s="780">
        <v>0</v>
      </c>
      <c r="AZ177" s="774">
        <v>0</v>
      </c>
      <c r="BA177" s="757">
        <v>0</v>
      </c>
      <c r="BB177" s="757">
        <v>0</v>
      </c>
      <c r="BC177" s="757">
        <v>0</v>
      </c>
      <c r="BE177" s="752">
        <f t="shared" si="13"/>
        <v>0</v>
      </c>
    </row>
    <row r="178" spans="1:57" s="751" customFormat="1" ht="16.5" hidden="1" x14ac:dyDescent="0.2">
      <c r="A178" s="755" t="str">
        <f t="shared" si="14"/>
        <v>A3610</v>
      </c>
      <c r="B178" s="1184" t="s">
        <v>17</v>
      </c>
      <c r="C178" s="1185"/>
      <c r="D178" s="1184" t="s">
        <v>297</v>
      </c>
      <c r="E178" s="1185"/>
      <c r="F178" s="1184" t="s">
        <v>300</v>
      </c>
      <c r="G178" s="1185"/>
      <c r="H178" s="1184"/>
      <c r="I178" s="1185"/>
      <c r="J178" s="1184"/>
      <c r="K178" s="1185"/>
      <c r="L178" s="1185"/>
      <c r="M178" s="1184"/>
      <c r="N178" s="1185"/>
      <c r="O178" s="1185"/>
      <c r="P178" s="1184"/>
      <c r="Q178" s="1185"/>
      <c r="R178" s="1188"/>
      <c r="S178" s="1187"/>
      <c r="T178" s="1189" t="s">
        <v>323</v>
      </c>
      <c r="U178" s="1185"/>
      <c r="V178" s="1185"/>
      <c r="W178" s="1185"/>
      <c r="X178" s="1185"/>
      <c r="Y178" s="1185"/>
      <c r="Z178" s="1185"/>
      <c r="AA178" s="1185"/>
      <c r="AB178" s="1188" t="s">
        <v>281</v>
      </c>
      <c r="AC178" s="1187"/>
      <c r="AD178" s="1187"/>
      <c r="AE178" s="1187"/>
      <c r="AF178" s="1187"/>
      <c r="AG178" s="1188" t="s">
        <v>282</v>
      </c>
      <c r="AH178" s="1187"/>
      <c r="AI178" s="1187"/>
      <c r="AJ178" s="762" t="s">
        <v>68</v>
      </c>
      <c r="AK178" s="1186" t="s">
        <v>283</v>
      </c>
      <c r="AL178" s="1187"/>
      <c r="AM178" s="1187"/>
      <c r="AN178" s="1187"/>
      <c r="AO178" s="1187"/>
      <c r="AP178" s="1187"/>
      <c r="AQ178" s="750">
        <v>201718000000</v>
      </c>
      <c r="AR178" s="777">
        <v>201482424894</v>
      </c>
      <c r="AS178" s="768">
        <v>235575106</v>
      </c>
      <c r="AT178" s="753">
        <v>0</v>
      </c>
      <c r="AU178" s="777">
        <v>196755288800</v>
      </c>
      <c r="AV178" s="768">
        <v>4727136094</v>
      </c>
      <c r="AW178" s="777">
        <v>140392973219</v>
      </c>
      <c r="AX178" s="768">
        <v>56362315581</v>
      </c>
      <c r="AY178" s="777">
        <v>140385061040</v>
      </c>
      <c r="AZ178" s="768">
        <v>7912179</v>
      </c>
      <c r="BA178" s="750">
        <v>140385061040</v>
      </c>
      <c r="BB178" s="753">
        <v>0</v>
      </c>
      <c r="BC178" s="750">
        <v>7824263</v>
      </c>
      <c r="BE178" s="752">
        <f t="shared" si="13"/>
        <v>0.97539777709475606</v>
      </c>
    </row>
    <row r="179" spans="1:57" s="751" customFormat="1" ht="16.5" hidden="1" x14ac:dyDescent="0.2">
      <c r="A179" s="755" t="str">
        <f t="shared" si="14"/>
        <v>A3616</v>
      </c>
      <c r="B179" s="1184" t="s">
        <v>17</v>
      </c>
      <c r="C179" s="1185"/>
      <c r="D179" s="1184" t="s">
        <v>297</v>
      </c>
      <c r="E179" s="1185"/>
      <c r="F179" s="1184" t="s">
        <v>300</v>
      </c>
      <c r="G179" s="1185"/>
      <c r="H179" s="1184"/>
      <c r="I179" s="1185"/>
      <c r="J179" s="1184"/>
      <c r="K179" s="1185"/>
      <c r="L179" s="1185"/>
      <c r="M179" s="1184"/>
      <c r="N179" s="1185"/>
      <c r="O179" s="1185"/>
      <c r="P179" s="1184"/>
      <c r="Q179" s="1185"/>
      <c r="R179" s="1188"/>
      <c r="S179" s="1187"/>
      <c r="T179" s="1189" t="s">
        <v>323</v>
      </c>
      <c r="U179" s="1185"/>
      <c r="V179" s="1185"/>
      <c r="W179" s="1185"/>
      <c r="X179" s="1185"/>
      <c r="Y179" s="1185"/>
      <c r="Z179" s="1185"/>
      <c r="AA179" s="1185"/>
      <c r="AB179" s="1188" t="s">
        <v>281</v>
      </c>
      <c r="AC179" s="1187"/>
      <c r="AD179" s="1187"/>
      <c r="AE179" s="1187"/>
      <c r="AF179" s="1187"/>
      <c r="AG179" s="1188" t="s">
        <v>284</v>
      </c>
      <c r="AH179" s="1187"/>
      <c r="AI179" s="1187"/>
      <c r="AJ179" s="762" t="s">
        <v>26</v>
      </c>
      <c r="AK179" s="1186" t="s">
        <v>286</v>
      </c>
      <c r="AL179" s="1187"/>
      <c r="AM179" s="1187"/>
      <c r="AN179" s="1187"/>
      <c r="AO179" s="1187"/>
      <c r="AP179" s="1187"/>
      <c r="AQ179" s="750">
        <v>66513900000</v>
      </c>
      <c r="AR179" s="777">
        <v>18746498643</v>
      </c>
      <c r="AS179" s="768">
        <v>47767401357</v>
      </c>
      <c r="AT179" s="753">
        <v>0</v>
      </c>
      <c r="AU179" s="777">
        <v>16882728691</v>
      </c>
      <c r="AV179" s="768">
        <v>1863769952</v>
      </c>
      <c r="AW179" s="777">
        <v>11927554418</v>
      </c>
      <c r="AX179" s="768">
        <v>4955174273</v>
      </c>
      <c r="AY179" s="777">
        <v>11792188563</v>
      </c>
      <c r="AZ179" s="768">
        <v>135365855</v>
      </c>
      <c r="BA179" s="750">
        <v>11792188563</v>
      </c>
      <c r="BB179" s="753">
        <v>0</v>
      </c>
      <c r="BC179" s="753">
        <v>0</v>
      </c>
      <c r="BE179" s="752">
        <f t="shared" si="13"/>
        <v>0.25382256477217546</v>
      </c>
    </row>
    <row r="180" spans="1:57" s="751" customFormat="1" ht="16.5" hidden="1" x14ac:dyDescent="0.2">
      <c r="A180" s="755" t="str">
        <f t="shared" si="14"/>
        <v>A36110</v>
      </c>
      <c r="B180" s="1184" t="s">
        <v>17</v>
      </c>
      <c r="C180" s="1185"/>
      <c r="D180" s="1184" t="s">
        <v>297</v>
      </c>
      <c r="E180" s="1185"/>
      <c r="F180" s="1184" t="s">
        <v>300</v>
      </c>
      <c r="G180" s="1185"/>
      <c r="H180" s="1184" t="s">
        <v>287</v>
      </c>
      <c r="I180" s="1185"/>
      <c r="J180" s="1184"/>
      <c r="K180" s="1185"/>
      <c r="L180" s="1185"/>
      <c r="M180" s="1184"/>
      <c r="N180" s="1185"/>
      <c r="O180" s="1185"/>
      <c r="P180" s="1184"/>
      <c r="Q180" s="1185"/>
      <c r="R180" s="1188"/>
      <c r="S180" s="1187"/>
      <c r="T180" s="1189" t="s">
        <v>427</v>
      </c>
      <c r="U180" s="1185"/>
      <c r="V180" s="1185"/>
      <c r="W180" s="1185"/>
      <c r="X180" s="1185"/>
      <c r="Y180" s="1185"/>
      <c r="Z180" s="1185"/>
      <c r="AA180" s="1185"/>
      <c r="AB180" s="1188" t="s">
        <v>281</v>
      </c>
      <c r="AC180" s="1187"/>
      <c r="AD180" s="1187"/>
      <c r="AE180" s="1187"/>
      <c r="AF180" s="1187"/>
      <c r="AG180" s="1188" t="s">
        <v>282</v>
      </c>
      <c r="AH180" s="1187"/>
      <c r="AI180" s="1187"/>
      <c r="AJ180" s="762" t="s">
        <v>68</v>
      </c>
      <c r="AK180" s="1186" t="s">
        <v>283</v>
      </c>
      <c r="AL180" s="1187"/>
      <c r="AM180" s="1187"/>
      <c r="AN180" s="1187"/>
      <c r="AO180" s="1187"/>
      <c r="AP180" s="1187"/>
      <c r="AQ180" s="750">
        <v>420000000</v>
      </c>
      <c r="AR180" s="777">
        <v>401464151</v>
      </c>
      <c r="AS180" s="768">
        <v>18535849</v>
      </c>
      <c r="AT180" s="753">
        <v>0</v>
      </c>
      <c r="AU180" s="777">
        <v>401464151</v>
      </c>
      <c r="AV180" s="769">
        <v>0</v>
      </c>
      <c r="AW180" s="777">
        <v>401464151</v>
      </c>
      <c r="AX180" s="769">
        <v>0</v>
      </c>
      <c r="AY180" s="777">
        <v>401464151</v>
      </c>
      <c r="AZ180" s="769">
        <v>0</v>
      </c>
      <c r="BA180" s="750">
        <v>401464151</v>
      </c>
      <c r="BB180" s="753">
        <v>0</v>
      </c>
      <c r="BC180" s="753">
        <v>0</v>
      </c>
      <c r="BE180" s="752">
        <f t="shared" si="13"/>
        <v>0.95586702619047614</v>
      </c>
    </row>
    <row r="181" spans="1:57" s="751" customFormat="1" ht="16.5" hidden="1" x14ac:dyDescent="0.2">
      <c r="A181" s="755" t="str">
        <f t="shared" si="14"/>
        <v>A361110</v>
      </c>
      <c r="B181" s="1192" t="s">
        <v>17</v>
      </c>
      <c r="C181" s="1185"/>
      <c r="D181" s="1192" t="s">
        <v>297</v>
      </c>
      <c r="E181" s="1185"/>
      <c r="F181" s="1192" t="s">
        <v>300</v>
      </c>
      <c r="G181" s="1185"/>
      <c r="H181" s="1192" t="s">
        <v>287</v>
      </c>
      <c r="I181" s="1185"/>
      <c r="J181" s="1192" t="s">
        <v>287</v>
      </c>
      <c r="K181" s="1185"/>
      <c r="L181" s="1185"/>
      <c r="M181" s="1192"/>
      <c r="N181" s="1185"/>
      <c r="O181" s="1185"/>
      <c r="P181" s="1192"/>
      <c r="Q181" s="1185"/>
      <c r="R181" s="1193"/>
      <c r="S181" s="1187"/>
      <c r="T181" s="1194" t="s">
        <v>427</v>
      </c>
      <c r="U181" s="1185"/>
      <c r="V181" s="1185"/>
      <c r="W181" s="1185"/>
      <c r="X181" s="1185"/>
      <c r="Y181" s="1185"/>
      <c r="Z181" s="1185"/>
      <c r="AA181" s="1185"/>
      <c r="AB181" s="1193" t="s">
        <v>281</v>
      </c>
      <c r="AC181" s="1187"/>
      <c r="AD181" s="1187"/>
      <c r="AE181" s="1187"/>
      <c r="AF181" s="1187"/>
      <c r="AG181" s="1193" t="s">
        <v>282</v>
      </c>
      <c r="AH181" s="1187"/>
      <c r="AI181" s="1187"/>
      <c r="AJ181" s="763" t="s">
        <v>68</v>
      </c>
      <c r="AK181" s="1195" t="s">
        <v>283</v>
      </c>
      <c r="AL181" s="1187"/>
      <c r="AM181" s="1187"/>
      <c r="AN181" s="1187"/>
      <c r="AO181" s="1187"/>
      <c r="AP181" s="1187"/>
      <c r="AQ181" s="756">
        <v>420000000</v>
      </c>
      <c r="AR181" s="779">
        <v>401464151</v>
      </c>
      <c r="AS181" s="773">
        <v>18535849</v>
      </c>
      <c r="AT181" s="757">
        <v>0</v>
      </c>
      <c r="AU181" s="779">
        <v>401464151</v>
      </c>
      <c r="AV181" s="774">
        <v>0</v>
      </c>
      <c r="AW181" s="779">
        <v>401464151</v>
      </c>
      <c r="AX181" s="774">
        <v>0</v>
      </c>
      <c r="AY181" s="779">
        <v>401464151</v>
      </c>
      <c r="AZ181" s="774">
        <v>0</v>
      </c>
      <c r="BA181" s="756">
        <v>401464151</v>
      </c>
      <c r="BB181" s="757">
        <v>0</v>
      </c>
      <c r="BC181" s="757">
        <v>0</v>
      </c>
      <c r="BE181" s="752">
        <f t="shared" si="13"/>
        <v>0.95586702619047614</v>
      </c>
    </row>
    <row r="182" spans="1:57" s="751" customFormat="1" ht="16.5" hidden="1" x14ac:dyDescent="0.2">
      <c r="A182" s="755" t="str">
        <f t="shared" si="14"/>
        <v>A3611210</v>
      </c>
      <c r="B182" s="1192" t="s">
        <v>17</v>
      </c>
      <c r="C182" s="1185"/>
      <c r="D182" s="1192" t="s">
        <v>297</v>
      </c>
      <c r="E182" s="1185"/>
      <c r="F182" s="1192" t="s">
        <v>300</v>
      </c>
      <c r="G182" s="1185"/>
      <c r="H182" s="1192" t="s">
        <v>287</v>
      </c>
      <c r="I182" s="1185"/>
      <c r="J182" s="1192" t="s">
        <v>287</v>
      </c>
      <c r="K182" s="1185"/>
      <c r="L182" s="1185"/>
      <c r="M182" s="1192" t="s">
        <v>290</v>
      </c>
      <c r="N182" s="1185"/>
      <c r="O182" s="1185"/>
      <c r="P182" s="1192"/>
      <c r="Q182" s="1185"/>
      <c r="R182" s="1193"/>
      <c r="S182" s="1187"/>
      <c r="T182" s="1194" t="s">
        <v>428</v>
      </c>
      <c r="U182" s="1185"/>
      <c r="V182" s="1185"/>
      <c r="W182" s="1185"/>
      <c r="X182" s="1185"/>
      <c r="Y182" s="1185"/>
      <c r="Z182" s="1185"/>
      <c r="AA182" s="1185"/>
      <c r="AB182" s="1193" t="s">
        <v>281</v>
      </c>
      <c r="AC182" s="1187"/>
      <c r="AD182" s="1187"/>
      <c r="AE182" s="1187"/>
      <c r="AF182" s="1187"/>
      <c r="AG182" s="1193" t="s">
        <v>282</v>
      </c>
      <c r="AH182" s="1187"/>
      <c r="AI182" s="1187"/>
      <c r="AJ182" s="763" t="s">
        <v>68</v>
      </c>
      <c r="AK182" s="1195" t="s">
        <v>283</v>
      </c>
      <c r="AL182" s="1187"/>
      <c r="AM182" s="1187"/>
      <c r="AN182" s="1187"/>
      <c r="AO182" s="1187"/>
      <c r="AP182" s="1187"/>
      <c r="AQ182" s="756">
        <v>420000000</v>
      </c>
      <c r="AR182" s="779">
        <v>401464151</v>
      </c>
      <c r="AS182" s="773">
        <v>18535849</v>
      </c>
      <c r="AT182" s="757">
        <v>0</v>
      </c>
      <c r="AU182" s="779">
        <v>401464151</v>
      </c>
      <c r="AV182" s="774">
        <v>0</v>
      </c>
      <c r="AW182" s="779">
        <v>401464151</v>
      </c>
      <c r="AX182" s="774">
        <v>0</v>
      </c>
      <c r="AY182" s="779">
        <v>401464151</v>
      </c>
      <c r="AZ182" s="774">
        <v>0</v>
      </c>
      <c r="BA182" s="756">
        <v>401464151</v>
      </c>
      <c r="BB182" s="757">
        <v>0</v>
      </c>
      <c r="BC182" s="757">
        <v>0</v>
      </c>
      <c r="BE182" s="752">
        <f t="shared" si="13"/>
        <v>0.95586702619047614</v>
      </c>
    </row>
    <row r="183" spans="1:57" s="751" customFormat="1" ht="16.5" hidden="1" x14ac:dyDescent="0.2">
      <c r="A183" s="755" t="str">
        <f t="shared" si="14"/>
        <v>A36310</v>
      </c>
      <c r="B183" s="1184" t="s">
        <v>17</v>
      </c>
      <c r="C183" s="1185"/>
      <c r="D183" s="1184" t="s">
        <v>297</v>
      </c>
      <c r="E183" s="1185"/>
      <c r="F183" s="1184" t="s">
        <v>300</v>
      </c>
      <c r="G183" s="1185"/>
      <c r="H183" s="1184" t="s">
        <v>297</v>
      </c>
      <c r="I183" s="1185"/>
      <c r="J183" s="1184"/>
      <c r="K183" s="1185"/>
      <c r="L183" s="1185"/>
      <c r="M183" s="1184"/>
      <c r="N183" s="1185"/>
      <c r="O183" s="1185"/>
      <c r="P183" s="1184"/>
      <c r="Q183" s="1185"/>
      <c r="R183" s="1188"/>
      <c r="S183" s="1187"/>
      <c r="T183" s="1189" t="s">
        <v>324</v>
      </c>
      <c r="U183" s="1185"/>
      <c r="V183" s="1185"/>
      <c r="W183" s="1185"/>
      <c r="X183" s="1185"/>
      <c r="Y183" s="1185"/>
      <c r="Z183" s="1185"/>
      <c r="AA183" s="1185"/>
      <c r="AB183" s="1188" t="s">
        <v>281</v>
      </c>
      <c r="AC183" s="1187"/>
      <c r="AD183" s="1187"/>
      <c r="AE183" s="1187"/>
      <c r="AF183" s="1187"/>
      <c r="AG183" s="1188" t="s">
        <v>282</v>
      </c>
      <c r="AH183" s="1187"/>
      <c r="AI183" s="1187"/>
      <c r="AJ183" s="762" t="s">
        <v>68</v>
      </c>
      <c r="AK183" s="1186" t="s">
        <v>283</v>
      </c>
      <c r="AL183" s="1187"/>
      <c r="AM183" s="1187"/>
      <c r="AN183" s="1187"/>
      <c r="AO183" s="1187"/>
      <c r="AP183" s="1187"/>
      <c r="AQ183" s="750">
        <v>201298000000</v>
      </c>
      <c r="AR183" s="777">
        <v>201080960743</v>
      </c>
      <c r="AS183" s="768">
        <v>217039257</v>
      </c>
      <c r="AT183" s="753">
        <v>0</v>
      </c>
      <c r="AU183" s="777">
        <v>196353824649</v>
      </c>
      <c r="AV183" s="768">
        <v>4727136094</v>
      </c>
      <c r="AW183" s="777">
        <v>139991509068</v>
      </c>
      <c r="AX183" s="768">
        <v>56362315581</v>
      </c>
      <c r="AY183" s="777">
        <v>139983596889</v>
      </c>
      <c r="AZ183" s="768">
        <v>7912179</v>
      </c>
      <c r="BA183" s="750">
        <v>139983596889</v>
      </c>
      <c r="BB183" s="753">
        <v>0</v>
      </c>
      <c r="BC183" s="750">
        <v>7824263</v>
      </c>
      <c r="BE183" s="752">
        <f t="shared" si="13"/>
        <v>0.97543852720344959</v>
      </c>
    </row>
    <row r="184" spans="1:57" s="751" customFormat="1" ht="16.5" hidden="1" x14ac:dyDescent="0.2">
      <c r="A184" s="755" t="str">
        <f t="shared" si="14"/>
        <v>A36316</v>
      </c>
      <c r="B184" s="1184" t="s">
        <v>17</v>
      </c>
      <c r="C184" s="1185"/>
      <c r="D184" s="1184" t="s">
        <v>297</v>
      </c>
      <c r="E184" s="1185"/>
      <c r="F184" s="1184" t="s">
        <v>300</v>
      </c>
      <c r="G184" s="1185"/>
      <c r="H184" s="1184" t="s">
        <v>297</v>
      </c>
      <c r="I184" s="1185"/>
      <c r="J184" s="1184"/>
      <c r="K184" s="1185"/>
      <c r="L184" s="1185"/>
      <c r="M184" s="1184"/>
      <c r="N184" s="1185"/>
      <c r="O184" s="1185"/>
      <c r="P184" s="1184"/>
      <c r="Q184" s="1185"/>
      <c r="R184" s="1188"/>
      <c r="S184" s="1187"/>
      <c r="T184" s="1189" t="s">
        <v>324</v>
      </c>
      <c r="U184" s="1185"/>
      <c r="V184" s="1185"/>
      <c r="W184" s="1185"/>
      <c r="X184" s="1185"/>
      <c r="Y184" s="1185"/>
      <c r="Z184" s="1185"/>
      <c r="AA184" s="1185"/>
      <c r="AB184" s="1188" t="s">
        <v>281</v>
      </c>
      <c r="AC184" s="1187"/>
      <c r="AD184" s="1187"/>
      <c r="AE184" s="1187"/>
      <c r="AF184" s="1187"/>
      <c r="AG184" s="1188" t="s">
        <v>284</v>
      </c>
      <c r="AH184" s="1187"/>
      <c r="AI184" s="1187"/>
      <c r="AJ184" s="762" t="s">
        <v>26</v>
      </c>
      <c r="AK184" s="1186" t="s">
        <v>286</v>
      </c>
      <c r="AL184" s="1187"/>
      <c r="AM184" s="1187"/>
      <c r="AN184" s="1187"/>
      <c r="AO184" s="1187"/>
      <c r="AP184" s="1187"/>
      <c r="AQ184" s="750">
        <v>66513900000</v>
      </c>
      <c r="AR184" s="777">
        <v>18746498643</v>
      </c>
      <c r="AS184" s="768">
        <v>47767401357</v>
      </c>
      <c r="AT184" s="753">
        <v>0</v>
      </c>
      <c r="AU184" s="777">
        <v>16882728691</v>
      </c>
      <c r="AV184" s="768">
        <v>1863769952</v>
      </c>
      <c r="AW184" s="777">
        <v>11927554418</v>
      </c>
      <c r="AX184" s="768">
        <v>4955174273</v>
      </c>
      <c r="AY184" s="777">
        <v>11792188563</v>
      </c>
      <c r="AZ184" s="768">
        <v>135365855</v>
      </c>
      <c r="BA184" s="750">
        <v>11792188563</v>
      </c>
      <c r="BB184" s="753">
        <v>0</v>
      </c>
      <c r="BC184" s="753">
        <v>0</v>
      </c>
      <c r="BE184" s="752">
        <f t="shared" si="13"/>
        <v>0.25382256477217546</v>
      </c>
    </row>
    <row r="185" spans="1:57" s="751" customFormat="1" ht="16.5" hidden="1" x14ac:dyDescent="0.2">
      <c r="A185" s="755" t="str">
        <f t="shared" si="14"/>
        <v>A363410</v>
      </c>
      <c r="B185" s="1192" t="s">
        <v>17</v>
      </c>
      <c r="C185" s="1185"/>
      <c r="D185" s="1192" t="s">
        <v>297</v>
      </c>
      <c r="E185" s="1185"/>
      <c r="F185" s="1192" t="s">
        <v>300</v>
      </c>
      <c r="G185" s="1185"/>
      <c r="H185" s="1192" t="s">
        <v>297</v>
      </c>
      <c r="I185" s="1185"/>
      <c r="J185" s="1192" t="s">
        <v>291</v>
      </c>
      <c r="K185" s="1185"/>
      <c r="L185" s="1185"/>
      <c r="M185" s="1192"/>
      <c r="N185" s="1185"/>
      <c r="O185" s="1185"/>
      <c r="P185" s="1192"/>
      <c r="Q185" s="1185"/>
      <c r="R185" s="1193"/>
      <c r="S185" s="1187"/>
      <c r="T185" s="1194" t="s">
        <v>97</v>
      </c>
      <c r="U185" s="1185"/>
      <c r="V185" s="1185"/>
      <c r="W185" s="1185"/>
      <c r="X185" s="1185"/>
      <c r="Y185" s="1185"/>
      <c r="Z185" s="1185"/>
      <c r="AA185" s="1185"/>
      <c r="AB185" s="1193" t="s">
        <v>281</v>
      </c>
      <c r="AC185" s="1187"/>
      <c r="AD185" s="1187"/>
      <c r="AE185" s="1187"/>
      <c r="AF185" s="1187"/>
      <c r="AG185" s="1193" t="s">
        <v>282</v>
      </c>
      <c r="AH185" s="1187"/>
      <c r="AI185" s="1187"/>
      <c r="AJ185" s="763" t="s">
        <v>68</v>
      </c>
      <c r="AK185" s="1195" t="s">
        <v>283</v>
      </c>
      <c r="AL185" s="1187"/>
      <c r="AM185" s="1187"/>
      <c r="AN185" s="1187"/>
      <c r="AO185" s="1187"/>
      <c r="AP185" s="1187"/>
      <c r="AQ185" s="756">
        <v>298000000</v>
      </c>
      <c r="AR185" s="779">
        <v>297066667</v>
      </c>
      <c r="AS185" s="773">
        <v>933333</v>
      </c>
      <c r="AT185" s="757">
        <v>0</v>
      </c>
      <c r="AU185" s="779">
        <v>282316667</v>
      </c>
      <c r="AV185" s="773">
        <v>14750000</v>
      </c>
      <c r="AW185" s="779">
        <v>180074310</v>
      </c>
      <c r="AX185" s="773">
        <v>102242357</v>
      </c>
      <c r="AY185" s="779">
        <v>180074310</v>
      </c>
      <c r="AZ185" s="774">
        <v>0</v>
      </c>
      <c r="BA185" s="756">
        <v>180074310</v>
      </c>
      <c r="BB185" s="757">
        <v>0</v>
      </c>
      <c r="BC185" s="757">
        <v>0</v>
      </c>
      <c r="BE185" s="752">
        <f t="shared" si="13"/>
        <v>0.94737136577181214</v>
      </c>
    </row>
    <row r="186" spans="1:57" s="751" customFormat="1" ht="16.5" hidden="1" x14ac:dyDescent="0.2">
      <c r="A186" s="755" t="str">
        <f t="shared" si="14"/>
        <v>A363710</v>
      </c>
      <c r="B186" s="1192" t="s">
        <v>17</v>
      </c>
      <c r="C186" s="1185"/>
      <c r="D186" s="1192" t="s">
        <v>297</v>
      </c>
      <c r="E186" s="1185"/>
      <c r="F186" s="1192" t="s">
        <v>300</v>
      </c>
      <c r="G186" s="1185"/>
      <c r="H186" s="1192" t="s">
        <v>297</v>
      </c>
      <c r="I186" s="1185"/>
      <c r="J186" s="1192" t="s">
        <v>301</v>
      </c>
      <c r="K186" s="1185"/>
      <c r="L186" s="1185"/>
      <c r="M186" s="1192"/>
      <c r="N186" s="1185"/>
      <c r="O186" s="1185"/>
      <c r="P186" s="1192"/>
      <c r="Q186" s="1185"/>
      <c r="R186" s="1193"/>
      <c r="S186" s="1187"/>
      <c r="T186" s="1194" t="s">
        <v>98</v>
      </c>
      <c r="U186" s="1185"/>
      <c r="V186" s="1185"/>
      <c r="W186" s="1185"/>
      <c r="X186" s="1185"/>
      <c r="Y186" s="1185"/>
      <c r="Z186" s="1185"/>
      <c r="AA186" s="1185"/>
      <c r="AB186" s="1193" t="s">
        <v>281</v>
      </c>
      <c r="AC186" s="1187"/>
      <c r="AD186" s="1187"/>
      <c r="AE186" s="1187"/>
      <c r="AF186" s="1187"/>
      <c r="AG186" s="1193" t="s">
        <v>282</v>
      </c>
      <c r="AH186" s="1187"/>
      <c r="AI186" s="1187"/>
      <c r="AJ186" s="763" t="s">
        <v>68</v>
      </c>
      <c r="AK186" s="1195" t="s">
        <v>283</v>
      </c>
      <c r="AL186" s="1187"/>
      <c r="AM186" s="1187"/>
      <c r="AN186" s="1187"/>
      <c r="AO186" s="1187"/>
      <c r="AP186" s="1187"/>
      <c r="AQ186" s="756">
        <v>201000000000</v>
      </c>
      <c r="AR186" s="779">
        <v>200783894076</v>
      </c>
      <c r="AS186" s="773">
        <v>216105924</v>
      </c>
      <c r="AT186" s="757">
        <v>0</v>
      </c>
      <c r="AU186" s="779">
        <v>196071507982</v>
      </c>
      <c r="AV186" s="773">
        <v>4712386094</v>
      </c>
      <c r="AW186" s="779">
        <v>139811434758</v>
      </c>
      <c r="AX186" s="773">
        <v>56260073224</v>
      </c>
      <c r="AY186" s="779">
        <v>139803522579</v>
      </c>
      <c r="AZ186" s="773">
        <v>7912179</v>
      </c>
      <c r="BA186" s="756">
        <v>139803522579</v>
      </c>
      <c r="BB186" s="757">
        <v>0</v>
      </c>
      <c r="BC186" s="756">
        <v>7824263</v>
      </c>
      <c r="BE186" s="752">
        <f t="shared" si="13"/>
        <v>0.9754801392139304</v>
      </c>
    </row>
    <row r="187" spans="1:57" s="751" customFormat="1" ht="16.5" hidden="1" x14ac:dyDescent="0.2">
      <c r="A187" s="755" t="str">
        <f t="shared" si="14"/>
        <v>A3631116</v>
      </c>
      <c r="B187" s="1192" t="s">
        <v>17</v>
      </c>
      <c r="C187" s="1185"/>
      <c r="D187" s="1192" t="s">
        <v>297</v>
      </c>
      <c r="E187" s="1185"/>
      <c r="F187" s="1192" t="s">
        <v>300</v>
      </c>
      <c r="G187" s="1185"/>
      <c r="H187" s="1192" t="s">
        <v>297</v>
      </c>
      <c r="I187" s="1185"/>
      <c r="J187" s="1192" t="s">
        <v>83</v>
      </c>
      <c r="K187" s="1185"/>
      <c r="L187" s="1185"/>
      <c r="M187" s="1192"/>
      <c r="N187" s="1185"/>
      <c r="O187" s="1185"/>
      <c r="P187" s="1192"/>
      <c r="Q187" s="1185"/>
      <c r="R187" s="1193"/>
      <c r="S187" s="1187"/>
      <c r="T187" s="1194" t="s">
        <v>187</v>
      </c>
      <c r="U187" s="1185"/>
      <c r="V187" s="1185"/>
      <c r="W187" s="1185"/>
      <c r="X187" s="1185"/>
      <c r="Y187" s="1185"/>
      <c r="Z187" s="1185"/>
      <c r="AA187" s="1185"/>
      <c r="AB187" s="1193" t="s">
        <v>281</v>
      </c>
      <c r="AC187" s="1187"/>
      <c r="AD187" s="1187"/>
      <c r="AE187" s="1187"/>
      <c r="AF187" s="1187"/>
      <c r="AG187" s="1193" t="s">
        <v>284</v>
      </c>
      <c r="AH187" s="1187"/>
      <c r="AI187" s="1187"/>
      <c r="AJ187" s="763" t="s">
        <v>26</v>
      </c>
      <c r="AK187" s="1195" t="s">
        <v>286</v>
      </c>
      <c r="AL187" s="1187"/>
      <c r="AM187" s="1187"/>
      <c r="AN187" s="1187"/>
      <c r="AO187" s="1187"/>
      <c r="AP187" s="1187"/>
      <c r="AQ187" s="756">
        <v>66009000000</v>
      </c>
      <c r="AR187" s="779">
        <v>18746498643</v>
      </c>
      <c r="AS187" s="773">
        <v>47262501357</v>
      </c>
      <c r="AT187" s="757">
        <v>0</v>
      </c>
      <c r="AU187" s="779">
        <v>16882728691</v>
      </c>
      <c r="AV187" s="773">
        <v>1863769952</v>
      </c>
      <c r="AW187" s="779">
        <v>11927554418</v>
      </c>
      <c r="AX187" s="773">
        <v>4955174273</v>
      </c>
      <c r="AY187" s="779">
        <v>11792188563</v>
      </c>
      <c r="AZ187" s="773">
        <v>135365855</v>
      </c>
      <c r="BA187" s="756">
        <v>11792188563</v>
      </c>
      <c r="BB187" s="757">
        <v>0</v>
      </c>
      <c r="BC187" s="757">
        <v>0</v>
      </c>
      <c r="BE187" s="752">
        <f t="shared" si="13"/>
        <v>0.25576404264569985</v>
      </c>
    </row>
    <row r="188" spans="1:57" s="751" customFormat="1" ht="16.5" hidden="1" x14ac:dyDescent="0.2">
      <c r="A188" s="755" t="str">
        <f t="shared" si="14"/>
        <v>A36311116</v>
      </c>
      <c r="B188" s="1192" t="s">
        <v>17</v>
      </c>
      <c r="C188" s="1185"/>
      <c r="D188" s="1192" t="s">
        <v>297</v>
      </c>
      <c r="E188" s="1185"/>
      <c r="F188" s="1192" t="s">
        <v>300</v>
      </c>
      <c r="G188" s="1185"/>
      <c r="H188" s="1192" t="s">
        <v>297</v>
      </c>
      <c r="I188" s="1185"/>
      <c r="J188" s="1192" t="s">
        <v>83</v>
      </c>
      <c r="K188" s="1185"/>
      <c r="L188" s="1185"/>
      <c r="M188" s="1192" t="s">
        <v>287</v>
      </c>
      <c r="N188" s="1185"/>
      <c r="O188" s="1185"/>
      <c r="P188" s="1192" t="s">
        <v>244</v>
      </c>
      <c r="Q188" s="1185"/>
      <c r="R188" s="1193" t="s">
        <v>244</v>
      </c>
      <c r="S188" s="1187"/>
      <c r="T188" s="1194" t="s">
        <v>99</v>
      </c>
      <c r="U188" s="1185"/>
      <c r="V188" s="1185"/>
      <c r="W188" s="1185"/>
      <c r="X188" s="1185"/>
      <c r="Y188" s="1185"/>
      <c r="Z188" s="1185"/>
      <c r="AA188" s="1185"/>
      <c r="AB188" s="1193" t="s">
        <v>281</v>
      </c>
      <c r="AC188" s="1187"/>
      <c r="AD188" s="1187"/>
      <c r="AE188" s="1187"/>
      <c r="AF188" s="1187"/>
      <c r="AG188" s="1193" t="s">
        <v>284</v>
      </c>
      <c r="AH188" s="1187"/>
      <c r="AI188" s="1187"/>
      <c r="AJ188" s="763" t="s">
        <v>26</v>
      </c>
      <c r="AK188" s="1195" t="s">
        <v>286</v>
      </c>
      <c r="AL188" s="1187"/>
      <c r="AM188" s="1187"/>
      <c r="AN188" s="1187"/>
      <c r="AO188" s="1187"/>
      <c r="AP188" s="1187"/>
      <c r="AQ188" s="756">
        <v>58014500000</v>
      </c>
      <c r="AR188" s="779">
        <v>10781998643</v>
      </c>
      <c r="AS188" s="773">
        <v>47232501357</v>
      </c>
      <c r="AT188" s="757">
        <v>0</v>
      </c>
      <c r="AU188" s="779">
        <v>9169418795</v>
      </c>
      <c r="AV188" s="773">
        <v>1612579848</v>
      </c>
      <c r="AW188" s="779">
        <v>8050738682</v>
      </c>
      <c r="AX188" s="773">
        <v>1118680113</v>
      </c>
      <c r="AY188" s="779">
        <v>7915372827</v>
      </c>
      <c r="AZ188" s="773">
        <v>135365855</v>
      </c>
      <c r="BA188" s="756">
        <v>7915372827</v>
      </c>
      <c r="BB188" s="757">
        <v>0</v>
      </c>
      <c r="BC188" s="757">
        <v>0</v>
      </c>
      <c r="BE188" s="752">
        <f t="shared" si="13"/>
        <v>0.15805391402149463</v>
      </c>
    </row>
    <row r="189" spans="1:57" s="751" customFormat="1" ht="16.5" hidden="1" x14ac:dyDescent="0.2">
      <c r="A189" s="755" t="str">
        <f t="shared" si="14"/>
        <v>A36311216</v>
      </c>
      <c r="B189" s="1192" t="s">
        <v>17</v>
      </c>
      <c r="C189" s="1185"/>
      <c r="D189" s="1192" t="s">
        <v>297</v>
      </c>
      <c r="E189" s="1185"/>
      <c r="F189" s="1192" t="s">
        <v>300</v>
      </c>
      <c r="G189" s="1185"/>
      <c r="H189" s="1192" t="s">
        <v>297</v>
      </c>
      <c r="I189" s="1185"/>
      <c r="J189" s="1192" t="s">
        <v>83</v>
      </c>
      <c r="K189" s="1185"/>
      <c r="L189" s="1185"/>
      <c r="M189" s="1192" t="s">
        <v>290</v>
      </c>
      <c r="N189" s="1185"/>
      <c r="O189" s="1185"/>
      <c r="P189" s="1192" t="s">
        <v>244</v>
      </c>
      <c r="Q189" s="1185"/>
      <c r="R189" s="1193" t="s">
        <v>244</v>
      </c>
      <c r="S189" s="1187"/>
      <c r="T189" s="1194" t="s">
        <v>100</v>
      </c>
      <c r="U189" s="1185"/>
      <c r="V189" s="1185"/>
      <c r="W189" s="1185"/>
      <c r="X189" s="1185"/>
      <c r="Y189" s="1185"/>
      <c r="Z189" s="1185"/>
      <c r="AA189" s="1185"/>
      <c r="AB189" s="1193" t="s">
        <v>281</v>
      </c>
      <c r="AC189" s="1187"/>
      <c r="AD189" s="1187"/>
      <c r="AE189" s="1187"/>
      <c r="AF189" s="1187"/>
      <c r="AG189" s="1193" t="s">
        <v>284</v>
      </c>
      <c r="AH189" s="1187"/>
      <c r="AI189" s="1187"/>
      <c r="AJ189" s="763" t="s">
        <v>26</v>
      </c>
      <c r="AK189" s="1195" t="s">
        <v>286</v>
      </c>
      <c r="AL189" s="1187"/>
      <c r="AM189" s="1187"/>
      <c r="AN189" s="1187"/>
      <c r="AO189" s="1187"/>
      <c r="AP189" s="1187"/>
      <c r="AQ189" s="756">
        <v>7994500000</v>
      </c>
      <c r="AR189" s="779">
        <v>7964500000</v>
      </c>
      <c r="AS189" s="773">
        <v>30000000</v>
      </c>
      <c r="AT189" s="757">
        <v>0</v>
      </c>
      <c r="AU189" s="779">
        <v>7713309896</v>
      </c>
      <c r="AV189" s="773">
        <v>251190104</v>
      </c>
      <c r="AW189" s="779">
        <v>3876815736</v>
      </c>
      <c r="AX189" s="773">
        <v>3836494160</v>
      </c>
      <c r="AY189" s="779">
        <v>3876815736</v>
      </c>
      <c r="AZ189" s="774">
        <v>0</v>
      </c>
      <c r="BA189" s="756">
        <v>3876815736</v>
      </c>
      <c r="BB189" s="757">
        <v>0</v>
      </c>
      <c r="BC189" s="757">
        <v>0</v>
      </c>
      <c r="BE189" s="752">
        <f t="shared" si="13"/>
        <v>0.96482705560072546</v>
      </c>
    </row>
    <row r="190" spans="1:57" s="751" customFormat="1" ht="16.5" hidden="1" x14ac:dyDescent="0.2">
      <c r="A190" s="755" t="str">
        <f t="shared" si="14"/>
        <v>A3636616</v>
      </c>
      <c r="B190" s="1192" t="s">
        <v>17</v>
      </c>
      <c r="C190" s="1185"/>
      <c r="D190" s="1192" t="s">
        <v>297</v>
      </c>
      <c r="E190" s="1185"/>
      <c r="F190" s="1192" t="s">
        <v>300</v>
      </c>
      <c r="G190" s="1185"/>
      <c r="H190" s="1192" t="s">
        <v>297</v>
      </c>
      <c r="I190" s="1185"/>
      <c r="J190" s="1192" t="s">
        <v>325</v>
      </c>
      <c r="K190" s="1185"/>
      <c r="L190" s="1185"/>
      <c r="M190" s="1192"/>
      <c r="N190" s="1185"/>
      <c r="O190" s="1185"/>
      <c r="P190" s="1192"/>
      <c r="Q190" s="1185"/>
      <c r="R190" s="1193"/>
      <c r="S190" s="1187"/>
      <c r="T190" s="1194" t="s">
        <v>101</v>
      </c>
      <c r="U190" s="1185"/>
      <c r="V190" s="1185"/>
      <c r="W190" s="1185"/>
      <c r="X190" s="1185"/>
      <c r="Y190" s="1185"/>
      <c r="Z190" s="1185"/>
      <c r="AA190" s="1185"/>
      <c r="AB190" s="1193" t="s">
        <v>281</v>
      </c>
      <c r="AC190" s="1187"/>
      <c r="AD190" s="1187"/>
      <c r="AE190" s="1187"/>
      <c r="AF190" s="1187"/>
      <c r="AG190" s="1193" t="s">
        <v>284</v>
      </c>
      <c r="AH190" s="1187"/>
      <c r="AI190" s="1187"/>
      <c r="AJ190" s="763" t="s">
        <v>26</v>
      </c>
      <c r="AK190" s="1195" t="s">
        <v>286</v>
      </c>
      <c r="AL190" s="1187"/>
      <c r="AM190" s="1187"/>
      <c r="AN190" s="1187"/>
      <c r="AO190" s="1187"/>
      <c r="AP190" s="1187"/>
      <c r="AQ190" s="756">
        <v>504900000</v>
      </c>
      <c r="AR190" s="780">
        <v>0</v>
      </c>
      <c r="AS190" s="773">
        <v>504900000</v>
      </c>
      <c r="AT190" s="757">
        <v>0</v>
      </c>
      <c r="AU190" s="780">
        <v>0</v>
      </c>
      <c r="AV190" s="774">
        <v>0</v>
      </c>
      <c r="AW190" s="780">
        <v>0</v>
      </c>
      <c r="AX190" s="774">
        <v>0</v>
      </c>
      <c r="AY190" s="780">
        <v>0</v>
      </c>
      <c r="AZ190" s="774">
        <v>0</v>
      </c>
      <c r="BA190" s="757">
        <v>0</v>
      </c>
      <c r="BB190" s="757">
        <v>0</v>
      </c>
      <c r="BC190" s="757">
        <v>0</v>
      </c>
      <c r="BE190" s="752">
        <f t="shared" si="13"/>
        <v>0</v>
      </c>
    </row>
    <row r="191" spans="1:57" s="755" customFormat="1" ht="16.5" x14ac:dyDescent="0.2">
      <c r="A191" s="755" t="str">
        <f t="shared" si="14"/>
        <v>C10</v>
      </c>
      <c r="B191" s="1175" t="s">
        <v>102</v>
      </c>
      <c r="C191" s="1190"/>
      <c r="D191" s="1175"/>
      <c r="E191" s="1190"/>
      <c r="F191" s="1175"/>
      <c r="G191" s="1190"/>
      <c r="H191" s="1175"/>
      <c r="I191" s="1190"/>
      <c r="J191" s="1175"/>
      <c r="K191" s="1190"/>
      <c r="L191" s="1190"/>
      <c r="M191" s="1175"/>
      <c r="N191" s="1190"/>
      <c r="O191" s="1190"/>
      <c r="P191" s="1175"/>
      <c r="Q191" s="1190"/>
      <c r="R191" s="1182"/>
      <c r="S191" s="1191"/>
      <c r="T191" s="1183" t="s">
        <v>13</v>
      </c>
      <c r="U191" s="1190"/>
      <c r="V191" s="1190"/>
      <c r="W191" s="1190"/>
      <c r="X191" s="1190"/>
      <c r="Y191" s="1190"/>
      <c r="Z191" s="1190"/>
      <c r="AA191" s="1190"/>
      <c r="AB191" s="1182" t="s">
        <v>281</v>
      </c>
      <c r="AC191" s="1191"/>
      <c r="AD191" s="1191"/>
      <c r="AE191" s="1191"/>
      <c r="AF191" s="1191"/>
      <c r="AG191" s="1182" t="s">
        <v>282</v>
      </c>
      <c r="AH191" s="1191"/>
      <c r="AI191" s="1191"/>
      <c r="AJ191" s="759" t="s">
        <v>68</v>
      </c>
      <c r="AK191" s="1180" t="s">
        <v>283</v>
      </c>
      <c r="AL191" s="1191"/>
      <c r="AM191" s="1191"/>
      <c r="AN191" s="1191"/>
      <c r="AO191" s="1191"/>
      <c r="AP191" s="1191"/>
      <c r="AQ191" s="734">
        <v>26620420000</v>
      </c>
      <c r="AR191" s="802">
        <v>21822532977</v>
      </c>
      <c r="AS191" s="826">
        <v>4797887023</v>
      </c>
      <c r="AT191" s="754">
        <v>0</v>
      </c>
      <c r="AU191" s="802">
        <v>11175089708</v>
      </c>
      <c r="AV191" s="826">
        <v>10647443269</v>
      </c>
      <c r="AW191" s="802">
        <v>6016297505</v>
      </c>
      <c r="AX191" s="826">
        <v>5158792203</v>
      </c>
      <c r="AY191" s="802">
        <v>5985707772</v>
      </c>
      <c r="AZ191" s="829">
        <v>30589733</v>
      </c>
      <c r="BA191" s="734">
        <v>5985707772</v>
      </c>
      <c r="BB191" s="754">
        <v>0</v>
      </c>
      <c r="BC191" s="734">
        <v>2638802</v>
      </c>
      <c r="BE191" s="736">
        <f t="shared" si="13"/>
        <v>0.41979389160651859</v>
      </c>
    </row>
    <row r="192" spans="1:57" s="755" customFormat="1" ht="16.5" x14ac:dyDescent="0.2">
      <c r="A192" s="755" t="str">
        <f t="shared" si="14"/>
        <v>C13</v>
      </c>
      <c r="B192" s="1175" t="s">
        <v>102</v>
      </c>
      <c r="C192" s="1190"/>
      <c r="D192" s="1175"/>
      <c r="E192" s="1190"/>
      <c r="F192" s="1175"/>
      <c r="G192" s="1190"/>
      <c r="H192" s="1175"/>
      <c r="I192" s="1190"/>
      <c r="J192" s="1175"/>
      <c r="K192" s="1190"/>
      <c r="L192" s="1190"/>
      <c r="M192" s="1175"/>
      <c r="N192" s="1190"/>
      <c r="O192" s="1190"/>
      <c r="P192" s="1175"/>
      <c r="Q192" s="1190"/>
      <c r="R192" s="1182"/>
      <c r="S192" s="1191"/>
      <c r="T192" s="1183" t="s">
        <v>13</v>
      </c>
      <c r="U192" s="1190"/>
      <c r="V192" s="1190"/>
      <c r="W192" s="1190"/>
      <c r="X192" s="1190"/>
      <c r="Y192" s="1190"/>
      <c r="Z192" s="1190"/>
      <c r="AA192" s="1190"/>
      <c r="AB192" s="1182" t="s">
        <v>281</v>
      </c>
      <c r="AC192" s="1191"/>
      <c r="AD192" s="1191"/>
      <c r="AE192" s="1191"/>
      <c r="AF192" s="1191"/>
      <c r="AG192" s="1182" t="s">
        <v>282</v>
      </c>
      <c r="AH192" s="1191"/>
      <c r="AI192" s="1191"/>
      <c r="AJ192" s="759" t="s">
        <v>311</v>
      </c>
      <c r="AK192" s="1180" t="s">
        <v>329</v>
      </c>
      <c r="AL192" s="1191"/>
      <c r="AM192" s="1191"/>
      <c r="AN192" s="1191"/>
      <c r="AO192" s="1191"/>
      <c r="AP192" s="1191"/>
      <c r="AQ192" s="734">
        <v>5000000000</v>
      </c>
      <c r="AR192" s="802">
        <v>5000000000</v>
      </c>
      <c r="AS192" s="826">
        <v>0</v>
      </c>
      <c r="AT192" s="754">
        <v>0</v>
      </c>
      <c r="AU192" s="802">
        <v>5000000000</v>
      </c>
      <c r="AV192" s="826">
        <v>0</v>
      </c>
      <c r="AW192" s="802">
        <v>673122501.87</v>
      </c>
      <c r="AX192" s="826">
        <v>4326877498.1300001</v>
      </c>
      <c r="AY192" s="802">
        <v>673122501.87</v>
      </c>
      <c r="AZ192" s="829">
        <v>0</v>
      </c>
      <c r="BA192" s="734">
        <v>673122501.87</v>
      </c>
      <c r="BB192" s="754">
        <v>0</v>
      </c>
      <c r="BC192" s="734">
        <v>0</v>
      </c>
      <c r="BE192" s="736">
        <f t="shared" si="13"/>
        <v>1</v>
      </c>
    </row>
    <row r="193" spans="1:57" s="755" customFormat="1" ht="16.5" x14ac:dyDescent="0.2">
      <c r="A193" s="755" t="str">
        <f t="shared" si="14"/>
        <v>C15</v>
      </c>
      <c r="B193" s="1175" t="s">
        <v>102</v>
      </c>
      <c r="C193" s="1190"/>
      <c r="D193" s="1175"/>
      <c r="E193" s="1190"/>
      <c r="F193" s="1175"/>
      <c r="G193" s="1190"/>
      <c r="H193" s="1175"/>
      <c r="I193" s="1190"/>
      <c r="J193" s="1175"/>
      <c r="K193" s="1190"/>
      <c r="L193" s="1190"/>
      <c r="M193" s="1175"/>
      <c r="N193" s="1190"/>
      <c r="O193" s="1190"/>
      <c r="P193" s="1175"/>
      <c r="Q193" s="1190"/>
      <c r="R193" s="1182"/>
      <c r="S193" s="1191"/>
      <c r="T193" s="1183" t="s">
        <v>13</v>
      </c>
      <c r="U193" s="1190"/>
      <c r="V193" s="1190"/>
      <c r="W193" s="1190"/>
      <c r="X193" s="1190"/>
      <c r="Y193" s="1190"/>
      <c r="Z193" s="1190"/>
      <c r="AA193" s="1190"/>
      <c r="AB193" s="1182" t="s">
        <v>281</v>
      </c>
      <c r="AC193" s="1191"/>
      <c r="AD193" s="1191"/>
      <c r="AE193" s="1191"/>
      <c r="AF193" s="1191"/>
      <c r="AG193" s="1182" t="s">
        <v>282</v>
      </c>
      <c r="AH193" s="1191"/>
      <c r="AI193" s="1191"/>
      <c r="AJ193" s="759" t="s">
        <v>294</v>
      </c>
      <c r="AK193" s="1180" t="s">
        <v>429</v>
      </c>
      <c r="AL193" s="1191"/>
      <c r="AM193" s="1191"/>
      <c r="AN193" s="1191"/>
      <c r="AO193" s="1191"/>
      <c r="AP193" s="1191"/>
      <c r="AQ193" s="734">
        <v>2815325822</v>
      </c>
      <c r="AR193" s="802">
        <v>1036100000</v>
      </c>
      <c r="AS193" s="826">
        <v>1779225822</v>
      </c>
      <c r="AT193" s="754">
        <v>0</v>
      </c>
      <c r="AU193" s="802">
        <v>401300000</v>
      </c>
      <c r="AV193" s="826">
        <v>634800000</v>
      </c>
      <c r="AW193" s="802">
        <v>0</v>
      </c>
      <c r="AX193" s="826">
        <v>401300000</v>
      </c>
      <c r="AY193" s="802">
        <v>0</v>
      </c>
      <c r="AZ193" s="829">
        <v>0</v>
      </c>
      <c r="BA193" s="734">
        <v>0</v>
      </c>
      <c r="BB193" s="754">
        <v>0</v>
      </c>
      <c r="BC193" s="734">
        <v>0</v>
      </c>
      <c r="BE193" s="736">
        <f t="shared" si="13"/>
        <v>0.142541228039786</v>
      </c>
    </row>
    <row r="194" spans="1:57" s="751" customFormat="1" ht="16.5" x14ac:dyDescent="0.2">
      <c r="A194" s="755" t="str">
        <f t="shared" si="14"/>
        <v>C250210</v>
      </c>
      <c r="B194" s="1184" t="s">
        <v>102</v>
      </c>
      <c r="C194" s="1185"/>
      <c r="D194" s="1184" t="s">
        <v>330</v>
      </c>
      <c r="E194" s="1185"/>
      <c r="F194" s="1184"/>
      <c r="G194" s="1185"/>
      <c r="H194" s="1184"/>
      <c r="I194" s="1185"/>
      <c r="J194" s="1184"/>
      <c r="K194" s="1185"/>
      <c r="L194" s="1185"/>
      <c r="M194" s="1184"/>
      <c r="N194" s="1185"/>
      <c r="O194" s="1185"/>
      <c r="P194" s="1184"/>
      <c r="Q194" s="1185"/>
      <c r="R194" s="1188"/>
      <c r="S194" s="1187"/>
      <c r="T194" s="1189" t="s">
        <v>331</v>
      </c>
      <c r="U194" s="1185"/>
      <c r="V194" s="1185"/>
      <c r="W194" s="1185"/>
      <c r="X194" s="1185"/>
      <c r="Y194" s="1185"/>
      <c r="Z194" s="1185"/>
      <c r="AA194" s="1185"/>
      <c r="AB194" s="1188" t="s">
        <v>281</v>
      </c>
      <c r="AC194" s="1187"/>
      <c r="AD194" s="1187"/>
      <c r="AE194" s="1187"/>
      <c r="AF194" s="1187"/>
      <c r="AG194" s="1188" t="s">
        <v>282</v>
      </c>
      <c r="AH194" s="1187"/>
      <c r="AI194" s="1187"/>
      <c r="AJ194" s="762" t="s">
        <v>68</v>
      </c>
      <c r="AK194" s="1186" t="s">
        <v>283</v>
      </c>
      <c r="AL194" s="1187"/>
      <c r="AM194" s="1187"/>
      <c r="AN194" s="1187"/>
      <c r="AO194" s="1187"/>
      <c r="AP194" s="1187"/>
      <c r="AQ194" s="750">
        <v>16950000000</v>
      </c>
      <c r="AR194" s="846">
        <v>15073339719</v>
      </c>
      <c r="AS194" s="768">
        <v>1876660281</v>
      </c>
      <c r="AT194" s="753">
        <v>0</v>
      </c>
      <c r="AU194" s="846">
        <v>11012876167</v>
      </c>
      <c r="AV194" s="768">
        <v>4060463552</v>
      </c>
      <c r="AW194" s="846">
        <v>5999024985</v>
      </c>
      <c r="AX194" s="768">
        <v>5013851182</v>
      </c>
      <c r="AY194" s="846">
        <v>5968435252</v>
      </c>
      <c r="AZ194" s="768">
        <v>30589733</v>
      </c>
      <c r="BA194" s="750">
        <v>5968435252</v>
      </c>
      <c r="BB194" s="753">
        <v>0</v>
      </c>
      <c r="BC194" s="750">
        <v>2638802</v>
      </c>
      <c r="BE194" s="752">
        <f t="shared" si="13"/>
        <v>0.64972720749262536</v>
      </c>
    </row>
    <row r="195" spans="1:57" s="751" customFormat="1" ht="16.5" x14ac:dyDescent="0.2">
      <c r="A195" s="755" t="str">
        <f t="shared" si="14"/>
        <v>C250215</v>
      </c>
      <c r="B195" s="1184" t="s">
        <v>102</v>
      </c>
      <c r="C195" s="1185"/>
      <c r="D195" s="1184" t="s">
        <v>330</v>
      </c>
      <c r="E195" s="1185"/>
      <c r="F195" s="1184"/>
      <c r="G195" s="1185"/>
      <c r="H195" s="1184"/>
      <c r="I195" s="1185"/>
      <c r="J195" s="1184"/>
      <c r="K195" s="1185"/>
      <c r="L195" s="1185"/>
      <c r="M195" s="1184"/>
      <c r="N195" s="1185"/>
      <c r="O195" s="1185"/>
      <c r="P195" s="1184"/>
      <c r="Q195" s="1185"/>
      <c r="R195" s="1188"/>
      <c r="S195" s="1187"/>
      <c r="T195" s="1189" t="s">
        <v>331</v>
      </c>
      <c r="U195" s="1185"/>
      <c r="V195" s="1185"/>
      <c r="W195" s="1185"/>
      <c r="X195" s="1185"/>
      <c r="Y195" s="1185"/>
      <c r="Z195" s="1185"/>
      <c r="AA195" s="1185"/>
      <c r="AB195" s="1188" t="s">
        <v>281</v>
      </c>
      <c r="AC195" s="1187"/>
      <c r="AD195" s="1187"/>
      <c r="AE195" s="1187"/>
      <c r="AF195" s="1187"/>
      <c r="AG195" s="1188" t="s">
        <v>282</v>
      </c>
      <c r="AH195" s="1187"/>
      <c r="AI195" s="1187"/>
      <c r="AJ195" s="762" t="s">
        <v>294</v>
      </c>
      <c r="AK195" s="1186" t="s">
        <v>429</v>
      </c>
      <c r="AL195" s="1187"/>
      <c r="AM195" s="1187"/>
      <c r="AN195" s="1187"/>
      <c r="AO195" s="1187"/>
      <c r="AP195" s="1187"/>
      <c r="AQ195" s="750">
        <v>2815325822</v>
      </c>
      <c r="AR195" s="846">
        <v>1036100000</v>
      </c>
      <c r="AS195" s="768">
        <v>1779225822</v>
      </c>
      <c r="AT195" s="753">
        <v>0</v>
      </c>
      <c r="AU195" s="846">
        <v>401300000</v>
      </c>
      <c r="AV195" s="768">
        <v>634800000</v>
      </c>
      <c r="AW195" s="849">
        <v>0</v>
      </c>
      <c r="AX195" s="768">
        <v>401300000</v>
      </c>
      <c r="AY195" s="849">
        <v>0</v>
      </c>
      <c r="AZ195" s="769">
        <v>0</v>
      </c>
      <c r="BA195" s="753">
        <v>0</v>
      </c>
      <c r="BB195" s="753">
        <v>0</v>
      </c>
      <c r="BC195" s="753">
        <v>0</v>
      </c>
      <c r="BE195" s="752">
        <f t="shared" si="13"/>
        <v>0.142541228039786</v>
      </c>
    </row>
    <row r="196" spans="1:57" s="751" customFormat="1" ht="16.5" x14ac:dyDescent="0.2">
      <c r="A196" s="755" t="str">
        <f t="shared" si="14"/>
        <v>C2502100010</v>
      </c>
      <c r="B196" s="1184" t="s">
        <v>102</v>
      </c>
      <c r="C196" s="1185"/>
      <c r="D196" s="1184" t="s">
        <v>330</v>
      </c>
      <c r="E196" s="1185"/>
      <c r="F196" s="1184" t="s">
        <v>332</v>
      </c>
      <c r="G196" s="1185"/>
      <c r="H196" s="1184"/>
      <c r="I196" s="1185"/>
      <c r="J196" s="1184"/>
      <c r="K196" s="1185"/>
      <c r="L196" s="1185"/>
      <c r="M196" s="1184"/>
      <c r="N196" s="1185"/>
      <c r="O196" s="1185"/>
      <c r="P196" s="1184"/>
      <c r="Q196" s="1185"/>
      <c r="R196" s="1188"/>
      <c r="S196" s="1187"/>
      <c r="T196" s="1189" t="s">
        <v>333</v>
      </c>
      <c r="U196" s="1185"/>
      <c r="V196" s="1185"/>
      <c r="W196" s="1185"/>
      <c r="X196" s="1185"/>
      <c r="Y196" s="1185"/>
      <c r="Z196" s="1185"/>
      <c r="AA196" s="1185"/>
      <c r="AB196" s="1188" t="s">
        <v>281</v>
      </c>
      <c r="AC196" s="1187"/>
      <c r="AD196" s="1187"/>
      <c r="AE196" s="1187"/>
      <c r="AF196" s="1187"/>
      <c r="AG196" s="1188" t="s">
        <v>282</v>
      </c>
      <c r="AH196" s="1187"/>
      <c r="AI196" s="1187"/>
      <c r="AJ196" s="762" t="s">
        <v>68</v>
      </c>
      <c r="AK196" s="1186" t="s">
        <v>283</v>
      </c>
      <c r="AL196" s="1187"/>
      <c r="AM196" s="1187"/>
      <c r="AN196" s="1187"/>
      <c r="AO196" s="1187"/>
      <c r="AP196" s="1187"/>
      <c r="AQ196" s="750">
        <v>16950000000</v>
      </c>
      <c r="AR196" s="846">
        <v>15073339719</v>
      </c>
      <c r="AS196" s="768">
        <v>1876660281</v>
      </c>
      <c r="AT196" s="753">
        <v>0</v>
      </c>
      <c r="AU196" s="846">
        <v>11012876167</v>
      </c>
      <c r="AV196" s="768">
        <v>4060463552</v>
      </c>
      <c r="AW196" s="846">
        <v>5999024985</v>
      </c>
      <c r="AX196" s="768">
        <v>5013851182</v>
      </c>
      <c r="AY196" s="846">
        <v>5968435252</v>
      </c>
      <c r="AZ196" s="768">
        <v>30589733</v>
      </c>
      <c r="BA196" s="750">
        <v>5968435252</v>
      </c>
      <c r="BB196" s="753">
        <v>0</v>
      </c>
      <c r="BC196" s="750">
        <v>2638802</v>
      </c>
      <c r="BE196" s="752">
        <f t="shared" si="13"/>
        <v>0.64972720749262536</v>
      </c>
    </row>
    <row r="197" spans="1:57" s="751" customFormat="1" ht="16.5" x14ac:dyDescent="0.2">
      <c r="A197" s="755" t="str">
        <f t="shared" si="14"/>
        <v>C2502100015</v>
      </c>
      <c r="B197" s="1184" t="s">
        <v>102</v>
      </c>
      <c r="C197" s="1185"/>
      <c r="D197" s="1184" t="s">
        <v>330</v>
      </c>
      <c r="E197" s="1185"/>
      <c r="F197" s="1184" t="s">
        <v>332</v>
      </c>
      <c r="G197" s="1185"/>
      <c r="H197" s="1184"/>
      <c r="I197" s="1185"/>
      <c r="J197" s="1184"/>
      <c r="K197" s="1185"/>
      <c r="L197" s="1185"/>
      <c r="M197" s="1184"/>
      <c r="N197" s="1185"/>
      <c r="O197" s="1185"/>
      <c r="P197" s="1184"/>
      <c r="Q197" s="1185"/>
      <c r="R197" s="1188"/>
      <c r="S197" s="1187"/>
      <c r="T197" s="1189" t="s">
        <v>333</v>
      </c>
      <c r="U197" s="1185"/>
      <c r="V197" s="1185"/>
      <c r="W197" s="1185"/>
      <c r="X197" s="1185"/>
      <c r="Y197" s="1185"/>
      <c r="Z197" s="1185"/>
      <c r="AA197" s="1185"/>
      <c r="AB197" s="1188" t="s">
        <v>281</v>
      </c>
      <c r="AC197" s="1187"/>
      <c r="AD197" s="1187"/>
      <c r="AE197" s="1187"/>
      <c r="AF197" s="1187"/>
      <c r="AG197" s="1188" t="s">
        <v>282</v>
      </c>
      <c r="AH197" s="1187"/>
      <c r="AI197" s="1187"/>
      <c r="AJ197" s="762" t="s">
        <v>294</v>
      </c>
      <c r="AK197" s="1186" t="s">
        <v>429</v>
      </c>
      <c r="AL197" s="1187"/>
      <c r="AM197" s="1187"/>
      <c r="AN197" s="1187"/>
      <c r="AO197" s="1187"/>
      <c r="AP197" s="1187"/>
      <c r="AQ197" s="750">
        <v>2815325822</v>
      </c>
      <c r="AR197" s="846">
        <v>1036100000</v>
      </c>
      <c r="AS197" s="768">
        <v>1779225822</v>
      </c>
      <c r="AT197" s="753">
        <v>0</v>
      </c>
      <c r="AU197" s="846">
        <v>401300000</v>
      </c>
      <c r="AV197" s="768">
        <v>634800000</v>
      </c>
      <c r="AW197" s="849">
        <v>0</v>
      </c>
      <c r="AX197" s="768">
        <v>401300000</v>
      </c>
      <c r="AY197" s="849">
        <v>0</v>
      </c>
      <c r="AZ197" s="769">
        <v>0</v>
      </c>
      <c r="BA197" s="753">
        <v>0</v>
      </c>
      <c r="BB197" s="753">
        <v>0</v>
      </c>
      <c r="BC197" s="753">
        <v>0</v>
      </c>
      <c r="BE197" s="752">
        <f t="shared" si="13"/>
        <v>0.142541228039786</v>
      </c>
    </row>
    <row r="198" spans="1:57" s="855" customFormat="1" ht="16.5" x14ac:dyDescent="0.2">
      <c r="A198" s="850" t="str">
        <f t="shared" si="14"/>
        <v>C25021000110</v>
      </c>
      <c r="B198" s="1196" t="s">
        <v>102</v>
      </c>
      <c r="C198" s="1197"/>
      <c r="D198" s="1196" t="s">
        <v>330</v>
      </c>
      <c r="E198" s="1197"/>
      <c r="F198" s="1196" t="s">
        <v>332</v>
      </c>
      <c r="G198" s="1197"/>
      <c r="H198" s="1196" t="s">
        <v>287</v>
      </c>
      <c r="I198" s="1197"/>
      <c r="J198" s="1196"/>
      <c r="K198" s="1197"/>
      <c r="L198" s="1197"/>
      <c r="M198" s="1196"/>
      <c r="N198" s="1197"/>
      <c r="O198" s="1197"/>
      <c r="P198" s="1196"/>
      <c r="Q198" s="1197"/>
      <c r="R198" s="1198"/>
      <c r="S198" s="1199"/>
      <c r="T198" s="1200" t="s">
        <v>245</v>
      </c>
      <c r="U198" s="1197"/>
      <c r="V198" s="1197"/>
      <c r="W198" s="1197"/>
      <c r="X198" s="1197"/>
      <c r="Y198" s="1197"/>
      <c r="Z198" s="1197"/>
      <c r="AA198" s="1197"/>
      <c r="AB198" s="1198" t="s">
        <v>281</v>
      </c>
      <c r="AC198" s="1199"/>
      <c r="AD198" s="1199"/>
      <c r="AE198" s="1199"/>
      <c r="AF198" s="1199"/>
      <c r="AG198" s="1198" t="s">
        <v>282</v>
      </c>
      <c r="AH198" s="1199"/>
      <c r="AI198" s="1199"/>
      <c r="AJ198" s="851" t="s">
        <v>68</v>
      </c>
      <c r="AK198" s="1204" t="s">
        <v>283</v>
      </c>
      <c r="AL198" s="1199"/>
      <c r="AM198" s="1187"/>
      <c r="AN198" s="1187"/>
      <c r="AO198" s="1187"/>
      <c r="AP198" s="1199"/>
      <c r="AQ198" s="853">
        <v>1300000000</v>
      </c>
      <c r="AR198" s="853">
        <v>991180120</v>
      </c>
      <c r="AS198" s="853">
        <v>308819880</v>
      </c>
      <c r="AT198" s="854">
        <v>0</v>
      </c>
      <c r="AU198" s="853">
        <v>554207115</v>
      </c>
      <c r="AV198" s="853">
        <v>436973005</v>
      </c>
      <c r="AW198" s="853">
        <v>81525400</v>
      </c>
      <c r="AX198" s="853">
        <v>472681715</v>
      </c>
      <c r="AY198" s="847">
        <v>75363352</v>
      </c>
      <c r="AZ198" s="853">
        <v>6162048</v>
      </c>
      <c r="BA198" s="853">
        <v>75363352</v>
      </c>
      <c r="BB198" s="854">
        <v>0</v>
      </c>
      <c r="BC198" s="854">
        <v>0</v>
      </c>
      <c r="BE198" s="856">
        <f t="shared" si="13"/>
        <v>0.42631316538461539</v>
      </c>
    </row>
    <row r="199" spans="1:57" s="855" customFormat="1" ht="16.5" x14ac:dyDescent="0.2">
      <c r="A199" s="850" t="str">
        <f t="shared" si="14"/>
        <v>C25021000115</v>
      </c>
      <c r="B199" s="1205" t="s">
        <v>102</v>
      </c>
      <c r="C199" s="1197"/>
      <c r="D199" s="1205" t="s">
        <v>330</v>
      </c>
      <c r="E199" s="1197"/>
      <c r="F199" s="1205" t="s">
        <v>332</v>
      </c>
      <c r="G199" s="1197"/>
      <c r="H199" s="1205" t="s">
        <v>287</v>
      </c>
      <c r="I199" s="1197"/>
      <c r="J199" s="1205"/>
      <c r="K199" s="1197"/>
      <c r="L199" s="1197"/>
      <c r="M199" s="1205"/>
      <c r="N199" s="1197"/>
      <c r="O199" s="1197"/>
      <c r="P199" s="1205"/>
      <c r="Q199" s="1197"/>
      <c r="R199" s="1201"/>
      <c r="S199" s="1199"/>
      <c r="T199" s="1202" t="s">
        <v>245</v>
      </c>
      <c r="U199" s="1197"/>
      <c r="V199" s="1197"/>
      <c r="W199" s="1197"/>
      <c r="X199" s="1197"/>
      <c r="Y199" s="1197"/>
      <c r="Z199" s="1197"/>
      <c r="AA199" s="1197"/>
      <c r="AB199" s="1201" t="s">
        <v>281</v>
      </c>
      <c r="AC199" s="1199"/>
      <c r="AD199" s="1199"/>
      <c r="AE199" s="1199"/>
      <c r="AF199" s="1199"/>
      <c r="AG199" s="1201" t="s">
        <v>282</v>
      </c>
      <c r="AH199" s="1199"/>
      <c r="AI199" s="1199"/>
      <c r="AJ199" s="852" t="s">
        <v>294</v>
      </c>
      <c r="AK199" s="1203" t="s">
        <v>429</v>
      </c>
      <c r="AL199" s="1199"/>
      <c r="AM199" s="1187"/>
      <c r="AN199" s="1187"/>
      <c r="AO199" s="1187"/>
      <c r="AP199" s="1199"/>
      <c r="AQ199" s="857">
        <v>2815325822</v>
      </c>
      <c r="AR199" s="857">
        <v>1036100000</v>
      </c>
      <c r="AS199" s="857">
        <v>1779225822</v>
      </c>
      <c r="AT199" s="858">
        <v>0</v>
      </c>
      <c r="AU199" s="857">
        <v>401300000</v>
      </c>
      <c r="AV199" s="857">
        <v>634800000</v>
      </c>
      <c r="AW199" s="858">
        <v>0</v>
      </c>
      <c r="AX199" s="857">
        <v>401300000</v>
      </c>
      <c r="AY199" s="849">
        <v>0</v>
      </c>
      <c r="AZ199" s="858">
        <v>0</v>
      </c>
      <c r="BA199" s="858">
        <v>0</v>
      </c>
      <c r="BB199" s="858">
        <v>0</v>
      </c>
      <c r="BC199" s="858">
        <v>0</v>
      </c>
      <c r="BE199" s="856">
        <f t="shared" si="13"/>
        <v>0.142541228039786</v>
      </c>
    </row>
    <row r="200" spans="1:57" s="751" customFormat="1" ht="16.5" x14ac:dyDescent="0.2">
      <c r="A200" s="755" t="str">
        <f t="shared" si="14"/>
        <v>C250210001010</v>
      </c>
      <c r="B200" s="1184" t="s">
        <v>102</v>
      </c>
      <c r="C200" s="1185"/>
      <c r="D200" s="1184" t="s">
        <v>330</v>
      </c>
      <c r="E200" s="1185"/>
      <c r="F200" s="1184" t="s">
        <v>332</v>
      </c>
      <c r="G200" s="1185"/>
      <c r="H200" s="1184" t="s">
        <v>287</v>
      </c>
      <c r="I200" s="1185"/>
      <c r="J200" s="1184" t="s">
        <v>288</v>
      </c>
      <c r="K200" s="1185"/>
      <c r="L200" s="1185"/>
      <c r="M200" s="1184"/>
      <c r="N200" s="1185"/>
      <c r="O200" s="1185"/>
      <c r="P200" s="1184"/>
      <c r="Q200" s="1185"/>
      <c r="R200" s="1188"/>
      <c r="S200" s="1187"/>
      <c r="T200" s="1189" t="s">
        <v>245</v>
      </c>
      <c r="U200" s="1185"/>
      <c r="V200" s="1185"/>
      <c r="W200" s="1185"/>
      <c r="X200" s="1185"/>
      <c r="Y200" s="1185"/>
      <c r="Z200" s="1185"/>
      <c r="AA200" s="1185"/>
      <c r="AB200" s="1188" t="s">
        <v>281</v>
      </c>
      <c r="AC200" s="1187"/>
      <c r="AD200" s="1187"/>
      <c r="AE200" s="1187"/>
      <c r="AF200" s="1187"/>
      <c r="AG200" s="1188" t="s">
        <v>282</v>
      </c>
      <c r="AH200" s="1187"/>
      <c r="AI200" s="1187"/>
      <c r="AJ200" s="762" t="s">
        <v>68</v>
      </c>
      <c r="AK200" s="1186" t="s">
        <v>283</v>
      </c>
      <c r="AL200" s="1187"/>
      <c r="AM200" s="1187"/>
      <c r="AN200" s="1187"/>
      <c r="AO200" s="1187"/>
      <c r="AP200" s="1187"/>
      <c r="AQ200" s="750">
        <v>1300000000</v>
      </c>
      <c r="AR200" s="846">
        <v>991180120</v>
      </c>
      <c r="AS200" s="768">
        <v>308819880</v>
      </c>
      <c r="AT200" s="753">
        <v>0</v>
      </c>
      <c r="AU200" s="846">
        <v>554207115</v>
      </c>
      <c r="AV200" s="768">
        <v>436973005</v>
      </c>
      <c r="AW200" s="846">
        <v>81525400</v>
      </c>
      <c r="AX200" s="768">
        <v>472681715</v>
      </c>
      <c r="AY200" s="846">
        <v>75363352</v>
      </c>
      <c r="AZ200" s="768">
        <v>6162048</v>
      </c>
      <c r="BA200" s="750">
        <v>75363352</v>
      </c>
      <c r="BB200" s="753">
        <v>0</v>
      </c>
      <c r="BC200" s="753">
        <v>0</v>
      </c>
      <c r="BE200" s="752">
        <f t="shared" si="13"/>
        <v>0.42631316538461539</v>
      </c>
    </row>
    <row r="201" spans="1:57" s="751" customFormat="1" ht="16.5" x14ac:dyDescent="0.2">
      <c r="A201" s="755" t="str">
        <f t="shared" si="14"/>
        <v>C250210001015</v>
      </c>
      <c r="B201" s="1184" t="s">
        <v>102</v>
      </c>
      <c r="C201" s="1185"/>
      <c r="D201" s="1184" t="s">
        <v>330</v>
      </c>
      <c r="E201" s="1185"/>
      <c r="F201" s="1184" t="s">
        <v>332</v>
      </c>
      <c r="G201" s="1185"/>
      <c r="H201" s="1184" t="s">
        <v>287</v>
      </c>
      <c r="I201" s="1185"/>
      <c r="J201" s="1184" t="s">
        <v>288</v>
      </c>
      <c r="K201" s="1185"/>
      <c r="L201" s="1185"/>
      <c r="M201" s="1184"/>
      <c r="N201" s="1185"/>
      <c r="O201" s="1185"/>
      <c r="P201" s="1184"/>
      <c r="Q201" s="1185"/>
      <c r="R201" s="1188"/>
      <c r="S201" s="1187"/>
      <c r="T201" s="1189" t="s">
        <v>245</v>
      </c>
      <c r="U201" s="1185"/>
      <c r="V201" s="1185"/>
      <c r="W201" s="1185"/>
      <c r="X201" s="1185"/>
      <c r="Y201" s="1185"/>
      <c r="Z201" s="1185"/>
      <c r="AA201" s="1185"/>
      <c r="AB201" s="1188" t="s">
        <v>281</v>
      </c>
      <c r="AC201" s="1187"/>
      <c r="AD201" s="1187"/>
      <c r="AE201" s="1187"/>
      <c r="AF201" s="1187"/>
      <c r="AG201" s="1188" t="s">
        <v>282</v>
      </c>
      <c r="AH201" s="1187"/>
      <c r="AI201" s="1187"/>
      <c r="AJ201" s="762" t="s">
        <v>294</v>
      </c>
      <c r="AK201" s="1186" t="s">
        <v>429</v>
      </c>
      <c r="AL201" s="1187"/>
      <c r="AM201" s="1187"/>
      <c r="AN201" s="1187"/>
      <c r="AO201" s="1187"/>
      <c r="AP201" s="1187"/>
      <c r="AQ201" s="750">
        <v>2815325822</v>
      </c>
      <c r="AR201" s="846">
        <v>1036100000</v>
      </c>
      <c r="AS201" s="768">
        <v>1779225822</v>
      </c>
      <c r="AT201" s="753">
        <v>0</v>
      </c>
      <c r="AU201" s="846">
        <v>401300000</v>
      </c>
      <c r="AV201" s="768">
        <v>634800000</v>
      </c>
      <c r="AW201" s="849">
        <v>0</v>
      </c>
      <c r="AX201" s="768">
        <v>401300000</v>
      </c>
      <c r="AY201" s="849">
        <v>0</v>
      </c>
      <c r="AZ201" s="769">
        <v>0</v>
      </c>
      <c r="BA201" s="753">
        <v>0</v>
      </c>
      <c r="BB201" s="753">
        <v>0</v>
      </c>
      <c r="BC201" s="753">
        <v>0</v>
      </c>
      <c r="BE201" s="752">
        <f t="shared" si="13"/>
        <v>0.142541228039786</v>
      </c>
    </row>
    <row r="202" spans="1:57" s="751" customFormat="1" ht="16.5" x14ac:dyDescent="0.2">
      <c r="A202" s="755" t="str">
        <f t="shared" si="14"/>
        <v>C2502100010210</v>
      </c>
      <c r="B202" s="1184" t="s">
        <v>102</v>
      </c>
      <c r="C202" s="1185"/>
      <c r="D202" s="1184" t="s">
        <v>330</v>
      </c>
      <c r="E202" s="1185"/>
      <c r="F202" s="1184" t="s">
        <v>332</v>
      </c>
      <c r="G202" s="1185"/>
      <c r="H202" s="1184" t="s">
        <v>287</v>
      </c>
      <c r="I202" s="1185"/>
      <c r="J202" s="1184" t="s">
        <v>288</v>
      </c>
      <c r="K202" s="1185"/>
      <c r="L202" s="1185"/>
      <c r="M202" s="1184" t="s">
        <v>290</v>
      </c>
      <c r="N202" s="1185"/>
      <c r="O202" s="1185"/>
      <c r="P202" s="1184"/>
      <c r="Q202" s="1185"/>
      <c r="R202" s="1188"/>
      <c r="S202" s="1187"/>
      <c r="T202" s="1189" t="s">
        <v>334</v>
      </c>
      <c r="U202" s="1185"/>
      <c r="V202" s="1185"/>
      <c r="W202" s="1185"/>
      <c r="X202" s="1185"/>
      <c r="Y202" s="1185"/>
      <c r="Z202" s="1185"/>
      <c r="AA202" s="1185"/>
      <c r="AB202" s="1188" t="s">
        <v>281</v>
      </c>
      <c r="AC202" s="1187"/>
      <c r="AD202" s="1187"/>
      <c r="AE202" s="1187"/>
      <c r="AF202" s="1187"/>
      <c r="AG202" s="1188" t="s">
        <v>282</v>
      </c>
      <c r="AH202" s="1187"/>
      <c r="AI202" s="1187"/>
      <c r="AJ202" s="762" t="s">
        <v>68</v>
      </c>
      <c r="AK202" s="1186" t="s">
        <v>283</v>
      </c>
      <c r="AL202" s="1187"/>
      <c r="AM202" s="1187"/>
      <c r="AN202" s="1187"/>
      <c r="AO202" s="1187"/>
      <c r="AP202" s="1187"/>
      <c r="AQ202" s="750">
        <v>1300000000</v>
      </c>
      <c r="AR202" s="846">
        <v>991180120</v>
      </c>
      <c r="AS202" s="768">
        <v>308819880</v>
      </c>
      <c r="AT202" s="753">
        <v>0</v>
      </c>
      <c r="AU202" s="846">
        <v>554207115</v>
      </c>
      <c r="AV202" s="768">
        <v>436973005</v>
      </c>
      <c r="AW202" s="846">
        <v>81525400</v>
      </c>
      <c r="AX202" s="768">
        <v>472681715</v>
      </c>
      <c r="AY202" s="846">
        <v>75363352</v>
      </c>
      <c r="AZ202" s="768">
        <v>6162048</v>
      </c>
      <c r="BA202" s="750">
        <v>75363352</v>
      </c>
      <c r="BB202" s="753">
        <v>0</v>
      </c>
      <c r="BC202" s="753">
        <v>0</v>
      </c>
      <c r="BE202" s="752">
        <f t="shared" si="13"/>
        <v>0.42631316538461539</v>
      </c>
    </row>
    <row r="203" spans="1:57" s="751" customFormat="1" ht="16.5" x14ac:dyDescent="0.2">
      <c r="A203" s="755" t="str">
        <f t="shared" si="14"/>
        <v>C25021000102110</v>
      </c>
      <c r="B203" s="1192" t="s">
        <v>102</v>
      </c>
      <c r="C203" s="1185"/>
      <c r="D203" s="1192" t="s">
        <v>330</v>
      </c>
      <c r="E203" s="1185"/>
      <c r="F203" s="1192" t="s">
        <v>332</v>
      </c>
      <c r="G203" s="1185"/>
      <c r="H203" s="1192" t="s">
        <v>287</v>
      </c>
      <c r="I203" s="1185"/>
      <c r="J203" s="1192" t="s">
        <v>288</v>
      </c>
      <c r="K203" s="1185"/>
      <c r="L203" s="1185"/>
      <c r="M203" s="1192" t="s">
        <v>290</v>
      </c>
      <c r="N203" s="1185"/>
      <c r="O203" s="1185"/>
      <c r="P203" s="1192" t="s">
        <v>287</v>
      </c>
      <c r="Q203" s="1185"/>
      <c r="R203" s="1193"/>
      <c r="S203" s="1187"/>
      <c r="T203" s="1194" t="s">
        <v>340</v>
      </c>
      <c r="U203" s="1185"/>
      <c r="V203" s="1185"/>
      <c r="W203" s="1185"/>
      <c r="X203" s="1185"/>
      <c r="Y203" s="1185"/>
      <c r="Z203" s="1185"/>
      <c r="AA203" s="1185"/>
      <c r="AB203" s="1193" t="s">
        <v>281</v>
      </c>
      <c r="AC203" s="1187"/>
      <c r="AD203" s="1187"/>
      <c r="AE203" s="1187"/>
      <c r="AF203" s="1187"/>
      <c r="AG203" s="1193" t="s">
        <v>282</v>
      </c>
      <c r="AH203" s="1187"/>
      <c r="AI203" s="1187"/>
      <c r="AJ203" s="763" t="s">
        <v>68</v>
      </c>
      <c r="AK203" s="1195" t="s">
        <v>283</v>
      </c>
      <c r="AL203" s="1187"/>
      <c r="AM203" s="1187"/>
      <c r="AN203" s="1187"/>
      <c r="AO203" s="1187"/>
      <c r="AP203" s="1187"/>
      <c r="AQ203" s="756">
        <v>197200000</v>
      </c>
      <c r="AR203" s="847">
        <v>90000000</v>
      </c>
      <c r="AS203" s="773">
        <v>107200000</v>
      </c>
      <c r="AT203" s="757">
        <v>0</v>
      </c>
      <c r="AU203" s="848">
        <v>0</v>
      </c>
      <c r="AV203" s="773">
        <v>90000000</v>
      </c>
      <c r="AW203" s="848">
        <v>0</v>
      </c>
      <c r="AX203" s="774">
        <v>0</v>
      </c>
      <c r="AY203" s="848">
        <v>0</v>
      </c>
      <c r="AZ203" s="774">
        <v>0</v>
      </c>
      <c r="BA203" s="757">
        <v>0</v>
      </c>
      <c r="BB203" s="757">
        <v>0</v>
      </c>
      <c r="BC203" s="757">
        <v>0</v>
      </c>
      <c r="BE203" s="752">
        <f t="shared" si="13"/>
        <v>0</v>
      </c>
    </row>
    <row r="204" spans="1:57" s="751" customFormat="1" ht="16.5" x14ac:dyDescent="0.2">
      <c r="A204" s="755" t="str">
        <f t="shared" si="14"/>
        <v>C25021000102210</v>
      </c>
      <c r="B204" s="1192" t="s">
        <v>102</v>
      </c>
      <c r="C204" s="1185"/>
      <c r="D204" s="1192" t="s">
        <v>330</v>
      </c>
      <c r="E204" s="1185"/>
      <c r="F204" s="1192" t="s">
        <v>332</v>
      </c>
      <c r="G204" s="1185"/>
      <c r="H204" s="1192" t="s">
        <v>287</v>
      </c>
      <c r="I204" s="1185"/>
      <c r="J204" s="1192" t="s">
        <v>288</v>
      </c>
      <c r="K204" s="1185"/>
      <c r="L204" s="1185"/>
      <c r="M204" s="1192" t="s">
        <v>290</v>
      </c>
      <c r="N204" s="1185"/>
      <c r="O204" s="1185"/>
      <c r="P204" s="1192" t="s">
        <v>290</v>
      </c>
      <c r="Q204" s="1185"/>
      <c r="R204" s="1193"/>
      <c r="S204" s="1187"/>
      <c r="T204" s="1194" t="s">
        <v>335</v>
      </c>
      <c r="U204" s="1185"/>
      <c r="V204" s="1185"/>
      <c r="W204" s="1185"/>
      <c r="X204" s="1185"/>
      <c r="Y204" s="1185"/>
      <c r="Z204" s="1185"/>
      <c r="AA204" s="1185"/>
      <c r="AB204" s="1193" t="s">
        <v>281</v>
      </c>
      <c r="AC204" s="1187"/>
      <c r="AD204" s="1187"/>
      <c r="AE204" s="1187"/>
      <c r="AF204" s="1187"/>
      <c r="AG204" s="1193" t="s">
        <v>282</v>
      </c>
      <c r="AH204" s="1187"/>
      <c r="AI204" s="1187"/>
      <c r="AJ204" s="763" t="s">
        <v>68</v>
      </c>
      <c r="AK204" s="1195" t="s">
        <v>283</v>
      </c>
      <c r="AL204" s="1187"/>
      <c r="AM204" s="1187"/>
      <c r="AN204" s="1187"/>
      <c r="AO204" s="1187"/>
      <c r="AP204" s="1187"/>
      <c r="AQ204" s="756">
        <v>135600000</v>
      </c>
      <c r="AR204" s="847">
        <v>105000000</v>
      </c>
      <c r="AS204" s="773">
        <v>30600000</v>
      </c>
      <c r="AT204" s="757">
        <v>0</v>
      </c>
      <c r="AU204" s="847">
        <v>105000000</v>
      </c>
      <c r="AV204" s="774">
        <v>0</v>
      </c>
      <c r="AW204" s="847">
        <v>26906627</v>
      </c>
      <c r="AX204" s="773">
        <v>78093373</v>
      </c>
      <c r="AY204" s="847">
        <v>26906627</v>
      </c>
      <c r="AZ204" s="774">
        <v>0</v>
      </c>
      <c r="BA204" s="756">
        <v>26906627</v>
      </c>
      <c r="BB204" s="757">
        <v>0</v>
      </c>
      <c r="BC204" s="757">
        <v>0</v>
      </c>
      <c r="BE204" s="752">
        <f t="shared" si="13"/>
        <v>0.77433628318584069</v>
      </c>
    </row>
    <row r="205" spans="1:57" s="751" customFormat="1" ht="16.5" x14ac:dyDescent="0.2">
      <c r="A205" s="755" t="str">
        <f t="shared" si="14"/>
        <v>C25021000102310</v>
      </c>
      <c r="B205" s="1192" t="s">
        <v>102</v>
      </c>
      <c r="C205" s="1185"/>
      <c r="D205" s="1192" t="s">
        <v>330</v>
      </c>
      <c r="E205" s="1185"/>
      <c r="F205" s="1192" t="s">
        <v>332</v>
      </c>
      <c r="G205" s="1185"/>
      <c r="H205" s="1192" t="s">
        <v>287</v>
      </c>
      <c r="I205" s="1185"/>
      <c r="J205" s="1192" t="s">
        <v>288</v>
      </c>
      <c r="K205" s="1185"/>
      <c r="L205" s="1185"/>
      <c r="M205" s="1192" t="s">
        <v>290</v>
      </c>
      <c r="N205" s="1185"/>
      <c r="O205" s="1185"/>
      <c r="P205" s="1192" t="s">
        <v>297</v>
      </c>
      <c r="Q205" s="1185"/>
      <c r="R205" s="1193"/>
      <c r="S205" s="1187"/>
      <c r="T205" s="1194" t="s">
        <v>336</v>
      </c>
      <c r="U205" s="1185"/>
      <c r="V205" s="1185"/>
      <c r="W205" s="1185"/>
      <c r="X205" s="1185"/>
      <c r="Y205" s="1185"/>
      <c r="Z205" s="1185"/>
      <c r="AA205" s="1185"/>
      <c r="AB205" s="1193" t="s">
        <v>281</v>
      </c>
      <c r="AC205" s="1187"/>
      <c r="AD205" s="1187"/>
      <c r="AE205" s="1187"/>
      <c r="AF205" s="1187"/>
      <c r="AG205" s="1193" t="s">
        <v>282</v>
      </c>
      <c r="AH205" s="1187"/>
      <c r="AI205" s="1187"/>
      <c r="AJ205" s="763" t="s">
        <v>68</v>
      </c>
      <c r="AK205" s="1195" t="s">
        <v>283</v>
      </c>
      <c r="AL205" s="1187"/>
      <c r="AM205" s="1187"/>
      <c r="AN205" s="1187"/>
      <c r="AO205" s="1187"/>
      <c r="AP205" s="1187"/>
      <c r="AQ205" s="756">
        <v>341600000</v>
      </c>
      <c r="AR205" s="847">
        <v>341600000</v>
      </c>
      <c r="AS205" s="774">
        <v>0</v>
      </c>
      <c r="AT205" s="757">
        <v>0</v>
      </c>
      <c r="AU205" s="847">
        <v>341600000</v>
      </c>
      <c r="AV205" s="774">
        <v>0</v>
      </c>
      <c r="AW205" s="847">
        <v>26115844</v>
      </c>
      <c r="AX205" s="773">
        <v>315484156</v>
      </c>
      <c r="AY205" s="847">
        <v>26115844</v>
      </c>
      <c r="AZ205" s="774">
        <v>0</v>
      </c>
      <c r="BA205" s="756">
        <v>26115844</v>
      </c>
      <c r="BB205" s="757">
        <v>0</v>
      </c>
      <c r="BC205" s="757">
        <v>0</v>
      </c>
      <c r="BE205" s="752">
        <f t="shared" si="13"/>
        <v>1</v>
      </c>
    </row>
    <row r="206" spans="1:57" s="751" customFormat="1" ht="16.5" x14ac:dyDescent="0.2">
      <c r="A206" s="755" t="str">
        <f t="shared" si="14"/>
        <v>C25021000102410</v>
      </c>
      <c r="B206" s="1192" t="s">
        <v>102</v>
      </c>
      <c r="C206" s="1185"/>
      <c r="D206" s="1192" t="s">
        <v>330</v>
      </c>
      <c r="E206" s="1185"/>
      <c r="F206" s="1192" t="s">
        <v>332</v>
      </c>
      <c r="G206" s="1185"/>
      <c r="H206" s="1192" t="s">
        <v>287</v>
      </c>
      <c r="I206" s="1185"/>
      <c r="J206" s="1192" t="s">
        <v>288</v>
      </c>
      <c r="K206" s="1185"/>
      <c r="L206" s="1185"/>
      <c r="M206" s="1192" t="s">
        <v>290</v>
      </c>
      <c r="N206" s="1185"/>
      <c r="O206" s="1185"/>
      <c r="P206" s="1192" t="s">
        <v>291</v>
      </c>
      <c r="Q206" s="1185"/>
      <c r="R206" s="1193"/>
      <c r="S206" s="1187"/>
      <c r="T206" s="1194" t="s">
        <v>87</v>
      </c>
      <c r="U206" s="1185"/>
      <c r="V206" s="1185"/>
      <c r="W206" s="1185"/>
      <c r="X206" s="1185"/>
      <c r="Y206" s="1185"/>
      <c r="Z206" s="1185"/>
      <c r="AA206" s="1185"/>
      <c r="AB206" s="1193" t="s">
        <v>281</v>
      </c>
      <c r="AC206" s="1187"/>
      <c r="AD206" s="1187"/>
      <c r="AE206" s="1187"/>
      <c r="AF206" s="1187"/>
      <c r="AG206" s="1193" t="s">
        <v>282</v>
      </c>
      <c r="AH206" s="1187"/>
      <c r="AI206" s="1187"/>
      <c r="AJ206" s="763" t="s">
        <v>68</v>
      </c>
      <c r="AK206" s="1195" t="s">
        <v>283</v>
      </c>
      <c r="AL206" s="1187"/>
      <c r="AM206" s="1187"/>
      <c r="AN206" s="1187"/>
      <c r="AO206" s="1187"/>
      <c r="AP206" s="1187"/>
      <c r="AQ206" s="756">
        <v>394400000</v>
      </c>
      <c r="AR206" s="847">
        <v>394400000</v>
      </c>
      <c r="AS206" s="774">
        <v>0</v>
      </c>
      <c r="AT206" s="757">
        <v>0</v>
      </c>
      <c r="AU206" s="847">
        <v>107607115</v>
      </c>
      <c r="AV206" s="773">
        <v>286792885</v>
      </c>
      <c r="AW206" s="847">
        <v>28502929</v>
      </c>
      <c r="AX206" s="773">
        <v>79104186</v>
      </c>
      <c r="AY206" s="847">
        <v>22340881</v>
      </c>
      <c r="AZ206" s="773">
        <v>6162048</v>
      </c>
      <c r="BA206" s="756">
        <v>22340881</v>
      </c>
      <c r="BB206" s="757">
        <v>0</v>
      </c>
      <c r="BC206" s="757">
        <v>0</v>
      </c>
      <c r="BE206" s="752">
        <f t="shared" si="13"/>
        <v>0.27283751267748479</v>
      </c>
    </row>
    <row r="207" spans="1:57" s="751" customFormat="1" ht="16.5" x14ac:dyDescent="0.2">
      <c r="A207" s="755" t="str">
        <f t="shared" si="14"/>
        <v>C25021000102610</v>
      </c>
      <c r="B207" s="1192" t="s">
        <v>102</v>
      </c>
      <c r="C207" s="1185"/>
      <c r="D207" s="1192" t="s">
        <v>330</v>
      </c>
      <c r="E207" s="1185"/>
      <c r="F207" s="1192" t="s">
        <v>332</v>
      </c>
      <c r="G207" s="1185"/>
      <c r="H207" s="1192" t="s">
        <v>287</v>
      </c>
      <c r="I207" s="1185"/>
      <c r="J207" s="1192" t="s">
        <v>288</v>
      </c>
      <c r="K207" s="1185"/>
      <c r="L207" s="1185"/>
      <c r="M207" s="1192" t="s">
        <v>290</v>
      </c>
      <c r="N207" s="1185"/>
      <c r="O207" s="1185"/>
      <c r="P207" s="1192" t="s">
        <v>300</v>
      </c>
      <c r="Q207" s="1185"/>
      <c r="R207" s="1193"/>
      <c r="S207" s="1187"/>
      <c r="T207" s="1194" t="s">
        <v>337</v>
      </c>
      <c r="U207" s="1185"/>
      <c r="V207" s="1185"/>
      <c r="W207" s="1185"/>
      <c r="X207" s="1185"/>
      <c r="Y207" s="1185"/>
      <c r="Z207" s="1185"/>
      <c r="AA207" s="1185"/>
      <c r="AB207" s="1193" t="s">
        <v>281</v>
      </c>
      <c r="AC207" s="1187"/>
      <c r="AD207" s="1187"/>
      <c r="AE207" s="1187"/>
      <c r="AF207" s="1187"/>
      <c r="AG207" s="1193" t="s">
        <v>282</v>
      </c>
      <c r="AH207" s="1187"/>
      <c r="AI207" s="1187"/>
      <c r="AJ207" s="763" t="s">
        <v>68</v>
      </c>
      <c r="AK207" s="1195" t="s">
        <v>283</v>
      </c>
      <c r="AL207" s="1187"/>
      <c r="AM207" s="1187"/>
      <c r="AN207" s="1187"/>
      <c r="AO207" s="1187"/>
      <c r="AP207" s="1187"/>
      <c r="AQ207" s="756">
        <v>230000000</v>
      </c>
      <c r="AR207" s="847">
        <v>60180120</v>
      </c>
      <c r="AS207" s="773">
        <v>169819880</v>
      </c>
      <c r="AT207" s="757">
        <v>0</v>
      </c>
      <c r="AU207" s="848">
        <v>0</v>
      </c>
      <c r="AV207" s="773">
        <v>60180120</v>
      </c>
      <c r="AW207" s="848">
        <v>0</v>
      </c>
      <c r="AX207" s="774">
        <v>0</v>
      </c>
      <c r="AY207" s="848">
        <v>0</v>
      </c>
      <c r="AZ207" s="774">
        <v>0</v>
      </c>
      <c r="BA207" s="757">
        <v>0</v>
      </c>
      <c r="BB207" s="757">
        <v>0</v>
      </c>
      <c r="BC207" s="757">
        <v>0</v>
      </c>
      <c r="BE207" s="752">
        <f t="shared" si="13"/>
        <v>0</v>
      </c>
    </row>
    <row r="208" spans="1:57" s="751" customFormat="1" ht="16.5" x14ac:dyDescent="0.2">
      <c r="A208" s="755" t="str">
        <f t="shared" si="14"/>
        <v>C250210001021110</v>
      </c>
      <c r="B208" s="1192" t="s">
        <v>102</v>
      </c>
      <c r="C208" s="1185"/>
      <c r="D208" s="1192" t="s">
        <v>330</v>
      </c>
      <c r="E208" s="1185"/>
      <c r="F208" s="1192" t="s">
        <v>332</v>
      </c>
      <c r="G208" s="1185"/>
      <c r="H208" s="1192" t="s">
        <v>287</v>
      </c>
      <c r="I208" s="1185"/>
      <c r="J208" s="1192" t="s">
        <v>288</v>
      </c>
      <c r="K208" s="1185"/>
      <c r="L208" s="1185"/>
      <c r="M208" s="1192" t="s">
        <v>290</v>
      </c>
      <c r="N208" s="1185"/>
      <c r="O208" s="1185"/>
      <c r="P208" s="1192" t="s">
        <v>83</v>
      </c>
      <c r="Q208" s="1185"/>
      <c r="R208" s="1193"/>
      <c r="S208" s="1187"/>
      <c r="T208" s="1194" t="s">
        <v>338</v>
      </c>
      <c r="U208" s="1185"/>
      <c r="V208" s="1185"/>
      <c r="W208" s="1185"/>
      <c r="X208" s="1185"/>
      <c r="Y208" s="1185"/>
      <c r="Z208" s="1185"/>
      <c r="AA208" s="1185"/>
      <c r="AB208" s="1193" t="s">
        <v>281</v>
      </c>
      <c r="AC208" s="1187"/>
      <c r="AD208" s="1187"/>
      <c r="AE208" s="1187"/>
      <c r="AF208" s="1187"/>
      <c r="AG208" s="1193" t="s">
        <v>282</v>
      </c>
      <c r="AH208" s="1187"/>
      <c r="AI208" s="1187"/>
      <c r="AJ208" s="763" t="s">
        <v>68</v>
      </c>
      <c r="AK208" s="1195" t="s">
        <v>283</v>
      </c>
      <c r="AL208" s="1187"/>
      <c r="AM208" s="1187"/>
      <c r="AN208" s="1187"/>
      <c r="AO208" s="1187"/>
      <c r="AP208" s="1187"/>
      <c r="AQ208" s="756">
        <v>1200000</v>
      </c>
      <c r="AR208" s="848">
        <v>0</v>
      </c>
      <c r="AS208" s="773">
        <v>1200000</v>
      </c>
      <c r="AT208" s="757">
        <v>0</v>
      </c>
      <c r="AU208" s="848">
        <v>0</v>
      </c>
      <c r="AV208" s="774">
        <v>0</v>
      </c>
      <c r="AW208" s="848">
        <v>0</v>
      </c>
      <c r="AX208" s="774">
        <v>0</v>
      </c>
      <c r="AY208" s="848">
        <v>0</v>
      </c>
      <c r="AZ208" s="774">
        <v>0</v>
      </c>
      <c r="BA208" s="757">
        <v>0</v>
      </c>
      <c r="BB208" s="757">
        <v>0</v>
      </c>
      <c r="BC208" s="757">
        <v>0</v>
      </c>
      <c r="BE208" s="752">
        <f t="shared" si="13"/>
        <v>0</v>
      </c>
    </row>
    <row r="209" spans="1:57" s="751" customFormat="1" ht="16.5" x14ac:dyDescent="0.2">
      <c r="A209" s="755" t="str">
        <f t="shared" si="14"/>
        <v>C2502100010315</v>
      </c>
      <c r="B209" s="1184" t="s">
        <v>102</v>
      </c>
      <c r="C209" s="1185"/>
      <c r="D209" s="1184" t="s">
        <v>330</v>
      </c>
      <c r="E209" s="1185"/>
      <c r="F209" s="1184" t="s">
        <v>332</v>
      </c>
      <c r="G209" s="1185"/>
      <c r="H209" s="1184" t="s">
        <v>287</v>
      </c>
      <c r="I209" s="1185"/>
      <c r="J209" s="1184" t="s">
        <v>288</v>
      </c>
      <c r="K209" s="1185"/>
      <c r="L209" s="1185"/>
      <c r="M209" s="1184" t="s">
        <v>297</v>
      </c>
      <c r="N209" s="1185"/>
      <c r="O209" s="1185"/>
      <c r="P209" s="1184"/>
      <c r="Q209" s="1185"/>
      <c r="R209" s="1188"/>
      <c r="S209" s="1187"/>
      <c r="T209" s="1189" t="s">
        <v>430</v>
      </c>
      <c r="U209" s="1185"/>
      <c r="V209" s="1185"/>
      <c r="W209" s="1185"/>
      <c r="X209" s="1185"/>
      <c r="Y209" s="1185"/>
      <c r="Z209" s="1185"/>
      <c r="AA209" s="1185"/>
      <c r="AB209" s="1188" t="s">
        <v>281</v>
      </c>
      <c r="AC209" s="1187"/>
      <c r="AD209" s="1187"/>
      <c r="AE209" s="1187"/>
      <c r="AF209" s="1187"/>
      <c r="AG209" s="1188" t="s">
        <v>282</v>
      </c>
      <c r="AH209" s="1187"/>
      <c r="AI209" s="1187"/>
      <c r="AJ209" s="762" t="s">
        <v>294</v>
      </c>
      <c r="AK209" s="1186" t="s">
        <v>429</v>
      </c>
      <c r="AL209" s="1187"/>
      <c r="AM209" s="1187"/>
      <c r="AN209" s="1187"/>
      <c r="AO209" s="1187"/>
      <c r="AP209" s="1187"/>
      <c r="AQ209" s="750">
        <v>2815325822</v>
      </c>
      <c r="AR209" s="846">
        <v>1036100000</v>
      </c>
      <c r="AS209" s="768">
        <v>1779225822</v>
      </c>
      <c r="AT209" s="753">
        <v>0</v>
      </c>
      <c r="AU209" s="846">
        <v>401300000</v>
      </c>
      <c r="AV209" s="768">
        <v>634800000</v>
      </c>
      <c r="AW209" s="849">
        <v>0</v>
      </c>
      <c r="AX209" s="768">
        <v>401300000</v>
      </c>
      <c r="AY209" s="849">
        <v>0</v>
      </c>
      <c r="AZ209" s="769">
        <v>0</v>
      </c>
      <c r="BA209" s="753">
        <v>0</v>
      </c>
      <c r="BB209" s="753">
        <v>0</v>
      </c>
      <c r="BC209" s="753">
        <v>0</v>
      </c>
      <c r="BE209" s="752">
        <f t="shared" si="13"/>
        <v>0.142541228039786</v>
      </c>
    </row>
    <row r="210" spans="1:57" s="751" customFormat="1" ht="16.5" x14ac:dyDescent="0.2">
      <c r="A210" s="755" t="str">
        <f t="shared" si="14"/>
        <v>C25021000103115</v>
      </c>
      <c r="B210" s="1192" t="s">
        <v>102</v>
      </c>
      <c r="C210" s="1185"/>
      <c r="D210" s="1192" t="s">
        <v>330</v>
      </c>
      <c r="E210" s="1185"/>
      <c r="F210" s="1192" t="s">
        <v>332</v>
      </c>
      <c r="G210" s="1185"/>
      <c r="H210" s="1192" t="s">
        <v>287</v>
      </c>
      <c r="I210" s="1185"/>
      <c r="J210" s="1192" t="s">
        <v>288</v>
      </c>
      <c r="K210" s="1185"/>
      <c r="L210" s="1185"/>
      <c r="M210" s="1192" t="s">
        <v>297</v>
      </c>
      <c r="N210" s="1185"/>
      <c r="O210" s="1185"/>
      <c r="P210" s="1192" t="s">
        <v>287</v>
      </c>
      <c r="Q210" s="1185"/>
      <c r="R210" s="1193"/>
      <c r="S210" s="1187"/>
      <c r="T210" s="1194" t="s">
        <v>340</v>
      </c>
      <c r="U210" s="1185"/>
      <c r="V210" s="1185"/>
      <c r="W210" s="1185"/>
      <c r="X210" s="1185"/>
      <c r="Y210" s="1185"/>
      <c r="Z210" s="1185"/>
      <c r="AA210" s="1185"/>
      <c r="AB210" s="1193" t="s">
        <v>281</v>
      </c>
      <c r="AC210" s="1187"/>
      <c r="AD210" s="1187"/>
      <c r="AE210" s="1187"/>
      <c r="AF210" s="1187"/>
      <c r="AG210" s="1193" t="s">
        <v>282</v>
      </c>
      <c r="AH210" s="1187"/>
      <c r="AI210" s="1187"/>
      <c r="AJ210" s="763" t="s">
        <v>294</v>
      </c>
      <c r="AK210" s="1195" t="s">
        <v>429</v>
      </c>
      <c r="AL210" s="1187"/>
      <c r="AM210" s="1187"/>
      <c r="AN210" s="1187"/>
      <c r="AO210" s="1187"/>
      <c r="AP210" s="1187"/>
      <c r="AQ210" s="756">
        <v>1217200000</v>
      </c>
      <c r="AR210" s="847">
        <v>626800000</v>
      </c>
      <c r="AS210" s="773">
        <v>590400000</v>
      </c>
      <c r="AT210" s="757">
        <v>0</v>
      </c>
      <c r="AU210" s="847">
        <v>401300000</v>
      </c>
      <c r="AV210" s="773">
        <v>225500000</v>
      </c>
      <c r="AW210" s="848">
        <v>0</v>
      </c>
      <c r="AX210" s="773">
        <v>401300000</v>
      </c>
      <c r="AY210" s="848">
        <v>0</v>
      </c>
      <c r="AZ210" s="774">
        <v>0</v>
      </c>
      <c r="BA210" s="757">
        <v>0</v>
      </c>
      <c r="BB210" s="757">
        <v>0</v>
      </c>
      <c r="BC210" s="757">
        <v>0</v>
      </c>
      <c r="BE210" s="752">
        <f t="shared" si="13"/>
        <v>0.32969109431482091</v>
      </c>
    </row>
    <row r="211" spans="1:57" s="751" customFormat="1" ht="16.5" x14ac:dyDescent="0.2">
      <c r="A211" s="755" t="str">
        <f t="shared" si="14"/>
        <v>C25021000103215</v>
      </c>
      <c r="B211" s="1192" t="s">
        <v>102</v>
      </c>
      <c r="C211" s="1185"/>
      <c r="D211" s="1192" t="s">
        <v>330</v>
      </c>
      <c r="E211" s="1185"/>
      <c r="F211" s="1192" t="s">
        <v>332</v>
      </c>
      <c r="G211" s="1185"/>
      <c r="H211" s="1192" t="s">
        <v>287</v>
      </c>
      <c r="I211" s="1185"/>
      <c r="J211" s="1192" t="s">
        <v>288</v>
      </c>
      <c r="K211" s="1185"/>
      <c r="L211" s="1185"/>
      <c r="M211" s="1192" t="s">
        <v>297</v>
      </c>
      <c r="N211" s="1185"/>
      <c r="O211" s="1185"/>
      <c r="P211" s="1192" t="s">
        <v>290</v>
      </c>
      <c r="Q211" s="1185"/>
      <c r="R211" s="1193"/>
      <c r="S211" s="1187"/>
      <c r="T211" s="1194" t="s">
        <v>335</v>
      </c>
      <c r="U211" s="1185"/>
      <c r="V211" s="1185"/>
      <c r="W211" s="1185"/>
      <c r="X211" s="1185"/>
      <c r="Y211" s="1185"/>
      <c r="Z211" s="1185"/>
      <c r="AA211" s="1185"/>
      <c r="AB211" s="1193" t="s">
        <v>281</v>
      </c>
      <c r="AC211" s="1187"/>
      <c r="AD211" s="1187"/>
      <c r="AE211" s="1187"/>
      <c r="AF211" s="1187"/>
      <c r="AG211" s="1193" t="s">
        <v>282</v>
      </c>
      <c r="AH211" s="1187"/>
      <c r="AI211" s="1187"/>
      <c r="AJ211" s="763" t="s">
        <v>294</v>
      </c>
      <c r="AK211" s="1195" t="s">
        <v>429</v>
      </c>
      <c r="AL211" s="1187"/>
      <c r="AM211" s="1187"/>
      <c r="AN211" s="1187"/>
      <c r="AO211" s="1187"/>
      <c r="AP211" s="1187"/>
      <c r="AQ211" s="756">
        <v>228000000</v>
      </c>
      <c r="AR211" s="847">
        <v>228000000</v>
      </c>
      <c r="AS211" s="774">
        <v>0</v>
      </c>
      <c r="AT211" s="757">
        <v>0</v>
      </c>
      <c r="AU211" s="848">
        <v>0</v>
      </c>
      <c r="AV211" s="773">
        <v>228000000</v>
      </c>
      <c r="AW211" s="848">
        <v>0</v>
      </c>
      <c r="AX211" s="774">
        <v>0</v>
      </c>
      <c r="AY211" s="848">
        <v>0</v>
      </c>
      <c r="AZ211" s="774">
        <v>0</v>
      </c>
      <c r="BA211" s="757">
        <v>0</v>
      </c>
      <c r="BB211" s="757">
        <v>0</v>
      </c>
      <c r="BC211" s="757">
        <v>0</v>
      </c>
      <c r="BE211" s="752">
        <f t="shared" si="13"/>
        <v>0</v>
      </c>
    </row>
    <row r="212" spans="1:57" s="751" customFormat="1" ht="16.5" x14ac:dyDescent="0.2">
      <c r="A212" s="755" t="str">
        <f t="shared" si="14"/>
        <v>C25021000103315</v>
      </c>
      <c r="B212" s="1192" t="s">
        <v>102</v>
      </c>
      <c r="C212" s="1185"/>
      <c r="D212" s="1192" t="s">
        <v>330</v>
      </c>
      <c r="E212" s="1185"/>
      <c r="F212" s="1192" t="s">
        <v>332</v>
      </c>
      <c r="G212" s="1185"/>
      <c r="H212" s="1192" t="s">
        <v>287</v>
      </c>
      <c r="I212" s="1185"/>
      <c r="J212" s="1192" t="s">
        <v>288</v>
      </c>
      <c r="K212" s="1185"/>
      <c r="L212" s="1185"/>
      <c r="M212" s="1192" t="s">
        <v>297</v>
      </c>
      <c r="N212" s="1185"/>
      <c r="O212" s="1185"/>
      <c r="P212" s="1192" t="s">
        <v>297</v>
      </c>
      <c r="Q212" s="1185"/>
      <c r="R212" s="1193"/>
      <c r="S212" s="1187"/>
      <c r="T212" s="1194" t="s">
        <v>336</v>
      </c>
      <c r="U212" s="1185"/>
      <c r="V212" s="1185"/>
      <c r="W212" s="1185"/>
      <c r="X212" s="1185"/>
      <c r="Y212" s="1185"/>
      <c r="Z212" s="1185"/>
      <c r="AA212" s="1185"/>
      <c r="AB212" s="1193" t="s">
        <v>281</v>
      </c>
      <c r="AC212" s="1187"/>
      <c r="AD212" s="1187"/>
      <c r="AE212" s="1187"/>
      <c r="AF212" s="1187"/>
      <c r="AG212" s="1193" t="s">
        <v>282</v>
      </c>
      <c r="AH212" s="1187"/>
      <c r="AI212" s="1187"/>
      <c r="AJ212" s="763" t="s">
        <v>294</v>
      </c>
      <c r="AK212" s="1195" t="s">
        <v>429</v>
      </c>
      <c r="AL212" s="1187"/>
      <c r="AM212" s="1187"/>
      <c r="AN212" s="1187"/>
      <c r="AO212" s="1187"/>
      <c r="AP212" s="1187"/>
      <c r="AQ212" s="756">
        <v>164000000</v>
      </c>
      <c r="AR212" s="847">
        <v>164000000</v>
      </c>
      <c r="AS212" s="774">
        <v>0</v>
      </c>
      <c r="AT212" s="757">
        <v>0</v>
      </c>
      <c r="AU212" s="848">
        <v>0</v>
      </c>
      <c r="AV212" s="773">
        <v>164000000</v>
      </c>
      <c r="AW212" s="848">
        <v>0</v>
      </c>
      <c r="AX212" s="774">
        <v>0</v>
      </c>
      <c r="AY212" s="848">
        <v>0</v>
      </c>
      <c r="AZ212" s="774">
        <v>0</v>
      </c>
      <c r="BA212" s="757">
        <v>0</v>
      </c>
      <c r="BB212" s="757">
        <v>0</v>
      </c>
      <c r="BC212" s="757">
        <v>0</v>
      </c>
      <c r="BE212" s="752">
        <f t="shared" si="13"/>
        <v>0</v>
      </c>
    </row>
    <row r="213" spans="1:57" s="751" customFormat="1" ht="16.5" x14ac:dyDescent="0.2">
      <c r="A213" s="755" t="str">
        <f t="shared" si="14"/>
        <v>C25021000103415</v>
      </c>
      <c r="B213" s="1192" t="s">
        <v>102</v>
      </c>
      <c r="C213" s="1185"/>
      <c r="D213" s="1192" t="s">
        <v>330</v>
      </c>
      <c r="E213" s="1185"/>
      <c r="F213" s="1192" t="s">
        <v>332</v>
      </c>
      <c r="G213" s="1185"/>
      <c r="H213" s="1192" t="s">
        <v>287</v>
      </c>
      <c r="I213" s="1185"/>
      <c r="J213" s="1192" t="s">
        <v>288</v>
      </c>
      <c r="K213" s="1185"/>
      <c r="L213" s="1185"/>
      <c r="M213" s="1192" t="s">
        <v>297</v>
      </c>
      <c r="N213" s="1185"/>
      <c r="O213" s="1185"/>
      <c r="P213" s="1192" t="s">
        <v>291</v>
      </c>
      <c r="Q213" s="1185"/>
      <c r="R213" s="1193"/>
      <c r="S213" s="1187"/>
      <c r="T213" s="1194" t="s">
        <v>87</v>
      </c>
      <c r="U213" s="1185"/>
      <c r="V213" s="1185"/>
      <c r="W213" s="1185"/>
      <c r="X213" s="1185"/>
      <c r="Y213" s="1185"/>
      <c r="Z213" s="1185"/>
      <c r="AA213" s="1185"/>
      <c r="AB213" s="1193" t="s">
        <v>281</v>
      </c>
      <c r="AC213" s="1187"/>
      <c r="AD213" s="1187"/>
      <c r="AE213" s="1187"/>
      <c r="AF213" s="1187"/>
      <c r="AG213" s="1193" t="s">
        <v>282</v>
      </c>
      <c r="AH213" s="1187"/>
      <c r="AI213" s="1187"/>
      <c r="AJ213" s="763" t="s">
        <v>294</v>
      </c>
      <c r="AK213" s="1195" t="s">
        <v>429</v>
      </c>
      <c r="AL213" s="1187"/>
      <c r="AM213" s="1187"/>
      <c r="AN213" s="1187"/>
      <c r="AO213" s="1187"/>
      <c r="AP213" s="1187"/>
      <c r="AQ213" s="756">
        <v>361540000</v>
      </c>
      <c r="AR213" s="847">
        <v>17300000</v>
      </c>
      <c r="AS213" s="773">
        <v>344240000</v>
      </c>
      <c r="AT213" s="757">
        <v>0</v>
      </c>
      <c r="AU213" s="848">
        <v>0</v>
      </c>
      <c r="AV213" s="773">
        <v>17300000</v>
      </c>
      <c r="AW213" s="848">
        <v>0</v>
      </c>
      <c r="AX213" s="774">
        <v>0</v>
      </c>
      <c r="AY213" s="848">
        <v>0</v>
      </c>
      <c r="AZ213" s="774">
        <v>0</v>
      </c>
      <c r="BA213" s="757">
        <v>0</v>
      </c>
      <c r="BB213" s="757">
        <v>0</v>
      </c>
      <c r="BC213" s="757">
        <v>0</v>
      </c>
      <c r="BE213" s="752">
        <f t="shared" si="13"/>
        <v>0</v>
      </c>
    </row>
    <row r="214" spans="1:57" s="751" customFormat="1" ht="16.5" x14ac:dyDescent="0.2">
      <c r="A214" s="755" t="str">
        <f t="shared" si="14"/>
        <v>C250210001031115</v>
      </c>
      <c r="B214" s="1192" t="s">
        <v>102</v>
      </c>
      <c r="C214" s="1185"/>
      <c r="D214" s="1192" t="s">
        <v>330</v>
      </c>
      <c r="E214" s="1185"/>
      <c r="F214" s="1192" t="s">
        <v>332</v>
      </c>
      <c r="G214" s="1185"/>
      <c r="H214" s="1192" t="s">
        <v>287</v>
      </c>
      <c r="I214" s="1185"/>
      <c r="J214" s="1192" t="s">
        <v>288</v>
      </c>
      <c r="K214" s="1185"/>
      <c r="L214" s="1185"/>
      <c r="M214" s="1192" t="s">
        <v>297</v>
      </c>
      <c r="N214" s="1185"/>
      <c r="O214" s="1185"/>
      <c r="P214" s="1192" t="s">
        <v>83</v>
      </c>
      <c r="Q214" s="1185"/>
      <c r="R214" s="1193"/>
      <c r="S214" s="1187"/>
      <c r="T214" s="1194" t="s">
        <v>338</v>
      </c>
      <c r="U214" s="1185"/>
      <c r="V214" s="1185"/>
      <c r="W214" s="1185"/>
      <c r="X214" s="1185"/>
      <c r="Y214" s="1185"/>
      <c r="Z214" s="1185"/>
      <c r="AA214" s="1185"/>
      <c r="AB214" s="1193" t="s">
        <v>281</v>
      </c>
      <c r="AC214" s="1187"/>
      <c r="AD214" s="1187"/>
      <c r="AE214" s="1187"/>
      <c r="AF214" s="1187"/>
      <c r="AG214" s="1193" t="s">
        <v>282</v>
      </c>
      <c r="AH214" s="1187"/>
      <c r="AI214" s="1187"/>
      <c r="AJ214" s="763" t="s">
        <v>294</v>
      </c>
      <c r="AK214" s="1195" t="s">
        <v>429</v>
      </c>
      <c r="AL214" s="1187"/>
      <c r="AM214" s="1187"/>
      <c r="AN214" s="1187"/>
      <c r="AO214" s="1187"/>
      <c r="AP214" s="1187"/>
      <c r="AQ214" s="756">
        <v>844585822</v>
      </c>
      <c r="AR214" s="848">
        <v>0</v>
      </c>
      <c r="AS214" s="773">
        <v>844585822</v>
      </c>
      <c r="AT214" s="757">
        <v>0</v>
      </c>
      <c r="AU214" s="848">
        <v>0</v>
      </c>
      <c r="AV214" s="774">
        <v>0</v>
      </c>
      <c r="AW214" s="848">
        <v>0</v>
      </c>
      <c r="AX214" s="774">
        <v>0</v>
      </c>
      <c r="AY214" s="848">
        <v>0</v>
      </c>
      <c r="AZ214" s="774">
        <v>0</v>
      </c>
      <c r="BA214" s="757">
        <v>0</v>
      </c>
      <c r="BB214" s="757">
        <v>0</v>
      </c>
      <c r="BC214" s="757">
        <v>0</v>
      </c>
      <c r="BE214" s="752">
        <f t="shared" si="13"/>
        <v>0</v>
      </c>
    </row>
    <row r="215" spans="1:57" s="830" customFormat="1" ht="16.5" x14ac:dyDescent="0.2">
      <c r="A215" s="831" t="str">
        <f t="shared" si="14"/>
        <v>C25021000210</v>
      </c>
      <c r="B215" s="1208" t="s">
        <v>102</v>
      </c>
      <c r="C215" s="1209"/>
      <c r="D215" s="1208" t="s">
        <v>330</v>
      </c>
      <c r="E215" s="1209"/>
      <c r="F215" s="1208" t="s">
        <v>332</v>
      </c>
      <c r="G215" s="1209"/>
      <c r="H215" s="1208" t="s">
        <v>290</v>
      </c>
      <c r="I215" s="1209"/>
      <c r="J215" s="1208"/>
      <c r="K215" s="1209"/>
      <c r="L215" s="1209"/>
      <c r="M215" s="1208"/>
      <c r="N215" s="1209"/>
      <c r="O215" s="1209"/>
      <c r="P215" s="1208"/>
      <c r="Q215" s="1209"/>
      <c r="R215" s="1210"/>
      <c r="S215" s="1207"/>
      <c r="T215" s="1211" t="s">
        <v>326</v>
      </c>
      <c r="U215" s="1209"/>
      <c r="V215" s="1209"/>
      <c r="W215" s="1209"/>
      <c r="X215" s="1209"/>
      <c r="Y215" s="1209"/>
      <c r="Z215" s="1209"/>
      <c r="AA215" s="1209"/>
      <c r="AB215" s="1210" t="s">
        <v>281</v>
      </c>
      <c r="AC215" s="1207"/>
      <c r="AD215" s="1207"/>
      <c r="AE215" s="1207"/>
      <c r="AF215" s="1207"/>
      <c r="AG215" s="1210" t="s">
        <v>282</v>
      </c>
      <c r="AH215" s="1207"/>
      <c r="AI215" s="1207"/>
      <c r="AJ215" s="832" t="s">
        <v>68</v>
      </c>
      <c r="AK215" s="1206" t="s">
        <v>283</v>
      </c>
      <c r="AL215" s="1207"/>
      <c r="AM215" s="1187"/>
      <c r="AN215" s="1187"/>
      <c r="AO215" s="1187"/>
      <c r="AP215" s="1207"/>
      <c r="AQ215" s="833">
        <v>1600000000</v>
      </c>
      <c r="AR215" s="847">
        <v>1488599460</v>
      </c>
      <c r="AS215" s="833">
        <v>111400540</v>
      </c>
      <c r="AT215" s="834">
        <v>0</v>
      </c>
      <c r="AU215" s="847">
        <v>1311759206</v>
      </c>
      <c r="AV215" s="833">
        <v>176840254</v>
      </c>
      <c r="AW215" s="847">
        <v>581481656</v>
      </c>
      <c r="AX215" s="833">
        <v>730277550</v>
      </c>
      <c r="AY215" s="847">
        <v>580882790</v>
      </c>
      <c r="AZ215" s="833">
        <v>598866</v>
      </c>
      <c r="BA215" s="833">
        <v>580882790</v>
      </c>
      <c r="BB215" s="834">
        <v>0</v>
      </c>
      <c r="BC215" s="833">
        <v>183673</v>
      </c>
      <c r="BE215" s="835">
        <f t="shared" si="13"/>
        <v>0.81984950374999999</v>
      </c>
    </row>
    <row r="216" spans="1:57" s="751" customFormat="1" ht="16.5" x14ac:dyDescent="0.2">
      <c r="A216" s="755" t="str">
        <f t="shared" si="14"/>
        <v>C250210002010</v>
      </c>
      <c r="B216" s="1184" t="s">
        <v>102</v>
      </c>
      <c r="C216" s="1185"/>
      <c r="D216" s="1184" t="s">
        <v>330</v>
      </c>
      <c r="E216" s="1185"/>
      <c r="F216" s="1184" t="s">
        <v>332</v>
      </c>
      <c r="G216" s="1185"/>
      <c r="H216" s="1184" t="s">
        <v>290</v>
      </c>
      <c r="I216" s="1185"/>
      <c r="J216" s="1184" t="s">
        <v>288</v>
      </c>
      <c r="K216" s="1185"/>
      <c r="L216" s="1185"/>
      <c r="M216" s="1184"/>
      <c r="N216" s="1185"/>
      <c r="O216" s="1185"/>
      <c r="P216" s="1184"/>
      <c r="Q216" s="1185"/>
      <c r="R216" s="1188"/>
      <c r="S216" s="1187"/>
      <c r="T216" s="1189" t="s">
        <v>326</v>
      </c>
      <c r="U216" s="1185"/>
      <c r="V216" s="1185"/>
      <c r="W216" s="1185"/>
      <c r="X216" s="1185"/>
      <c r="Y216" s="1185"/>
      <c r="Z216" s="1185"/>
      <c r="AA216" s="1185"/>
      <c r="AB216" s="1188" t="s">
        <v>281</v>
      </c>
      <c r="AC216" s="1187"/>
      <c r="AD216" s="1187"/>
      <c r="AE216" s="1187"/>
      <c r="AF216" s="1187"/>
      <c r="AG216" s="1188" t="s">
        <v>282</v>
      </c>
      <c r="AH216" s="1187"/>
      <c r="AI216" s="1187"/>
      <c r="AJ216" s="762" t="s">
        <v>68</v>
      </c>
      <c r="AK216" s="1186" t="s">
        <v>283</v>
      </c>
      <c r="AL216" s="1187"/>
      <c r="AM216" s="1187"/>
      <c r="AN216" s="1187"/>
      <c r="AO216" s="1187"/>
      <c r="AP216" s="1187"/>
      <c r="AQ216" s="750">
        <v>1600000000</v>
      </c>
      <c r="AR216" s="846">
        <v>1488599460</v>
      </c>
      <c r="AS216" s="768">
        <v>111400540</v>
      </c>
      <c r="AT216" s="753">
        <v>0</v>
      </c>
      <c r="AU216" s="846">
        <v>1311759206</v>
      </c>
      <c r="AV216" s="768">
        <v>176840254</v>
      </c>
      <c r="AW216" s="846">
        <v>581481656</v>
      </c>
      <c r="AX216" s="768">
        <v>730277550</v>
      </c>
      <c r="AY216" s="846">
        <v>580882790</v>
      </c>
      <c r="AZ216" s="768">
        <v>598866</v>
      </c>
      <c r="BA216" s="750">
        <v>580882790</v>
      </c>
      <c r="BB216" s="753">
        <v>0</v>
      </c>
      <c r="BC216" s="750">
        <v>183673</v>
      </c>
      <c r="BE216" s="752">
        <f t="shared" si="13"/>
        <v>0.81984950374999999</v>
      </c>
    </row>
    <row r="217" spans="1:57" s="751" customFormat="1" ht="16.5" x14ac:dyDescent="0.2">
      <c r="A217" s="755" t="str">
        <f t="shared" si="14"/>
        <v>C2502100020110</v>
      </c>
      <c r="B217" s="1184" t="s">
        <v>102</v>
      </c>
      <c r="C217" s="1185"/>
      <c r="D217" s="1184" t="s">
        <v>330</v>
      </c>
      <c r="E217" s="1185"/>
      <c r="F217" s="1184" t="s">
        <v>332</v>
      </c>
      <c r="G217" s="1185"/>
      <c r="H217" s="1184" t="s">
        <v>290</v>
      </c>
      <c r="I217" s="1185"/>
      <c r="J217" s="1184" t="s">
        <v>288</v>
      </c>
      <c r="K217" s="1185"/>
      <c r="L217" s="1185"/>
      <c r="M217" s="1184" t="s">
        <v>287</v>
      </c>
      <c r="N217" s="1185"/>
      <c r="O217" s="1185"/>
      <c r="P217" s="1184"/>
      <c r="Q217" s="1185"/>
      <c r="R217" s="1188"/>
      <c r="S217" s="1187"/>
      <c r="T217" s="1189" t="s">
        <v>339</v>
      </c>
      <c r="U217" s="1185"/>
      <c r="V217" s="1185"/>
      <c r="W217" s="1185"/>
      <c r="X217" s="1185"/>
      <c r="Y217" s="1185"/>
      <c r="Z217" s="1185"/>
      <c r="AA217" s="1185"/>
      <c r="AB217" s="1188" t="s">
        <v>281</v>
      </c>
      <c r="AC217" s="1187"/>
      <c r="AD217" s="1187"/>
      <c r="AE217" s="1187"/>
      <c r="AF217" s="1187"/>
      <c r="AG217" s="1188" t="s">
        <v>282</v>
      </c>
      <c r="AH217" s="1187"/>
      <c r="AI217" s="1187"/>
      <c r="AJ217" s="762" t="s">
        <v>68</v>
      </c>
      <c r="AK217" s="1186" t="s">
        <v>283</v>
      </c>
      <c r="AL217" s="1187"/>
      <c r="AM217" s="1187"/>
      <c r="AN217" s="1187"/>
      <c r="AO217" s="1187"/>
      <c r="AP217" s="1187"/>
      <c r="AQ217" s="750">
        <v>374740540</v>
      </c>
      <c r="AR217" s="846">
        <v>300000000</v>
      </c>
      <c r="AS217" s="768">
        <v>74740540</v>
      </c>
      <c r="AT217" s="753">
        <v>0</v>
      </c>
      <c r="AU217" s="846">
        <v>285572882</v>
      </c>
      <c r="AV217" s="768">
        <v>14427118</v>
      </c>
      <c r="AW217" s="846">
        <v>79092005</v>
      </c>
      <c r="AX217" s="768">
        <v>206480877</v>
      </c>
      <c r="AY217" s="846">
        <v>79092005</v>
      </c>
      <c r="AZ217" s="769">
        <v>0</v>
      </c>
      <c r="BA217" s="750">
        <v>79092005</v>
      </c>
      <c r="BB217" s="753">
        <v>0</v>
      </c>
      <c r="BC217" s="750">
        <v>183673</v>
      </c>
      <c r="BE217" s="752">
        <f t="shared" si="13"/>
        <v>0.76205494607015301</v>
      </c>
    </row>
    <row r="218" spans="1:57" s="751" customFormat="1" ht="16.5" x14ac:dyDescent="0.2">
      <c r="A218" s="755" t="str">
        <f t="shared" si="14"/>
        <v>C25021000201110</v>
      </c>
      <c r="B218" s="1192" t="s">
        <v>102</v>
      </c>
      <c r="C218" s="1185"/>
      <c r="D218" s="1192" t="s">
        <v>330</v>
      </c>
      <c r="E218" s="1185"/>
      <c r="F218" s="1192" t="s">
        <v>332</v>
      </c>
      <c r="G218" s="1185"/>
      <c r="H218" s="1192" t="s">
        <v>290</v>
      </c>
      <c r="I218" s="1185"/>
      <c r="J218" s="1192" t="s">
        <v>288</v>
      </c>
      <c r="K218" s="1185"/>
      <c r="L218" s="1185"/>
      <c r="M218" s="1192" t="s">
        <v>287</v>
      </c>
      <c r="N218" s="1185"/>
      <c r="O218" s="1185"/>
      <c r="P218" s="1192" t="s">
        <v>287</v>
      </c>
      <c r="Q218" s="1185"/>
      <c r="R218" s="1193"/>
      <c r="S218" s="1187"/>
      <c r="T218" s="1194" t="s">
        <v>340</v>
      </c>
      <c r="U218" s="1185"/>
      <c r="V218" s="1185"/>
      <c r="W218" s="1185"/>
      <c r="X218" s="1185"/>
      <c r="Y218" s="1185"/>
      <c r="Z218" s="1185"/>
      <c r="AA218" s="1185"/>
      <c r="AB218" s="1193" t="s">
        <v>281</v>
      </c>
      <c r="AC218" s="1187"/>
      <c r="AD218" s="1187"/>
      <c r="AE218" s="1187"/>
      <c r="AF218" s="1187"/>
      <c r="AG218" s="1193" t="s">
        <v>282</v>
      </c>
      <c r="AH218" s="1187"/>
      <c r="AI218" s="1187"/>
      <c r="AJ218" s="763" t="s">
        <v>68</v>
      </c>
      <c r="AK218" s="1195" t="s">
        <v>283</v>
      </c>
      <c r="AL218" s="1187"/>
      <c r="AM218" s="1187"/>
      <c r="AN218" s="1187"/>
      <c r="AO218" s="1187"/>
      <c r="AP218" s="1187"/>
      <c r="AQ218" s="756">
        <v>169740540</v>
      </c>
      <c r="AR218" s="847">
        <v>95000000</v>
      </c>
      <c r="AS218" s="773">
        <v>74740540</v>
      </c>
      <c r="AT218" s="757">
        <v>0</v>
      </c>
      <c r="AU218" s="847">
        <v>81000000</v>
      </c>
      <c r="AV218" s="773">
        <v>14000000</v>
      </c>
      <c r="AW218" s="847">
        <v>19500000</v>
      </c>
      <c r="AX218" s="773">
        <v>61500000</v>
      </c>
      <c r="AY218" s="847">
        <v>19500000</v>
      </c>
      <c r="AZ218" s="774">
        <v>0</v>
      </c>
      <c r="BA218" s="756">
        <v>19500000</v>
      </c>
      <c r="BB218" s="757">
        <v>0</v>
      </c>
      <c r="BC218" s="757">
        <v>0</v>
      </c>
      <c r="BE218" s="752">
        <f t="shared" si="13"/>
        <v>0.47719890604801896</v>
      </c>
    </row>
    <row r="219" spans="1:57" s="751" customFormat="1" ht="16.5" x14ac:dyDescent="0.2">
      <c r="A219" s="755" t="str">
        <f t="shared" si="14"/>
        <v>C25021000201210</v>
      </c>
      <c r="B219" s="1192" t="s">
        <v>102</v>
      </c>
      <c r="C219" s="1185"/>
      <c r="D219" s="1192" t="s">
        <v>330</v>
      </c>
      <c r="E219" s="1185"/>
      <c r="F219" s="1192" t="s">
        <v>332</v>
      </c>
      <c r="G219" s="1185"/>
      <c r="H219" s="1192" t="s">
        <v>290</v>
      </c>
      <c r="I219" s="1185"/>
      <c r="J219" s="1192" t="s">
        <v>288</v>
      </c>
      <c r="K219" s="1185"/>
      <c r="L219" s="1185"/>
      <c r="M219" s="1192" t="s">
        <v>287</v>
      </c>
      <c r="N219" s="1185"/>
      <c r="O219" s="1185"/>
      <c r="P219" s="1192" t="s">
        <v>290</v>
      </c>
      <c r="Q219" s="1185"/>
      <c r="R219" s="1193"/>
      <c r="S219" s="1187"/>
      <c r="T219" s="1194" t="s">
        <v>335</v>
      </c>
      <c r="U219" s="1185"/>
      <c r="V219" s="1185"/>
      <c r="W219" s="1185"/>
      <c r="X219" s="1185"/>
      <c r="Y219" s="1185"/>
      <c r="Z219" s="1185"/>
      <c r="AA219" s="1185"/>
      <c r="AB219" s="1193" t="s">
        <v>281</v>
      </c>
      <c r="AC219" s="1187"/>
      <c r="AD219" s="1187"/>
      <c r="AE219" s="1187"/>
      <c r="AF219" s="1187"/>
      <c r="AG219" s="1193" t="s">
        <v>282</v>
      </c>
      <c r="AH219" s="1187"/>
      <c r="AI219" s="1187"/>
      <c r="AJ219" s="763" t="s">
        <v>68</v>
      </c>
      <c r="AK219" s="1195" t="s">
        <v>283</v>
      </c>
      <c r="AL219" s="1187"/>
      <c r="AM219" s="1187"/>
      <c r="AN219" s="1187"/>
      <c r="AO219" s="1187"/>
      <c r="AP219" s="1187"/>
      <c r="AQ219" s="756">
        <v>175000000</v>
      </c>
      <c r="AR219" s="847">
        <v>175000000</v>
      </c>
      <c r="AS219" s="774">
        <v>0</v>
      </c>
      <c r="AT219" s="757">
        <v>0</v>
      </c>
      <c r="AU219" s="847">
        <v>175000000</v>
      </c>
      <c r="AV219" s="774">
        <v>0</v>
      </c>
      <c r="AW219" s="847">
        <v>36405533</v>
      </c>
      <c r="AX219" s="773">
        <v>138594467</v>
      </c>
      <c r="AY219" s="847">
        <v>36405533</v>
      </c>
      <c r="AZ219" s="774">
        <v>0</v>
      </c>
      <c r="BA219" s="756">
        <v>36405533</v>
      </c>
      <c r="BB219" s="757">
        <v>0</v>
      </c>
      <c r="BC219" s="757">
        <v>0</v>
      </c>
      <c r="BE219" s="752">
        <f t="shared" si="13"/>
        <v>1</v>
      </c>
    </row>
    <row r="220" spans="1:57" s="751" customFormat="1" ht="16.5" x14ac:dyDescent="0.2">
      <c r="A220" s="755" t="str">
        <f t="shared" si="14"/>
        <v>C25021000201310</v>
      </c>
      <c r="B220" s="1192" t="s">
        <v>102</v>
      </c>
      <c r="C220" s="1185"/>
      <c r="D220" s="1192" t="s">
        <v>330</v>
      </c>
      <c r="E220" s="1185"/>
      <c r="F220" s="1192" t="s">
        <v>332</v>
      </c>
      <c r="G220" s="1185"/>
      <c r="H220" s="1192" t="s">
        <v>290</v>
      </c>
      <c r="I220" s="1185"/>
      <c r="J220" s="1192" t="s">
        <v>288</v>
      </c>
      <c r="K220" s="1185"/>
      <c r="L220" s="1185"/>
      <c r="M220" s="1192" t="s">
        <v>287</v>
      </c>
      <c r="N220" s="1185"/>
      <c r="O220" s="1185"/>
      <c r="P220" s="1192" t="s">
        <v>297</v>
      </c>
      <c r="Q220" s="1185"/>
      <c r="R220" s="1193"/>
      <c r="S220" s="1187"/>
      <c r="T220" s="1194" t="s">
        <v>336</v>
      </c>
      <c r="U220" s="1185"/>
      <c r="V220" s="1185"/>
      <c r="W220" s="1185"/>
      <c r="X220" s="1185"/>
      <c r="Y220" s="1185"/>
      <c r="Z220" s="1185"/>
      <c r="AA220" s="1185"/>
      <c r="AB220" s="1193" t="s">
        <v>281</v>
      </c>
      <c r="AC220" s="1187"/>
      <c r="AD220" s="1187"/>
      <c r="AE220" s="1187"/>
      <c r="AF220" s="1187"/>
      <c r="AG220" s="1193" t="s">
        <v>282</v>
      </c>
      <c r="AH220" s="1187"/>
      <c r="AI220" s="1187"/>
      <c r="AJ220" s="763" t="s">
        <v>68</v>
      </c>
      <c r="AK220" s="1195" t="s">
        <v>283</v>
      </c>
      <c r="AL220" s="1187"/>
      <c r="AM220" s="1187"/>
      <c r="AN220" s="1187"/>
      <c r="AO220" s="1187"/>
      <c r="AP220" s="1187"/>
      <c r="AQ220" s="756">
        <v>5000000</v>
      </c>
      <c r="AR220" s="847">
        <v>5000000</v>
      </c>
      <c r="AS220" s="774">
        <v>0</v>
      </c>
      <c r="AT220" s="757">
        <v>0</v>
      </c>
      <c r="AU220" s="847">
        <v>5000000</v>
      </c>
      <c r="AV220" s="774">
        <v>0</v>
      </c>
      <c r="AW220" s="847">
        <v>1725973</v>
      </c>
      <c r="AX220" s="773">
        <v>3274027</v>
      </c>
      <c r="AY220" s="847">
        <v>1725973</v>
      </c>
      <c r="AZ220" s="774">
        <v>0</v>
      </c>
      <c r="BA220" s="756">
        <v>1725973</v>
      </c>
      <c r="BB220" s="757">
        <v>0</v>
      </c>
      <c r="BC220" s="756">
        <v>183673</v>
      </c>
      <c r="BE220" s="752">
        <f t="shared" si="13"/>
        <v>1</v>
      </c>
    </row>
    <row r="221" spans="1:57" s="751" customFormat="1" ht="16.5" x14ac:dyDescent="0.2">
      <c r="A221" s="755" t="str">
        <f t="shared" si="14"/>
        <v>C25021000201410</v>
      </c>
      <c r="B221" s="1192" t="s">
        <v>102</v>
      </c>
      <c r="C221" s="1185"/>
      <c r="D221" s="1192" t="s">
        <v>330</v>
      </c>
      <c r="E221" s="1185"/>
      <c r="F221" s="1192" t="s">
        <v>332</v>
      </c>
      <c r="G221" s="1185"/>
      <c r="H221" s="1192" t="s">
        <v>290</v>
      </c>
      <c r="I221" s="1185"/>
      <c r="J221" s="1192" t="s">
        <v>288</v>
      </c>
      <c r="K221" s="1185"/>
      <c r="L221" s="1185"/>
      <c r="M221" s="1192" t="s">
        <v>287</v>
      </c>
      <c r="N221" s="1185"/>
      <c r="O221" s="1185"/>
      <c r="P221" s="1192" t="s">
        <v>291</v>
      </c>
      <c r="Q221" s="1185"/>
      <c r="R221" s="1193"/>
      <c r="S221" s="1187"/>
      <c r="T221" s="1194" t="s">
        <v>87</v>
      </c>
      <c r="U221" s="1185"/>
      <c r="V221" s="1185"/>
      <c r="W221" s="1185"/>
      <c r="X221" s="1185"/>
      <c r="Y221" s="1185"/>
      <c r="Z221" s="1185"/>
      <c r="AA221" s="1185"/>
      <c r="AB221" s="1193" t="s">
        <v>281</v>
      </c>
      <c r="AC221" s="1187"/>
      <c r="AD221" s="1187"/>
      <c r="AE221" s="1187"/>
      <c r="AF221" s="1187"/>
      <c r="AG221" s="1193" t="s">
        <v>282</v>
      </c>
      <c r="AH221" s="1187"/>
      <c r="AI221" s="1187"/>
      <c r="AJ221" s="763" t="s">
        <v>68</v>
      </c>
      <c r="AK221" s="1195" t="s">
        <v>283</v>
      </c>
      <c r="AL221" s="1187"/>
      <c r="AM221" s="1187"/>
      <c r="AN221" s="1187"/>
      <c r="AO221" s="1187"/>
      <c r="AP221" s="1187"/>
      <c r="AQ221" s="756">
        <v>25000000</v>
      </c>
      <c r="AR221" s="847">
        <v>25000000</v>
      </c>
      <c r="AS221" s="774">
        <v>0</v>
      </c>
      <c r="AT221" s="757">
        <v>0</v>
      </c>
      <c r="AU221" s="847">
        <v>24572882</v>
      </c>
      <c r="AV221" s="773">
        <v>427118</v>
      </c>
      <c r="AW221" s="847">
        <v>21460499</v>
      </c>
      <c r="AX221" s="773">
        <v>3112383</v>
      </c>
      <c r="AY221" s="847">
        <v>21460499</v>
      </c>
      <c r="AZ221" s="774">
        <v>0</v>
      </c>
      <c r="BA221" s="756">
        <v>21460499</v>
      </c>
      <c r="BB221" s="757">
        <v>0</v>
      </c>
      <c r="BC221" s="757">
        <v>0</v>
      </c>
      <c r="BE221" s="752">
        <f t="shared" ref="BE221:BE284" si="15">+AU221/AQ221</f>
        <v>0.98291527999999995</v>
      </c>
    </row>
    <row r="222" spans="1:57" s="751" customFormat="1" ht="16.5" x14ac:dyDescent="0.2">
      <c r="A222" s="755" t="str">
        <f t="shared" si="14"/>
        <v>C2502100020210</v>
      </c>
      <c r="B222" s="1184" t="s">
        <v>102</v>
      </c>
      <c r="C222" s="1185"/>
      <c r="D222" s="1184" t="s">
        <v>330</v>
      </c>
      <c r="E222" s="1185"/>
      <c r="F222" s="1184" t="s">
        <v>332</v>
      </c>
      <c r="G222" s="1185"/>
      <c r="H222" s="1184" t="s">
        <v>290</v>
      </c>
      <c r="I222" s="1185"/>
      <c r="J222" s="1184" t="s">
        <v>288</v>
      </c>
      <c r="K222" s="1185"/>
      <c r="L222" s="1185"/>
      <c r="M222" s="1184" t="s">
        <v>290</v>
      </c>
      <c r="N222" s="1185"/>
      <c r="O222" s="1185"/>
      <c r="P222" s="1184"/>
      <c r="Q222" s="1185"/>
      <c r="R222" s="1188"/>
      <c r="S222" s="1187"/>
      <c r="T222" s="1189" t="s">
        <v>334</v>
      </c>
      <c r="U222" s="1185"/>
      <c r="V222" s="1185"/>
      <c r="W222" s="1185"/>
      <c r="X222" s="1185"/>
      <c r="Y222" s="1185"/>
      <c r="Z222" s="1185"/>
      <c r="AA222" s="1185"/>
      <c r="AB222" s="1188" t="s">
        <v>281</v>
      </c>
      <c r="AC222" s="1187"/>
      <c r="AD222" s="1187"/>
      <c r="AE222" s="1187"/>
      <c r="AF222" s="1187"/>
      <c r="AG222" s="1188" t="s">
        <v>282</v>
      </c>
      <c r="AH222" s="1187"/>
      <c r="AI222" s="1187"/>
      <c r="AJ222" s="762" t="s">
        <v>68</v>
      </c>
      <c r="AK222" s="1186" t="s">
        <v>283</v>
      </c>
      <c r="AL222" s="1187"/>
      <c r="AM222" s="1187"/>
      <c r="AN222" s="1187"/>
      <c r="AO222" s="1187"/>
      <c r="AP222" s="1187"/>
      <c r="AQ222" s="750">
        <v>1225259460</v>
      </c>
      <c r="AR222" s="846">
        <v>1188599460</v>
      </c>
      <c r="AS222" s="768">
        <v>36660000</v>
      </c>
      <c r="AT222" s="753">
        <v>0</v>
      </c>
      <c r="AU222" s="846">
        <v>1026186324</v>
      </c>
      <c r="AV222" s="768">
        <v>162413136</v>
      </c>
      <c r="AW222" s="846">
        <v>502389651</v>
      </c>
      <c r="AX222" s="768">
        <v>523796673</v>
      </c>
      <c r="AY222" s="846">
        <v>501790785</v>
      </c>
      <c r="AZ222" s="768">
        <v>598866</v>
      </c>
      <c r="BA222" s="750">
        <v>501790785</v>
      </c>
      <c r="BB222" s="753">
        <v>0</v>
      </c>
      <c r="BC222" s="753">
        <v>0</v>
      </c>
      <c r="BE222" s="752">
        <f t="shared" si="15"/>
        <v>0.83752573026451071</v>
      </c>
    </row>
    <row r="223" spans="1:57" s="751" customFormat="1" ht="16.5" x14ac:dyDescent="0.2">
      <c r="A223" s="755" t="str">
        <f t="shared" si="14"/>
        <v>C25021000202110</v>
      </c>
      <c r="B223" s="1192" t="s">
        <v>102</v>
      </c>
      <c r="C223" s="1185"/>
      <c r="D223" s="1192" t="s">
        <v>330</v>
      </c>
      <c r="E223" s="1185"/>
      <c r="F223" s="1192" t="s">
        <v>332</v>
      </c>
      <c r="G223" s="1185"/>
      <c r="H223" s="1192" t="s">
        <v>290</v>
      </c>
      <c r="I223" s="1185"/>
      <c r="J223" s="1192" t="s">
        <v>288</v>
      </c>
      <c r="K223" s="1185"/>
      <c r="L223" s="1185"/>
      <c r="M223" s="1192" t="s">
        <v>290</v>
      </c>
      <c r="N223" s="1185"/>
      <c r="O223" s="1185"/>
      <c r="P223" s="1192" t="s">
        <v>287</v>
      </c>
      <c r="Q223" s="1185"/>
      <c r="R223" s="1193"/>
      <c r="S223" s="1187"/>
      <c r="T223" s="1194" t="s">
        <v>340</v>
      </c>
      <c r="U223" s="1185"/>
      <c r="V223" s="1185"/>
      <c r="W223" s="1185"/>
      <c r="X223" s="1185"/>
      <c r="Y223" s="1185"/>
      <c r="Z223" s="1185"/>
      <c r="AA223" s="1185"/>
      <c r="AB223" s="1193" t="s">
        <v>281</v>
      </c>
      <c r="AC223" s="1187"/>
      <c r="AD223" s="1187"/>
      <c r="AE223" s="1187"/>
      <c r="AF223" s="1187"/>
      <c r="AG223" s="1193" t="s">
        <v>282</v>
      </c>
      <c r="AH223" s="1187"/>
      <c r="AI223" s="1187"/>
      <c r="AJ223" s="763" t="s">
        <v>68</v>
      </c>
      <c r="AK223" s="1195" t="s">
        <v>283</v>
      </c>
      <c r="AL223" s="1187"/>
      <c r="AM223" s="1187"/>
      <c r="AN223" s="1187"/>
      <c r="AO223" s="1187"/>
      <c r="AP223" s="1187"/>
      <c r="AQ223" s="756">
        <v>172000000</v>
      </c>
      <c r="AR223" s="847">
        <v>135340000</v>
      </c>
      <c r="AS223" s="773">
        <v>36660000</v>
      </c>
      <c r="AT223" s="757">
        <v>0</v>
      </c>
      <c r="AU223" s="847">
        <v>135340000</v>
      </c>
      <c r="AV223" s="774">
        <v>0</v>
      </c>
      <c r="AW223" s="847">
        <v>82240000</v>
      </c>
      <c r="AX223" s="773">
        <v>53100000</v>
      </c>
      <c r="AY223" s="847">
        <v>82240000</v>
      </c>
      <c r="AZ223" s="774">
        <v>0</v>
      </c>
      <c r="BA223" s="756">
        <v>82240000</v>
      </c>
      <c r="BB223" s="757">
        <v>0</v>
      </c>
      <c r="BC223" s="757">
        <v>0</v>
      </c>
      <c r="BE223" s="752">
        <f t="shared" si="15"/>
        <v>0.78686046511627905</v>
      </c>
    </row>
    <row r="224" spans="1:57" s="751" customFormat="1" ht="16.5" x14ac:dyDescent="0.2">
      <c r="A224" s="755" t="str">
        <f t="shared" si="14"/>
        <v>C25021000202210</v>
      </c>
      <c r="B224" s="1192" t="s">
        <v>102</v>
      </c>
      <c r="C224" s="1185"/>
      <c r="D224" s="1192" t="s">
        <v>330</v>
      </c>
      <c r="E224" s="1185"/>
      <c r="F224" s="1192" t="s">
        <v>332</v>
      </c>
      <c r="G224" s="1185"/>
      <c r="H224" s="1192" t="s">
        <v>290</v>
      </c>
      <c r="I224" s="1185"/>
      <c r="J224" s="1192" t="s">
        <v>288</v>
      </c>
      <c r="K224" s="1185"/>
      <c r="L224" s="1185"/>
      <c r="M224" s="1192" t="s">
        <v>290</v>
      </c>
      <c r="N224" s="1185"/>
      <c r="O224" s="1185"/>
      <c r="P224" s="1192" t="s">
        <v>290</v>
      </c>
      <c r="Q224" s="1185"/>
      <c r="R224" s="1193"/>
      <c r="S224" s="1187"/>
      <c r="T224" s="1194" t="s">
        <v>335</v>
      </c>
      <c r="U224" s="1185"/>
      <c r="V224" s="1185"/>
      <c r="W224" s="1185"/>
      <c r="X224" s="1185"/>
      <c r="Y224" s="1185"/>
      <c r="Z224" s="1185"/>
      <c r="AA224" s="1185"/>
      <c r="AB224" s="1193" t="s">
        <v>281</v>
      </c>
      <c r="AC224" s="1187"/>
      <c r="AD224" s="1187"/>
      <c r="AE224" s="1187"/>
      <c r="AF224" s="1187"/>
      <c r="AG224" s="1193" t="s">
        <v>282</v>
      </c>
      <c r="AH224" s="1187"/>
      <c r="AI224" s="1187"/>
      <c r="AJ224" s="763" t="s">
        <v>68</v>
      </c>
      <c r="AK224" s="1195" t="s">
        <v>283</v>
      </c>
      <c r="AL224" s="1187"/>
      <c r="AM224" s="1187"/>
      <c r="AN224" s="1187"/>
      <c r="AO224" s="1187"/>
      <c r="AP224" s="1187"/>
      <c r="AQ224" s="756">
        <v>633400000</v>
      </c>
      <c r="AR224" s="847">
        <v>633400000</v>
      </c>
      <c r="AS224" s="774">
        <v>0</v>
      </c>
      <c r="AT224" s="757">
        <v>0</v>
      </c>
      <c r="AU224" s="847">
        <v>633400000</v>
      </c>
      <c r="AV224" s="774">
        <v>0</v>
      </c>
      <c r="AW224" s="847">
        <v>236859405</v>
      </c>
      <c r="AX224" s="773">
        <v>396540595</v>
      </c>
      <c r="AY224" s="847">
        <v>236859405</v>
      </c>
      <c r="AZ224" s="774">
        <v>0</v>
      </c>
      <c r="BA224" s="756">
        <v>236859405</v>
      </c>
      <c r="BB224" s="757">
        <v>0</v>
      </c>
      <c r="BC224" s="757">
        <v>0</v>
      </c>
      <c r="BE224" s="752">
        <f t="shared" si="15"/>
        <v>1</v>
      </c>
    </row>
    <row r="225" spans="1:57" s="751" customFormat="1" ht="16.5" x14ac:dyDescent="0.2">
      <c r="A225" s="755" t="str">
        <f t="shared" ref="A225:A288" si="16">+B225&amp;D225&amp;F225&amp;H225&amp;J225&amp;M225&amp;P225&amp;R225&amp;AJ225</f>
        <v>C25021000202310</v>
      </c>
      <c r="B225" s="1192" t="s">
        <v>102</v>
      </c>
      <c r="C225" s="1185"/>
      <c r="D225" s="1192" t="s">
        <v>330</v>
      </c>
      <c r="E225" s="1185"/>
      <c r="F225" s="1192" t="s">
        <v>332</v>
      </c>
      <c r="G225" s="1185"/>
      <c r="H225" s="1192" t="s">
        <v>290</v>
      </c>
      <c r="I225" s="1185"/>
      <c r="J225" s="1192" t="s">
        <v>288</v>
      </c>
      <c r="K225" s="1185"/>
      <c r="L225" s="1185"/>
      <c r="M225" s="1192" t="s">
        <v>290</v>
      </c>
      <c r="N225" s="1185"/>
      <c r="O225" s="1185"/>
      <c r="P225" s="1192" t="s">
        <v>297</v>
      </c>
      <c r="Q225" s="1185"/>
      <c r="R225" s="1193"/>
      <c r="S225" s="1187"/>
      <c r="T225" s="1194" t="s">
        <v>336</v>
      </c>
      <c r="U225" s="1185"/>
      <c r="V225" s="1185"/>
      <c r="W225" s="1185"/>
      <c r="X225" s="1185"/>
      <c r="Y225" s="1185"/>
      <c r="Z225" s="1185"/>
      <c r="AA225" s="1185"/>
      <c r="AB225" s="1193" t="s">
        <v>281</v>
      </c>
      <c r="AC225" s="1187"/>
      <c r="AD225" s="1187"/>
      <c r="AE225" s="1187"/>
      <c r="AF225" s="1187"/>
      <c r="AG225" s="1193" t="s">
        <v>282</v>
      </c>
      <c r="AH225" s="1187"/>
      <c r="AI225" s="1187"/>
      <c r="AJ225" s="763" t="s">
        <v>68</v>
      </c>
      <c r="AK225" s="1195" t="s">
        <v>283</v>
      </c>
      <c r="AL225" s="1187"/>
      <c r="AM225" s="1187"/>
      <c r="AN225" s="1187"/>
      <c r="AO225" s="1187"/>
      <c r="AP225" s="1187"/>
      <c r="AQ225" s="756">
        <v>160000000</v>
      </c>
      <c r="AR225" s="847">
        <v>160000000</v>
      </c>
      <c r="AS225" s="774">
        <v>0</v>
      </c>
      <c r="AT225" s="757">
        <v>0</v>
      </c>
      <c r="AU225" s="847">
        <v>120000000</v>
      </c>
      <c r="AV225" s="773">
        <v>40000000</v>
      </c>
      <c r="AW225" s="847">
        <v>84561965</v>
      </c>
      <c r="AX225" s="773">
        <v>35438035</v>
      </c>
      <c r="AY225" s="847">
        <v>84561965</v>
      </c>
      <c r="AZ225" s="774">
        <v>0</v>
      </c>
      <c r="BA225" s="756">
        <v>84561965</v>
      </c>
      <c r="BB225" s="757">
        <v>0</v>
      </c>
      <c r="BC225" s="757">
        <v>0</v>
      </c>
      <c r="BE225" s="752">
        <f t="shared" si="15"/>
        <v>0.75</v>
      </c>
    </row>
    <row r="226" spans="1:57" s="751" customFormat="1" ht="16.5" x14ac:dyDescent="0.2">
      <c r="A226" s="755" t="str">
        <f t="shared" si="16"/>
        <v>C25021000202410</v>
      </c>
      <c r="B226" s="1192" t="s">
        <v>102</v>
      </c>
      <c r="C226" s="1185"/>
      <c r="D226" s="1192" t="s">
        <v>330</v>
      </c>
      <c r="E226" s="1185"/>
      <c r="F226" s="1192" t="s">
        <v>332</v>
      </c>
      <c r="G226" s="1185"/>
      <c r="H226" s="1192" t="s">
        <v>290</v>
      </c>
      <c r="I226" s="1185"/>
      <c r="J226" s="1192" t="s">
        <v>288</v>
      </c>
      <c r="K226" s="1185"/>
      <c r="L226" s="1185"/>
      <c r="M226" s="1192" t="s">
        <v>290</v>
      </c>
      <c r="N226" s="1185"/>
      <c r="O226" s="1185"/>
      <c r="P226" s="1192" t="s">
        <v>291</v>
      </c>
      <c r="Q226" s="1185"/>
      <c r="R226" s="1193"/>
      <c r="S226" s="1187"/>
      <c r="T226" s="1194" t="s">
        <v>87</v>
      </c>
      <c r="U226" s="1185"/>
      <c r="V226" s="1185"/>
      <c r="W226" s="1185"/>
      <c r="X226" s="1185"/>
      <c r="Y226" s="1185"/>
      <c r="Z226" s="1185"/>
      <c r="AA226" s="1185"/>
      <c r="AB226" s="1193" t="s">
        <v>281</v>
      </c>
      <c r="AC226" s="1187"/>
      <c r="AD226" s="1187"/>
      <c r="AE226" s="1187"/>
      <c r="AF226" s="1187"/>
      <c r="AG226" s="1193" t="s">
        <v>282</v>
      </c>
      <c r="AH226" s="1187"/>
      <c r="AI226" s="1187"/>
      <c r="AJ226" s="763" t="s">
        <v>68</v>
      </c>
      <c r="AK226" s="1195" t="s">
        <v>283</v>
      </c>
      <c r="AL226" s="1187"/>
      <c r="AM226" s="1187"/>
      <c r="AN226" s="1187"/>
      <c r="AO226" s="1187"/>
      <c r="AP226" s="1187"/>
      <c r="AQ226" s="756">
        <v>140000000</v>
      </c>
      <c r="AR226" s="847">
        <v>140000000</v>
      </c>
      <c r="AS226" s="774">
        <v>0</v>
      </c>
      <c r="AT226" s="757">
        <v>0</v>
      </c>
      <c r="AU226" s="847">
        <v>133586864</v>
      </c>
      <c r="AV226" s="773">
        <v>6413136</v>
      </c>
      <c r="AW226" s="847">
        <v>94868821</v>
      </c>
      <c r="AX226" s="773">
        <v>38718043</v>
      </c>
      <c r="AY226" s="847">
        <v>94269955</v>
      </c>
      <c r="AZ226" s="773">
        <v>598866</v>
      </c>
      <c r="BA226" s="756">
        <v>94269955</v>
      </c>
      <c r="BB226" s="757">
        <v>0</v>
      </c>
      <c r="BC226" s="757">
        <v>0</v>
      </c>
      <c r="BE226" s="752">
        <f t="shared" si="15"/>
        <v>0.9541918857142857</v>
      </c>
    </row>
    <row r="227" spans="1:57" s="751" customFormat="1" ht="16.5" x14ac:dyDescent="0.2">
      <c r="A227" s="755" t="str">
        <f t="shared" si="16"/>
        <v>C25021000202610</v>
      </c>
      <c r="B227" s="1192" t="s">
        <v>102</v>
      </c>
      <c r="C227" s="1185"/>
      <c r="D227" s="1192" t="s">
        <v>330</v>
      </c>
      <c r="E227" s="1185"/>
      <c r="F227" s="1192" t="s">
        <v>332</v>
      </c>
      <c r="G227" s="1185"/>
      <c r="H227" s="1192" t="s">
        <v>290</v>
      </c>
      <c r="I227" s="1185"/>
      <c r="J227" s="1192" t="s">
        <v>288</v>
      </c>
      <c r="K227" s="1185"/>
      <c r="L227" s="1185"/>
      <c r="M227" s="1192" t="s">
        <v>290</v>
      </c>
      <c r="N227" s="1185"/>
      <c r="O227" s="1185"/>
      <c r="P227" s="1192" t="s">
        <v>300</v>
      </c>
      <c r="Q227" s="1185"/>
      <c r="R227" s="1193"/>
      <c r="S227" s="1187"/>
      <c r="T227" s="1194" t="s">
        <v>337</v>
      </c>
      <c r="U227" s="1185"/>
      <c r="V227" s="1185"/>
      <c r="W227" s="1185"/>
      <c r="X227" s="1185"/>
      <c r="Y227" s="1185"/>
      <c r="Z227" s="1185"/>
      <c r="AA227" s="1185"/>
      <c r="AB227" s="1193" t="s">
        <v>281</v>
      </c>
      <c r="AC227" s="1187"/>
      <c r="AD227" s="1187"/>
      <c r="AE227" s="1187"/>
      <c r="AF227" s="1187"/>
      <c r="AG227" s="1193" t="s">
        <v>282</v>
      </c>
      <c r="AH227" s="1187"/>
      <c r="AI227" s="1187"/>
      <c r="AJ227" s="763" t="s">
        <v>68</v>
      </c>
      <c r="AK227" s="1195" t="s">
        <v>283</v>
      </c>
      <c r="AL227" s="1187"/>
      <c r="AM227" s="1187"/>
      <c r="AN227" s="1187"/>
      <c r="AO227" s="1187"/>
      <c r="AP227" s="1187"/>
      <c r="AQ227" s="756">
        <v>70000000</v>
      </c>
      <c r="AR227" s="847">
        <v>70000000</v>
      </c>
      <c r="AS227" s="774">
        <v>0</v>
      </c>
      <c r="AT227" s="757">
        <v>0</v>
      </c>
      <c r="AU227" s="848">
        <v>0</v>
      </c>
      <c r="AV227" s="773">
        <v>70000000</v>
      </c>
      <c r="AW227" s="848">
        <v>0</v>
      </c>
      <c r="AX227" s="774">
        <v>0</v>
      </c>
      <c r="AY227" s="848">
        <v>0</v>
      </c>
      <c r="AZ227" s="774">
        <v>0</v>
      </c>
      <c r="BA227" s="757">
        <v>0</v>
      </c>
      <c r="BB227" s="757">
        <v>0</v>
      </c>
      <c r="BC227" s="757">
        <v>0</v>
      </c>
      <c r="BE227" s="752">
        <f t="shared" si="15"/>
        <v>0</v>
      </c>
    </row>
    <row r="228" spans="1:57" s="751" customFormat="1" ht="16.5" x14ac:dyDescent="0.2">
      <c r="A228" s="755" t="str">
        <f t="shared" si="16"/>
        <v>C250210002021110</v>
      </c>
      <c r="B228" s="1192" t="s">
        <v>102</v>
      </c>
      <c r="C228" s="1185"/>
      <c r="D228" s="1192" t="s">
        <v>330</v>
      </c>
      <c r="E228" s="1185"/>
      <c r="F228" s="1192" t="s">
        <v>332</v>
      </c>
      <c r="G228" s="1185"/>
      <c r="H228" s="1192" t="s">
        <v>290</v>
      </c>
      <c r="I228" s="1185"/>
      <c r="J228" s="1192" t="s">
        <v>288</v>
      </c>
      <c r="K228" s="1185"/>
      <c r="L228" s="1185"/>
      <c r="M228" s="1192" t="s">
        <v>290</v>
      </c>
      <c r="N228" s="1185"/>
      <c r="O228" s="1185"/>
      <c r="P228" s="1192" t="s">
        <v>83</v>
      </c>
      <c r="Q228" s="1185"/>
      <c r="R228" s="1193"/>
      <c r="S228" s="1187"/>
      <c r="T228" s="1194" t="s">
        <v>338</v>
      </c>
      <c r="U228" s="1185"/>
      <c r="V228" s="1185"/>
      <c r="W228" s="1185"/>
      <c r="X228" s="1185"/>
      <c r="Y228" s="1185"/>
      <c r="Z228" s="1185"/>
      <c r="AA228" s="1185"/>
      <c r="AB228" s="1193" t="s">
        <v>281</v>
      </c>
      <c r="AC228" s="1187"/>
      <c r="AD228" s="1187"/>
      <c r="AE228" s="1187"/>
      <c r="AF228" s="1187"/>
      <c r="AG228" s="1193" t="s">
        <v>282</v>
      </c>
      <c r="AH228" s="1187"/>
      <c r="AI228" s="1187"/>
      <c r="AJ228" s="763" t="s">
        <v>68</v>
      </c>
      <c r="AK228" s="1195" t="s">
        <v>283</v>
      </c>
      <c r="AL228" s="1187"/>
      <c r="AM228" s="1187"/>
      <c r="AN228" s="1187"/>
      <c r="AO228" s="1187"/>
      <c r="AP228" s="1187"/>
      <c r="AQ228" s="756">
        <v>49859460</v>
      </c>
      <c r="AR228" s="847">
        <v>49859460</v>
      </c>
      <c r="AS228" s="774">
        <v>0</v>
      </c>
      <c r="AT228" s="757">
        <v>0</v>
      </c>
      <c r="AU228" s="847">
        <v>3859460</v>
      </c>
      <c r="AV228" s="773">
        <v>46000000</v>
      </c>
      <c r="AW228" s="847">
        <v>3859460</v>
      </c>
      <c r="AX228" s="774">
        <v>0</v>
      </c>
      <c r="AY228" s="847">
        <v>3859460</v>
      </c>
      <c r="AZ228" s="774">
        <v>0</v>
      </c>
      <c r="BA228" s="756">
        <v>3859460</v>
      </c>
      <c r="BB228" s="757">
        <v>0</v>
      </c>
      <c r="BC228" s="757">
        <v>0</v>
      </c>
      <c r="BE228" s="752">
        <f t="shared" si="15"/>
        <v>7.740677496306618E-2</v>
      </c>
    </row>
    <row r="229" spans="1:57" s="830" customFormat="1" ht="16.5" x14ac:dyDescent="0.2">
      <c r="A229" s="831" t="str">
        <f t="shared" si="16"/>
        <v>C25021000310</v>
      </c>
      <c r="B229" s="1208" t="s">
        <v>102</v>
      </c>
      <c r="C229" s="1209"/>
      <c r="D229" s="1208" t="s">
        <v>330</v>
      </c>
      <c r="E229" s="1209"/>
      <c r="F229" s="1208" t="s">
        <v>332</v>
      </c>
      <c r="G229" s="1209"/>
      <c r="H229" s="1208" t="s">
        <v>297</v>
      </c>
      <c r="I229" s="1209"/>
      <c r="J229" s="1208"/>
      <c r="K229" s="1209"/>
      <c r="L229" s="1209"/>
      <c r="M229" s="1208"/>
      <c r="N229" s="1209"/>
      <c r="O229" s="1209"/>
      <c r="P229" s="1208"/>
      <c r="Q229" s="1209"/>
      <c r="R229" s="1210"/>
      <c r="S229" s="1207"/>
      <c r="T229" s="1211" t="s">
        <v>328</v>
      </c>
      <c r="U229" s="1209"/>
      <c r="V229" s="1209"/>
      <c r="W229" s="1209"/>
      <c r="X229" s="1209"/>
      <c r="Y229" s="1209"/>
      <c r="Z229" s="1209"/>
      <c r="AA229" s="1209"/>
      <c r="AB229" s="1210" t="s">
        <v>281</v>
      </c>
      <c r="AC229" s="1207"/>
      <c r="AD229" s="1207"/>
      <c r="AE229" s="1207"/>
      <c r="AF229" s="1207"/>
      <c r="AG229" s="1210" t="s">
        <v>282</v>
      </c>
      <c r="AH229" s="1207"/>
      <c r="AI229" s="1207"/>
      <c r="AJ229" s="832" t="s">
        <v>68</v>
      </c>
      <c r="AK229" s="1206" t="s">
        <v>283</v>
      </c>
      <c r="AL229" s="1207"/>
      <c r="AM229" s="1187"/>
      <c r="AN229" s="1187"/>
      <c r="AO229" s="1187"/>
      <c r="AP229" s="1207"/>
      <c r="AQ229" s="833">
        <v>2500000000</v>
      </c>
      <c r="AR229" s="847">
        <v>2160910081</v>
      </c>
      <c r="AS229" s="833">
        <v>339089919</v>
      </c>
      <c r="AT229" s="834">
        <v>0</v>
      </c>
      <c r="AU229" s="847">
        <v>1766118858</v>
      </c>
      <c r="AV229" s="833">
        <v>394791223</v>
      </c>
      <c r="AW229" s="847">
        <v>967240435</v>
      </c>
      <c r="AX229" s="833">
        <v>798878423</v>
      </c>
      <c r="AY229" s="847">
        <v>965631771</v>
      </c>
      <c r="AZ229" s="833">
        <v>1608664</v>
      </c>
      <c r="BA229" s="833">
        <v>965631771</v>
      </c>
      <c r="BB229" s="834">
        <v>0</v>
      </c>
      <c r="BC229" s="833">
        <v>900000</v>
      </c>
      <c r="BE229" s="835">
        <f t="shared" si="15"/>
        <v>0.70644754320000003</v>
      </c>
    </row>
    <row r="230" spans="1:57" s="751" customFormat="1" ht="16.5" x14ac:dyDescent="0.2">
      <c r="A230" s="755" t="str">
        <f t="shared" si="16"/>
        <v>C250210003010</v>
      </c>
      <c r="B230" s="1184" t="s">
        <v>102</v>
      </c>
      <c r="C230" s="1185"/>
      <c r="D230" s="1184" t="s">
        <v>330</v>
      </c>
      <c r="E230" s="1185"/>
      <c r="F230" s="1184" t="s">
        <v>332</v>
      </c>
      <c r="G230" s="1185"/>
      <c r="H230" s="1184" t="s">
        <v>297</v>
      </c>
      <c r="I230" s="1185"/>
      <c r="J230" s="1184" t="s">
        <v>288</v>
      </c>
      <c r="K230" s="1185"/>
      <c r="L230" s="1185"/>
      <c r="M230" s="1184"/>
      <c r="N230" s="1185"/>
      <c r="O230" s="1185"/>
      <c r="P230" s="1184"/>
      <c r="Q230" s="1185"/>
      <c r="R230" s="1188"/>
      <c r="S230" s="1187"/>
      <c r="T230" s="1189" t="s">
        <v>328</v>
      </c>
      <c r="U230" s="1185"/>
      <c r="V230" s="1185"/>
      <c r="W230" s="1185"/>
      <c r="X230" s="1185"/>
      <c r="Y230" s="1185"/>
      <c r="Z230" s="1185"/>
      <c r="AA230" s="1185"/>
      <c r="AB230" s="1188" t="s">
        <v>281</v>
      </c>
      <c r="AC230" s="1187"/>
      <c r="AD230" s="1187"/>
      <c r="AE230" s="1187"/>
      <c r="AF230" s="1187"/>
      <c r="AG230" s="1188" t="s">
        <v>282</v>
      </c>
      <c r="AH230" s="1187"/>
      <c r="AI230" s="1187"/>
      <c r="AJ230" s="762" t="s">
        <v>68</v>
      </c>
      <c r="AK230" s="1186" t="s">
        <v>283</v>
      </c>
      <c r="AL230" s="1187"/>
      <c r="AM230" s="1187"/>
      <c r="AN230" s="1187"/>
      <c r="AO230" s="1187"/>
      <c r="AP230" s="1187"/>
      <c r="AQ230" s="750">
        <v>2500000000</v>
      </c>
      <c r="AR230" s="846">
        <v>2160910081</v>
      </c>
      <c r="AS230" s="768">
        <v>339089919</v>
      </c>
      <c r="AT230" s="753">
        <v>0</v>
      </c>
      <c r="AU230" s="846">
        <v>1766118858</v>
      </c>
      <c r="AV230" s="768">
        <v>394791223</v>
      </c>
      <c r="AW230" s="846">
        <v>967240435</v>
      </c>
      <c r="AX230" s="768">
        <v>798878423</v>
      </c>
      <c r="AY230" s="846">
        <v>965631771</v>
      </c>
      <c r="AZ230" s="768">
        <v>1608664</v>
      </c>
      <c r="BA230" s="750">
        <v>965631771</v>
      </c>
      <c r="BB230" s="753">
        <v>0</v>
      </c>
      <c r="BC230" s="750">
        <v>900000</v>
      </c>
      <c r="BE230" s="752">
        <f t="shared" si="15"/>
        <v>0.70644754320000003</v>
      </c>
    </row>
    <row r="231" spans="1:57" s="751" customFormat="1" ht="16.5" x14ac:dyDescent="0.2">
      <c r="A231" s="755" t="str">
        <f t="shared" si="16"/>
        <v>C2502100030110</v>
      </c>
      <c r="B231" s="1184" t="s">
        <v>102</v>
      </c>
      <c r="C231" s="1185"/>
      <c r="D231" s="1184" t="s">
        <v>330</v>
      </c>
      <c r="E231" s="1185"/>
      <c r="F231" s="1184" t="s">
        <v>332</v>
      </c>
      <c r="G231" s="1185"/>
      <c r="H231" s="1184" t="s">
        <v>297</v>
      </c>
      <c r="I231" s="1185"/>
      <c r="J231" s="1184" t="s">
        <v>288</v>
      </c>
      <c r="K231" s="1185"/>
      <c r="L231" s="1185"/>
      <c r="M231" s="1184" t="s">
        <v>287</v>
      </c>
      <c r="N231" s="1185"/>
      <c r="O231" s="1185"/>
      <c r="P231" s="1184"/>
      <c r="Q231" s="1185"/>
      <c r="R231" s="1188"/>
      <c r="S231" s="1187"/>
      <c r="T231" s="1189" t="s">
        <v>339</v>
      </c>
      <c r="U231" s="1185"/>
      <c r="V231" s="1185"/>
      <c r="W231" s="1185"/>
      <c r="X231" s="1185"/>
      <c r="Y231" s="1185"/>
      <c r="Z231" s="1185"/>
      <c r="AA231" s="1185"/>
      <c r="AB231" s="1188" t="s">
        <v>281</v>
      </c>
      <c r="AC231" s="1187"/>
      <c r="AD231" s="1187"/>
      <c r="AE231" s="1187"/>
      <c r="AF231" s="1187"/>
      <c r="AG231" s="1188" t="s">
        <v>282</v>
      </c>
      <c r="AH231" s="1187"/>
      <c r="AI231" s="1187"/>
      <c r="AJ231" s="762" t="s">
        <v>68</v>
      </c>
      <c r="AK231" s="1186" t="s">
        <v>283</v>
      </c>
      <c r="AL231" s="1187"/>
      <c r="AM231" s="1187"/>
      <c r="AN231" s="1187"/>
      <c r="AO231" s="1187"/>
      <c r="AP231" s="1187"/>
      <c r="AQ231" s="753">
        <v>0</v>
      </c>
      <c r="AR231" s="849">
        <v>0</v>
      </c>
      <c r="AS231" s="769">
        <v>0</v>
      </c>
      <c r="AT231" s="753">
        <v>0</v>
      </c>
      <c r="AU231" s="849">
        <v>0</v>
      </c>
      <c r="AV231" s="769">
        <v>0</v>
      </c>
      <c r="AW231" s="849">
        <v>0</v>
      </c>
      <c r="AX231" s="769">
        <v>0</v>
      </c>
      <c r="AY231" s="849">
        <v>0</v>
      </c>
      <c r="AZ231" s="769">
        <v>0</v>
      </c>
      <c r="BA231" s="753">
        <v>0</v>
      </c>
      <c r="BB231" s="753">
        <v>0</v>
      </c>
      <c r="BC231" s="753">
        <v>0</v>
      </c>
      <c r="BE231" s="752" t="e">
        <f t="shared" si="15"/>
        <v>#DIV/0!</v>
      </c>
    </row>
    <row r="232" spans="1:57" s="751" customFormat="1" ht="16.5" x14ac:dyDescent="0.2">
      <c r="A232" s="755" t="str">
        <f t="shared" si="16"/>
        <v>C25021000301410</v>
      </c>
      <c r="B232" s="1192" t="s">
        <v>102</v>
      </c>
      <c r="C232" s="1185"/>
      <c r="D232" s="1192" t="s">
        <v>330</v>
      </c>
      <c r="E232" s="1185"/>
      <c r="F232" s="1192" t="s">
        <v>332</v>
      </c>
      <c r="G232" s="1185"/>
      <c r="H232" s="1192" t="s">
        <v>297</v>
      </c>
      <c r="I232" s="1185"/>
      <c r="J232" s="1192" t="s">
        <v>288</v>
      </c>
      <c r="K232" s="1185"/>
      <c r="L232" s="1185"/>
      <c r="M232" s="1192" t="s">
        <v>287</v>
      </c>
      <c r="N232" s="1185"/>
      <c r="O232" s="1185"/>
      <c r="P232" s="1192" t="s">
        <v>291</v>
      </c>
      <c r="Q232" s="1185"/>
      <c r="R232" s="1193"/>
      <c r="S232" s="1187"/>
      <c r="T232" s="1194" t="s">
        <v>87</v>
      </c>
      <c r="U232" s="1185"/>
      <c r="V232" s="1185"/>
      <c r="W232" s="1185"/>
      <c r="X232" s="1185"/>
      <c r="Y232" s="1185"/>
      <c r="Z232" s="1185"/>
      <c r="AA232" s="1185"/>
      <c r="AB232" s="1193" t="s">
        <v>281</v>
      </c>
      <c r="AC232" s="1187"/>
      <c r="AD232" s="1187"/>
      <c r="AE232" s="1187"/>
      <c r="AF232" s="1187"/>
      <c r="AG232" s="1193" t="s">
        <v>282</v>
      </c>
      <c r="AH232" s="1187"/>
      <c r="AI232" s="1187"/>
      <c r="AJ232" s="763" t="s">
        <v>68</v>
      </c>
      <c r="AK232" s="1195" t="s">
        <v>283</v>
      </c>
      <c r="AL232" s="1187"/>
      <c r="AM232" s="1187"/>
      <c r="AN232" s="1187"/>
      <c r="AO232" s="1187"/>
      <c r="AP232" s="1187"/>
      <c r="AQ232" s="757">
        <v>0</v>
      </c>
      <c r="AR232" s="848">
        <v>0</v>
      </c>
      <c r="AS232" s="774">
        <v>0</v>
      </c>
      <c r="AT232" s="757">
        <v>0</v>
      </c>
      <c r="AU232" s="848">
        <v>0</v>
      </c>
      <c r="AV232" s="774">
        <v>0</v>
      </c>
      <c r="AW232" s="848">
        <v>0</v>
      </c>
      <c r="AX232" s="774">
        <v>0</v>
      </c>
      <c r="AY232" s="848">
        <v>0</v>
      </c>
      <c r="AZ232" s="774">
        <v>0</v>
      </c>
      <c r="BA232" s="757">
        <v>0</v>
      </c>
      <c r="BB232" s="757">
        <v>0</v>
      </c>
      <c r="BC232" s="757">
        <v>0</v>
      </c>
      <c r="BE232" s="752" t="e">
        <f t="shared" si="15"/>
        <v>#DIV/0!</v>
      </c>
    </row>
    <row r="233" spans="1:57" s="751" customFormat="1" ht="16.5" x14ac:dyDescent="0.2">
      <c r="A233" s="755" t="str">
        <f t="shared" si="16"/>
        <v>C2502100030210</v>
      </c>
      <c r="B233" s="1184" t="s">
        <v>102</v>
      </c>
      <c r="C233" s="1185"/>
      <c r="D233" s="1184" t="s">
        <v>330</v>
      </c>
      <c r="E233" s="1185"/>
      <c r="F233" s="1184" t="s">
        <v>332</v>
      </c>
      <c r="G233" s="1185"/>
      <c r="H233" s="1184" t="s">
        <v>297</v>
      </c>
      <c r="I233" s="1185"/>
      <c r="J233" s="1184" t="s">
        <v>288</v>
      </c>
      <c r="K233" s="1185"/>
      <c r="L233" s="1185"/>
      <c r="M233" s="1184" t="s">
        <v>290</v>
      </c>
      <c r="N233" s="1185"/>
      <c r="O233" s="1185"/>
      <c r="P233" s="1184"/>
      <c r="Q233" s="1185"/>
      <c r="R233" s="1188"/>
      <c r="S233" s="1187"/>
      <c r="T233" s="1189" t="s">
        <v>334</v>
      </c>
      <c r="U233" s="1185"/>
      <c r="V233" s="1185"/>
      <c r="W233" s="1185"/>
      <c r="X233" s="1185"/>
      <c r="Y233" s="1185"/>
      <c r="Z233" s="1185"/>
      <c r="AA233" s="1185"/>
      <c r="AB233" s="1188" t="s">
        <v>281</v>
      </c>
      <c r="AC233" s="1187"/>
      <c r="AD233" s="1187"/>
      <c r="AE233" s="1187"/>
      <c r="AF233" s="1187"/>
      <c r="AG233" s="1188" t="s">
        <v>282</v>
      </c>
      <c r="AH233" s="1187"/>
      <c r="AI233" s="1187"/>
      <c r="AJ233" s="762" t="s">
        <v>68</v>
      </c>
      <c r="AK233" s="1186" t="s">
        <v>283</v>
      </c>
      <c r="AL233" s="1187"/>
      <c r="AM233" s="1187"/>
      <c r="AN233" s="1187"/>
      <c r="AO233" s="1187"/>
      <c r="AP233" s="1187"/>
      <c r="AQ233" s="750">
        <v>2500000000</v>
      </c>
      <c r="AR233" s="846">
        <v>2160910081</v>
      </c>
      <c r="AS233" s="768">
        <v>339089919</v>
      </c>
      <c r="AT233" s="753">
        <v>0</v>
      </c>
      <c r="AU233" s="846">
        <v>1766118858</v>
      </c>
      <c r="AV233" s="768">
        <v>394791223</v>
      </c>
      <c r="AW233" s="846">
        <v>967240435</v>
      </c>
      <c r="AX233" s="768">
        <v>798878423</v>
      </c>
      <c r="AY233" s="846">
        <v>965631771</v>
      </c>
      <c r="AZ233" s="768">
        <v>1608664</v>
      </c>
      <c r="BA233" s="750">
        <v>965631771</v>
      </c>
      <c r="BB233" s="753">
        <v>0</v>
      </c>
      <c r="BC233" s="750">
        <v>900000</v>
      </c>
      <c r="BE233" s="752">
        <f t="shared" si="15"/>
        <v>0.70644754320000003</v>
      </c>
    </row>
    <row r="234" spans="1:57" s="751" customFormat="1" ht="16.5" x14ac:dyDescent="0.2">
      <c r="A234" s="755" t="str">
        <f t="shared" si="16"/>
        <v>C25021000302110</v>
      </c>
      <c r="B234" s="1192" t="s">
        <v>102</v>
      </c>
      <c r="C234" s="1185"/>
      <c r="D234" s="1192" t="s">
        <v>330</v>
      </c>
      <c r="E234" s="1185"/>
      <c r="F234" s="1192" t="s">
        <v>332</v>
      </c>
      <c r="G234" s="1185"/>
      <c r="H234" s="1192" t="s">
        <v>297</v>
      </c>
      <c r="I234" s="1185"/>
      <c r="J234" s="1192" t="s">
        <v>288</v>
      </c>
      <c r="K234" s="1185"/>
      <c r="L234" s="1185"/>
      <c r="M234" s="1192" t="s">
        <v>290</v>
      </c>
      <c r="N234" s="1185"/>
      <c r="O234" s="1185"/>
      <c r="P234" s="1192" t="s">
        <v>287</v>
      </c>
      <c r="Q234" s="1185"/>
      <c r="R234" s="1193"/>
      <c r="S234" s="1187"/>
      <c r="T234" s="1194" t="s">
        <v>340</v>
      </c>
      <c r="U234" s="1185"/>
      <c r="V234" s="1185"/>
      <c r="W234" s="1185"/>
      <c r="X234" s="1185"/>
      <c r="Y234" s="1185"/>
      <c r="Z234" s="1185"/>
      <c r="AA234" s="1185"/>
      <c r="AB234" s="1193" t="s">
        <v>281</v>
      </c>
      <c r="AC234" s="1187"/>
      <c r="AD234" s="1187"/>
      <c r="AE234" s="1187"/>
      <c r="AF234" s="1187"/>
      <c r="AG234" s="1193" t="s">
        <v>282</v>
      </c>
      <c r="AH234" s="1187"/>
      <c r="AI234" s="1187"/>
      <c r="AJ234" s="763" t="s">
        <v>68</v>
      </c>
      <c r="AK234" s="1195" t="s">
        <v>283</v>
      </c>
      <c r="AL234" s="1187"/>
      <c r="AM234" s="1187"/>
      <c r="AN234" s="1187"/>
      <c r="AO234" s="1187"/>
      <c r="AP234" s="1187"/>
      <c r="AQ234" s="756">
        <v>1000000000</v>
      </c>
      <c r="AR234" s="847">
        <v>890910081</v>
      </c>
      <c r="AS234" s="773">
        <v>109089919</v>
      </c>
      <c r="AT234" s="757">
        <v>0</v>
      </c>
      <c r="AU234" s="847">
        <v>737617815</v>
      </c>
      <c r="AV234" s="773">
        <v>153292266</v>
      </c>
      <c r="AW234" s="847">
        <v>362616708</v>
      </c>
      <c r="AX234" s="773">
        <v>375001107</v>
      </c>
      <c r="AY234" s="847">
        <v>362616708</v>
      </c>
      <c r="AZ234" s="774">
        <v>0</v>
      </c>
      <c r="BA234" s="756">
        <v>362616708</v>
      </c>
      <c r="BB234" s="757">
        <v>0</v>
      </c>
      <c r="BC234" s="757">
        <v>0</v>
      </c>
      <c r="BE234" s="752">
        <f t="shared" si="15"/>
        <v>0.73761781500000001</v>
      </c>
    </row>
    <row r="235" spans="1:57" s="751" customFormat="1" ht="16.5" x14ac:dyDescent="0.2">
      <c r="A235" s="755" t="str">
        <f t="shared" si="16"/>
        <v>C25021000302210</v>
      </c>
      <c r="B235" s="1192" t="s">
        <v>102</v>
      </c>
      <c r="C235" s="1185"/>
      <c r="D235" s="1192" t="s">
        <v>330</v>
      </c>
      <c r="E235" s="1185"/>
      <c r="F235" s="1192" t="s">
        <v>332</v>
      </c>
      <c r="G235" s="1185"/>
      <c r="H235" s="1192" t="s">
        <v>297</v>
      </c>
      <c r="I235" s="1185"/>
      <c r="J235" s="1192" t="s">
        <v>288</v>
      </c>
      <c r="K235" s="1185"/>
      <c r="L235" s="1185"/>
      <c r="M235" s="1192" t="s">
        <v>290</v>
      </c>
      <c r="N235" s="1185"/>
      <c r="O235" s="1185"/>
      <c r="P235" s="1192" t="s">
        <v>290</v>
      </c>
      <c r="Q235" s="1185"/>
      <c r="R235" s="1193"/>
      <c r="S235" s="1187"/>
      <c r="T235" s="1194" t="s">
        <v>335</v>
      </c>
      <c r="U235" s="1185"/>
      <c r="V235" s="1185"/>
      <c r="W235" s="1185"/>
      <c r="X235" s="1185"/>
      <c r="Y235" s="1185"/>
      <c r="Z235" s="1185"/>
      <c r="AA235" s="1185"/>
      <c r="AB235" s="1193" t="s">
        <v>281</v>
      </c>
      <c r="AC235" s="1187"/>
      <c r="AD235" s="1187"/>
      <c r="AE235" s="1187"/>
      <c r="AF235" s="1187"/>
      <c r="AG235" s="1193" t="s">
        <v>282</v>
      </c>
      <c r="AH235" s="1187"/>
      <c r="AI235" s="1187"/>
      <c r="AJ235" s="763" t="s">
        <v>68</v>
      </c>
      <c r="AK235" s="1195" t="s">
        <v>283</v>
      </c>
      <c r="AL235" s="1187"/>
      <c r="AM235" s="1187"/>
      <c r="AN235" s="1187"/>
      <c r="AO235" s="1187"/>
      <c r="AP235" s="1187"/>
      <c r="AQ235" s="756">
        <v>420000000</v>
      </c>
      <c r="AR235" s="847">
        <v>420000000</v>
      </c>
      <c r="AS235" s="774">
        <v>0</v>
      </c>
      <c r="AT235" s="757">
        <v>0</v>
      </c>
      <c r="AU235" s="847">
        <v>420000000</v>
      </c>
      <c r="AV235" s="774">
        <v>0</v>
      </c>
      <c r="AW235" s="847">
        <v>151184414</v>
      </c>
      <c r="AX235" s="773">
        <v>268815586</v>
      </c>
      <c r="AY235" s="847">
        <v>151184414</v>
      </c>
      <c r="AZ235" s="774">
        <v>0</v>
      </c>
      <c r="BA235" s="756">
        <v>151184414</v>
      </c>
      <c r="BB235" s="757">
        <v>0</v>
      </c>
      <c r="BC235" s="757">
        <v>0</v>
      </c>
      <c r="BE235" s="752">
        <f t="shared" si="15"/>
        <v>1</v>
      </c>
    </row>
    <row r="236" spans="1:57" s="751" customFormat="1" ht="16.5" x14ac:dyDescent="0.2">
      <c r="A236" s="755" t="str">
        <f t="shared" si="16"/>
        <v>C25021000302310</v>
      </c>
      <c r="B236" s="1192" t="s">
        <v>102</v>
      </c>
      <c r="C236" s="1185"/>
      <c r="D236" s="1192" t="s">
        <v>330</v>
      </c>
      <c r="E236" s="1185"/>
      <c r="F236" s="1192" t="s">
        <v>332</v>
      </c>
      <c r="G236" s="1185"/>
      <c r="H236" s="1192" t="s">
        <v>297</v>
      </c>
      <c r="I236" s="1185"/>
      <c r="J236" s="1192" t="s">
        <v>288</v>
      </c>
      <c r="K236" s="1185"/>
      <c r="L236" s="1185"/>
      <c r="M236" s="1192" t="s">
        <v>290</v>
      </c>
      <c r="N236" s="1185"/>
      <c r="O236" s="1185"/>
      <c r="P236" s="1192" t="s">
        <v>297</v>
      </c>
      <c r="Q236" s="1185"/>
      <c r="R236" s="1193"/>
      <c r="S236" s="1187"/>
      <c r="T236" s="1194" t="s">
        <v>336</v>
      </c>
      <c r="U236" s="1185"/>
      <c r="V236" s="1185"/>
      <c r="W236" s="1185"/>
      <c r="X236" s="1185"/>
      <c r="Y236" s="1185"/>
      <c r="Z236" s="1185"/>
      <c r="AA236" s="1185"/>
      <c r="AB236" s="1193" t="s">
        <v>281</v>
      </c>
      <c r="AC236" s="1187"/>
      <c r="AD236" s="1187"/>
      <c r="AE236" s="1187"/>
      <c r="AF236" s="1187"/>
      <c r="AG236" s="1193" t="s">
        <v>282</v>
      </c>
      <c r="AH236" s="1187"/>
      <c r="AI236" s="1187"/>
      <c r="AJ236" s="763" t="s">
        <v>68</v>
      </c>
      <c r="AK236" s="1195" t="s">
        <v>283</v>
      </c>
      <c r="AL236" s="1187"/>
      <c r="AM236" s="1187"/>
      <c r="AN236" s="1187"/>
      <c r="AO236" s="1187"/>
      <c r="AP236" s="1187"/>
      <c r="AQ236" s="756">
        <v>250000000</v>
      </c>
      <c r="AR236" s="847">
        <v>250000000</v>
      </c>
      <c r="AS236" s="774">
        <v>0</v>
      </c>
      <c r="AT236" s="757">
        <v>0</v>
      </c>
      <c r="AU236" s="847">
        <v>250000000</v>
      </c>
      <c r="AV236" s="774">
        <v>0</v>
      </c>
      <c r="AW236" s="847">
        <v>172120614</v>
      </c>
      <c r="AX236" s="773">
        <v>77879386</v>
      </c>
      <c r="AY236" s="847">
        <v>172120614</v>
      </c>
      <c r="AZ236" s="774">
        <v>0</v>
      </c>
      <c r="BA236" s="756">
        <v>172120614</v>
      </c>
      <c r="BB236" s="757">
        <v>0</v>
      </c>
      <c r="BC236" s="757">
        <v>0</v>
      </c>
      <c r="BE236" s="752">
        <f t="shared" si="15"/>
        <v>1</v>
      </c>
    </row>
    <row r="237" spans="1:57" s="751" customFormat="1" ht="16.5" x14ac:dyDescent="0.2">
      <c r="A237" s="755" t="str">
        <f t="shared" si="16"/>
        <v>C25021000302410</v>
      </c>
      <c r="B237" s="1192" t="s">
        <v>102</v>
      </c>
      <c r="C237" s="1185"/>
      <c r="D237" s="1192" t="s">
        <v>330</v>
      </c>
      <c r="E237" s="1185"/>
      <c r="F237" s="1192" t="s">
        <v>332</v>
      </c>
      <c r="G237" s="1185"/>
      <c r="H237" s="1192" t="s">
        <v>297</v>
      </c>
      <c r="I237" s="1185"/>
      <c r="J237" s="1192" t="s">
        <v>288</v>
      </c>
      <c r="K237" s="1185"/>
      <c r="L237" s="1185"/>
      <c r="M237" s="1192" t="s">
        <v>290</v>
      </c>
      <c r="N237" s="1185"/>
      <c r="O237" s="1185"/>
      <c r="P237" s="1192" t="s">
        <v>291</v>
      </c>
      <c r="Q237" s="1185"/>
      <c r="R237" s="1193"/>
      <c r="S237" s="1187"/>
      <c r="T237" s="1194" t="s">
        <v>87</v>
      </c>
      <c r="U237" s="1185"/>
      <c r="V237" s="1185"/>
      <c r="W237" s="1185"/>
      <c r="X237" s="1185"/>
      <c r="Y237" s="1185"/>
      <c r="Z237" s="1185"/>
      <c r="AA237" s="1185"/>
      <c r="AB237" s="1193" t="s">
        <v>281</v>
      </c>
      <c r="AC237" s="1187"/>
      <c r="AD237" s="1187"/>
      <c r="AE237" s="1187"/>
      <c r="AF237" s="1187"/>
      <c r="AG237" s="1193" t="s">
        <v>282</v>
      </c>
      <c r="AH237" s="1187"/>
      <c r="AI237" s="1187"/>
      <c r="AJ237" s="763" t="s">
        <v>68</v>
      </c>
      <c r="AK237" s="1195" t="s">
        <v>283</v>
      </c>
      <c r="AL237" s="1187"/>
      <c r="AM237" s="1187"/>
      <c r="AN237" s="1187"/>
      <c r="AO237" s="1187"/>
      <c r="AP237" s="1187"/>
      <c r="AQ237" s="756">
        <v>400000000</v>
      </c>
      <c r="AR237" s="847">
        <v>400000000</v>
      </c>
      <c r="AS237" s="774">
        <v>0</v>
      </c>
      <c r="AT237" s="757">
        <v>0</v>
      </c>
      <c r="AU237" s="847">
        <v>358501043</v>
      </c>
      <c r="AV237" s="773">
        <v>41498957</v>
      </c>
      <c r="AW237" s="847">
        <v>281318699</v>
      </c>
      <c r="AX237" s="773">
        <v>77182344</v>
      </c>
      <c r="AY237" s="847">
        <v>279710035</v>
      </c>
      <c r="AZ237" s="773">
        <v>1608664</v>
      </c>
      <c r="BA237" s="756">
        <v>279710035</v>
      </c>
      <c r="BB237" s="757">
        <v>0</v>
      </c>
      <c r="BC237" s="756">
        <v>900000</v>
      </c>
      <c r="BE237" s="752">
        <f t="shared" si="15"/>
        <v>0.89625260750000002</v>
      </c>
    </row>
    <row r="238" spans="1:57" s="751" customFormat="1" ht="16.5" x14ac:dyDescent="0.2">
      <c r="A238" s="755" t="str">
        <f t="shared" si="16"/>
        <v>C25021000302610</v>
      </c>
      <c r="B238" s="1192" t="s">
        <v>102</v>
      </c>
      <c r="C238" s="1185"/>
      <c r="D238" s="1192" t="s">
        <v>330</v>
      </c>
      <c r="E238" s="1185"/>
      <c r="F238" s="1192" t="s">
        <v>332</v>
      </c>
      <c r="G238" s="1185"/>
      <c r="H238" s="1192" t="s">
        <v>297</v>
      </c>
      <c r="I238" s="1185"/>
      <c r="J238" s="1192" t="s">
        <v>288</v>
      </c>
      <c r="K238" s="1185"/>
      <c r="L238" s="1185"/>
      <c r="M238" s="1192" t="s">
        <v>290</v>
      </c>
      <c r="N238" s="1185"/>
      <c r="O238" s="1185"/>
      <c r="P238" s="1192" t="s">
        <v>300</v>
      </c>
      <c r="Q238" s="1185"/>
      <c r="R238" s="1193"/>
      <c r="S238" s="1187"/>
      <c r="T238" s="1194" t="s">
        <v>337</v>
      </c>
      <c r="U238" s="1185"/>
      <c r="V238" s="1185"/>
      <c r="W238" s="1185"/>
      <c r="X238" s="1185"/>
      <c r="Y238" s="1185"/>
      <c r="Z238" s="1185"/>
      <c r="AA238" s="1185"/>
      <c r="AB238" s="1193" t="s">
        <v>281</v>
      </c>
      <c r="AC238" s="1187"/>
      <c r="AD238" s="1187"/>
      <c r="AE238" s="1187"/>
      <c r="AF238" s="1187"/>
      <c r="AG238" s="1193" t="s">
        <v>282</v>
      </c>
      <c r="AH238" s="1187"/>
      <c r="AI238" s="1187"/>
      <c r="AJ238" s="763" t="s">
        <v>68</v>
      </c>
      <c r="AK238" s="1195" t="s">
        <v>283</v>
      </c>
      <c r="AL238" s="1187"/>
      <c r="AM238" s="1187"/>
      <c r="AN238" s="1187"/>
      <c r="AO238" s="1187"/>
      <c r="AP238" s="1187"/>
      <c r="AQ238" s="756">
        <v>200000000</v>
      </c>
      <c r="AR238" s="847">
        <v>200000000</v>
      </c>
      <c r="AS238" s="774">
        <v>0</v>
      </c>
      <c r="AT238" s="757">
        <v>0</v>
      </c>
      <c r="AU238" s="848">
        <v>0</v>
      </c>
      <c r="AV238" s="773">
        <v>200000000</v>
      </c>
      <c r="AW238" s="848">
        <v>0</v>
      </c>
      <c r="AX238" s="774">
        <v>0</v>
      </c>
      <c r="AY238" s="848">
        <v>0</v>
      </c>
      <c r="AZ238" s="774">
        <v>0</v>
      </c>
      <c r="BA238" s="757">
        <v>0</v>
      </c>
      <c r="BB238" s="757">
        <v>0</v>
      </c>
      <c r="BC238" s="757">
        <v>0</v>
      </c>
      <c r="BE238" s="752">
        <f t="shared" si="15"/>
        <v>0</v>
      </c>
    </row>
    <row r="239" spans="1:57" s="751" customFormat="1" ht="16.5" x14ac:dyDescent="0.2">
      <c r="A239" s="755" t="str">
        <f t="shared" si="16"/>
        <v>C250210003021110</v>
      </c>
      <c r="B239" s="1192" t="s">
        <v>102</v>
      </c>
      <c r="C239" s="1185"/>
      <c r="D239" s="1192" t="s">
        <v>330</v>
      </c>
      <c r="E239" s="1185"/>
      <c r="F239" s="1192" t="s">
        <v>332</v>
      </c>
      <c r="G239" s="1185"/>
      <c r="H239" s="1192" t="s">
        <v>297</v>
      </c>
      <c r="I239" s="1185"/>
      <c r="J239" s="1192" t="s">
        <v>288</v>
      </c>
      <c r="K239" s="1185"/>
      <c r="L239" s="1185"/>
      <c r="M239" s="1192" t="s">
        <v>290</v>
      </c>
      <c r="N239" s="1185"/>
      <c r="O239" s="1185"/>
      <c r="P239" s="1192" t="s">
        <v>83</v>
      </c>
      <c r="Q239" s="1185"/>
      <c r="R239" s="1193"/>
      <c r="S239" s="1187"/>
      <c r="T239" s="1194" t="s">
        <v>338</v>
      </c>
      <c r="U239" s="1185"/>
      <c r="V239" s="1185"/>
      <c r="W239" s="1185"/>
      <c r="X239" s="1185"/>
      <c r="Y239" s="1185"/>
      <c r="Z239" s="1185"/>
      <c r="AA239" s="1185"/>
      <c r="AB239" s="1193" t="s">
        <v>281</v>
      </c>
      <c r="AC239" s="1187"/>
      <c r="AD239" s="1187"/>
      <c r="AE239" s="1187"/>
      <c r="AF239" s="1187"/>
      <c r="AG239" s="1193" t="s">
        <v>282</v>
      </c>
      <c r="AH239" s="1187"/>
      <c r="AI239" s="1187"/>
      <c r="AJ239" s="763" t="s">
        <v>68</v>
      </c>
      <c r="AK239" s="1195" t="s">
        <v>283</v>
      </c>
      <c r="AL239" s="1187"/>
      <c r="AM239" s="1187"/>
      <c r="AN239" s="1187"/>
      <c r="AO239" s="1187"/>
      <c r="AP239" s="1187"/>
      <c r="AQ239" s="756">
        <v>230000000</v>
      </c>
      <c r="AR239" s="848">
        <v>0</v>
      </c>
      <c r="AS239" s="773">
        <v>230000000</v>
      </c>
      <c r="AT239" s="757">
        <v>0</v>
      </c>
      <c r="AU239" s="848">
        <v>0</v>
      </c>
      <c r="AV239" s="774">
        <v>0</v>
      </c>
      <c r="AW239" s="848">
        <v>0</v>
      </c>
      <c r="AX239" s="774">
        <v>0</v>
      </c>
      <c r="AY239" s="848">
        <v>0</v>
      </c>
      <c r="AZ239" s="774">
        <v>0</v>
      </c>
      <c r="BA239" s="757">
        <v>0</v>
      </c>
      <c r="BB239" s="757">
        <v>0</v>
      </c>
      <c r="BC239" s="757">
        <v>0</v>
      </c>
      <c r="BE239" s="752">
        <f t="shared" si="15"/>
        <v>0</v>
      </c>
    </row>
    <row r="240" spans="1:57" s="830" customFormat="1" ht="21.75" customHeight="1" x14ac:dyDescent="0.2">
      <c r="A240" s="831" t="str">
        <f t="shared" si="16"/>
        <v>C25021000410</v>
      </c>
      <c r="B240" s="1208" t="s">
        <v>102</v>
      </c>
      <c r="C240" s="1209"/>
      <c r="D240" s="1208" t="s">
        <v>330</v>
      </c>
      <c r="E240" s="1209"/>
      <c r="F240" s="1208" t="s">
        <v>332</v>
      </c>
      <c r="G240" s="1209"/>
      <c r="H240" s="1208" t="s">
        <v>291</v>
      </c>
      <c r="I240" s="1209"/>
      <c r="J240" s="1208"/>
      <c r="K240" s="1209"/>
      <c r="L240" s="1209"/>
      <c r="M240" s="1208"/>
      <c r="N240" s="1209"/>
      <c r="O240" s="1209"/>
      <c r="P240" s="1208"/>
      <c r="Q240" s="1209"/>
      <c r="R240" s="1210"/>
      <c r="S240" s="1207"/>
      <c r="T240" s="1211" t="s">
        <v>327</v>
      </c>
      <c r="U240" s="1209"/>
      <c r="V240" s="1209"/>
      <c r="W240" s="1209"/>
      <c r="X240" s="1209"/>
      <c r="Y240" s="1209"/>
      <c r="Z240" s="1209"/>
      <c r="AA240" s="1209"/>
      <c r="AB240" s="1210" t="s">
        <v>281</v>
      </c>
      <c r="AC240" s="1207"/>
      <c r="AD240" s="1207"/>
      <c r="AE240" s="1207"/>
      <c r="AF240" s="1207"/>
      <c r="AG240" s="1210" t="s">
        <v>282</v>
      </c>
      <c r="AH240" s="1207"/>
      <c r="AI240" s="1207"/>
      <c r="AJ240" s="832" t="s">
        <v>68</v>
      </c>
      <c r="AK240" s="1206" t="s">
        <v>283</v>
      </c>
      <c r="AL240" s="1207"/>
      <c r="AM240" s="1187"/>
      <c r="AN240" s="1187"/>
      <c r="AO240" s="1187"/>
      <c r="AP240" s="1207"/>
      <c r="AQ240" s="833">
        <v>600000000</v>
      </c>
      <c r="AR240" s="847">
        <v>600000000</v>
      </c>
      <c r="AS240" s="834">
        <v>0</v>
      </c>
      <c r="AT240" s="834">
        <v>0</v>
      </c>
      <c r="AU240" s="847">
        <v>407109881</v>
      </c>
      <c r="AV240" s="833">
        <v>192890119</v>
      </c>
      <c r="AW240" s="847">
        <v>231848570</v>
      </c>
      <c r="AX240" s="833">
        <v>175261311</v>
      </c>
      <c r="AY240" s="847">
        <v>230701015</v>
      </c>
      <c r="AZ240" s="833">
        <v>1147555</v>
      </c>
      <c r="BA240" s="833">
        <v>230701015</v>
      </c>
      <c r="BB240" s="834">
        <v>0</v>
      </c>
      <c r="BC240" s="834">
        <v>0</v>
      </c>
      <c r="BE240" s="835">
        <f t="shared" si="15"/>
        <v>0.67851646833333334</v>
      </c>
    </row>
    <row r="241" spans="1:57" s="751" customFormat="1" ht="16.5" x14ac:dyDescent="0.2">
      <c r="A241" s="755" t="str">
        <f t="shared" si="16"/>
        <v>C250210004010</v>
      </c>
      <c r="B241" s="1184" t="s">
        <v>102</v>
      </c>
      <c r="C241" s="1185"/>
      <c r="D241" s="1184" t="s">
        <v>330</v>
      </c>
      <c r="E241" s="1185"/>
      <c r="F241" s="1184" t="s">
        <v>332</v>
      </c>
      <c r="G241" s="1185"/>
      <c r="H241" s="1184" t="s">
        <v>291</v>
      </c>
      <c r="I241" s="1185"/>
      <c r="J241" s="1184" t="s">
        <v>288</v>
      </c>
      <c r="K241" s="1185"/>
      <c r="L241" s="1185"/>
      <c r="M241" s="1184"/>
      <c r="N241" s="1185"/>
      <c r="O241" s="1185"/>
      <c r="P241" s="1184"/>
      <c r="Q241" s="1185"/>
      <c r="R241" s="1188"/>
      <c r="S241" s="1187"/>
      <c r="T241" s="1189" t="s">
        <v>327</v>
      </c>
      <c r="U241" s="1185"/>
      <c r="V241" s="1185"/>
      <c r="W241" s="1185"/>
      <c r="X241" s="1185"/>
      <c r="Y241" s="1185"/>
      <c r="Z241" s="1185"/>
      <c r="AA241" s="1185"/>
      <c r="AB241" s="1188" t="s">
        <v>281</v>
      </c>
      <c r="AC241" s="1187"/>
      <c r="AD241" s="1187"/>
      <c r="AE241" s="1187"/>
      <c r="AF241" s="1187"/>
      <c r="AG241" s="1188" t="s">
        <v>282</v>
      </c>
      <c r="AH241" s="1187"/>
      <c r="AI241" s="1187"/>
      <c r="AJ241" s="762" t="s">
        <v>68</v>
      </c>
      <c r="AK241" s="1186" t="s">
        <v>283</v>
      </c>
      <c r="AL241" s="1187"/>
      <c r="AM241" s="1187"/>
      <c r="AN241" s="1187"/>
      <c r="AO241" s="1187"/>
      <c r="AP241" s="1187"/>
      <c r="AQ241" s="750">
        <v>600000000</v>
      </c>
      <c r="AR241" s="846">
        <v>600000000</v>
      </c>
      <c r="AS241" s="769">
        <v>0</v>
      </c>
      <c r="AT241" s="753">
        <v>0</v>
      </c>
      <c r="AU241" s="846">
        <v>407109881</v>
      </c>
      <c r="AV241" s="768">
        <v>192890119</v>
      </c>
      <c r="AW241" s="846">
        <v>231848570</v>
      </c>
      <c r="AX241" s="768">
        <v>175261311</v>
      </c>
      <c r="AY241" s="846">
        <v>230701015</v>
      </c>
      <c r="AZ241" s="768">
        <v>1147555</v>
      </c>
      <c r="BA241" s="750">
        <v>230701015</v>
      </c>
      <c r="BB241" s="753">
        <v>0</v>
      </c>
      <c r="BC241" s="753">
        <v>0</v>
      </c>
      <c r="BE241" s="752">
        <f t="shared" si="15"/>
        <v>0.67851646833333334</v>
      </c>
    </row>
    <row r="242" spans="1:57" s="751" customFormat="1" ht="16.5" x14ac:dyDescent="0.2">
      <c r="A242" s="755" t="str">
        <f t="shared" si="16"/>
        <v>C2502100040210</v>
      </c>
      <c r="B242" s="1184" t="s">
        <v>102</v>
      </c>
      <c r="C242" s="1185"/>
      <c r="D242" s="1184" t="s">
        <v>330</v>
      </c>
      <c r="E242" s="1185"/>
      <c r="F242" s="1184" t="s">
        <v>332</v>
      </c>
      <c r="G242" s="1185"/>
      <c r="H242" s="1184" t="s">
        <v>291</v>
      </c>
      <c r="I242" s="1185"/>
      <c r="J242" s="1184" t="s">
        <v>288</v>
      </c>
      <c r="K242" s="1185"/>
      <c r="L242" s="1185"/>
      <c r="M242" s="1184" t="s">
        <v>290</v>
      </c>
      <c r="N242" s="1185"/>
      <c r="O242" s="1185"/>
      <c r="P242" s="1184"/>
      <c r="Q242" s="1185"/>
      <c r="R242" s="1188"/>
      <c r="S242" s="1187"/>
      <c r="T242" s="1189" t="s">
        <v>334</v>
      </c>
      <c r="U242" s="1185"/>
      <c r="V242" s="1185"/>
      <c r="W242" s="1185"/>
      <c r="X242" s="1185"/>
      <c r="Y242" s="1185"/>
      <c r="Z242" s="1185"/>
      <c r="AA242" s="1185"/>
      <c r="AB242" s="1188" t="s">
        <v>281</v>
      </c>
      <c r="AC242" s="1187"/>
      <c r="AD242" s="1187"/>
      <c r="AE242" s="1187"/>
      <c r="AF242" s="1187"/>
      <c r="AG242" s="1188" t="s">
        <v>282</v>
      </c>
      <c r="AH242" s="1187"/>
      <c r="AI242" s="1187"/>
      <c r="AJ242" s="762" t="s">
        <v>68</v>
      </c>
      <c r="AK242" s="1186" t="s">
        <v>283</v>
      </c>
      <c r="AL242" s="1187"/>
      <c r="AM242" s="1187"/>
      <c r="AN242" s="1187"/>
      <c r="AO242" s="1187"/>
      <c r="AP242" s="1187"/>
      <c r="AQ242" s="750">
        <v>600000000</v>
      </c>
      <c r="AR242" s="846">
        <v>600000000</v>
      </c>
      <c r="AS242" s="769">
        <v>0</v>
      </c>
      <c r="AT242" s="753">
        <v>0</v>
      </c>
      <c r="AU242" s="846">
        <v>407109881</v>
      </c>
      <c r="AV242" s="768">
        <v>192890119</v>
      </c>
      <c r="AW242" s="846">
        <v>231848570</v>
      </c>
      <c r="AX242" s="768">
        <v>175261311</v>
      </c>
      <c r="AY242" s="846">
        <v>230701015</v>
      </c>
      <c r="AZ242" s="768">
        <v>1147555</v>
      </c>
      <c r="BA242" s="750">
        <v>230701015</v>
      </c>
      <c r="BB242" s="753">
        <v>0</v>
      </c>
      <c r="BC242" s="753">
        <v>0</v>
      </c>
      <c r="BE242" s="752">
        <f t="shared" si="15"/>
        <v>0.67851646833333334</v>
      </c>
    </row>
    <row r="243" spans="1:57" s="751" customFormat="1" ht="16.5" x14ac:dyDescent="0.2">
      <c r="A243" s="755" t="str">
        <f t="shared" si="16"/>
        <v>C25021000402110</v>
      </c>
      <c r="B243" s="1192" t="s">
        <v>102</v>
      </c>
      <c r="C243" s="1185"/>
      <c r="D243" s="1192" t="s">
        <v>330</v>
      </c>
      <c r="E243" s="1185"/>
      <c r="F243" s="1192" t="s">
        <v>332</v>
      </c>
      <c r="G243" s="1185"/>
      <c r="H243" s="1192" t="s">
        <v>291</v>
      </c>
      <c r="I243" s="1185"/>
      <c r="J243" s="1192" t="s">
        <v>288</v>
      </c>
      <c r="K243" s="1185"/>
      <c r="L243" s="1185"/>
      <c r="M243" s="1192" t="s">
        <v>290</v>
      </c>
      <c r="N243" s="1185"/>
      <c r="O243" s="1185"/>
      <c r="P243" s="1192" t="s">
        <v>287</v>
      </c>
      <c r="Q243" s="1185"/>
      <c r="R243" s="1193"/>
      <c r="S243" s="1187"/>
      <c r="T243" s="1194" t="s">
        <v>340</v>
      </c>
      <c r="U243" s="1185"/>
      <c r="V243" s="1185"/>
      <c r="W243" s="1185"/>
      <c r="X243" s="1185"/>
      <c r="Y243" s="1185"/>
      <c r="Z243" s="1185"/>
      <c r="AA243" s="1185"/>
      <c r="AB243" s="1193" t="s">
        <v>281</v>
      </c>
      <c r="AC243" s="1187"/>
      <c r="AD243" s="1187"/>
      <c r="AE243" s="1187"/>
      <c r="AF243" s="1187"/>
      <c r="AG243" s="1193" t="s">
        <v>282</v>
      </c>
      <c r="AH243" s="1187"/>
      <c r="AI243" s="1187"/>
      <c r="AJ243" s="763" t="s">
        <v>68</v>
      </c>
      <c r="AK243" s="1195" t="s">
        <v>283</v>
      </c>
      <c r="AL243" s="1187"/>
      <c r="AM243" s="1187"/>
      <c r="AN243" s="1187"/>
      <c r="AO243" s="1187"/>
      <c r="AP243" s="1187"/>
      <c r="AQ243" s="756">
        <v>289194899</v>
      </c>
      <c r="AR243" s="847">
        <v>289194899</v>
      </c>
      <c r="AS243" s="774">
        <v>0</v>
      </c>
      <c r="AT243" s="757">
        <v>0</v>
      </c>
      <c r="AU243" s="847">
        <v>223447199</v>
      </c>
      <c r="AV243" s="773">
        <v>65747700</v>
      </c>
      <c r="AW243" s="847">
        <v>122456789</v>
      </c>
      <c r="AX243" s="773">
        <v>100990410</v>
      </c>
      <c r="AY243" s="847">
        <v>122456789</v>
      </c>
      <c r="AZ243" s="774">
        <v>0</v>
      </c>
      <c r="BA243" s="756">
        <v>122456789</v>
      </c>
      <c r="BB243" s="757">
        <v>0</v>
      </c>
      <c r="BC243" s="757">
        <v>0</v>
      </c>
      <c r="BE243" s="752">
        <f t="shared" si="15"/>
        <v>0.77265262898015363</v>
      </c>
    </row>
    <row r="244" spans="1:57" s="751" customFormat="1" ht="16.5" x14ac:dyDescent="0.2">
      <c r="A244" s="755" t="str">
        <f t="shared" si="16"/>
        <v>C25021000402210</v>
      </c>
      <c r="B244" s="1192" t="s">
        <v>102</v>
      </c>
      <c r="C244" s="1185"/>
      <c r="D244" s="1192" t="s">
        <v>330</v>
      </c>
      <c r="E244" s="1185"/>
      <c r="F244" s="1192" t="s">
        <v>332</v>
      </c>
      <c r="G244" s="1185"/>
      <c r="H244" s="1192" t="s">
        <v>291</v>
      </c>
      <c r="I244" s="1185"/>
      <c r="J244" s="1192" t="s">
        <v>288</v>
      </c>
      <c r="K244" s="1185"/>
      <c r="L244" s="1185"/>
      <c r="M244" s="1192" t="s">
        <v>290</v>
      </c>
      <c r="N244" s="1185"/>
      <c r="O244" s="1185"/>
      <c r="P244" s="1192" t="s">
        <v>290</v>
      </c>
      <c r="Q244" s="1185"/>
      <c r="R244" s="1193"/>
      <c r="S244" s="1187"/>
      <c r="T244" s="1194" t="s">
        <v>335</v>
      </c>
      <c r="U244" s="1185"/>
      <c r="V244" s="1185"/>
      <c r="W244" s="1185"/>
      <c r="X244" s="1185"/>
      <c r="Y244" s="1185"/>
      <c r="Z244" s="1185"/>
      <c r="AA244" s="1185"/>
      <c r="AB244" s="1193" t="s">
        <v>281</v>
      </c>
      <c r="AC244" s="1187"/>
      <c r="AD244" s="1187"/>
      <c r="AE244" s="1187"/>
      <c r="AF244" s="1187"/>
      <c r="AG244" s="1193" t="s">
        <v>282</v>
      </c>
      <c r="AH244" s="1187"/>
      <c r="AI244" s="1187"/>
      <c r="AJ244" s="763" t="s">
        <v>68</v>
      </c>
      <c r="AK244" s="1195" t="s">
        <v>283</v>
      </c>
      <c r="AL244" s="1187"/>
      <c r="AM244" s="1187"/>
      <c r="AN244" s="1187"/>
      <c r="AO244" s="1187"/>
      <c r="AP244" s="1187"/>
      <c r="AQ244" s="756">
        <v>99544101</v>
      </c>
      <c r="AR244" s="847">
        <v>99544101</v>
      </c>
      <c r="AS244" s="774">
        <v>0</v>
      </c>
      <c r="AT244" s="757">
        <v>0</v>
      </c>
      <c r="AU244" s="847">
        <v>40000000</v>
      </c>
      <c r="AV244" s="773">
        <v>59544101</v>
      </c>
      <c r="AW244" s="848">
        <v>0</v>
      </c>
      <c r="AX244" s="773">
        <v>40000000</v>
      </c>
      <c r="AY244" s="848">
        <v>0</v>
      </c>
      <c r="AZ244" s="774">
        <v>0</v>
      </c>
      <c r="BA244" s="757">
        <v>0</v>
      </c>
      <c r="BB244" s="757">
        <v>0</v>
      </c>
      <c r="BC244" s="757">
        <v>0</v>
      </c>
      <c r="BE244" s="752">
        <f t="shared" si="15"/>
        <v>0.40183194783184589</v>
      </c>
    </row>
    <row r="245" spans="1:57" s="751" customFormat="1" ht="16.5" x14ac:dyDescent="0.2">
      <c r="A245" s="755" t="str">
        <f t="shared" si="16"/>
        <v>C25021000402310</v>
      </c>
      <c r="B245" s="1192" t="s">
        <v>102</v>
      </c>
      <c r="C245" s="1185"/>
      <c r="D245" s="1192" t="s">
        <v>330</v>
      </c>
      <c r="E245" s="1185"/>
      <c r="F245" s="1192" t="s">
        <v>332</v>
      </c>
      <c r="G245" s="1185"/>
      <c r="H245" s="1192" t="s">
        <v>291</v>
      </c>
      <c r="I245" s="1185"/>
      <c r="J245" s="1192" t="s">
        <v>288</v>
      </c>
      <c r="K245" s="1185"/>
      <c r="L245" s="1185"/>
      <c r="M245" s="1192" t="s">
        <v>290</v>
      </c>
      <c r="N245" s="1185"/>
      <c r="O245" s="1185"/>
      <c r="P245" s="1192" t="s">
        <v>297</v>
      </c>
      <c r="Q245" s="1185"/>
      <c r="R245" s="1193"/>
      <c r="S245" s="1187"/>
      <c r="T245" s="1194" t="s">
        <v>336</v>
      </c>
      <c r="U245" s="1185"/>
      <c r="V245" s="1185"/>
      <c r="W245" s="1185"/>
      <c r="X245" s="1185"/>
      <c r="Y245" s="1185"/>
      <c r="Z245" s="1185"/>
      <c r="AA245" s="1185"/>
      <c r="AB245" s="1193" t="s">
        <v>281</v>
      </c>
      <c r="AC245" s="1187"/>
      <c r="AD245" s="1187"/>
      <c r="AE245" s="1187"/>
      <c r="AF245" s="1187"/>
      <c r="AG245" s="1193" t="s">
        <v>282</v>
      </c>
      <c r="AH245" s="1187"/>
      <c r="AI245" s="1187"/>
      <c r="AJ245" s="763" t="s">
        <v>68</v>
      </c>
      <c r="AK245" s="1195" t="s">
        <v>283</v>
      </c>
      <c r="AL245" s="1187"/>
      <c r="AM245" s="1187"/>
      <c r="AN245" s="1187"/>
      <c r="AO245" s="1187"/>
      <c r="AP245" s="1187"/>
      <c r="AQ245" s="756">
        <v>56540000</v>
      </c>
      <c r="AR245" s="847">
        <v>56540000</v>
      </c>
      <c r="AS245" s="774">
        <v>0</v>
      </c>
      <c r="AT245" s="757">
        <v>0</v>
      </c>
      <c r="AU245" s="847">
        <v>45000000</v>
      </c>
      <c r="AV245" s="773">
        <v>11540000</v>
      </c>
      <c r="AW245" s="847">
        <v>36591205</v>
      </c>
      <c r="AX245" s="773">
        <v>8408795</v>
      </c>
      <c r="AY245" s="847">
        <v>36591205</v>
      </c>
      <c r="AZ245" s="774">
        <v>0</v>
      </c>
      <c r="BA245" s="756">
        <v>36591205</v>
      </c>
      <c r="BB245" s="757">
        <v>0</v>
      </c>
      <c r="BC245" s="757">
        <v>0</v>
      </c>
      <c r="BE245" s="752">
        <f t="shared" si="15"/>
        <v>0.79589671029359743</v>
      </c>
    </row>
    <row r="246" spans="1:57" s="751" customFormat="1" ht="16.5" x14ac:dyDescent="0.2">
      <c r="A246" s="755" t="str">
        <f t="shared" si="16"/>
        <v>C25021000402410</v>
      </c>
      <c r="B246" s="1192" t="s">
        <v>102</v>
      </c>
      <c r="C246" s="1185"/>
      <c r="D246" s="1192" t="s">
        <v>330</v>
      </c>
      <c r="E246" s="1185"/>
      <c r="F246" s="1192" t="s">
        <v>332</v>
      </c>
      <c r="G246" s="1185"/>
      <c r="H246" s="1192" t="s">
        <v>291</v>
      </c>
      <c r="I246" s="1185"/>
      <c r="J246" s="1192" t="s">
        <v>288</v>
      </c>
      <c r="K246" s="1185"/>
      <c r="L246" s="1185"/>
      <c r="M246" s="1192" t="s">
        <v>290</v>
      </c>
      <c r="N246" s="1185"/>
      <c r="O246" s="1185"/>
      <c r="P246" s="1192" t="s">
        <v>291</v>
      </c>
      <c r="Q246" s="1185"/>
      <c r="R246" s="1193"/>
      <c r="S246" s="1187"/>
      <c r="T246" s="1194" t="s">
        <v>87</v>
      </c>
      <c r="U246" s="1185"/>
      <c r="V246" s="1185"/>
      <c r="W246" s="1185"/>
      <c r="X246" s="1185"/>
      <c r="Y246" s="1185"/>
      <c r="Z246" s="1185"/>
      <c r="AA246" s="1185"/>
      <c r="AB246" s="1193" t="s">
        <v>281</v>
      </c>
      <c r="AC246" s="1187"/>
      <c r="AD246" s="1187"/>
      <c r="AE246" s="1187"/>
      <c r="AF246" s="1187"/>
      <c r="AG246" s="1193" t="s">
        <v>282</v>
      </c>
      <c r="AH246" s="1187"/>
      <c r="AI246" s="1187"/>
      <c r="AJ246" s="763" t="s">
        <v>68</v>
      </c>
      <c r="AK246" s="1195" t="s">
        <v>283</v>
      </c>
      <c r="AL246" s="1187"/>
      <c r="AM246" s="1187"/>
      <c r="AN246" s="1187"/>
      <c r="AO246" s="1187"/>
      <c r="AP246" s="1187"/>
      <c r="AQ246" s="756">
        <v>134721000</v>
      </c>
      <c r="AR246" s="847">
        <v>134721000</v>
      </c>
      <c r="AS246" s="774">
        <v>0</v>
      </c>
      <c r="AT246" s="757">
        <v>0</v>
      </c>
      <c r="AU246" s="847">
        <v>98662682</v>
      </c>
      <c r="AV246" s="773">
        <v>36058318</v>
      </c>
      <c r="AW246" s="847">
        <v>72800576</v>
      </c>
      <c r="AX246" s="773">
        <v>25862106</v>
      </c>
      <c r="AY246" s="847">
        <v>71653021</v>
      </c>
      <c r="AZ246" s="773">
        <v>1147555</v>
      </c>
      <c r="BA246" s="756">
        <v>71653021</v>
      </c>
      <c r="BB246" s="757">
        <v>0</v>
      </c>
      <c r="BC246" s="757">
        <v>0</v>
      </c>
      <c r="BE246" s="752">
        <f t="shared" si="15"/>
        <v>0.7323482010970821</v>
      </c>
    </row>
    <row r="247" spans="1:57" s="751" customFormat="1" ht="16.5" x14ac:dyDescent="0.2">
      <c r="A247" s="755" t="str">
        <f t="shared" si="16"/>
        <v>C25021000402610</v>
      </c>
      <c r="B247" s="1192" t="s">
        <v>102</v>
      </c>
      <c r="C247" s="1185"/>
      <c r="D247" s="1192" t="s">
        <v>330</v>
      </c>
      <c r="E247" s="1185"/>
      <c r="F247" s="1192" t="s">
        <v>332</v>
      </c>
      <c r="G247" s="1185"/>
      <c r="H247" s="1192" t="s">
        <v>291</v>
      </c>
      <c r="I247" s="1185"/>
      <c r="J247" s="1192" t="s">
        <v>288</v>
      </c>
      <c r="K247" s="1185"/>
      <c r="L247" s="1185"/>
      <c r="M247" s="1192" t="s">
        <v>290</v>
      </c>
      <c r="N247" s="1185"/>
      <c r="O247" s="1185"/>
      <c r="P247" s="1192" t="s">
        <v>300</v>
      </c>
      <c r="Q247" s="1185"/>
      <c r="R247" s="1193"/>
      <c r="S247" s="1187"/>
      <c r="T247" s="1194" t="s">
        <v>337</v>
      </c>
      <c r="U247" s="1185"/>
      <c r="V247" s="1185"/>
      <c r="W247" s="1185"/>
      <c r="X247" s="1185"/>
      <c r="Y247" s="1185"/>
      <c r="Z247" s="1185"/>
      <c r="AA247" s="1185"/>
      <c r="AB247" s="1193" t="s">
        <v>281</v>
      </c>
      <c r="AC247" s="1187"/>
      <c r="AD247" s="1187"/>
      <c r="AE247" s="1187"/>
      <c r="AF247" s="1187"/>
      <c r="AG247" s="1193" t="s">
        <v>282</v>
      </c>
      <c r="AH247" s="1187"/>
      <c r="AI247" s="1187"/>
      <c r="AJ247" s="763" t="s">
        <v>68</v>
      </c>
      <c r="AK247" s="1195" t="s">
        <v>283</v>
      </c>
      <c r="AL247" s="1187"/>
      <c r="AM247" s="1187"/>
      <c r="AN247" s="1187"/>
      <c r="AO247" s="1187"/>
      <c r="AP247" s="1187"/>
      <c r="AQ247" s="756">
        <v>20000000</v>
      </c>
      <c r="AR247" s="847">
        <v>20000000</v>
      </c>
      <c r="AS247" s="774">
        <v>0</v>
      </c>
      <c r="AT247" s="757">
        <v>0</v>
      </c>
      <c r="AU247" s="848">
        <v>0</v>
      </c>
      <c r="AV247" s="773">
        <v>20000000</v>
      </c>
      <c r="AW247" s="848">
        <v>0</v>
      </c>
      <c r="AX247" s="774">
        <v>0</v>
      </c>
      <c r="AY247" s="848">
        <v>0</v>
      </c>
      <c r="AZ247" s="774">
        <v>0</v>
      </c>
      <c r="BA247" s="757">
        <v>0</v>
      </c>
      <c r="BB247" s="757">
        <v>0</v>
      </c>
      <c r="BC247" s="757">
        <v>0</v>
      </c>
      <c r="BE247" s="752">
        <f t="shared" si="15"/>
        <v>0</v>
      </c>
    </row>
    <row r="248" spans="1:57" s="751" customFormat="1" ht="16.5" x14ac:dyDescent="0.2">
      <c r="A248" s="755" t="str">
        <f t="shared" si="16"/>
        <v>C250210004021110</v>
      </c>
      <c r="B248" s="1192" t="s">
        <v>102</v>
      </c>
      <c r="C248" s="1185"/>
      <c r="D248" s="1192" t="s">
        <v>330</v>
      </c>
      <c r="E248" s="1185"/>
      <c r="F248" s="1192" t="s">
        <v>332</v>
      </c>
      <c r="G248" s="1185"/>
      <c r="H248" s="1192" t="s">
        <v>291</v>
      </c>
      <c r="I248" s="1185"/>
      <c r="J248" s="1192" t="s">
        <v>288</v>
      </c>
      <c r="K248" s="1185"/>
      <c r="L248" s="1185"/>
      <c r="M248" s="1192" t="s">
        <v>290</v>
      </c>
      <c r="N248" s="1185"/>
      <c r="O248" s="1185"/>
      <c r="P248" s="1192" t="s">
        <v>83</v>
      </c>
      <c r="Q248" s="1185"/>
      <c r="R248" s="1193"/>
      <c r="S248" s="1187"/>
      <c r="T248" s="1194" t="s">
        <v>338</v>
      </c>
      <c r="U248" s="1185"/>
      <c r="V248" s="1185"/>
      <c r="W248" s="1185"/>
      <c r="X248" s="1185"/>
      <c r="Y248" s="1185"/>
      <c r="Z248" s="1185"/>
      <c r="AA248" s="1185"/>
      <c r="AB248" s="1193" t="s">
        <v>281</v>
      </c>
      <c r="AC248" s="1187"/>
      <c r="AD248" s="1187"/>
      <c r="AE248" s="1187"/>
      <c r="AF248" s="1187"/>
      <c r="AG248" s="1193" t="s">
        <v>282</v>
      </c>
      <c r="AH248" s="1187"/>
      <c r="AI248" s="1187"/>
      <c r="AJ248" s="763" t="s">
        <v>68</v>
      </c>
      <c r="AK248" s="1195" t="s">
        <v>283</v>
      </c>
      <c r="AL248" s="1187"/>
      <c r="AM248" s="1187"/>
      <c r="AN248" s="1187"/>
      <c r="AO248" s="1187"/>
      <c r="AP248" s="1187"/>
      <c r="AQ248" s="757">
        <v>0</v>
      </c>
      <c r="AR248" s="848">
        <v>0</v>
      </c>
      <c r="AS248" s="774">
        <v>0</v>
      </c>
      <c r="AT248" s="757">
        <v>0</v>
      </c>
      <c r="AU248" s="848">
        <v>0</v>
      </c>
      <c r="AV248" s="774">
        <v>0</v>
      </c>
      <c r="AW248" s="848">
        <v>0</v>
      </c>
      <c r="AX248" s="774">
        <v>0</v>
      </c>
      <c r="AY248" s="848">
        <v>0</v>
      </c>
      <c r="AZ248" s="774">
        <v>0</v>
      </c>
      <c r="BA248" s="757">
        <v>0</v>
      </c>
      <c r="BB248" s="757">
        <v>0</v>
      </c>
      <c r="BC248" s="757">
        <v>0</v>
      </c>
      <c r="BE248" s="752" t="e">
        <f t="shared" si="15"/>
        <v>#DIV/0!</v>
      </c>
    </row>
    <row r="249" spans="1:57" s="830" customFormat="1" ht="16.5" x14ac:dyDescent="0.2">
      <c r="A249" s="831" t="str">
        <f t="shared" si="16"/>
        <v>C25021000510</v>
      </c>
      <c r="B249" s="1208" t="s">
        <v>102</v>
      </c>
      <c r="C249" s="1209"/>
      <c r="D249" s="1208" t="s">
        <v>330</v>
      </c>
      <c r="E249" s="1209"/>
      <c r="F249" s="1208" t="s">
        <v>332</v>
      </c>
      <c r="G249" s="1209"/>
      <c r="H249" s="1208" t="s">
        <v>292</v>
      </c>
      <c r="I249" s="1209"/>
      <c r="J249" s="1208"/>
      <c r="K249" s="1209"/>
      <c r="L249" s="1209"/>
      <c r="M249" s="1208"/>
      <c r="N249" s="1209"/>
      <c r="O249" s="1209"/>
      <c r="P249" s="1208"/>
      <c r="Q249" s="1209"/>
      <c r="R249" s="1210"/>
      <c r="S249" s="1207"/>
      <c r="T249" s="1211" t="s">
        <v>341</v>
      </c>
      <c r="U249" s="1209"/>
      <c r="V249" s="1209"/>
      <c r="W249" s="1209"/>
      <c r="X249" s="1209"/>
      <c r="Y249" s="1209"/>
      <c r="Z249" s="1209"/>
      <c r="AA249" s="1209"/>
      <c r="AB249" s="1210" t="s">
        <v>281</v>
      </c>
      <c r="AC249" s="1207"/>
      <c r="AD249" s="1207"/>
      <c r="AE249" s="1207"/>
      <c r="AF249" s="1207"/>
      <c r="AG249" s="1210" t="s">
        <v>282</v>
      </c>
      <c r="AH249" s="1207"/>
      <c r="AI249" s="1207"/>
      <c r="AJ249" s="832" t="s">
        <v>68</v>
      </c>
      <c r="AK249" s="1206" t="s">
        <v>283</v>
      </c>
      <c r="AL249" s="1207"/>
      <c r="AM249" s="1187"/>
      <c r="AN249" s="1187"/>
      <c r="AO249" s="1187"/>
      <c r="AP249" s="1207"/>
      <c r="AQ249" s="833">
        <v>900000000</v>
      </c>
      <c r="AR249" s="847">
        <v>900000000</v>
      </c>
      <c r="AS249" s="834">
        <v>0</v>
      </c>
      <c r="AT249" s="834">
        <v>0</v>
      </c>
      <c r="AU249" s="847">
        <v>784730991</v>
      </c>
      <c r="AV249" s="833">
        <v>115269009</v>
      </c>
      <c r="AW249" s="847">
        <v>494126690</v>
      </c>
      <c r="AX249" s="833">
        <v>290604301</v>
      </c>
      <c r="AY249" s="847">
        <v>491306355</v>
      </c>
      <c r="AZ249" s="833">
        <v>2820335</v>
      </c>
      <c r="BA249" s="833">
        <v>491306355</v>
      </c>
      <c r="BB249" s="834">
        <v>0</v>
      </c>
      <c r="BC249" s="834">
        <v>0</v>
      </c>
      <c r="BE249" s="835">
        <f t="shared" si="15"/>
        <v>0.87192332333333333</v>
      </c>
    </row>
    <row r="250" spans="1:57" s="751" customFormat="1" ht="16.5" x14ac:dyDescent="0.2">
      <c r="A250" s="755" t="str">
        <f t="shared" si="16"/>
        <v>C250210005010</v>
      </c>
      <c r="B250" s="1184" t="s">
        <v>102</v>
      </c>
      <c r="C250" s="1185"/>
      <c r="D250" s="1184" t="s">
        <v>330</v>
      </c>
      <c r="E250" s="1185"/>
      <c r="F250" s="1184" t="s">
        <v>332</v>
      </c>
      <c r="G250" s="1185"/>
      <c r="H250" s="1184" t="s">
        <v>292</v>
      </c>
      <c r="I250" s="1185"/>
      <c r="J250" s="1184" t="s">
        <v>288</v>
      </c>
      <c r="K250" s="1185"/>
      <c r="L250" s="1185"/>
      <c r="M250" s="1184"/>
      <c r="N250" s="1185"/>
      <c r="O250" s="1185"/>
      <c r="P250" s="1184"/>
      <c r="Q250" s="1185"/>
      <c r="R250" s="1188"/>
      <c r="S250" s="1187"/>
      <c r="T250" s="1189" t="s">
        <v>341</v>
      </c>
      <c r="U250" s="1185"/>
      <c r="V250" s="1185"/>
      <c r="W250" s="1185"/>
      <c r="X250" s="1185"/>
      <c r="Y250" s="1185"/>
      <c r="Z250" s="1185"/>
      <c r="AA250" s="1185"/>
      <c r="AB250" s="1188" t="s">
        <v>281</v>
      </c>
      <c r="AC250" s="1187"/>
      <c r="AD250" s="1187"/>
      <c r="AE250" s="1187"/>
      <c r="AF250" s="1187"/>
      <c r="AG250" s="1188" t="s">
        <v>282</v>
      </c>
      <c r="AH250" s="1187"/>
      <c r="AI250" s="1187"/>
      <c r="AJ250" s="762" t="s">
        <v>68</v>
      </c>
      <c r="AK250" s="1186" t="s">
        <v>283</v>
      </c>
      <c r="AL250" s="1187"/>
      <c r="AM250" s="1187"/>
      <c r="AN250" s="1187"/>
      <c r="AO250" s="1187"/>
      <c r="AP250" s="1187"/>
      <c r="AQ250" s="750">
        <v>900000000</v>
      </c>
      <c r="AR250" s="846">
        <v>900000000</v>
      </c>
      <c r="AS250" s="769">
        <v>0</v>
      </c>
      <c r="AT250" s="753">
        <v>0</v>
      </c>
      <c r="AU250" s="846">
        <v>784730991</v>
      </c>
      <c r="AV250" s="768">
        <v>115269009</v>
      </c>
      <c r="AW250" s="846">
        <v>494126690</v>
      </c>
      <c r="AX250" s="768">
        <v>290604301</v>
      </c>
      <c r="AY250" s="846">
        <v>491306355</v>
      </c>
      <c r="AZ250" s="768">
        <v>2820335</v>
      </c>
      <c r="BA250" s="750">
        <v>491306355</v>
      </c>
      <c r="BB250" s="753">
        <v>0</v>
      </c>
      <c r="BC250" s="753">
        <v>0</v>
      </c>
      <c r="BE250" s="752">
        <f t="shared" si="15"/>
        <v>0.87192332333333333</v>
      </c>
    </row>
    <row r="251" spans="1:57" s="751" customFormat="1" ht="16.5" x14ac:dyDescent="0.2">
      <c r="A251" s="755" t="str">
        <f t="shared" si="16"/>
        <v>C2502100050210</v>
      </c>
      <c r="B251" s="1184" t="s">
        <v>102</v>
      </c>
      <c r="C251" s="1185"/>
      <c r="D251" s="1184" t="s">
        <v>330</v>
      </c>
      <c r="E251" s="1185"/>
      <c r="F251" s="1184" t="s">
        <v>332</v>
      </c>
      <c r="G251" s="1185"/>
      <c r="H251" s="1184" t="s">
        <v>292</v>
      </c>
      <c r="I251" s="1185"/>
      <c r="J251" s="1184" t="s">
        <v>288</v>
      </c>
      <c r="K251" s="1185"/>
      <c r="L251" s="1185"/>
      <c r="M251" s="1184" t="s">
        <v>290</v>
      </c>
      <c r="N251" s="1185"/>
      <c r="O251" s="1185"/>
      <c r="P251" s="1184"/>
      <c r="Q251" s="1185"/>
      <c r="R251" s="1188"/>
      <c r="S251" s="1187"/>
      <c r="T251" s="1189" t="s">
        <v>334</v>
      </c>
      <c r="U251" s="1185"/>
      <c r="V251" s="1185"/>
      <c r="W251" s="1185"/>
      <c r="X251" s="1185"/>
      <c r="Y251" s="1185"/>
      <c r="Z251" s="1185"/>
      <c r="AA251" s="1185"/>
      <c r="AB251" s="1188" t="s">
        <v>281</v>
      </c>
      <c r="AC251" s="1187"/>
      <c r="AD251" s="1187"/>
      <c r="AE251" s="1187"/>
      <c r="AF251" s="1187"/>
      <c r="AG251" s="1188" t="s">
        <v>282</v>
      </c>
      <c r="AH251" s="1187"/>
      <c r="AI251" s="1187"/>
      <c r="AJ251" s="762" t="s">
        <v>68</v>
      </c>
      <c r="AK251" s="1186" t="s">
        <v>283</v>
      </c>
      <c r="AL251" s="1187"/>
      <c r="AM251" s="1187"/>
      <c r="AN251" s="1187"/>
      <c r="AO251" s="1187"/>
      <c r="AP251" s="1187"/>
      <c r="AQ251" s="750">
        <v>900000000</v>
      </c>
      <c r="AR251" s="846">
        <v>900000000</v>
      </c>
      <c r="AS251" s="769">
        <v>0</v>
      </c>
      <c r="AT251" s="753">
        <v>0</v>
      </c>
      <c r="AU251" s="846">
        <v>784730991</v>
      </c>
      <c r="AV251" s="768">
        <v>115269009</v>
      </c>
      <c r="AW251" s="846">
        <v>494126690</v>
      </c>
      <c r="AX251" s="768">
        <v>290604301</v>
      </c>
      <c r="AY251" s="846">
        <v>491306355</v>
      </c>
      <c r="AZ251" s="768">
        <v>2820335</v>
      </c>
      <c r="BA251" s="750">
        <v>491306355</v>
      </c>
      <c r="BB251" s="753">
        <v>0</v>
      </c>
      <c r="BC251" s="753">
        <v>0</v>
      </c>
      <c r="BE251" s="752">
        <f t="shared" si="15"/>
        <v>0.87192332333333333</v>
      </c>
    </row>
    <row r="252" spans="1:57" s="751" customFormat="1" ht="16.5" x14ac:dyDescent="0.2">
      <c r="A252" s="755" t="str">
        <f t="shared" si="16"/>
        <v>C25021000502110</v>
      </c>
      <c r="B252" s="1192" t="s">
        <v>102</v>
      </c>
      <c r="C252" s="1185"/>
      <c r="D252" s="1192" t="s">
        <v>330</v>
      </c>
      <c r="E252" s="1185"/>
      <c r="F252" s="1192" t="s">
        <v>332</v>
      </c>
      <c r="G252" s="1185"/>
      <c r="H252" s="1192" t="s">
        <v>292</v>
      </c>
      <c r="I252" s="1185"/>
      <c r="J252" s="1192" t="s">
        <v>288</v>
      </c>
      <c r="K252" s="1185"/>
      <c r="L252" s="1185"/>
      <c r="M252" s="1192" t="s">
        <v>290</v>
      </c>
      <c r="N252" s="1185"/>
      <c r="O252" s="1185"/>
      <c r="P252" s="1192" t="s">
        <v>287</v>
      </c>
      <c r="Q252" s="1185"/>
      <c r="R252" s="1193"/>
      <c r="S252" s="1187"/>
      <c r="T252" s="1194" t="s">
        <v>340</v>
      </c>
      <c r="U252" s="1185"/>
      <c r="V252" s="1185"/>
      <c r="W252" s="1185"/>
      <c r="X252" s="1185"/>
      <c r="Y252" s="1185"/>
      <c r="Z252" s="1185"/>
      <c r="AA252" s="1185"/>
      <c r="AB252" s="1193" t="s">
        <v>281</v>
      </c>
      <c r="AC252" s="1187"/>
      <c r="AD252" s="1187"/>
      <c r="AE252" s="1187"/>
      <c r="AF252" s="1187"/>
      <c r="AG252" s="1193" t="s">
        <v>282</v>
      </c>
      <c r="AH252" s="1187"/>
      <c r="AI252" s="1187"/>
      <c r="AJ252" s="763" t="s">
        <v>68</v>
      </c>
      <c r="AK252" s="1195" t="s">
        <v>283</v>
      </c>
      <c r="AL252" s="1187"/>
      <c r="AM252" s="1187"/>
      <c r="AN252" s="1187"/>
      <c r="AO252" s="1187"/>
      <c r="AP252" s="1187"/>
      <c r="AQ252" s="756">
        <v>435700000</v>
      </c>
      <c r="AR252" s="847">
        <v>435700000</v>
      </c>
      <c r="AS252" s="774">
        <v>0</v>
      </c>
      <c r="AT252" s="757">
        <v>0</v>
      </c>
      <c r="AU252" s="847">
        <v>349013333</v>
      </c>
      <c r="AV252" s="773">
        <v>86686667</v>
      </c>
      <c r="AW252" s="847">
        <v>221813333</v>
      </c>
      <c r="AX252" s="773">
        <v>127200000</v>
      </c>
      <c r="AY252" s="847">
        <v>221813333</v>
      </c>
      <c r="AZ252" s="774">
        <v>0</v>
      </c>
      <c r="BA252" s="756">
        <v>221813333</v>
      </c>
      <c r="BB252" s="757">
        <v>0</v>
      </c>
      <c r="BC252" s="757">
        <v>0</v>
      </c>
      <c r="BE252" s="752">
        <f t="shared" si="15"/>
        <v>0.80104047050722971</v>
      </c>
    </row>
    <row r="253" spans="1:57" s="751" customFormat="1" ht="16.5" x14ac:dyDescent="0.2">
      <c r="A253" s="755" t="str">
        <f t="shared" si="16"/>
        <v>C25021000502210</v>
      </c>
      <c r="B253" s="1192" t="s">
        <v>102</v>
      </c>
      <c r="C253" s="1185"/>
      <c r="D253" s="1192" t="s">
        <v>330</v>
      </c>
      <c r="E253" s="1185"/>
      <c r="F253" s="1192" t="s">
        <v>332</v>
      </c>
      <c r="G253" s="1185"/>
      <c r="H253" s="1192" t="s">
        <v>292</v>
      </c>
      <c r="I253" s="1185"/>
      <c r="J253" s="1192" t="s">
        <v>288</v>
      </c>
      <c r="K253" s="1185"/>
      <c r="L253" s="1185"/>
      <c r="M253" s="1192" t="s">
        <v>290</v>
      </c>
      <c r="N253" s="1185"/>
      <c r="O253" s="1185"/>
      <c r="P253" s="1192" t="s">
        <v>290</v>
      </c>
      <c r="Q253" s="1185"/>
      <c r="R253" s="1193"/>
      <c r="S253" s="1187"/>
      <c r="T253" s="1194" t="s">
        <v>335</v>
      </c>
      <c r="U253" s="1185"/>
      <c r="V253" s="1185"/>
      <c r="W253" s="1185"/>
      <c r="X253" s="1185"/>
      <c r="Y253" s="1185"/>
      <c r="Z253" s="1185"/>
      <c r="AA253" s="1185"/>
      <c r="AB253" s="1193" t="s">
        <v>281</v>
      </c>
      <c r="AC253" s="1187"/>
      <c r="AD253" s="1187"/>
      <c r="AE253" s="1187"/>
      <c r="AF253" s="1187"/>
      <c r="AG253" s="1193" t="s">
        <v>282</v>
      </c>
      <c r="AH253" s="1187"/>
      <c r="AI253" s="1187"/>
      <c r="AJ253" s="763" t="s">
        <v>68</v>
      </c>
      <c r="AK253" s="1195" t="s">
        <v>283</v>
      </c>
      <c r="AL253" s="1187"/>
      <c r="AM253" s="1187"/>
      <c r="AN253" s="1187"/>
      <c r="AO253" s="1187"/>
      <c r="AP253" s="1187"/>
      <c r="AQ253" s="756">
        <v>154000000</v>
      </c>
      <c r="AR253" s="847">
        <v>154000000</v>
      </c>
      <c r="AS253" s="774">
        <v>0</v>
      </c>
      <c r="AT253" s="757">
        <v>0</v>
      </c>
      <c r="AU253" s="847">
        <v>154000000</v>
      </c>
      <c r="AV253" s="774">
        <v>0</v>
      </c>
      <c r="AW253" s="847">
        <v>58091264</v>
      </c>
      <c r="AX253" s="773">
        <v>95908736</v>
      </c>
      <c r="AY253" s="847">
        <v>58091264</v>
      </c>
      <c r="AZ253" s="774">
        <v>0</v>
      </c>
      <c r="BA253" s="756">
        <v>58091264</v>
      </c>
      <c r="BB253" s="757">
        <v>0</v>
      </c>
      <c r="BC253" s="757">
        <v>0</v>
      </c>
      <c r="BE253" s="752">
        <f t="shared" si="15"/>
        <v>1</v>
      </c>
    </row>
    <row r="254" spans="1:57" s="751" customFormat="1" ht="16.5" x14ac:dyDescent="0.2">
      <c r="A254" s="755" t="str">
        <f t="shared" si="16"/>
        <v>C25021000502310</v>
      </c>
      <c r="B254" s="1192" t="s">
        <v>102</v>
      </c>
      <c r="C254" s="1185"/>
      <c r="D254" s="1192" t="s">
        <v>330</v>
      </c>
      <c r="E254" s="1185"/>
      <c r="F254" s="1192" t="s">
        <v>332</v>
      </c>
      <c r="G254" s="1185"/>
      <c r="H254" s="1192" t="s">
        <v>292</v>
      </c>
      <c r="I254" s="1185"/>
      <c r="J254" s="1192" t="s">
        <v>288</v>
      </c>
      <c r="K254" s="1185"/>
      <c r="L254" s="1185"/>
      <c r="M254" s="1192" t="s">
        <v>290</v>
      </c>
      <c r="N254" s="1185"/>
      <c r="O254" s="1185"/>
      <c r="P254" s="1192" t="s">
        <v>297</v>
      </c>
      <c r="Q254" s="1185"/>
      <c r="R254" s="1193"/>
      <c r="S254" s="1187"/>
      <c r="T254" s="1194" t="s">
        <v>336</v>
      </c>
      <c r="U254" s="1185"/>
      <c r="V254" s="1185"/>
      <c r="W254" s="1185"/>
      <c r="X254" s="1185"/>
      <c r="Y254" s="1185"/>
      <c r="Z254" s="1185"/>
      <c r="AA254" s="1185"/>
      <c r="AB254" s="1193" t="s">
        <v>281</v>
      </c>
      <c r="AC254" s="1187"/>
      <c r="AD254" s="1187"/>
      <c r="AE254" s="1187"/>
      <c r="AF254" s="1187"/>
      <c r="AG254" s="1193" t="s">
        <v>282</v>
      </c>
      <c r="AH254" s="1187"/>
      <c r="AI254" s="1187"/>
      <c r="AJ254" s="763" t="s">
        <v>68</v>
      </c>
      <c r="AK254" s="1195" t="s">
        <v>283</v>
      </c>
      <c r="AL254" s="1187"/>
      <c r="AM254" s="1187"/>
      <c r="AN254" s="1187"/>
      <c r="AO254" s="1187"/>
      <c r="AP254" s="1187"/>
      <c r="AQ254" s="756">
        <v>65000000</v>
      </c>
      <c r="AR254" s="847">
        <v>65000000</v>
      </c>
      <c r="AS254" s="774">
        <v>0</v>
      </c>
      <c r="AT254" s="757">
        <v>0</v>
      </c>
      <c r="AU254" s="847">
        <v>55000000</v>
      </c>
      <c r="AV254" s="773">
        <v>10000000</v>
      </c>
      <c r="AW254" s="847">
        <v>54976892</v>
      </c>
      <c r="AX254" s="773">
        <v>23108</v>
      </c>
      <c r="AY254" s="847">
        <v>54976892</v>
      </c>
      <c r="AZ254" s="774">
        <v>0</v>
      </c>
      <c r="BA254" s="756">
        <v>54976892</v>
      </c>
      <c r="BB254" s="757">
        <v>0</v>
      </c>
      <c r="BC254" s="757">
        <v>0</v>
      </c>
      <c r="BE254" s="752">
        <f t="shared" si="15"/>
        <v>0.84615384615384615</v>
      </c>
    </row>
    <row r="255" spans="1:57" s="751" customFormat="1" ht="16.5" x14ac:dyDescent="0.2">
      <c r="A255" s="755" t="str">
        <f t="shared" si="16"/>
        <v>C25021000502410</v>
      </c>
      <c r="B255" s="1192" t="s">
        <v>102</v>
      </c>
      <c r="C255" s="1185"/>
      <c r="D255" s="1192" t="s">
        <v>330</v>
      </c>
      <c r="E255" s="1185"/>
      <c r="F255" s="1192" t="s">
        <v>332</v>
      </c>
      <c r="G255" s="1185"/>
      <c r="H255" s="1192" t="s">
        <v>292</v>
      </c>
      <c r="I255" s="1185"/>
      <c r="J255" s="1192" t="s">
        <v>288</v>
      </c>
      <c r="K255" s="1185"/>
      <c r="L255" s="1185"/>
      <c r="M255" s="1192" t="s">
        <v>290</v>
      </c>
      <c r="N255" s="1185"/>
      <c r="O255" s="1185"/>
      <c r="P255" s="1192" t="s">
        <v>291</v>
      </c>
      <c r="Q255" s="1185"/>
      <c r="R255" s="1193"/>
      <c r="S255" s="1187"/>
      <c r="T255" s="1194" t="s">
        <v>87</v>
      </c>
      <c r="U255" s="1185"/>
      <c r="V255" s="1185"/>
      <c r="W255" s="1185"/>
      <c r="X255" s="1185"/>
      <c r="Y255" s="1185"/>
      <c r="Z255" s="1185"/>
      <c r="AA255" s="1185"/>
      <c r="AB255" s="1193" t="s">
        <v>281</v>
      </c>
      <c r="AC255" s="1187"/>
      <c r="AD255" s="1187"/>
      <c r="AE255" s="1187"/>
      <c r="AF255" s="1187"/>
      <c r="AG255" s="1193" t="s">
        <v>282</v>
      </c>
      <c r="AH255" s="1187"/>
      <c r="AI255" s="1187"/>
      <c r="AJ255" s="763" t="s">
        <v>68</v>
      </c>
      <c r="AK255" s="1195" t="s">
        <v>283</v>
      </c>
      <c r="AL255" s="1187"/>
      <c r="AM255" s="1187"/>
      <c r="AN255" s="1187"/>
      <c r="AO255" s="1187"/>
      <c r="AP255" s="1187"/>
      <c r="AQ255" s="756">
        <v>245300000</v>
      </c>
      <c r="AR255" s="847">
        <v>245300000</v>
      </c>
      <c r="AS255" s="774">
        <v>0</v>
      </c>
      <c r="AT255" s="757">
        <v>0</v>
      </c>
      <c r="AU255" s="847">
        <v>226717658</v>
      </c>
      <c r="AV255" s="773">
        <v>18582342</v>
      </c>
      <c r="AW255" s="847">
        <v>159245201</v>
      </c>
      <c r="AX255" s="773">
        <v>67472457</v>
      </c>
      <c r="AY255" s="847">
        <v>156424866</v>
      </c>
      <c r="AZ255" s="773">
        <v>2820335</v>
      </c>
      <c r="BA255" s="756">
        <v>156424866</v>
      </c>
      <c r="BB255" s="757">
        <v>0</v>
      </c>
      <c r="BC255" s="757">
        <v>0</v>
      </c>
      <c r="BE255" s="752">
        <f t="shared" si="15"/>
        <v>0.92424646555238488</v>
      </c>
    </row>
    <row r="256" spans="1:57" s="751" customFormat="1" ht="16.5" x14ac:dyDescent="0.2">
      <c r="A256" s="755" t="str">
        <f t="shared" si="16"/>
        <v>C25021000502610</v>
      </c>
      <c r="B256" s="1192" t="s">
        <v>102</v>
      </c>
      <c r="C256" s="1185"/>
      <c r="D256" s="1192" t="s">
        <v>330</v>
      </c>
      <c r="E256" s="1185"/>
      <c r="F256" s="1192" t="s">
        <v>332</v>
      </c>
      <c r="G256" s="1185"/>
      <c r="H256" s="1192" t="s">
        <v>292</v>
      </c>
      <c r="I256" s="1185"/>
      <c r="J256" s="1192" t="s">
        <v>288</v>
      </c>
      <c r="K256" s="1185"/>
      <c r="L256" s="1185"/>
      <c r="M256" s="1192" t="s">
        <v>290</v>
      </c>
      <c r="N256" s="1185"/>
      <c r="O256" s="1185"/>
      <c r="P256" s="1192" t="s">
        <v>300</v>
      </c>
      <c r="Q256" s="1185"/>
      <c r="R256" s="1193"/>
      <c r="S256" s="1187"/>
      <c r="T256" s="1194" t="s">
        <v>337</v>
      </c>
      <c r="U256" s="1185"/>
      <c r="V256" s="1185"/>
      <c r="W256" s="1185"/>
      <c r="X256" s="1185"/>
      <c r="Y256" s="1185"/>
      <c r="Z256" s="1185"/>
      <c r="AA256" s="1185"/>
      <c r="AB256" s="1193" t="s">
        <v>281</v>
      </c>
      <c r="AC256" s="1187"/>
      <c r="AD256" s="1187"/>
      <c r="AE256" s="1187"/>
      <c r="AF256" s="1187"/>
      <c r="AG256" s="1193" t="s">
        <v>282</v>
      </c>
      <c r="AH256" s="1187"/>
      <c r="AI256" s="1187"/>
      <c r="AJ256" s="763" t="s">
        <v>68</v>
      </c>
      <c r="AK256" s="1195" t="s">
        <v>283</v>
      </c>
      <c r="AL256" s="1187"/>
      <c r="AM256" s="1187"/>
      <c r="AN256" s="1187"/>
      <c r="AO256" s="1187"/>
      <c r="AP256" s="1187"/>
      <c r="AQ256" s="757">
        <v>0</v>
      </c>
      <c r="AR256" s="848">
        <v>0</v>
      </c>
      <c r="AS256" s="774">
        <v>0</v>
      </c>
      <c r="AT256" s="757">
        <v>0</v>
      </c>
      <c r="AU256" s="848">
        <v>0</v>
      </c>
      <c r="AV256" s="774">
        <v>0</v>
      </c>
      <c r="AW256" s="848">
        <v>0</v>
      </c>
      <c r="AX256" s="774">
        <v>0</v>
      </c>
      <c r="AY256" s="848">
        <v>0</v>
      </c>
      <c r="AZ256" s="774">
        <v>0</v>
      </c>
      <c r="BA256" s="757">
        <v>0</v>
      </c>
      <c r="BB256" s="757">
        <v>0</v>
      </c>
      <c r="BC256" s="757">
        <v>0</v>
      </c>
      <c r="BE256" s="752" t="e">
        <f t="shared" si="15"/>
        <v>#DIV/0!</v>
      </c>
    </row>
    <row r="257" spans="1:57" s="751" customFormat="1" ht="16.5" x14ac:dyDescent="0.2">
      <c r="A257" s="755" t="str">
        <f t="shared" si="16"/>
        <v>C250210005021110</v>
      </c>
      <c r="B257" s="1192" t="s">
        <v>102</v>
      </c>
      <c r="C257" s="1185"/>
      <c r="D257" s="1192" t="s">
        <v>330</v>
      </c>
      <c r="E257" s="1185"/>
      <c r="F257" s="1192" t="s">
        <v>332</v>
      </c>
      <c r="G257" s="1185"/>
      <c r="H257" s="1192" t="s">
        <v>292</v>
      </c>
      <c r="I257" s="1185"/>
      <c r="J257" s="1192" t="s">
        <v>288</v>
      </c>
      <c r="K257" s="1185"/>
      <c r="L257" s="1185"/>
      <c r="M257" s="1192" t="s">
        <v>290</v>
      </c>
      <c r="N257" s="1185"/>
      <c r="O257" s="1185"/>
      <c r="P257" s="1192" t="s">
        <v>83</v>
      </c>
      <c r="Q257" s="1185"/>
      <c r="R257" s="1193"/>
      <c r="S257" s="1187"/>
      <c r="T257" s="1194" t="s">
        <v>338</v>
      </c>
      <c r="U257" s="1185"/>
      <c r="V257" s="1185"/>
      <c r="W257" s="1185"/>
      <c r="X257" s="1185"/>
      <c r="Y257" s="1185"/>
      <c r="Z257" s="1185"/>
      <c r="AA257" s="1185"/>
      <c r="AB257" s="1193" t="s">
        <v>281</v>
      </c>
      <c r="AC257" s="1187"/>
      <c r="AD257" s="1187"/>
      <c r="AE257" s="1187"/>
      <c r="AF257" s="1187"/>
      <c r="AG257" s="1193" t="s">
        <v>282</v>
      </c>
      <c r="AH257" s="1187"/>
      <c r="AI257" s="1187"/>
      <c r="AJ257" s="763" t="s">
        <v>68</v>
      </c>
      <c r="AK257" s="1195" t="s">
        <v>283</v>
      </c>
      <c r="AL257" s="1187"/>
      <c r="AM257" s="1187"/>
      <c r="AN257" s="1187"/>
      <c r="AO257" s="1187"/>
      <c r="AP257" s="1187"/>
      <c r="AQ257" s="757">
        <v>0</v>
      </c>
      <c r="AR257" s="848">
        <v>0</v>
      </c>
      <c r="AS257" s="774">
        <v>0</v>
      </c>
      <c r="AT257" s="757">
        <v>0</v>
      </c>
      <c r="AU257" s="848">
        <v>0</v>
      </c>
      <c r="AV257" s="774">
        <v>0</v>
      </c>
      <c r="AW257" s="848">
        <v>0</v>
      </c>
      <c r="AX257" s="774">
        <v>0</v>
      </c>
      <c r="AY257" s="848">
        <v>0</v>
      </c>
      <c r="AZ257" s="774">
        <v>0</v>
      </c>
      <c r="BA257" s="757">
        <v>0</v>
      </c>
      <c r="BB257" s="757">
        <v>0</v>
      </c>
      <c r="BC257" s="757">
        <v>0</v>
      </c>
      <c r="BE257" s="752" t="e">
        <f t="shared" si="15"/>
        <v>#DIV/0!</v>
      </c>
    </row>
    <row r="258" spans="1:57" s="830" customFormat="1" ht="16.5" x14ac:dyDescent="0.2">
      <c r="A258" s="831" t="str">
        <f t="shared" si="16"/>
        <v>C25021000610</v>
      </c>
      <c r="B258" s="1208" t="s">
        <v>102</v>
      </c>
      <c r="C258" s="1209"/>
      <c r="D258" s="1208" t="s">
        <v>330</v>
      </c>
      <c r="E258" s="1209"/>
      <c r="F258" s="1208" t="s">
        <v>332</v>
      </c>
      <c r="G258" s="1209"/>
      <c r="H258" s="1208" t="s">
        <v>300</v>
      </c>
      <c r="I258" s="1209"/>
      <c r="J258" s="1208"/>
      <c r="K258" s="1209"/>
      <c r="L258" s="1209"/>
      <c r="M258" s="1208"/>
      <c r="N258" s="1209"/>
      <c r="O258" s="1209"/>
      <c r="P258" s="1208"/>
      <c r="Q258" s="1209"/>
      <c r="R258" s="1210"/>
      <c r="S258" s="1207"/>
      <c r="T258" s="1211" t="s">
        <v>342</v>
      </c>
      <c r="U258" s="1209"/>
      <c r="V258" s="1209"/>
      <c r="W258" s="1209"/>
      <c r="X258" s="1209"/>
      <c r="Y258" s="1209"/>
      <c r="Z258" s="1209"/>
      <c r="AA258" s="1209"/>
      <c r="AB258" s="1210" t="s">
        <v>281</v>
      </c>
      <c r="AC258" s="1207"/>
      <c r="AD258" s="1207"/>
      <c r="AE258" s="1207"/>
      <c r="AF258" s="1207"/>
      <c r="AG258" s="1210" t="s">
        <v>282</v>
      </c>
      <c r="AH258" s="1207"/>
      <c r="AI258" s="1207"/>
      <c r="AJ258" s="832" t="s">
        <v>68</v>
      </c>
      <c r="AK258" s="1206" t="s">
        <v>283</v>
      </c>
      <c r="AL258" s="1207"/>
      <c r="AM258" s="1187"/>
      <c r="AN258" s="1187"/>
      <c r="AO258" s="1187"/>
      <c r="AP258" s="1207"/>
      <c r="AQ258" s="833">
        <v>4000000000</v>
      </c>
      <c r="AR258" s="847">
        <v>3930240275</v>
      </c>
      <c r="AS258" s="833">
        <v>69759725</v>
      </c>
      <c r="AT258" s="834">
        <v>0</v>
      </c>
      <c r="AU258" s="847">
        <v>2892387505</v>
      </c>
      <c r="AV258" s="833">
        <v>1037852770</v>
      </c>
      <c r="AW258" s="847">
        <v>1769283552</v>
      </c>
      <c r="AX258" s="833">
        <v>1123103953</v>
      </c>
      <c r="AY258" s="847">
        <v>1754082540</v>
      </c>
      <c r="AZ258" s="833">
        <v>15201012</v>
      </c>
      <c r="BA258" s="833">
        <v>1754082540</v>
      </c>
      <c r="BB258" s="834">
        <v>0</v>
      </c>
      <c r="BC258" s="833">
        <v>1555129</v>
      </c>
      <c r="BE258" s="835">
        <f t="shared" si="15"/>
        <v>0.72309687624999996</v>
      </c>
    </row>
    <row r="259" spans="1:57" s="751" customFormat="1" ht="16.5" x14ac:dyDescent="0.2">
      <c r="A259" s="755" t="str">
        <f t="shared" si="16"/>
        <v>C250210006010</v>
      </c>
      <c r="B259" s="1184" t="s">
        <v>102</v>
      </c>
      <c r="C259" s="1185"/>
      <c r="D259" s="1184" t="s">
        <v>330</v>
      </c>
      <c r="E259" s="1185"/>
      <c r="F259" s="1184" t="s">
        <v>332</v>
      </c>
      <c r="G259" s="1185"/>
      <c r="H259" s="1184" t="s">
        <v>300</v>
      </c>
      <c r="I259" s="1185"/>
      <c r="J259" s="1184" t="s">
        <v>288</v>
      </c>
      <c r="K259" s="1185"/>
      <c r="L259" s="1185"/>
      <c r="M259" s="1184"/>
      <c r="N259" s="1185"/>
      <c r="O259" s="1185"/>
      <c r="P259" s="1184"/>
      <c r="Q259" s="1185"/>
      <c r="R259" s="1188"/>
      <c r="S259" s="1187"/>
      <c r="T259" s="1189" t="s">
        <v>342</v>
      </c>
      <c r="U259" s="1185"/>
      <c r="V259" s="1185"/>
      <c r="W259" s="1185"/>
      <c r="X259" s="1185"/>
      <c r="Y259" s="1185"/>
      <c r="Z259" s="1185"/>
      <c r="AA259" s="1185"/>
      <c r="AB259" s="1188" t="s">
        <v>281</v>
      </c>
      <c r="AC259" s="1187"/>
      <c r="AD259" s="1187"/>
      <c r="AE259" s="1187"/>
      <c r="AF259" s="1187"/>
      <c r="AG259" s="1188" t="s">
        <v>282</v>
      </c>
      <c r="AH259" s="1187"/>
      <c r="AI259" s="1187"/>
      <c r="AJ259" s="762" t="s">
        <v>68</v>
      </c>
      <c r="AK259" s="1186" t="s">
        <v>283</v>
      </c>
      <c r="AL259" s="1187"/>
      <c r="AM259" s="1187"/>
      <c r="AN259" s="1187"/>
      <c r="AO259" s="1187"/>
      <c r="AP259" s="1187"/>
      <c r="AQ259" s="750">
        <v>4000000000</v>
      </c>
      <c r="AR259" s="846">
        <v>3930240275</v>
      </c>
      <c r="AS259" s="768">
        <v>69759725</v>
      </c>
      <c r="AT259" s="753">
        <v>0</v>
      </c>
      <c r="AU259" s="846">
        <v>2892387505</v>
      </c>
      <c r="AV259" s="768">
        <v>1037852770</v>
      </c>
      <c r="AW259" s="846">
        <v>1769283552</v>
      </c>
      <c r="AX259" s="768">
        <v>1123103953</v>
      </c>
      <c r="AY259" s="846">
        <v>1754082540</v>
      </c>
      <c r="AZ259" s="768">
        <v>15201012</v>
      </c>
      <c r="BA259" s="750">
        <v>1754082540</v>
      </c>
      <c r="BB259" s="753">
        <v>0</v>
      </c>
      <c r="BC259" s="750">
        <v>1555129</v>
      </c>
      <c r="BE259" s="752">
        <f t="shared" si="15"/>
        <v>0.72309687624999996</v>
      </c>
    </row>
    <row r="260" spans="1:57" s="751" customFormat="1" ht="16.5" x14ac:dyDescent="0.2">
      <c r="A260" s="755" t="str">
        <f t="shared" si="16"/>
        <v>C2502100060110</v>
      </c>
      <c r="B260" s="1184" t="s">
        <v>102</v>
      </c>
      <c r="C260" s="1185"/>
      <c r="D260" s="1184" t="s">
        <v>330</v>
      </c>
      <c r="E260" s="1185"/>
      <c r="F260" s="1184" t="s">
        <v>332</v>
      </c>
      <c r="G260" s="1185"/>
      <c r="H260" s="1184" t="s">
        <v>300</v>
      </c>
      <c r="I260" s="1185"/>
      <c r="J260" s="1184" t="s">
        <v>288</v>
      </c>
      <c r="K260" s="1185"/>
      <c r="L260" s="1185"/>
      <c r="M260" s="1184" t="s">
        <v>287</v>
      </c>
      <c r="N260" s="1185"/>
      <c r="O260" s="1185"/>
      <c r="P260" s="1184"/>
      <c r="Q260" s="1185"/>
      <c r="R260" s="1188"/>
      <c r="S260" s="1187"/>
      <c r="T260" s="1189" t="s">
        <v>339</v>
      </c>
      <c r="U260" s="1185"/>
      <c r="V260" s="1185"/>
      <c r="W260" s="1185"/>
      <c r="X260" s="1185"/>
      <c r="Y260" s="1185"/>
      <c r="Z260" s="1185"/>
      <c r="AA260" s="1185"/>
      <c r="AB260" s="1188" t="s">
        <v>281</v>
      </c>
      <c r="AC260" s="1187"/>
      <c r="AD260" s="1187"/>
      <c r="AE260" s="1187"/>
      <c r="AF260" s="1187"/>
      <c r="AG260" s="1188" t="s">
        <v>282</v>
      </c>
      <c r="AH260" s="1187"/>
      <c r="AI260" s="1187"/>
      <c r="AJ260" s="762" t="s">
        <v>68</v>
      </c>
      <c r="AK260" s="1186" t="s">
        <v>283</v>
      </c>
      <c r="AL260" s="1187"/>
      <c r="AM260" s="1187"/>
      <c r="AN260" s="1187"/>
      <c r="AO260" s="1187"/>
      <c r="AP260" s="1187"/>
      <c r="AQ260" s="750">
        <v>4000000000</v>
      </c>
      <c r="AR260" s="846">
        <v>3930240275</v>
      </c>
      <c r="AS260" s="768">
        <v>69759725</v>
      </c>
      <c r="AT260" s="753">
        <v>0</v>
      </c>
      <c r="AU260" s="846">
        <v>2892387505</v>
      </c>
      <c r="AV260" s="768">
        <v>1037852770</v>
      </c>
      <c r="AW260" s="846">
        <v>1769283552</v>
      </c>
      <c r="AX260" s="768">
        <v>1123103953</v>
      </c>
      <c r="AY260" s="846">
        <v>1754082540</v>
      </c>
      <c r="AZ260" s="768">
        <v>15201012</v>
      </c>
      <c r="BA260" s="750">
        <v>1754082540</v>
      </c>
      <c r="BB260" s="753">
        <v>0</v>
      </c>
      <c r="BC260" s="750">
        <v>1555129</v>
      </c>
      <c r="BE260" s="752">
        <f t="shared" si="15"/>
        <v>0.72309687624999996</v>
      </c>
    </row>
    <row r="261" spans="1:57" s="751" customFormat="1" ht="16.5" x14ac:dyDescent="0.2">
      <c r="A261" s="755" t="str">
        <f t="shared" si="16"/>
        <v>C25021000601110</v>
      </c>
      <c r="B261" s="1192" t="s">
        <v>102</v>
      </c>
      <c r="C261" s="1185"/>
      <c r="D261" s="1192" t="s">
        <v>330</v>
      </c>
      <c r="E261" s="1185"/>
      <c r="F261" s="1192" t="s">
        <v>332</v>
      </c>
      <c r="G261" s="1185"/>
      <c r="H261" s="1192" t="s">
        <v>300</v>
      </c>
      <c r="I261" s="1185"/>
      <c r="J261" s="1192" t="s">
        <v>288</v>
      </c>
      <c r="K261" s="1185"/>
      <c r="L261" s="1185"/>
      <c r="M261" s="1192" t="s">
        <v>287</v>
      </c>
      <c r="N261" s="1185"/>
      <c r="O261" s="1185"/>
      <c r="P261" s="1192" t="s">
        <v>287</v>
      </c>
      <c r="Q261" s="1185"/>
      <c r="R261" s="1193"/>
      <c r="S261" s="1187"/>
      <c r="T261" s="1194" t="s">
        <v>340</v>
      </c>
      <c r="U261" s="1185"/>
      <c r="V261" s="1185"/>
      <c r="W261" s="1185"/>
      <c r="X261" s="1185"/>
      <c r="Y261" s="1185"/>
      <c r="Z261" s="1185"/>
      <c r="AA261" s="1185"/>
      <c r="AB261" s="1193" t="s">
        <v>281</v>
      </c>
      <c r="AC261" s="1187"/>
      <c r="AD261" s="1187"/>
      <c r="AE261" s="1187"/>
      <c r="AF261" s="1187"/>
      <c r="AG261" s="1193" t="s">
        <v>282</v>
      </c>
      <c r="AH261" s="1187"/>
      <c r="AI261" s="1187"/>
      <c r="AJ261" s="763" t="s">
        <v>68</v>
      </c>
      <c r="AK261" s="1195" t="s">
        <v>283</v>
      </c>
      <c r="AL261" s="1187"/>
      <c r="AM261" s="1187"/>
      <c r="AN261" s="1187"/>
      <c r="AO261" s="1187"/>
      <c r="AP261" s="1187"/>
      <c r="AQ261" s="756">
        <v>1103992633</v>
      </c>
      <c r="AR261" s="847">
        <v>1103992633</v>
      </c>
      <c r="AS261" s="774">
        <v>0</v>
      </c>
      <c r="AT261" s="757">
        <v>0</v>
      </c>
      <c r="AU261" s="847">
        <v>811529500</v>
      </c>
      <c r="AV261" s="773">
        <v>292463133</v>
      </c>
      <c r="AW261" s="847">
        <v>475520000</v>
      </c>
      <c r="AX261" s="773">
        <v>336009500</v>
      </c>
      <c r="AY261" s="847">
        <v>475520000</v>
      </c>
      <c r="AZ261" s="774">
        <v>0</v>
      </c>
      <c r="BA261" s="756">
        <v>475520000</v>
      </c>
      <c r="BB261" s="757">
        <v>0</v>
      </c>
      <c r="BC261" s="757">
        <v>0</v>
      </c>
      <c r="BE261" s="752">
        <f t="shared" si="15"/>
        <v>0.7350859740746114</v>
      </c>
    </row>
    <row r="262" spans="1:57" s="751" customFormat="1" ht="16.5" x14ac:dyDescent="0.2">
      <c r="A262" s="755" t="str">
        <f t="shared" si="16"/>
        <v>C25021000601210</v>
      </c>
      <c r="B262" s="1192" t="s">
        <v>102</v>
      </c>
      <c r="C262" s="1185"/>
      <c r="D262" s="1192" t="s">
        <v>330</v>
      </c>
      <c r="E262" s="1185"/>
      <c r="F262" s="1192" t="s">
        <v>332</v>
      </c>
      <c r="G262" s="1185"/>
      <c r="H262" s="1192" t="s">
        <v>300</v>
      </c>
      <c r="I262" s="1185"/>
      <c r="J262" s="1192" t="s">
        <v>288</v>
      </c>
      <c r="K262" s="1185"/>
      <c r="L262" s="1185"/>
      <c r="M262" s="1192" t="s">
        <v>287</v>
      </c>
      <c r="N262" s="1185"/>
      <c r="O262" s="1185"/>
      <c r="P262" s="1192" t="s">
        <v>290</v>
      </c>
      <c r="Q262" s="1185"/>
      <c r="R262" s="1193"/>
      <c r="S262" s="1187"/>
      <c r="T262" s="1194" t="s">
        <v>335</v>
      </c>
      <c r="U262" s="1185"/>
      <c r="V262" s="1185"/>
      <c r="W262" s="1185"/>
      <c r="X262" s="1185"/>
      <c r="Y262" s="1185"/>
      <c r="Z262" s="1185"/>
      <c r="AA262" s="1185"/>
      <c r="AB262" s="1193" t="s">
        <v>281</v>
      </c>
      <c r="AC262" s="1187"/>
      <c r="AD262" s="1187"/>
      <c r="AE262" s="1187"/>
      <c r="AF262" s="1187"/>
      <c r="AG262" s="1193" t="s">
        <v>282</v>
      </c>
      <c r="AH262" s="1187"/>
      <c r="AI262" s="1187"/>
      <c r="AJ262" s="763" t="s">
        <v>68</v>
      </c>
      <c r="AK262" s="1195" t="s">
        <v>283</v>
      </c>
      <c r="AL262" s="1187"/>
      <c r="AM262" s="1187"/>
      <c r="AN262" s="1187"/>
      <c r="AO262" s="1187"/>
      <c r="AP262" s="1187"/>
      <c r="AQ262" s="756">
        <v>534700000</v>
      </c>
      <c r="AR262" s="847">
        <v>534700000</v>
      </c>
      <c r="AS262" s="774">
        <v>0</v>
      </c>
      <c r="AT262" s="757">
        <v>0</v>
      </c>
      <c r="AU262" s="847">
        <v>370000000</v>
      </c>
      <c r="AV262" s="773">
        <v>164700000</v>
      </c>
      <c r="AW262" s="847">
        <v>81421877</v>
      </c>
      <c r="AX262" s="773">
        <v>288578123</v>
      </c>
      <c r="AY262" s="847">
        <v>81421877</v>
      </c>
      <c r="AZ262" s="774">
        <v>0</v>
      </c>
      <c r="BA262" s="756">
        <v>81421877</v>
      </c>
      <c r="BB262" s="757">
        <v>0</v>
      </c>
      <c r="BC262" s="757">
        <v>0</v>
      </c>
      <c r="BE262" s="752">
        <f t="shared" si="15"/>
        <v>0.69197680942584627</v>
      </c>
    </row>
    <row r="263" spans="1:57" s="751" customFormat="1" ht="16.5" x14ac:dyDescent="0.2">
      <c r="A263" s="755" t="str">
        <f t="shared" si="16"/>
        <v>C25021000601310</v>
      </c>
      <c r="B263" s="1192" t="s">
        <v>102</v>
      </c>
      <c r="C263" s="1185"/>
      <c r="D263" s="1192" t="s">
        <v>330</v>
      </c>
      <c r="E263" s="1185"/>
      <c r="F263" s="1192" t="s">
        <v>332</v>
      </c>
      <c r="G263" s="1185"/>
      <c r="H263" s="1192" t="s">
        <v>300</v>
      </c>
      <c r="I263" s="1185"/>
      <c r="J263" s="1192" t="s">
        <v>288</v>
      </c>
      <c r="K263" s="1185"/>
      <c r="L263" s="1185"/>
      <c r="M263" s="1192" t="s">
        <v>287</v>
      </c>
      <c r="N263" s="1185"/>
      <c r="O263" s="1185"/>
      <c r="P263" s="1192" t="s">
        <v>297</v>
      </c>
      <c r="Q263" s="1185"/>
      <c r="R263" s="1193"/>
      <c r="S263" s="1187"/>
      <c r="T263" s="1194" t="s">
        <v>336</v>
      </c>
      <c r="U263" s="1185"/>
      <c r="V263" s="1185"/>
      <c r="W263" s="1185"/>
      <c r="X263" s="1185"/>
      <c r="Y263" s="1185"/>
      <c r="Z263" s="1185"/>
      <c r="AA263" s="1185"/>
      <c r="AB263" s="1193" t="s">
        <v>281</v>
      </c>
      <c r="AC263" s="1187"/>
      <c r="AD263" s="1187"/>
      <c r="AE263" s="1187"/>
      <c r="AF263" s="1187"/>
      <c r="AG263" s="1193" t="s">
        <v>282</v>
      </c>
      <c r="AH263" s="1187"/>
      <c r="AI263" s="1187"/>
      <c r="AJ263" s="763" t="s">
        <v>68</v>
      </c>
      <c r="AK263" s="1195" t="s">
        <v>283</v>
      </c>
      <c r="AL263" s="1187"/>
      <c r="AM263" s="1187"/>
      <c r="AN263" s="1187"/>
      <c r="AO263" s="1187"/>
      <c r="AP263" s="1187"/>
      <c r="AQ263" s="756">
        <v>390000000</v>
      </c>
      <c r="AR263" s="847">
        <v>390000000</v>
      </c>
      <c r="AS263" s="774">
        <v>0</v>
      </c>
      <c r="AT263" s="757">
        <v>0</v>
      </c>
      <c r="AU263" s="847">
        <v>390000000</v>
      </c>
      <c r="AV263" s="774">
        <v>0</v>
      </c>
      <c r="AW263" s="847">
        <v>95240519</v>
      </c>
      <c r="AX263" s="773">
        <v>294759481</v>
      </c>
      <c r="AY263" s="847">
        <v>95240519</v>
      </c>
      <c r="AZ263" s="774">
        <v>0</v>
      </c>
      <c r="BA263" s="756">
        <v>95240519</v>
      </c>
      <c r="BB263" s="757">
        <v>0</v>
      </c>
      <c r="BC263" s="757">
        <v>0</v>
      </c>
      <c r="BE263" s="752">
        <f t="shared" si="15"/>
        <v>1</v>
      </c>
    </row>
    <row r="264" spans="1:57" s="751" customFormat="1" ht="16.5" x14ac:dyDescent="0.2">
      <c r="A264" s="755" t="str">
        <f t="shared" si="16"/>
        <v>C25021000601410</v>
      </c>
      <c r="B264" s="1192" t="s">
        <v>102</v>
      </c>
      <c r="C264" s="1185"/>
      <c r="D264" s="1192" t="s">
        <v>330</v>
      </c>
      <c r="E264" s="1185"/>
      <c r="F264" s="1192" t="s">
        <v>332</v>
      </c>
      <c r="G264" s="1185"/>
      <c r="H264" s="1192" t="s">
        <v>300</v>
      </c>
      <c r="I264" s="1185"/>
      <c r="J264" s="1192" t="s">
        <v>288</v>
      </c>
      <c r="K264" s="1185"/>
      <c r="L264" s="1185"/>
      <c r="M264" s="1192" t="s">
        <v>287</v>
      </c>
      <c r="N264" s="1185"/>
      <c r="O264" s="1185"/>
      <c r="P264" s="1192" t="s">
        <v>291</v>
      </c>
      <c r="Q264" s="1185"/>
      <c r="R264" s="1193"/>
      <c r="S264" s="1187"/>
      <c r="T264" s="1194" t="s">
        <v>87</v>
      </c>
      <c r="U264" s="1185"/>
      <c r="V264" s="1185"/>
      <c r="W264" s="1185"/>
      <c r="X264" s="1185"/>
      <c r="Y264" s="1185"/>
      <c r="Z264" s="1185"/>
      <c r="AA264" s="1185"/>
      <c r="AB264" s="1193" t="s">
        <v>281</v>
      </c>
      <c r="AC264" s="1187"/>
      <c r="AD264" s="1187"/>
      <c r="AE264" s="1187"/>
      <c r="AF264" s="1187"/>
      <c r="AG264" s="1193" t="s">
        <v>282</v>
      </c>
      <c r="AH264" s="1187"/>
      <c r="AI264" s="1187"/>
      <c r="AJ264" s="763" t="s">
        <v>68</v>
      </c>
      <c r="AK264" s="1195" t="s">
        <v>283</v>
      </c>
      <c r="AL264" s="1187"/>
      <c r="AM264" s="1187"/>
      <c r="AN264" s="1187"/>
      <c r="AO264" s="1187"/>
      <c r="AP264" s="1187"/>
      <c r="AQ264" s="756">
        <v>1634547642</v>
      </c>
      <c r="AR264" s="847">
        <v>1571547642</v>
      </c>
      <c r="AS264" s="773">
        <v>63000000</v>
      </c>
      <c r="AT264" s="757">
        <v>0</v>
      </c>
      <c r="AU264" s="847">
        <v>1320858005</v>
      </c>
      <c r="AV264" s="773">
        <v>250689637</v>
      </c>
      <c r="AW264" s="847">
        <v>1117101156</v>
      </c>
      <c r="AX264" s="773">
        <v>203756849</v>
      </c>
      <c r="AY264" s="847">
        <v>1101900144</v>
      </c>
      <c r="AZ264" s="773">
        <v>15201012</v>
      </c>
      <c r="BA264" s="756">
        <v>1101900144</v>
      </c>
      <c r="BB264" s="757">
        <v>0</v>
      </c>
      <c r="BC264" s="756">
        <v>1555129</v>
      </c>
      <c r="BE264" s="752">
        <f t="shared" si="15"/>
        <v>0.80808779815302567</v>
      </c>
    </row>
    <row r="265" spans="1:57" s="751" customFormat="1" ht="16.5" x14ac:dyDescent="0.2">
      <c r="A265" s="755" t="str">
        <f t="shared" si="16"/>
        <v>C25021000601710</v>
      </c>
      <c r="B265" s="1192" t="s">
        <v>102</v>
      </c>
      <c r="C265" s="1185"/>
      <c r="D265" s="1192" t="s">
        <v>330</v>
      </c>
      <c r="E265" s="1185"/>
      <c r="F265" s="1192" t="s">
        <v>332</v>
      </c>
      <c r="G265" s="1185"/>
      <c r="H265" s="1192" t="s">
        <v>300</v>
      </c>
      <c r="I265" s="1185"/>
      <c r="J265" s="1192" t="s">
        <v>288</v>
      </c>
      <c r="K265" s="1185"/>
      <c r="L265" s="1185"/>
      <c r="M265" s="1192" t="s">
        <v>287</v>
      </c>
      <c r="N265" s="1185"/>
      <c r="O265" s="1185"/>
      <c r="P265" s="1192" t="s">
        <v>301</v>
      </c>
      <c r="Q265" s="1185"/>
      <c r="R265" s="1193"/>
      <c r="S265" s="1187"/>
      <c r="T265" s="1194" t="s">
        <v>343</v>
      </c>
      <c r="U265" s="1185"/>
      <c r="V265" s="1185"/>
      <c r="W265" s="1185"/>
      <c r="X265" s="1185"/>
      <c r="Y265" s="1185"/>
      <c r="Z265" s="1185"/>
      <c r="AA265" s="1185"/>
      <c r="AB265" s="1193" t="s">
        <v>281</v>
      </c>
      <c r="AC265" s="1187"/>
      <c r="AD265" s="1187"/>
      <c r="AE265" s="1187"/>
      <c r="AF265" s="1187"/>
      <c r="AG265" s="1193" t="s">
        <v>282</v>
      </c>
      <c r="AH265" s="1187"/>
      <c r="AI265" s="1187"/>
      <c r="AJ265" s="763" t="s">
        <v>68</v>
      </c>
      <c r="AK265" s="1195" t="s">
        <v>283</v>
      </c>
      <c r="AL265" s="1187"/>
      <c r="AM265" s="1187"/>
      <c r="AN265" s="1187"/>
      <c r="AO265" s="1187"/>
      <c r="AP265" s="1187"/>
      <c r="AQ265" s="756">
        <v>196759725</v>
      </c>
      <c r="AR265" s="847">
        <v>190000000</v>
      </c>
      <c r="AS265" s="773">
        <v>6759725</v>
      </c>
      <c r="AT265" s="757">
        <v>0</v>
      </c>
      <c r="AU265" s="848">
        <v>0</v>
      </c>
      <c r="AV265" s="773">
        <v>190000000</v>
      </c>
      <c r="AW265" s="848">
        <v>0</v>
      </c>
      <c r="AX265" s="774">
        <v>0</v>
      </c>
      <c r="AY265" s="848">
        <v>0</v>
      </c>
      <c r="AZ265" s="774">
        <v>0</v>
      </c>
      <c r="BA265" s="757">
        <v>0</v>
      </c>
      <c r="BB265" s="757">
        <v>0</v>
      </c>
      <c r="BC265" s="757">
        <v>0</v>
      </c>
      <c r="BE265" s="752">
        <f t="shared" si="15"/>
        <v>0</v>
      </c>
    </row>
    <row r="266" spans="1:57" s="751" customFormat="1" ht="16.5" x14ac:dyDescent="0.2">
      <c r="A266" s="755" t="str">
        <f t="shared" si="16"/>
        <v>C250210006011210</v>
      </c>
      <c r="B266" s="1192" t="s">
        <v>102</v>
      </c>
      <c r="C266" s="1185"/>
      <c r="D266" s="1192" t="s">
        <v>330</v>
      </c>
      <c r="E266" s="1185"/>
      <c r="F266" s="1192" t="s">
        <v>332</v>
      </c>
      <c r="G266" s="1185"/>
      <c r="H266" s="1192" t="s">
        <v>300</v>
      </c>
      <c r="I266" s="1185"/>
      <c r="J266" s="1192" t="s">
        <v>288</v>
      </c>
      <c r="K266" s="1185"/>
      <c r="L266" s="1185"/>
      <c r="M266" s="1192" t="s">
        <v>287</v>
      </c>
      <c r="N266" s="1185"/>
      <c r="O266" s="1185"/>
      <c r="P266" s="1192" t="s">
        <v>298</v>
      </c>
      <c r="Q266" s="1185"/>
      <c r="R266" s="1193" t="s">
        <v>244</v>
      </c>
      <c r="S266" s="1187"/>
      <c r="T266" s="1194" t="s">
        <v>871</v>
      </c>
      <c r="U266" s="1185"/>
      <c r="V266" s="1185"/>
      <c r="W266" s="1185"/>
      <c r="X266" s="1185"/>
      <c r="Y266" s="1185"/>
      <c r="Z266" s="1185"/>
      <c r="AA266" s="1185"/>
      <c r="AB266" s="1193" t="s">
        <v>281</v>
      </c>
      <c r="AC266" s="1187"/>
      <c r="AD266" s="1187"/>
      <c r="AE266" s="1187"/>
      <c r="AF266" s="1187"/>
      <c r="AG266" s="1193" t="s">
        <v>282</v>
      </c>
      <c r="AH266" s="1187"/>
      <c r="AI266" s="1187"/>
      <c r="AJ266" s="763" t="s">
        <v>68</v>
      </c>
      <c r="AK266" s="1195" t="s">
        <v>283</v>
      </c>
      <c r="AL266" s="1187"/>
      <c r="AM266" s="1187"/>
      <c r="AN266" s="1187"/>
      <c r="AO266" s="1187"/>
      <c r="AP266" s="1187"/>
      <c r="AQ266" s="756">
        <v>140000000</v>
      </c>
      <c r="AR266" s="847">
        <v>140000000</v>
      </c>
      <c r="AS266" s="774">
        <v>0</v>
      </c>
      <c r="AT266" s="757">
        <v>0</v>
      </c>
      <c r="AU266" s="848">
        <v>0</v>
      </c>
      <c r="AV266" s="773">
        <v>140000000</v>
      </c>
      <c r="AW266" s="848">
        <v>0</v>
      </c>
      <c r="AX266" s="774">
        <v>0</v>
      </c>
      <c r="AY266" s="848">
        <v>0</v>
      </c>
      <c r="AZ266" s="774">
        <v>0</v>
      </c>
      <c r="BA266" s="757">
        <v>0</v>
      </c>
      <c r="BB266" s="757">
        <v>0</v>
      </c>
      <c r="BC266" s="757">
        <v>0</v>
      </c>
      <c r="BE266" s="752">
        <f t="shared" si="15"/>
        <v>0</v>
      </c>
    </row>
    <row r="267" spans="1:57" s="830" customFormat="1" ht="24.75" customHeight="1" x14ac:dyDescent="0.2">
      <c r="A267" s="831" t="str">
        <f t="shared" si="16"/>
        <v>C25021000710</v>
      </c>
      <c r="B267" s="1208" t="s">
        <v>102</v>
      </c>
      <c r="C267" s="1209"/>
      <c r="D267" s="1208" t="s">
        <v>330</v>
      </c>
      <c r="E267" s="1209"/>
      <c r="F267" s="1208" t="s">
        <v>332</v>
      </c>
      <c r="G267" s="1209"/>
      <c r="H267" s="1208" t="s">
        <v>301</v>
      </c>
      <c r="I267" s="1209"/>
      <c r="J267" s="1208"/>
      <c r="K267" s="1209"/>
      <c r="L267" s="1209"/>
      <c r="M267" s="1208"/>
      <c r="N267" s="1209"/>
      <c r="O267" s="1209"/>
      <c r="P267" s="1208"/>
      <c r="Q267" s="1209"/>
      <c r="R267" s="1210"/>
      <c r="S267" s="1207"/>
      <c r="T267" s="1211" t="s">
        <v>344</v>
      </c>
      <c r="U267" s="1209"/>
      <c r="V267" s="1209"/>
      <c r="W267" s="1209"/>
      <c r="X267" s="1209"/>
      <c r="Y267" s="1209"/>
      <c r="Z267" s="1209"/>
      <c r="AA267" s="1209"/>
      <c r="AB267" s="1210" t="s">
        <v>281</v>
      </c>
      <c r="AC267" s="1207"/>
      <c r="AD267" s="1207"/>
      <c r="AE267" s="1207"/>
      <c r="AF267" s="1207"/>
      <c r="AG267" s="1210" t="s">
        <v>282</v>
      </c>
      <c r="AH267" s="1207"/>
      <c r="AI267" s="1207"/>
      <c r="AJ267" s="832" t="s">
        <v>68</v>
      </c>
      <c r="AK267" s="1206" t="s">
        <v>283</v>
      </c>
      <c r="AL267" s="1207"/>
      <c r="AM267" s="1187"/>
      <c r="AN267" s="1187"/>
      <c r="AO267" s="1187"/>
      <c r="AP267" s="1207"/>
      <c r="AQ267" s="833">
        <v>4700000000</v>
      </c>
      <c r="AR267" s="847">
        <v>4089512332</v>
      </c>
      <c r="AS267" s="833">
        <v>610487668</v>
      </c>
      <c r="AT267" s="834">
        <v>0</v>
      </c>
      <c r="AU267" s="847">
        <v>3065792782</v>
      </c>
      <c r="AV267" s="833">
        <v>1023719550</v>
      </c>
      <c r="AW267" s="847">
        <v>1853038378</v>
      </c>
      <c r="AX267" s="833">
        <v>1212754404</v>
      </c>
      <c r="AY267" s="847">
        <v>1851778378</v>
      </c>
      <c r="AZ267" s="833">
        <v>1260000</v>
      </c>
      <c r="BA267" s="833">
        <v>1851778378</v>
      </c>
      <c r="BB267" s="834">
        <v>0</v>
      </c>
      <c r="BC267" s="834">
        <v>0</v>
      </c>
      <c r="BE267" s="835">
        <f t="shared" si="15"/>
        <v>0.65229633659574471</v>
      </c>
    </row>
    <row r="268" spans="1:57" s="751" customFormat="1" ht="16.5" x14ac:dyDescent="0.2">
      <c r="A268" s="755" t="str">
        <f t="shared" si="16"/>
        <v>C250210007010</v>
      </c>
      <c r="B268" s="1184" t="s">
        <v>102</v>
      </c>
      <c r="C268" s="1185"/>
      <c r="D268" s="1184" t="s">
        <v>330</v>
      </c>
      <c r="E268" s="1185"/>
      <c r="F268" s="1184" t="s">
        <v>332</v>
      </c>
      <c r="G268" s="1185"/>
      <c r="H268" s="1184" t="s">
        <v>301</v>
      </c>
      <c r="I268" s="1185"/>
      <c r="J268" s="1184" t="s">
        <v>288</v>
      </c>
      <c r="K268" s="1185"/>
      <c r="L268" s="1185"/>
      <c r="M268" s="1184"/>
      <c r="N268" s="1185"/>
      <c r="O268" s="1185"/>
      <c r="P268" s="1184"/>
      <c r="Q268" s="1185"/>
      <c r="R268" s="1188"/>
      <c r="S268" s="1187"/>
      <c r="T268" s="1189" t="s">
        <v>344</v>
      </c>
      <c r="U268" s="1185"/>
      <c r="V268" s="1185"/>
      <c r="W268" s="1185"/>
      <c r="X268" s="1185"/>
      <c r="Y268" s="1185"/>
      <c r="Z268" s="1185"/>
      <c r="AA268" s="1185"/>
      <c r="AB268" s="1188" t="s">
        <v>281</v>
      </c>
      <c r="AC268" s="1187"/>
      <c r="AD268" s="1187"/>
      <c r="AE268" s="1187"/>
      <c r="AF268" s="1187"/>
      <c r="AG268" s="1188" t="s">
        <v>282</v>
      </c>
      <c r="AH268" s="1187"/>
      <c r="AI268" s="1187"/>
      <c r="AJ268" s="762" t="s">
        <v>68</v>
      </c>
      <c r="AK268" s="1186" t="s">
        <v>283</v>
      </c>
      <c r="AL268" s="1187"/>
      <c r="AM268" s="1187"/>
      <c r="AN268" s="1187"/>
      <c r="AO268" s="1187"/>
      <c r="AP268" s="1187"/>
      <c r="AQ268" s="750">
        <v>4700000000</v>
      </c>
      <c r="AR268" s="846">
        <v>4089512332</v>
      </c>
      <c r="AS268" s="768">
        <v>610487668</v>
      </c>
      <c r="AT268" s="753">
        <v>0</v>
      </c>
      <c r="AU268" s="846">
        <v>3065792782</v>
      </c>
      <c r="AV268" s="768">
        <v>1023719550</v>
      </c>
      <c r="AW268" s="846">
        <v>1853038378</v>
      </c>
      <c r="AX268" s="768">
        <v>1212754404</v>
      </c>
      <c r="AY268" s="846">
        <v>1851778378</v>
      </c>
      <c r="AZ268" s="768">
        <v>1260000</v>
      </c>
      <c r="BA268" s="750">
        <v>1851778378</v>
      </c>
      <c r="BB268" s="753">
        <v>0</v>
      </c>
      <c r="BC268" s="753">
        <v>0</v>
      </c>
      <c r="BE268" s="752">
        <f t="shared" si="15"/>
        <v>0.65229633659574471</v>
      </c>
    </row>
    <row r="269" spans="1:57" s="751" customFormat="1" ht="16.5" x14ac:dyDescent="0.2">
      <c r="A269" s="755" t="str">
        <f t="shared" si="16"/>
        <v>C2502100070210</v>
      </c>
      <c r="B269" s="1184" t="s">
        <v>102</v>
      </c>
      <c r="C269" s="1185"/>
      <c r="D269" s="1184" t="s">
        <v>330</v>
      </c>
      <c r="E269" s="1185"/>
      <c r="F269" s="1184" t="s">
        <v>332</v>
      </c>
      <c r="G269" s="1185"/>
      <c r="H269" s="1184" t="s">
        <v>301</v>
      </c>
      <c r="I269" s="1185"/>
      <c r="J269" s="1184" t="s">
        <v>288</v>
      </c>
      <c r="K269" s="1185"/>
      <c r="L269" s="1185"/>
      <c r="M269" s="1184" t="s">
        <v>290</v>
      </c>
      <c r="N269" s="1185"/>
      <c r="O269" s="1185"/>
      <c r="P269" s="1184"/>
      <c r="Q269" s="1185"/>
      <c r="R269" s="1188"/>
      <c r="S269" s="1187"/>
      <c r="T269" s="1189" t="s">
        <v>334</v>
      </c>
      <c r="U269" s="1185"/>
      <c r="V269" s="1185"/>
      <c r="W269" s="1185"/>
      <c r="X269" s="1185"/>
      <c r="Y269" s="1185"/>
      <c r="Z269" s="1185"/>
      <c r="AA269" s="1185"/>
      <c r="AB269" s="1188" t="s">
        <v>281</v>
      </c>
      <c r="AC269" s="1187"/>
      <c r="AD269" s="1187"/>
      <c r="AE269" s="1187"/>
      <c r="AF269" s="1187"/>
      <c r="AG269" s="1188" t="s">
        <v>282</v>
      </c>
      <c r="AH269" s="1187"/>
      <c r="AI269" s="1187"/>
      <c r="AJ269" s="762" t="s">
        <v>68</v>
      </c>
      <c r="AK269" s="1186" t="s">
        <v>283</v>
      </c>
      <c r="AL269" s="1187"/>
      <c r="AM269" s="1187"/>
      <c r="AN269" s="1187"/>
      <c r="AO269" s="1187"/>
      <c r="AP269" s="1187"/>
      <c r="AQ269" s="750">
        <v>4700000000</v>
      </c>
      <c r="AR269" s="846">
        <v>4089512332</v>
      </c>
      <c r="AS269" s="768">
        <v>610487668</v>
      </c>
      <c r="AT269" s="753">
        <v>0</v>
      </c>
      <c r="AU269" s="846">
        <v>3065792782</v>
      </c>
      <c r="AV269" s="768">
        <v>1023719550</v>
      </c>
      <c r="AW269" s="846">
        <v>1853038378</v>
      </c>
      <c r="AX269" s="768">
        <v>1212754404</v>
      </c>
      <c r="AY269" s="846">
        <v>1851778378</v>
      </c>
      <c r="AZ269" s="768">
        <v>1260000</v>
      </c>
      <c r="BA269" s="750">
        <v>1851778378</v>
      </c>
      <c r="BB269" s="753">
        <v>0</v>
      </c>
      <c r="BC269" s="753">
        <v>0</v>
      </c>
      <c r="BE269" s="752">
        <f t="shared" si="15"/>
        <v>0.65229633659574471</v>
      </c>
    </row>
    <row r="270" spans="1:57" s="751" customFormat="1" ht="16.5" x14ac:dyDescent="0.2">
      <c r="A270" s="755" t="str">
        <f t="shared" si="16"/>
        <v>C25021000702110</v>
      </c>
      <c r="B270" s="1192" t="s">
        <v>102</v>
      </c>
      <c r="C270" s="1185"/>
      <c r="D270" s="1192" t="s">
        <v>330</v>
      </c>
      <c r="E270" s="1185"/>
      <c r="F270" s="1192" t="s">
        <v>332</v>
      </c>
      <c r="G270" s="1185"/>
      <c r="H270" s="1192" t="s">
        <v>301</v>
      </c>
      <c r="I270" s="1185"/>
      <c r="J270" s="1192" t="s">
        <v>288</v>
      </c>
      <c r="K270" s="1185"/>
      <c r="L270" s="1185"/>
      <c r="M270" s="1192" t="s">
        <v>290</v>
      </c>
      <c r="N270" s="1185"/>
      <c r="O270" s="1185"/>
      <c r="P270" s="1192" t="s">
        <v>287</v>
      </c>
      <c r="Q270" s="1185"/>
      <c r="R270" s="1193"/>
      <c r="S270" s="1187"/>
      <c r="T270" s="1194" t="s">
        <v>340</v>
      </c>
      <c r="U270" s="1185"/>
      <c r="V270" s="1185"/>
      <c r="W270" s="1185"/>
      <c r="X270" s="1185"/>
      <c r="Y270" s="1185"/>
      <c r="Z270" s="1185"/>
      <c r="AA270" s="1185"/>
      <c r="AB270" s="1193" t="s">
        <v>281</v>
      </c>
      <c r="AC270" s="1187"/>
      <c r="AD270" s="1187"/>
      <c r="AE270" s="1187"/>
      <c r="AF270" s="1187"/>
      <c r="AG270" s="1193" t="s">
        <v>282</v>
      </c>
      <c r="AH270" s="1187"/>
      <c r="AI270" s="1187"/>
      <c r="AJ270" s="763" t="s">
        <v>68</v>
      </c>
      <c r="AK270" s="1195" t="s">
        <v>283</v>
      </c>
      <c r="AL270" s="1187"/>
      <c r="AM270" s="1187"/>
      <c r="AN270" s="1187"/>
      <c r="AO270" s="1187"/>
      <c r="AP270" s="1187"/>
      <c r="AQ270" s="756">
        <v>2393000000</v>
      </c>
      <c r="AR270" s="847">
        <v>2147512332</v>
      </c>
      <c r="AS270" s="773">
        <v>245487668</v>
      </c>
      <c r="AT270" s="757">
        <v>0</v>
      </c>
      <c r="AU270" s="847">
        <v>2067772331</v>
      </c>
      <c r="AV270" s="773">
        <v>79740001</v>
      </c>
      <c r="AW270" s="847">
        <v>1213999651</v>
      </c>
      <c r="AX270" s="773">
        <v>853772680</v>
      </c>
      <c r="AY270" s="847">
        <v>1213999651</v>
      </c>
      <c r="AZ270" s="774">
        <v>0</v>
      </c>
      <c r="BA270" s="756">
        <v>1213999651</v>
      </c>
      <c r="BB270" s="757">
        <v>0</v>
      </c>
      <c r="BC270" s="757">
        <v>0</v>
      </c>
      <c r="BE270" s="752">
        <f t="shared" si="15"/>
        <v>0.86409207312996239</v>
      </c>
    </row>
    <row r="271" spans="1:57" s="751" customFormat="1" ht="16.5" x14ac:dyDescent="0.2">
      <c r="A271" s="755" t="str">
        <f t="shared" si="16"/>
        <v>C25021000702210</v>
      </c>
      <c r="B271" s="1192" t="s">
        <v>102</v>
      </c>
      <c r="C271" s="1185"/>
      <c r="D271" s="1192" t="s">
        <v>330</v>
      </c>
      <c r="E271" s="1185"/>
      <c r="F271" s="1192" t="s">
        <v>332</v>
      </c>
      <c r="G271" s="1185"/>
      <c r="H271" s="1192" t="s">
        <v>301</v>
      </c>
      <c r="I271" s="1185"/>
      <c r="J271" s="1192" t="s">
        <v>288</v>
      </c>
      <c r="K271" s="1185"/>
      <c r="L271" s="1185"/>
      <c r="M271" s="1192" t="s">
        <v>290</v>
      </c>
      <c r="N271" s="1185"/>
      <c r="O271" s="1185"/>
      <c r="P271" s="1192" t="s">
        <v>290</v>
      </c>
      <c r="Q271" s="1185"/>
      <c r="R271" s="1193"/>
      <c r="S271" s="1187"/>
      <c r="T271" s="1194" t="s">
        <v>335</v>
      </c>
      <c r="U271" s="1185"/>
      <c r="V271" s="1185"/>
      <c r="W271" s="1185"/>
      <c r="X271" s="1185"/>
      <c r="Y271" s="1185"/>
      <c r="Z271" s="1185"/>
      <c r="AA271" s="1185"/>
      <c r="AB271" s="1193" t="s">
        <v>281</v>
      </c>
      <c r="AC271" s="1187"/>
      <c r="AD271" s="1187"/>
      <c r="AE271" s="1187"/>
      <c r="AF271" s="1187"/>
      <c r="AG271" s="1193" t="s">
        <v>282</v>
      </c>
      <c r="AH271" s="1187"/>
      <c r="AI271" s="1187"/>
      <c r="AJ271" s="763" t="s">
        <v>68</v>
      </c>
      <c r="AK271" s="1195" t="s">
        <v>283</v>
      </c>
      <c r="AL271" s="1187"/>
      <c r="AM271" s="1187"/>
      <c r="AN271" s="1187"/>
      <c r="AO271" s="1187"/>
      <c r="AP271" s="1187"/>
      <c r="AQ271" s="756">
        <v>841000000</v>
      </c>
      <c r="AR271" s="847">
        <v>841000000</v>
      </c>
      <c r="AS271" s="774">
        <v>0</v>
      </c>
      <c r="AT271" s="757">
        <v>0</v>
      </c>
      <c r="AU271" s="847">
        <v>375000000</v>
      </c>
      <c r="AV271" s="773">
        <v>466000000</v>
      </c>
      <c r="AW271" s="847">
        <v>144117565</v>
      </c>
      <c r="AX271" s="773">
        <v>230882435</v>
      </c>
      <c r="AY271" s="847">
        <v>144117565</v>
      </c>
      <c r="AZ271" s="774">
        <v>0</v>
      </c>
      <c r="BA271" s="756">
        <v>144117565</v>
      </c>
      <c r="BB271" s="757">
        <v>0</v>
      </c>
      <c r="BC271" s="757">
        <v>0</v>
      </c>
      <c r="BE271" s="752">
        <f t="shared" si="15"/>
        <v>0.44589774078478001</v>
      </c>
    </row>
    <row r="272" spans="1:57" s="751" customFormat="1" ht="16.5" x14ac:dyDescent="0.2">
      <c r="A272" s="755" t="str">
        <f t="shared" si="16"/>
        <v>C25021000702310</v>
      </c>
      <c r="B272" s="1192" t="s">
        <v>102</v>
      </c>
      <c r="C272" s="1185"/>
      <c r="D272" s="1192" t="s">
        <v>330</v>
      </c>
      <c r="E272" s="1185"/>
      <c r="F272" s="1192" t="s">
        <v>332</v>
      </c>
      <c r="G272" s="1185"/>
      <c r="H272" s="1192" t="s">
        <v>301</v>
      </c>
      <c r="I272" s="1185"/>
      <c r="J272" s="1192" t="s">
        <v>288</v>
      </c>
      <c r="K272" s="1185"/>
      <c r="L272" s="1185"/>
      <c r="M272" s="1192" t="s">
        <v>290</v>
      </c>
      <c r="N272" s="1185"/>
      <c r="O272" s="1185"/>
      <c r="P272" s="1192" t="s">
        <v>297</v>
      </c>
      <c r="Q272" s="1185"/>
      <c r="R272" s="1193"/>
      <c r="S272" s="1187"/>
      <c r="T272" s="1194" t="s">
        <v>336</v>
      </c>
      <c r="U272" s="1185"/>
      <c r="V272" s="1185"/>
      <c r="W272" s="1185"/>
      <c r="X272" s="1185"/>
      <c r="Y272" s="1185"/>
      <c r="Z272" s="1185"/>
      <c r="AA272" s="1185"/>
      <c r="AB272" s="1193" t="s">
        <v>281</v>
      </c>
      <c r="AC272" s="1187"/>
      <c r="AD272" s="1187"/>
      <c r="AE272" s="1187"/>
      <c r="AF272" s="1187"/>
      <c r="AG272" s="1193" t="s">
        <v>282</v>
      </c>
      <c r="AH272" s="1187"/>
      <c r="AI272" s="1187"/>
      <c r="AJ272" s="763" t="s">
        <v>68</v>
      </c>
      <c r="AK272" s="1195" t="s">
        <v>283</v>
      </c>
      <c r="AL272" s="1187"/>
      <c r="AM272" s="1187"/>
      <c r="AN272" s="1187"/>
      <c r="AO272" s="1187"/>
      <c r="AP272" s="1187"/>
      <c r="AQ272" s="756">
        <v>408000000</v>
      </c>
      <c r="AR272" s="847">
        <v>408000000</v>
      </c>
      <c r="AS272" s="774">
        <v>0</v>
      </c>
      <c r="AT272" s="757">
        <v>0</v>
      </c>
      <c r="AU272" s="847">
        <v>150000000</v>
      </c>
      <c r="AV272" s="773">
        <v>258000000</v>
      </c>
      <c r="AW272" s="847">
        <v>127143001</v>
      </c>
      <c r="AX272" s="773">
        <v>22856999</v>
      </c>
      <c r="AY272" s="847">
        <v>127143001</v>
      </c>
      <c r="AZ272" s="774">
        <v>0</v>
      </c>
      <c r="BA272" s="756">
        <v>127143001</v>
      </c>
      <c r="BB272" s="757">
        <v>0</v>
      </c>
      <c r="BC272" s="757">
        <v>0</v>
      </c>
      <c r="BE272" s="752">
        <f t="shared" si="15"/>
        <v>0.36764705882352944</v>
      </c>
    </row>
    <row r="273" spans="1:57" s="751" customFormat="1" ht="16.5" x14ac:dyDescent="0.2">
      <c r="A273" s="755" t="str">
        <f t="shared" si="16"/>
        <v>C25021000702410</v>
      </c>
      <c r="B273" s="1192" t="s">
        <v>102</v>
      </c>
      <c r="C273" s="1185"/>
      <c r="D273" s="1192" t="s">
        <v>330</v>
      </c>
      <c r="E273" s="1185"/>
      <c r="F273" s="1192" t="s">
        <v>332</v>
      </c>
      <c r="G273" s="1185"/>
      <c r="H273" s="1192" t="s">
        <v>301</v>
      </c>
      <c r="I273" s="1185"/>
      <c r="J273" s="1192" t="s">
        <v>288</v>
      </c>
      <c r="K273" s="1185"/>
      <c r="L273" s="1185"/>
      <c r="M273" s="1192" t="s">
        <v>290</v>
      </c>
      <c r="N273" s="1185"/>
      <c r="O273" s="1185"/>
      <c r="P273" s="1192" t="s">
        <v>291</v>
      </c>
      <c r="Q273" s="1185"/>
      <c r="R273" s="1193"/>
      <c r="S273" s="1187"/>
      <c r="T273" s="1194" t="s">
        <v>87</v>
      </c>
      <c r="U273" s="1185"/>
      <c r="V273" s="1185"/>
      <c r="W273" s="1185"/>
      <c r="X273" s="1185"/>
      <c r="Y273" s="1185"/>
      <c r="Z273" s="1185"/>
      <c r="AA273" s="1185"/>
      <c r="AB273" s="1193" t="s">
        <v>281</v>
      </c>
      <c r="AC273" s="1187"/>
      <c r="AD273" s="1187"/>
      <c r="AE273" s="1187"/>
      <c r="AF273" s="1187"/>
      <c r="AG273" s="1193" t="s">
        <v>282</v>
      </c>
      <c r="AH273" s="1187"/>
      <c r="AI273" s="1187"/>
      <c r="AJ273" s="763" t="s">
        <v>68</v>
      </c>
      <c r="AK273" s="1195" t="s">
        <v>283</v>
      </c>
      <c r="AL273" s="1187"/>
      <c r="AM273" s="1187"/>
      <c r="AN273" s="1187"/>
      <c r="AO273" s="1187"/>
      <c r="AP273" s="1187"/>
      <c r="AQ273" s="756">
        <v>693000000</v>
      </c>
      <c r="AR273" s="847">
        <v>693000000</v>
      </c>
      <c r="AS273" s="774">
        <v>0</v>
      </c>
      <c r="AT273" s="757">
        <v>0</v>
      </c>
      <c r="AU273" s="847">
        <v>473020451</v>
      </c>
      <c r="AV273" s="773">
        <v>219979549</v>
      </c>
      <c r="AW273" s="847">
        <v>367778161</v>
      </c>
      <c r="AX273" s="773">
        <v>105242290</v>
      </c>
      <c r="AY273" s="847">
        <v>366518161</v>
      </c>
      <c r="AZ273" s="773">
        <v>1260000</v>
      </c>
      <c r="BA273" s="756">
        <v>366518161</v>
      </c>
      <c r="BB273" s="757">
        <v>0</v>
      </c>
      <c r="BC273" s="757">
        <v>0</v>
      </c>
      <c r="BE273" s="752">
        <f t="shared" si="15"/>
        <v>0.68256919336219335</v>
      </c>
    </row>
    <row r="274" spans="1:57" s="751" customFormat="1" ht="16.5" x14ac:dyDescent="0.2">
      <c r="A274" s="755" t="str">
        <f t="shared" si="16"/>
        <v>C25021000702610</v>
      </c>
      <c r="B274" s="1192" t="s">
        <v>102</v>
      </c>
      <c r="C274" s="1185"/>
      <c r="D274" s="1192" t="s">
        <v>330</v>
      </c>
      <c r="E274" s="1185"/>
      <c r="F274" s="1192" t="s">
        <v>332</v>
      </c>
      <c r="G274" s="1185"/>
      <c r="H274" s="1192" t="s">
        <v>301</v>
      </c>
      <c r="I274" s="1185"/>
      <c r="J274" s="1192" t="s">
        <v>288</v>
      </c>
      <c r="K274" s="1185"/>
      <c r="L274" s="1185"/>
      <c r="M274" s="1192" t="s">
        <v>290</v>
      </c>
      <c r="N274" s="1185"/>
      <c r="O274" s="1185"/>
      <c r="P274" s="1192" t="s">
        <v>300</v>
      </c>
      <c r="Q274" s="1185"/>
      <c r="R274" s="1193"/>
      <c r="S274" s="1187"/>
      <c r="T274" s="1194" t="s">
        <v>337</v>
      </c>
      <c r="U274" s="1185"/>
      <c r="V274" s="1185"/>
      <c r="W274" s="1185"/>
      <c r="X274" s="1185"/>
      <c r="Y274" s="1185"/>
      <c r="Z274" s="1185"/>
      <c r="AA274" s="1185"/>
      <c r="AB274" s="1193" t="s">
        <v>281</v>
      </c>
      <c r="AC274" s="1187"/>
      <c r="AD274" s="1187"/>
      <c r="AE274" s="1187"/>
      <c r="AF274" s="1187"/>
      <c r="AG274" s="1193" t="s">
        <v>282</v>
      </c>
      <c r="AH274" s="1187"/>
      <c r="AI274" s="1187"/>
      <c r="AJ274" s="763" t="s">
        <v>68</v>
      </c>
      <c r="AK274" s="1195" t="s">
        <v>283</v>
      </c>
      <c r="AL274" s="1187"/>
      <c r="AM274" s="1187"/>
      <c r="AN274" s="1187"/>
      <c r="AO274" s="1187"/>
      <c r="AP274" s="1187"/>
      <c r="AQ274" s="756">
        <v>75000000</v>
      </c>
      <c r="AR274" s="848">
        <v>0</v>
      </c>
      <c r="AS274" s="773">
        <v>75000000</v>
      </c>
      <c r="AT274" s="757">
        <v>0</v>
      </c>
      <c r="AU274" s="848">
        <v>0</v>
      </c>
      <c r="AV274" s="774">
        <v>0</v>
      </c>
      <c r="AW274" s="848">
        <v>0</v>
      </c>
      <c r="AX274" s="774">
        <v>0</v>
      </c>
      <c r="AY274" s="848">
        <v>0</v>
      </c>
      <c r="AZ274" s="774">
        <v>0</v>
      </c>
      <c r="BA274" s="757">
        <v>0</v>
      </c>
      <c r="BB274" s="757">
        <v>0</v>
      </c>
      <c r="BC274" s="757">
        <v>0</v>
      </c>
      <c r="BE274" s="752">
        <f t="shared" si="15"/>
        <v>0</v>
      </c>
    </row>
    <row r="275" spans="1:57" s="751" customFormat="1" ht="16.5" x14ac:dyDescent="0.2">
      <c r="A275" s="755" t="str">
        <f t="shared" si="16"/>
        <v>C250210007021110</v>
      </c>
      <c r="B275" s="1192" t="s">
        <v>102</v>
      </c>
      <c r="C275" s="1185"/>
      <c r="D275" s="1192" t="s">
        <v>330</v>
      </c>
      <c r="E275" s="1185"/>
      <c r="F275" s="1192" t="s">
        <v>332</v>
      </c>
      <c r="G275" s="1185"/>
      <c r="H275" s="1192" t="s">
        <v>301</v>
      </c>
      <c r="I275" s="1185"/>
      <c r="J275" s="1192" t="s">
        <v>288</v>
      </c>
      <c r="K275" s="1185"/>
      <c r="L275" s="1185"/>
      <c r="M275" s="1192" t="s">
        <v>290</v>
      </c>
      <c r="N275" s="1185"/>
      <c r="O275" s="1185"/>
      <c r="P275" s="1192" t="s">
        <v>83</v>
      </c>
      <c r="Q275" s="1185"/>
      <c r="R275" s="1193"/>
      <c r="S275" s="1187"/>
      <c r="T275" s="1194" t="s">
        <v>338</v>
      </c>
      <c r="U275" s="1185"/>
      <c r="V275" s="1185"/>
      <c r="W275" s="1185"/>
      <c r="X275" s="1185"/>
      <c r="Y275" s="1185"/>
      <c r="Z275" s="1185"/>
      <c r="AA275" s="1185"/>
      <c r="AB275" s="1193" t="s">
        <v>281</v>
      </c>
      <c r="AC275" s="1187"/>
      <c r="AD275" s="1187"/>
      <c r="AE275" s="1187"/>
      <c r="AF275" s="1187"/>
      <c r="AG275" s="1193" t="s">
        <v>282</v>
      </c>
      <c r="AH275" s="1187"/>
      <c r="AI275" s="1187"/>
      <c r="AJ275" s="763" t="s">
        <v>68</v>
      </c>
      <c r="AK275" s="1195" t="s">
        <v>283</v>
      </c>
      <c r="AL275" s="1187"/>
      <c r="AM275" s="1187"/>
      <c r="AN275" s="1187"/>
      <c r="AO275" s="1187"/>
      <c r="AP275" s="1187"/>
      <c r="AQ275" s="756">
        <v>290000000</v>
      </c>
      <c r="AR275" s="848">
        <v>0</v>
      </c>
      <c r="AS275" s="773">
        <v>290000000</v>
      </c>
      <c r="AT275" s="757">
        <v>0</v>
      </c>
      <c r="AU275" s="848">
        <v>0</v>
      </c>
      <c r="AV275" s="774">
        <v>0</v>
      </c>
      <c r="AW275" s="848">
        <v>0</v>
      </c>
      <c r="AX275" s="774">
        <v>0</v>
      </c>
      <c r="AY275" s="848">
        <v>0</v>
      </c>
      <c r="AZ275" s="774">
        <v>0</v>
      </c>
      <c r="BA275" s="757">
        <v>0</v>
      </c>
      <c r="BB275" s="757">
        <v>0</v>
      </c>
      <c r="BC275" s="757">
        <v>0</v>
      </c>
      <c r="BE275" s="752">
        <f t="shared" si="15"/>
        <v>0</v>
      </c>
    </row>
    <row r="276" spans="1:57" s="830" customFormat="1" ht="16.5" x14ac:dyDescent="0.2">
      <c r="A276" s="831" t="str">
        <f t="shared" si="16"/>
        <v>C25021000810</v>
      </c>
      <c r="B276" s="1212" t="s">
        <v>102</v>
      </c>
      <c r="C276" s="1209"/>
      <c r="D276" s="1212" t="s">
        <v>330</v>
      </c>
      <c r="E276" s="1209"/>
      <c r="F276" s="1212" t="s">
        <v>332</v>
      </c>
      <c r="G276" s="1209"/>
      <c r="H276" s="1212" t="s">
        <v>302</v>
      </c>
      <c r="I276" s="1209"/>
      <c r="J276" s="1212" t="s">
        <v>244</v>
      </c>
      <c r="K276" s="1209"/>
      <c r="L276" s="1209"/>
      <c r="M276" s="1212" t="s">
        <v>244</v>
      </c>
      <c r="N276" s="1209"/>
      <c r="O276" s="1209"/>
      <c r="P276" s="1212" t="s">
        <v>244</v>
      </c>
      <c r="Q276" s="1209"/>
      <c r="R276" s="1213" t="s">
        <v>244</v>
      </c>
      <c r="S276" s="1207"/>
      <c r="T276" s="1214" t="s">
        <v>892</v>
      </c>
      <c r="U276" s="1209"/>
      <c r="V276" s="1209"/>
      <c r="W276" s="1209"/>
      <c r="X276" s="1209"/>
      <c r="Y276" s="1209"/>
      <c r="Z276" s="1209"/>
      <c r="AA276" s="1209"/>
      <c r="AB276" s="1213" t="s">
        <v>281</v>
      </c>
      <c r="AC276" s="1207"/>
      <c r="AD276" s="1207"/>
      <c r="AE276" s="1207"/>
      <c r="AF276" s="1207"/>
      <c r="AG276" s="1213" t="s">
        <v>282</v>
      </c>
      <c r="AH276" s="1207"/>
      <c r="AI276" s="1207"/>
      <c r="AJ276" s="836" t="s">
        <v>68</v>
      </c>
      <c r="AK276" s="1215" t="s">
        <v>283</v>
      </c>
      <c r="AL276" s="1207"/>
      <c r="AM276" s="1187"/>
      <c r="AN276" s="1187"/>
      <c r="AO276" s="1187"/>
      <c r="AP276" s="1207"/>
      <c r="AQ276" s="837">
        <v>400000000</v>
      </c>
      <c r="AR276" s="846">
        <v>398697451</v>
      </c>
      <c r="AS276" s="837">
        <v>1302549</v>
      </c>
      <c r="AT276" s="838">
        <v>0</v>
      </c>
      <c r="AU276" s="849">
        <v>0</v>
      </c>
      <c r="AV276" s="837">
        <v>398697451</v>
      </c>
      <c r="AW276" s="849">
        <v>0</v>
      </c>
      <c r="AX276" s="838">
        <v>0</v>
      </c>
      <c r="AY276" s="849">
        <v>0</v>
      </c>
      <c r="AZ276" s="838">
        <v>0</v>
      </c>
      <c r="BA276" s="838">
        <v>0</v>
      </c>
      <c r="BB276" s="838">
        <v>0</v>
      </c>
      <c r="BC276" s="838">
        <v>0</v>
      </c>
      <c r="BE276" s="835">
        <f t="shared" si="15"/>
        <v>0</v>
      </c>
    </row>
    <row r="277" spans="1:57" s="751" customFormat="1" ht="16.5" x14ac:dyDescent="0.2">
      <c r="A277" s="755" t="str">
        <f t="shared" si="16"/>
        <v>C250210008010</v>
      </c>
      <c r="B277" s="1184" t="s">
        <v>102</v>
      </c>
      <c r="C277" s="1185"/>
      <c r="D277" s="1184" t="s">
        <v>330</v>
      </c>
      <c r="E277" s="1185"/>
      <c r="F277" s="1184" t="s">
        <v>332</v>
      </c>
      <c r="G277" s="1185"/>
      <c r="H277" s="1184" t="s">
        <v>302</v>
      </c>
      <c r="I277" s="1185"/>
      <c r="J277" s="1184" t="s">
        <v>288</v>
      </c>
      <c r="K277" s="1185"/>
      <c r="L277" s="1185"/>
      <c r="M277" s="1184" t="s">
        <v>244</v>
      </c>
      <c r="N277" s="1185"/>
      <c r="O277" s="1185"/>
      <c r="P277" s="1184" t="s">
        <v>244</v>
      </c>
      <c r="Q277" s="1185"/>
      <c r="R277" s="1188" t="s">
        <v>244</v>
      </c>
      <c r="S277" s="1187"/>
      <c r="T277" s="1189" t="s">
        <v>892</v>
      </c>
      <c r="U277" s="1185"/>
      <c r="V277" s="1185"/>
      <c r="W277" s="1185"/>
      <c r="X277" s="1185"/>
      <c r="Y277" s="1185"/>
      <c r="Z277" s="1185"/>
      <c r="AA277" s="1185"/>
      <c r="AB277" s="1188" t="s">
        <v>281</v>
      </c>
      <c r="AC277" s="1187"/>
      <c r="AD277" s="1187"/>
      <c r="AE277" s="1187"/>
      <c r="AF277" s="1187"/>
      <c r="AG277" s="1188" t="s">
        <v>282</v>
      </c>
      <c r="AH277" s="1187"/>
      <c r="AI277" s="1187"/>
      <c r="AJ277" s="762" t="s">
        <v>68</v>
      </c>
      <c r="AK277" s="1186" t="s">
        <v>283</v>
      </c>
      <c r="AL277" s="1187"/>
      <c r="AM277" s="1187"/>
      <c r="AN277" s="1187"/>
      <c r="AO277" s="1187"/>
      <c r="AP277" s="1187"/>
      <c r="AQ277" s="750">
        <v>400000000</v>
      </c>
      <c r="AR277" s="846">
        <v>398697451</v>
      </c>
      <c r="AS277" s="768">
        <v>1302549</v>
      </c>
      <c r="AT277" s="753">
        <v>0</v>
      </c>
      <c r="AU277" s="849">
        <v>0</v>
      </c>
      <c r="AV277" s="768">
        <v>398697451</v>
      </c>
      <c r="AW277" s="849">
        <v>0</v>
      </c>
      <c r="AX277" s="769">
        <v>0</v>
      </c>
      <c r="AY277" s="849">
        <v>0</v>
      </c>
      <c r="AZ277" s="769">
        <v>0</v>
      </c>
      <c r="BA277" s="753">
        <v>0</v>
      </c>
      <c r="BB277" s="753">
        <v>0</v>
      </c>
      <c r="BC277" s="753">
        <v>0</v>
      </c>
      <c r="BE277" s="752">
        <f t="shared" si="15"/>
        <v>0</v>
      </c>
    </row>
    <row r="278" spans="1:57" s="751" customFormat="1" ht="16.5" x14ac:dyDescent="0.2">
      <c r="A278" s="755" t="str">
        <f t="shared" si="16"/>
        <v>C2502100080210</v>
      </c>
      <c r="B278" s="1184" t="s">
        <v>102</v>
      </c>
      <c r="C278" s="1185"/>
      <c r="D278" s="1184" t="s">
        <v>330</v>
      </c>
      <c r="E278" s="1185"/>
      <c r="F278" s="1184" t="s">
        <v>332</v>
      </c>
      <c r="G278" s="1185"/>
      <c r="H278" s="1184" t="s">
        <v>302</v>
      </c>
      <c r="I278" s="1185"/>
      <c r="J278" s="1184" t="s">
        <v>288</v>
      </c>
      <c r="K278" s="1185"/>
      <c r="L278" s="1185"/>
      <c r="M278" s="1184" t="s">
        <v>290</v>
      </c>
      <c r="N278" s="1185"/>
      <c r="O278" s="1185"/>
      <c r="P278" s="1184" t="s">
        <v>244</v>
      </c>
      <c r="Q278" s="1185"/>
      <c r="R278" s="1188" t="s">
        <v>244</v>
      </c>
      <c r="S278" s="1187"/>
      <c r="T278" s="1189" t="s">
        <v>334</v>
      </c>
      <c r="U278" s="1185"/>
      <c r="V278" s="1185"/>
      <c r="W278" s="1185"/>
      <c r="X278" s="1185"/>
      <c r="Y278" s="1185"/>
      <c r="Z278" s="1185"/>
      <c r="AA278" s="1185"/>
      <c r="AB278" s="1188" t="s">
        <v>281</v>
      </c>
      <c r="AC278" s="1187"/>
      <c r="AD278" s="1187"/>
      <c r="AE278" s="1187"/>
      <c r="AF278" s="1187"/>
      <c r="AG278" s="1188" t="s">
        <v>282</v>
      </c>
      <c r="AH278" s="1187"/>
      <c r="AI278" s="1187"/>
      <c r="AJ278" s="762" t="s">
        <v>68</v>
      </c>
      <c r="AK278" s="1186" t="s">
        <v>283</v>
      </c>
      <c r="AL278" s="1187"/>
      <c r="AM278" s="1187"/>
      <c r="AN278" s="1187"/>
      <c r="AO278" s="1187"/>
      <c r="AP278" s="1187"/>
      <c r="AQ278" s="750">
        <v>400000000</v>
      </c>
      <c r="AR278" s="846">
        <v>398697451</v>
      </c>
      <c r="AS278" s="768">
        <v>1302549</v>
      </c>
      <c r="AT278" s="753">
        <v>0</v>
      </c>
      <c r="AU278" s="849">
        <v>0</v>
      </c>
      <c r="AV278" s="768">
        <v>398697451</v>
      </c>
      <c r="AW278" s="849">
        <v>0</v>
      </c>
      <c r="AX278" s="769">
        <v>0</v>
      </c>
      <c r="AY278" s="849">
        <v>0</v>
      </c>
      <c r="AZ278" s="769">
        <v>0</v>
      </c>
      <c r="BA278" s="753">
        <v>0</v>
      </c>
      <c r="BB278" s="753">
        <v>0</v>
      </c>
      <c r="BC278" s="753">
        <v>0</v>
      </c>
      <c r="BE278" s="752">
        <f t="shared" si="15"/>
        <v>0</v>
      </c>
    </row>
    <row r="279" spans="1:57" s="839" customFormat="1" ht="16.5" x14ac:dyDescent="0.2">
      <c r="A279" s="839" t="str">
        <f t="shared" si="16"/>
        <v>C250210008021010</v>
      </c>
      <c r="B279" s="1219" t="s">
        <v>102</v>
      </c>
      <c r="C279" s="1220"/>
      <c r="D279" s="1219" t="s">
        <v>330</v>
      </c>
      <c r="E279" s="1220"/>
      <c r="F279" s="1219" t="s">
        <v>332</v>
      </c>
      <c r="G279" s="1220"/>
      <c r="H279" s="1219" t="s">
        <v>302</v>
      </c>
      <c r="I279" s="1220"/>
      <c r="J279" s="1219" t="s">
        <v>288</v>
      </c>
      <c r="K279" s="1220"/>
      <c r="L279" s="1220"/>
      <c r="M279" s="1219" t="s">
        <v>290</v>
      </c>
      <c r="N279" s="1220"/>
      <c r="O279" s="1220"/>
      <c r="P279" s="1219" t="s">
        <v>68</v>
      </c>
      <c r="Q279" s="1220"/>
      <c r="R279" s="1216" t="s">
        <v>244</v>
      </c>
      <c r="S279" s="1217"/>
      <c r="T279" s="1221" t="s">
        <v>894</v>
      </c>
      <c r="U279" s="1220"/>
      <c r="V279" s="1220"/>
      <c r="W279" s="1220"/>
      <c r="X279" s="1220"/>
      <c r="Y279" s="1220"/>
      <c r="Z279" s="1220"/>
      <c r="AA279" s="1220"/>
      <c r="AB279" s="1216" t="s">
        <v>281</v>
      </c>
      <c r="AC279" s="1217"/>
      <c r="AD279" s="1217"/>
      <c r="AE279" s="1217"/>
      <c r="AF279" s="1217"/>
      <c r="AG279" s="1216" t="s">
        <v>282</v>
      </c>
      <c r="AH279" s="1217"/>
      <c r="AI279" s="1217"/>
      <c r="AJ279" s="840" t="s">
        <v>68</v>
      </c>
      <c r="AK279" s="1218" t="s">
        <v>283</v>
      </c>
      <c r="AL279" s="1217"/>
      <c r="AM279" s="1207"/>
      <c r="AN279" s="1207"/>
      <c r="AO279" s="1207"/>
      <c r="AP279" s="1217"/>
      <c r="AQ279" s="841">
        <v>361979000</v>
      </c>
      <c r="AR279" s="841">
        <v>360676951</v>
      </c>
      <c r="AS279" s="841">
        <v>1302049</v>
      </c>
      <c r="AT279" s="842">
        <v>0</v>
      </c>
      <c r="AU279" s="842">
        <v>0</v>
      </c>
      <c r="AV279" s="841">
        <v>360676951</v>
      </c>
      <c r="AW279" s="842">
        <v>0</v>
      </c>
      <c r="AX279" s="842">
        <v>0</v>
      </c>
      <c r="AY279" s="842">
        <v>0</v>
      </c>
      <c r="AZ279" s="842">
        <v>0</v>
      </c>
      <c r="BA279" s="842">
        <v>0</v>
      </c>
      <c r="BB279" s="842">
        <v>0</v>
      </c>
      <c r="BC279" s="842">
        <v>0</v>
      </c>
      <c r="BE279" s="843">
        <f t="shared" si="15"/>
        <v>0</v>
      </c>
    </row>
    <row r="280" spans="1:57" s="839" customFormat="1" ht="16.5" x14ac:dyDescent="0.2">
      <c r="A280" s="839" t="str">
        <f t="shared" si="16"/>
        <v>C250210008021110</v>
      </c>
      <c r="B280" s="1219" t="s">
        <v>102</v>
      </c>
      <c r="C280" s="1220"/>
      <c r="D280" s="1219" t="s">
        <v>330</v>
      </c>
      <c r="E280" s="1220"/>
      <c r="F280" s="1219" t="s">
        <v>332</v>
      </c>
      <c r="G280" s="1220"/>
      <c r="H280" s="1219" t="s">
        <v>302</v>
      </c>
      <c r="I280" s="1220"/>
      <c r="J280" s="1219" t="s">
        <v>288</v>
      </c>
      <c r="K280" s="1220"/>
      <c r="L280" s="1220"/>
      <c r="M280" s="1219" t="s">
        <v>290</v>
      </c>
      <c r="N280" s="1220"/>
      <c r="O280" s="1220"/>
      <c r="P280" s="1219" t="s">
        <v>83</v>
      </c>
      <c r="Q280" s="1220"/>
      <c r="R280" s="1216" t="s">
        <v>244</v>
      </c>
      <c r="S280" s="1217"/>
      <c r="T280" s="1221" t="s">
        <v>338</v>
      </c>
      <c r="U280" s="1220"/>
      <c r="V280" s="1220"/>
      <c r="W280" s="1220"/>
      <c r="X280" s="1220"/>
      <c r="Y280" s="1220"/>
      <c r="Z280" s="1220"/>
      <c r="AA280" s="1220"/>
      <c r="AB280" s="1216" t="s">
        <v>281</v>
      </c>
      <c r="AC280" s="1217"/>
      <c r="AD280" s="1217"/>
      <c r="AE280" s="1217"/>
      <c r="AF280" s="1217"/>
      <c r="AG280" s="1216" t="s">
        <v>282</v>
      </c>
      <c r="AH280" s="1217"/>
      <c r="AI280" s="1217"/>
      <c r="AJ280" s="840" t="s">
        <v>68</v>
      </c>
      <c r="AK280" s="1218" t="s">
        <v>283</v>
      </c>
      <c r="AL280" s="1217"/>
      <c r="AM280" s="1207"/>
      <c r="AN280" s="1207"/>
      <c r="AO280" s="1207"/>
      <c r="AP280" s="1217"/>
      <c r="AQ280" s="841">
        <v>38021000</v>
      </c>
      <c r="AR280" s="841">
        <v>38020500</v>
      </c>
      <c r="AS280" s="842">
        <v>500</v>
      </c>
      <c r="AT280" s="842">
        <v>0</v>
      </c>
      <c r="AU280" s="842">
        <v>0</v>
      </c>
      <c r="AV280" s="841">
        <v>38020500</v>
      </c>
      <c r="AW280" s="842">
        <v>0</v>
      </c>
      <c r="AX280" s="842">
        <v>0</v>
      </c>
      <c r="AY280" s="842">
        <v>0</v>
      </c>
      <c r="AZ280" s="842">
        <v>0</v>
      </c>
      <c r="BA280" s="842">
        <v>0</v>
      </c>
      <c r="BB280" s="842">
        <v>0</v>
      </c>
      <c r="BC280" s="842">
        <v>0</v>
      </c>
      <c r="BE280" s="843">
        <f t="shared" si="15"/>
        <v>0</v>
      </c>
    </row>
    <row r="281" spans="1:57" s="751" customFormat="1" ht="16.5" x14ac:dyDescent="0.2">
      <c r="A281" s="755" t="str">
        <f t="shared" si="16"/>
        <v>C2502100080310</v>
      </c>
      <c r="B281" s="1184" t="s">
        <v>102</v>
      </c>
      <c r="C281" s="1185"/>
      <c r="D281" s="1184" t="s">
        <v>330</v>
      </c>
      <c r="E281" s="1185"/>
      <c r="F281" s="1184" t="s">
        <v>332</v>
      </c>
      <c r="G281" s="1185"/>
      <c r="H281" s="1184" t="s">
        <v>302</v>
      </c>
      <c r="I281" s="1185"/>
      <c r="J281" s="1184" t="s">
        <v>288</v>
      </c>
      <c r="K281" s="1185"/>
      <c r="L281" s="1185"/>
      <c r="M281" s="1184" t="s">
        <v>297</v>
      </c>
      <c r="N281" s="1185"/>
      <c r="O281" s="1185"/>
      <c r="P281" s="1184" t="s">
        <v>244</v>
      </c>
      <c r="Q281" s="1185"/>
      <c r="R281" s="1188" t="s">
        <v>244</v>
      </c>
      <c r="S281" s="1187"/>
      <c r="T281" s="1189" t="s">
        <v>893</v>
      </c>
      <c r="U281" s="1185"/>
      <c r="V281" s="1185"/>
      <c r="W281" s="1185"/>
      <c r="X281" s="1185"/>
      <c r="Y281" s="1185"/>
      <c r="Z281" s="1185"/>
      <c r="AA281" s="1185"/>
      <c r="AB281" s="1188" t="s">
        <v>281</v>
      </c>
      <c r="AC281" s="1187"/>
      <c r="AD281" s="1187"/>
      <c r="AE281" s="1187"/>
      <c r="AF281" s="1187"/>
      <c r="AG281" s="1188" t="s">
        <v>282</v>
      </c>
      <c r="AH281" s="1187"/>
      <c r="AI281" s="1187"/>
      <c r="AJ281" s="762" t="s">
        <v>68</v>
      </c>
      <c r="AK281" s="1186" t="s">
        <v>283</v>
      </c>
      <c r="AL281" s="1187"/>
      <c r="AM281" s="1187"/>
      <c r="AN281" s="1187"/>
      <c r="AO281" s="1187"/>
      <c r="AP281" s="1187"/>
      <c r="AQ281" s="753">
        <v>0</v>
      </c>
      <c r="AR281" s="849">
        <v>0</v>
      </c>
      <c r="AS281" s="769">
        <v>0</v>
      </c>
      <c r="AT281" s="753">
        <v>0</v>
      </c>
      <c r="AU281" s="849">
        <v>0</v>
      </c>
      <c r="AV281" s="769">
        <v>0</v>
      </c>
      <c r="AW281" s="849">
        <v>0</v>
      </c>
      <c r="AX281" s="769">
        <v>0</v>
      </c>
      <c r="AY281" s="849">
        <v>0</v>
      </c>
      <c r="AZ281" s="769">
        <v>0</v>
      </c>
      <c r="BA281" s="753">
        <v>0</v>
      </c>
      <c r="BB281" s="753">
        <v>0</v>
      </c>
      <c r="BC281" s="753">
        <v>0</v>
      </c>
      <c r="BE281" s="752" t="e">
        <f t="shared" si="15"/>
        <v>#DIV/0!</v>
      </c>
    </row>
    <row r="282" spans="1:57" s="751" customFormat="1" ht="16.5" x14ac:dyDescent="0.2">
      <c r="A282" s="755" t="str">
        <f t="shared" si="16"/>
        <v>C250210008031010</v>
      </c>
      <c r="B282" s="1192" t="s">
        <v>102</v>
      </c>
      <c r="C282" s="1185"/>
      <c r="D282" s="1192" t="s">
        <v>330</v>
      </c>
      <c r="E282" s="1185"/>
      <c r="F282" s="1192" t="s">
        <v>332</v>
      </c>
      <c r="G282" s="1185"/>
      <c r="H282" s="1192" t="s">
        <v>302</v>
      </c>
      <c r="I282" s="1185"/>
      <c r="J282" s="1192" t="s">
        <v>288</v>
      </c>
      <c r="K282" s="1185"/>
      <c r="L282" s="1185"/>
      <c r="M282" s="1192" t="s">
        <v>297</v>
      </c>
      <c r="N282" s="1185"/>
      <c r="O282" s="1185"/>
      <c r="P282" s="1192" t="s">
        <v>68</v>
      </c>
      <c r="Q282" s="1185"/>
      <c r="R282" s="1193" t="s">
        <v>244</v>
      </c>
      <c r="S282" s="1187"/>
      <c r="T282" s="1194" t="s">
        <v>894</v>
      </c>
      <c r="U282" s="1185"/>
      <c r="V282" s="1185"/>
      <c r="W282" s="1185"/>
      <c r="X282" s="1185"/>
      <c r="Y282" s="1185"/>
      <c r="Z282" s="1185"/>
      <c r="AA282" s="1185"/>
      <c r="AB282" s="1193" t="s">
        <v>281</v>
      </c>
      <c r="AC282" s="1187"/>
      <c r="AD282" s="1187"/>
      <c r="AE282" s="1187"/>
      <c r="AF282" s="1187"/>
      <c r="AG282" s="1193" t="s">
        <v>282</v>
      </c>
      <c r="AH282" s="1187"/>
      <c r="AI282" s="1187"/>
      <c r="AJ282" s="763" t="s">
        <v>68</v>
      </c>
      <c r="AK282" s="1195" t="s">
        <v>283</v>
      </c>
      <c r="AL282" s="1187"/>
      <c r="AM282" s="1187"/>
      <c r="AN282" s="1187"/>
      <c r="AO282" s="1187"/>
      <c r="AP282" s="1187"/>
      <c r="AQ282" s="757">
        <v>0</v>
      </c>
      <c r="AR282" s="848">
        <v>0</v>
      </c>
      <c r="AS282" s="774">
        <v>0</v>
      </c>
      <c r="AT282" s="757">
        <v>0</v>
      </c>
      <c r="AU282" s="848">
        <v>0</v>
      </c>
      <c r="AV282" s="774">
        <v>0</v>
      </c>
      <c r="AW282" s="848">
        <v>0</v>
      </c>
      <c r="AX282" s="774">
        <v>0</v>
      </c>
      <c r="AY282" s="848">
        <v>0</v>
      </c>
      <c r="AZ282" s="774">
        <v>0</v>
      </c>
      <c r="BA282" s="757">
        <v>0</v>
      </c>
      <c r="BB282" s="757">
        <v>0</v>
      </c>
      <c r="BC282" s="757">
        <v>0</v>
      </c>
      <c r="BE282" s="752" t="e">
        <f t="shared" si="15"/>
        <v>#DIV/0!</v>
      </c>
    </row>
    <row r="283" spans="1:57" s="751" customFormat="1" ht="16.5" x14ac:dyDescent="0.2">
      <c r="A283" s="755" t="str">
        <f t="shared" si="16"/>
        <v>C250210008031110</v>
      </c>
      <c r="B283" s="1192" t="s">
        <v>102</v>
      </c>
      <c r="C283" s="1185"/>
      <c r="D283" s="1192" t="s">
        <v>330</v>
      </c>
      <c r="E283" s="1185"/>
      <c r="F283" s="1192" t="s">
        <v>332</v>
      </c>
      <c r="G283" s="1185"/>
      <c r="H283" s="1192" t="s">
        <v>302</v>
      </c>
      <c r="I283" s="1185"/>
      <c r="J283" s="1192" t="s">
        <v>288</v>
      </c>
      <c r="K283" s="1185"/>
      <c r="L283" s="1185"/>
      <c r="M283" s="1192" t="s">
        <v>297</v>
      </c>
      <c r="N283" s="1185"/>
      <c r="O283" s="1185"/>
      <c r="P283" s="1192" t="s">
        <v>83</v>
      </c>
      <c r="Q283" s="1185"/>
      <c r="R283" s="1193" t="s">
        <v>244</v>
      </c>
      <c r="S283" s="1187"/>
      <c r="T283" s="1194" t="s">
        <v>338</v>
      </c>
      <c r="U283" s="1185"/>
      <c r="V283" s="1185"/>
      <c r="W283" s="1185"/>
      <c r="X283" s="1185"/>
      <c r="Y283" s="1185"/>
      <c r="Z283" s="1185"/>
      <c r="AA283" s="1185"/>
      <c r="AB283" s="1193" t="s">
        <v>281</v>
      </c>
      <c r="AC283" s="1187"/>
      <c r="AD283" s="1187"/>
      <c r="AE283" s="1187"/>
      <c r="AF283" s="1187"/>
      <c r="AG283" s="1193" t="s">
        <v>282</v>
      </c>
      <c r="AH283" s="1187"/>
      <c r="AI283" s="1187"/>
      <c r="AJ283" s="763" t="s">
        <v>68</v>
      </c>
      <c r="AK283" s="1195" t="s">
        <v>283</v>
      </c>
      <c r="AL283" s="1187"/>
      <c r="AM283" s="1187"/>
      <c r="AN283" s="1187"/>
      <c r="AO283" s="1187"/>
      <c r="AP283" s="1187"/>
      <c r="AQ283" s="757">
        <v>0</v>
      </c>
      <c r="AR283" s="848">
        <v>0</v>
      </c>
      <c r="AS283" s="774">
        <v>0</v>
      </c>
      <c r="AT283" s="757">
        <v>0</v>
      </c>
      <c r="AU283" s="848">
        <v>0</v>
      </c>
      <c r="AV283" s="774">
        <v>0</v>
      </c>
      <c r="AW283" s="848">
        <v>0</v>
      </c>
      <c r="AX283" s="774">
        <v>0</v>
      </c>
      <c r="AY283" s="848">
        <v>0</v>
      </c>
      <c r="AZ283" s="774">
        <v>0</v>
      </c>
      <c r="BA283" s="757">
        <v>0</v>
      </c>
      <c r="BB283" s="757">
        <v>0</v>
      </c>
      <c r="BC283" s="757">
        <v>0</v>
      </c>
      <c r="BE283" s="752" t="e">
        <f t="shared" si="15"/>
        <v>#DIV/0!</v>
      </c>
    </row>
    <row r="284" spans="1:57" s="751" customFormat="1" ht="54.75" customHeight="1" x14ac:dyDescent="0.2">
      <c r="A284" s="755" t="str">
        <f t="shared" si="16"/>
        <v>C250210009010</v>
      </c>
      <c r="B284" s="1184" t="s">
        <v>102</v>
      </c>
      <c r="C284" s="1185"/>
      <c r="D284" s="1184" t="s">
        <v>330</v>
      </c>
      <c r="E284" s="1185"/>
      <c r="F284" s="1184" t="s">
        <v>332</v>
      </c>
      <c r="G284" s="1185"/>
      <c r="H284" s="1184" t="s">
        <v>296</v>
      </c>
      <c r="I284" s="1185"/>
      <c r="J284" s="1184" t="s">
        <v>288</v>
      </c>
      <c r="K284" s="1185"/>
      <c r="L284" s="1185"/>
      <c r="M284" s="1184"/>
      <c r="N284" s="1185"/>
      <c r="O284" s="1185"/>
      <c r="P284" s="1184"/>
      <c r="Q284" s="1185"/>
      <c r="R284" s="1188"/>
      <c r="S284" s="1187"/>
      <c r="T284" s="1189" t="s">
        <v>935</v>
      </c>
      <c r="U284" s="1185"/>
      <c r="V284" s="1185"/>
      <c r="W284" s="1185"/>
      <c r="X284" s="1185"/>
      <c r="Y284" s="1185"/>
      <c r="Z284" s="1185"/>
      <c r="AA284" s="1185"/>
      <c r="AB284" s="1188" t="s">
        <v>281</v>
      </c>
      <c r="AC284" s="1187"/>
      <c r="AD284" s="1187"/>
      <c r="AE284" s="1187"/>
      <c r="AF284" s="1187"/>
      <c r="AG284" s="1188" t="s">
        <v>282</v>
      </c>
      <c r="AH284" s="1187"/>
      <c r="AI284" s="1187"/>
      <c r="AJ284" s="762" t="s">
        <v>68</v>
      </c>
      <c r="AK284" s="1186" t="s">
        <v>283</v>
      </c>
      <c r="AL284" s="1187"/>
      <c r="AM284" s="1187"/>
      <c r="AN284" s="1187"/>
      <c r="AO284" s="1187"/>
      <c r="AP284" s="1187"/>
      <c r="AQ284" s="750">
        <v>300000000</v>
      </c>
      <c r="AR284" s="846">
        <v>211200000</v>
      </c>
      <c r="AS284" s="768">
        <v>88800000</v>
      </c>
      <c r="AT284" s="753">
        <v>0</v>
      </c>
      <c r="AU284" s="846">
        <v>2690000</v>
      </c>
      <c r="AV284" s="768">
        <v>208510000</v>
      </c>
      <c r="AW284" s="849">
        <v>0</v>
      </c>
      <c r="AX284" s="768">
        <v>2690000</v>
      </c>
      <c r="AY284" s="849">
        <v>0</v>
      </c>
      <c r="AZ284" s="769">
        <v>0</v>
      </c>
      <c r="BA284" s="753">
        <v>0</v>
      </c>
      <c r="BB284" s="753">
        <v>0</v>
      </c>
      <c r="BC284" s="753">
        <v>0</v>
      </c>
      <c r="BE284" s="752">
        <f t="shared" si="15"/>
        <v>8.9666666666666662E-3</v>
      </c>
    </row>
    <row r="285" spans="1:57" s="830" customFormat="1" ht="16.5" x14ac:dyDescent="0.2">
      <c r="A285" s="831" t="str">
        <f t="shared" si="16"/>
        <v>C25021000910</v>
      </c>
      <c r="B285" s="1212" t="s">
        <v>102</v>
      </c>
      <c r="C285" s="1209"/>
      <c r="D285" s="1212" t="s">
        <v>330</v>
      </c>
      <c r="E285" s="1209"/>
      <c r="F285" s="1212" t="s">
        <v>332</v>
      </c>
      <c r="G285" s="1209"/>
      <c r="H285" s="1212" t="s">
        <v>296</v>
      </c>
      <c r="I285" s="1209"/>
      <c r="J285" s="1212" t="s">
        <v>244</v>
      </c>
      <c r="K285" s="1209"/>
      <c r="L285" s="1209"/>
      <c r="M285" s="1212" t="s">
        <v>244</v>
      </c>
      <c r="N285" s="1209"/>
      <c r="O285" s="1209"/>
      <c r="P285" s="1212" t="s">
        <v>244</v>
      </c>
      <c r="Q285" s="1209"/>
      <c r="R285" s="1213" t="s">
        <v>244</v>
      </c>
      <c r="S285" s="1207"/>
      <c r="T285" s="1214" t="s">
        <v>935</v>
      </c>
      <c r="U285" s="1209"/>
      <c r="V285" s="1209"/>
      <c r="W285" s="1209"/>
      <c r="X285" s="1209"/>
      <c r="Y285" s="1209"/>
      <c r="Z285" s="1209"/>
      <c r="AA285" s="1209"/>
      <c r="AB285" s="1213" t="s">
        <v>281</v>
      </c>
      <c r="AC285" s="1207"/>
      <c r="AD285" s="1207"/>
      <c r="AE285" s="1207"/>
      <c r="AF285" s="1207"/>
      <c r="AG285" s="1213" t="s">
        <v>282</v>
      </c>
      <c r="AH285" s="1207"/>
      <c r="AI285" s="1207"/>
      <c r="AJ285" s="836" t="s">
        <v>68</v>
      </c>
      <c r="AK285" s="1215" t="s">
        <v>283</v>
      </c>
      <c r="AL285" s="1207"/>
      <c r="AM285" s="1222"/>
      <c r="AN285" s="1222"/>
      <c r="AO285" s="1222"/>
      <c r="AP285" s="1207"/>
      <c r="AQ285" s="837">
        <v>300000000</v>
      </c>
      <c r="AR285" s="846">
        <v>211200000</v>
      </c>
      <c r="AS285" s="837">
        <v>88800000</v>
      </c>
      <c r="AT285" s="838">
        <v>0</v>
      </c>
      <c r="AU285" s="846">
        <v>2690000</v>
      </c>
      <c r="AV285" s="837">
        <v>208510000</v>
      </c>
      <c r="AW285" s="849">
        <v>0</v>
      </c>
      <c r="AX285" s="837">
        <v>2690000</v>
      </c>
      <c r="AY285" s="849">
        <v>0</v>
      </c>
      <c r="AZ285" s="838">
        <v>0</v>
      </c>
      <c r="BA285" s="838">
        <v>0</v>
      </c>
      <c r="BB285" s="838">
        <v>0</v>
      </c>
      <c r="BC285" s="838">
        <v>0</v>
      </c>
      <c r="BE285" s="835">
        <f t="shared" ref="BE285:BE345" si="17">+AU285/AQ285</f>
        <v>8.9666666666666662E-3</v>
      </c>
    </row>
    <row r="286" spans="1:57" s="770" customFormat="1" ht="16.5" x14ac:dyDescent="0.2">
      <c r="A286" s="766" t="str">
        <f t="shared" si="16"/>
        <v>C2502100090210</v>
      </c>
      <c r="B286" s="1223" t="s">
        <v>102</v>
      </c>
      <c r="C286" s="1224"/>
      <c r="D286" s="1223" t="s">
        <v>330</v>
      </c>
      <c r="E286" s="1224"/>
      <c r="F286" s="1223" t="s">
        <v>332</v>
      </c>
      <c r="G286" s="1224"/>
      <c r="H286" s="1223" t="s">
        <v>296</v>
      </c>
      <c r="I286" s="1224"/>
      <c r="J286" s="1223" t="s">
        <v>288</v>
      </c>
      <c r="K286" s="1224"/>
      <c r="L286" s="1224"/>
      <c r="M286" s="1223" t="s">
        <v>290</v>
      </c>
      <c r="N286" s="1224"/>
      <c r="O286" s="1224"/>
      <c r="P286" s="1223"/>
      <c r="Q286" s="1224"/>
      <c r="R286" s="1229"/>
      <c r="S286" s="1222"/>
      <c r="T286" s="1230" t="s">
        <v>334</v>
      </c>
      <c r="U286" s="1224"/>
      <c r="V286" s="1224"/>
      <c r="W286" s="1224"/>
      <c r="X286" s="1224"/>
      <c r="Y286" s="1224"/>
      <c r="Z286" s="1224"/>
      <c r="AA286" s="1224"/>
      <c r="AB286" s="1229" t="s">
        <v>281</v>
      </c>
      <c r="AC286" s="1222"/>
      <c r="AD286" s="1222"/>
      <c r="AE286" s="1222"/>
      <c r="AF286" s="1222"/>
      <c r="AG286" s="1229" t="s">
        <v>282</v>
      </c>
      <c r="AH286" s="1222"/>
      <c r="AI286" s="1222"/>
      <c r="AJ286" s="767" t="s">
        <v>68</v>
      </c>
      <c r="AK286" s="1231" t="s">
        <v>283</v>
      </c>
      <c r="AL286" s="1222"/>
      <c r="AM286" s="1222"/>
      <c r="AN286" s="1222"/>
      <c r="AO286" s="1222"/>
      <c r="AP286" s="1222"/>
      <c r="AQ286" s="768">
        <v>300000000</v>
      </c>
      <c r="AR286" s="846">
        <v>211200000</v>
      </c>
      <c r="AS286" s="768">
        <v>88800000</v>
      </c>
      <c r="AT286" s="769">
        <v>0</v>
      </c>
      <c r="AU286" s="846">
        <v>2690000</v>
      </c>
      <c r="AV286" s="768">
        <v>208510000</v>
      </c>
      <c r="AW286" s="849">
        <v>0</v>
      </c>
      <c r="AX286" s="768">
        <v>2690000</v>
      </c>
      <c r="AY286" s="849">
        <v>0</v>
      </c>
      <c r="AZ286" s="769">
        <v>0</v>
      </c>
      <c r="BA286" s="769">
        <v>0</v>
      </c>
      <c r="BB286" s="769">
        <v>0</v>
      </c>
      <c r="BC286" s="769">
        <v>0</v>
      </c>
      <c r="BE286" s="771">
        <f t="shared" si="17"/>
        <v>8.9666666666666662E-3</v>
      </c>
    </row>
    <row r="287" spans="1:57" s="770" customFormat="1" ht="16.5" x14ac:dyDescent="0.2">
      <c r="A287" s="766" t="str">
        <f t="shared" si="16"/>
        <v>C25021000902110</v>
      </c>
      <c r="B287" s="1226" t="s">
        <v>102</v>
      </c>
      <c r="C287" s="1224"/>
      <c r="D287" s="1226" t="s">
        <v>330</v>
      </c>
      <c r="E287" s="1224"/>
      <c r="F287" s="1226" t="s">
        <v>332</v>
      </c>
      <c r="G287" s="1224"/>
      <c r="H287" s="1226" t="s">
        <v>296</v>
      </c>
      <c r="I287" s="1224"/>
      <c r="J287" s="1226" t="s">
        <v>288</v>
      </c>
      <c r="K287" s="1224"/>
      <c r="L287" s="1224"/>
      <c r="M287" s="1226" t="s">
        <v>290</v>
      </c>
      <c r="N287" s="1224"/>
      <c r="O287" s="1224"/>
      <c r="P287" s="1226" t="s">
        <v>287</v>
      </c>
      <c r="Q287" s="1224"/>
      <c r="R287" s="1227"/>
      <c r="S287" s="1222"/>
      <c r="T287" s="1228" t="s">
        <v>340</v>
      </c>
      <c r="U287" s="1224"/>
      <c r="V287" s="1224"/>
      <c r="W287" s="1224"/>
      <c r="X287" s="1224"/>
      <c r="Y287" s="1224"/>
      <c r="Z287" s="1224"/>
      <c r="AA287" s="1224"/>
      <c r="AB287" s="1227" t="s">
        <v>281</v>
      </c>
      <c r="AC287" s="1222"/>
      <c r="AD287" s="1222"/>
      <c r="AE287" s="1222"/>
      <c r="AF287" s="1222"/>
      <c r="AG287" s="1227" t="s">
        <v>282</v>
      </c>
      <c r="AH287" s="1222"/>
      <c r="AI287" s="1222"/>
      <c r="AJ287" s="772" t="s">
        <v>68</v>
      </c>
      <c r="AK287" s="1225" t="s">
        <v>283</v>
      </c>
      <c r="AL287" s="1222"/>
      <c r="AM287" s="1222"/>
      <c r="AN287" s="1222"/>
      <c r="AO287" s="1222"/>
      <c r="AP287" s="1222"/>
      <c r="AQ287" s="773">
        <v>46500000</v>
      </c>
      <c r="AR287" s="848">
        <v>0</v>
      </c>
      <c r="AS287" s="773">
        <v>46500000</v>
      </c>
      <c r="AT287" s="774">
        <v>0</v>
      </c>
      <c r="AU287" s="848">
        <v>0</v>
      </c>
      <c r="AV287" s="774">
        <v>0</v>
      </c>
      <c r="AW287" s="848">
        <v>0</v>
      </c>
      <c r="AX287" s="774">
        <v>0</v>
      </c>
      <c r="AY287" s="848">
        <v>0</v>
      </c>
      <c r="AZ287" s="774">
        <v>0</v>
      </c>
      <c r="BA287" s="774">
        <v>0</v>
      </c>
      <c r="BB287" s="774">
        <v>0</v>
      </c>
      <c r="BC287" s="774">
        <v>0</v>
      </c>
      <c r="BE287" s="771">
        <f t="shared" si="17"/>
        <v>0</v>
      </c>
    </row>
    <row r="288" spans="1:57" s="770" customFormat="1" ht="16.5" x14ac:dyDescent="0.2">
      <c r="A288" s="766" t="str">
        <f t="shared" si="16"/>
        <v>C25021000902210</v>
      </c>
      <c r="B288" s="1226" t="s">
        <v>102</v>
      </c>
      <c r="C288" s="1224"/>
      <c r="D288" s="1226" t="s">
        <v>330</v>
      </c>
      <c r="E288" s="1224"/>
      <c r="F288" s="1226" t="s">
        <v>332</v>
      </c>
      <c r="G288" s="1224"/>
      <c r="H288" s="1226" t="s">
        <v>296</v>
      </c>
      <c r="I288" s="1224"/>
      <c r="J288" s="1226" t="s">
        <v>288</v>
      </c>
      <c r="K288" s="1224"/>
      <c r="L288" s="1224"/>
      <c r="M288" s="1226" t="s">
        <v>290</v>
      </c>
      <c r="N288" s="1224"/>
      <c r="O288" s="1224"/>
      <c r="P288" s="1226" t="s">
        <v>290</v>
      </c>
      <c r="Q288" s="1224"/>
      <c r="R288" s="1227"/>
      <c r="S288" s="1222"/>
      <c r="T288" s="1228" t="s">
        <v>335</v>
      </c>
      <c r="U288" s="1224"/>
      <c r="V288" s="1224"/>
      <c r="W288" s="1224"/>
      <c r="X288" s="1224"/>
      <c r="Y288" s="1224"/>
      <c r="Z288" s="1224"/>
      <c r="AA288" s="1224"/>
      <c r="AB288" s="1227" t="s">
        <v>281</v>
      </c>
      <c r="AC288" s="1222"/>
      <c r="AD288" s="1222"/>
      <c r="AE288" s="1222"/>
      <c r="AF288" s="1222"/>
      <c r="AG288" s="1227" t="s">
        <v>282</v>
      </c>
      <c r="AH288" s="1222"/>
      <c r="AI288" s="1222"/>
      <c r="AJ288" s="772" t="s">
        <v>68</v>
      </c>
      <c r="AK288" s="1225" t="s">
        <v>283</v>
      </c>
      <c r="AL288" s="1222"/>
      <c r="AM288" s="1222"/>
      <c r="AN288" s="1222"/>
      <c r="AO288" s="1222"/>
      <c r="AP288" s="1222"/>
      <c r="AQ288" s="773">
        <v>86000000</v>
      </c>
      <c r="AR288" s="847">
        <v>86000000</v>
      </c>
      <c r="AS288" s="774">
        <v>0</v>
      </c>
      <c r="AT288" s="774">
        <v>0</v>
      </c>
      <c r="AU288" s="848">
        <v>0</v>
      </c>
      <c r="AV288" s="773">
        <v>86000000</v>
      </c>
      <c r="AW288" s="848">
        <v>0</v>
      </c>
      <c r="AX288" s="774">
        <v>0</v>
      </c>
      <c r="AY288" s="848">
        <v>0</v>
      </c>
      <c r="AZ288" s="774">
        <v>0</v>
      </c>
      <c r="BA288" s="774">
        <v>0</v>
      </c>
      <c r="BB288" s="774">
        <v>0</v>
      </c>
      <c r="BC288" s="774">
        <v>0</v>
      </c>
      <c r="BE288" s="771">
        <f t="shared" si="17"/>
        <v>0</v>
      </c>
    </row>
    <row r="289" spans="1:57" s="770" customFormat="1" ht="16.5" x14ac:dyDescent="0.2">
      <c r="A289" s="766" t="str">
        <f t="shared" ref="A289:A345" si="18">+B289&amp;D289&amp;F289&amp;H289&amp;J289&amp;M289&amp;P289&amp;R289&amp;AJ289</f>
        <v>C25021000902310</v>
      </c>
      <c r="B289" s="1226" t="s">
        <v>102</v>
      </c>
      <c r="C289" s="1224"/>
      <c r="D289" s="1226" t="s">
        <v>330</v>
      </c>
      <c r="E289" s="1224"/>
      <c r="F289" s="1226" t="s">
        <v>332</v>
      </c>
      <c r="G289" s="1224"/>
      <c r="H289" s="1226" t="s">
        <v>296</v>
      </c>
      <c r="I289" s="1224"/>
      <c r="J289" s="1226" t="s">
        <v>288</v>
      </c>
      <c r="K289" s="1224"/>
      <c r="L289" s="1224"/>
      <c r="M289" s="1226" t="s">
        <v>290</v>
      </c>
      <c r="N289" s="1224"/>
      <c r="O289" s="1224"/>
      <c r="P289" s="1226" t="s">
        <v>297</v>
      </c>
      <c r="Q289" s="1224"/>
      <c r="R289" s="1227"/>
      <c r="S289" s="1222"/>
      <c r="T289" s="1228" t="s">
        <v>336</v>
      </c>
      <c r="U289" s="1224"/>
      <c r="V289" s="1224"/>
      <c r="W289" s="1224"/>
      <c r="X289" s="1224"/>
      <c r="Y289" s="1224"/>
      <c r="Z289" s="1224"/>
      <c r="AA289" s="1224"/>
      <c r="AB289" s="1227" t="s">
        <v>281</v>
      </c>
      <c r="AC289" s="1222"/>
      <c r="AD289" s="1222"/>
      <c r="AE289" s="1222"/>
      <c r="AF289" s="1222"/>
      <c r="AG289" s="1227" t="s">
        <v>282</v>
      </c>
      <c r="AH289" s="1222"/>
      <c r="AI289" s="1222"/>
      <c r="AJ289" s="772" t="s">
        <v>68</v>
      </c>
      <c r="AK289" s="1225" t="s">
        <v>283</v>
      </c>
      <c r="AL289" s="1222"/>
      <c r="AM289" s="1222"/>
      <c r="AN289" s="1222"/>
      <c r="AO289" s="1222"/>
      <c r="AP289" s="1222"/>
      <c r="AQ289" s="773">
        <v>68860000</v>
      </c>
      <c r="AR289" s="847">
        <v>68860000</v>
      </c>
      <c r="AS289" s="774">
        <v>0</v>
      </c>
      <c r="AT289" s="774">
        <v>0</v>
      </c>
      <c r="AU289" s="848">
        <v>0</v>
      </c>
      <c r="AV289" s="773">
        <v>68860000</v>
      </c>
      <c r="AW289" s="848">
        <v>0</v>
      </c>
      <c r="AX289" s="774">
        <v>0</v>
      </c>
      <c r="AY289" s="848">
        <v>0</v>
      </c>
      <c r="AZ289" s="774">
        <v>0</v>
      </c>
      <c r="BA289" s="774">
        <v>0</v>
      </c>
      <c r="BB289" s="774">
        <v>0</v>
      </c>
      <c r="BC289" s="774">
        <v>0</v>
      </c>
      <c r="BE289" s="771">
        <f t="shared" si="17"/>
        <v>0</v>
      </c>
    </row>
    <row r="290" spans="1:57" s="770" customFormat="1" ht="16.5" x14ac:dyDescent="0.2">
      <c r="A290" s="766" t="str">
        <f t="shared" si="18"/>
        <v>C25021000902410</v>
      </c>
      <c r="B290" s="1226" t="s">
        <v>102</v>
      </c>
      <c r="C290" s="1224"/>
      <c r="D290" s="1226" t="s">
        <v>330</v>
      </c>
      <c r="E290" s="1224"/>
      <c r="F290" s="1226" t="s">
        <v>332</v>
      </c>
      <c r="G290" s="1224"/>
      <c r="H290" s="1226" t="s">
        <v>296</v>
      </c>
      <c r="I290" s="1224"/>
      <c r="J290" s="1226" t="s">
        <v>288</v>
      </c>
      <c r="K290" s="1224"/>
      <c r="L290" s="1224"/>
      <c r="M290" s="1226" t="s">
        <v>290</v>
      </c>
      <c r="N290" s="1224"/>
      <c r="O290" s="1224"/>
      <c r="P290" s="1226" t="s">
        <v>291</v>
      </c>
      <c r="Q290" s="1224"/>
      <c r="R290" s="1227"/>
      <c r="S290" s="1222"/>
      <c r="T290" s="1228" t="s">
        <v>87</v>
      </c>
      <c r="U290" s="1224"/>
      <c r="V290" s="1224"/>
      <c r="W290" s="1224"/>
      <c r="X290" s="1224"/>
      <c r="Y290" s="1224"/>
      <c r="Z290" s="1224"/>
      <c r="AA290" s="1224"/>
      <c r="AB290" s="1227" t="s">
        <v>281</v>
      </c>
      <c r="AC290" s="1222"/>
      <c r="AD290" s="1222"/>
      <c r="AE290" s="1222"/>
      <c r="AF290" s="1222"/>
      <c r="AG290" s="1227" t="s">
        <v>282</v>
      </c>
      <c r="AH290" s="1222"/>
      <c r="AI290" s="1222"/>
      <c r="AJ290" s="772" t="s">
        <v>68</v>
      </c>
      <c r="AK290" s="1225" t="s">
        <v>283</v>
      </c>
      <c r="AL290" s="1222"/>
      <c r="AM290" s="1222"/>
      <c r="AN290" s="1222"/>
      <c r="AO290" s="1222"/>
      <c r="AP290" s="1222"/>
      <c r="AQ290" s="773">
        <v>56340000</v>
      </c>
      <c r="AR290" s="847">
        <v>56340000</v>
      </c>
      <c r="AS290" s="774">
        <v>0</v>
      </c>
      <c r="AT290" s="774">
        <v>0</v>
      </c>
      <c r="AU290" s="847">
        <v>2690000</v>
      </c>
      <c r="AV290" s="773">
        <v>53650000</v>
      </c>
      <c r="AW290" s="848">
        <v>0</v>
      </c>
      <c r="AX290" s="773">
        <v>2690000</v>
      </c>
      <c r="AY290" s="848">
        <v>0</v>
      </c>
      <c r="AZ290" s="774">
        <v>0</v>
      </c>
      <c r="BA290" s="774">
        <v>0</v>
      </c>
      <c r="BB290" s="774">
        <v>0</v>
      </c>
      <c r="BC290" s="774">
        <v>0</v>
      </c>
      <c r="BE290" s="771">
        <f t="shared" si="17"/>
        <v>4.7745828895988641E-2</v>
      </c>
    </row>
    <row r="291" spans="1:57" s="770" customFormat="1" ht="16.5" x14ac:dyDescent="0.2">
      <c r="A291" s="766" t="str">
        <f t="shared" si="18"/>
        <v>C25021000902610</v>
      </c>
      <c r="B291" s="1226" t="s">
        <v>102</v>
      </c>
      <c r="C291" s="1224"/>
      <c r="D291" s="1226" t="s">
        <v>330</v>
      </c>
      <c r="E291" s="1224"/>
      <c r="F291" s="1226" t="s">
        <v>332</v>
      </c>
      <c r="G291" s="1224"/>
      <c r="H291" s="1226" t="s">
        <v>296</v>
      </c>
      <c r="I291" s="1224"/>
      <c r="J291" s="1226" t="s">
        <v>288</v>
      </c>
      <c r="K291" s="1224"/>
      <c r="L291" s="1224"/>
      <c r="M291" s="1226" t="s">
        <v>290</v>
      </c>
      <c r="N291" s="1224"/>
      <c r="O291" s="1224"/>
      <c r="P291" s="1226" t="s">
        <v>300</v>
      </c>
      <c r="Q291" s="1224"/>
      <c r="R291" s="1227"/>
      <c r="S291" s="1222"/>
      <c r="T291" s="1228" t="s">
        <v>337</v>
      </c>
      <c r="U291" s="1224"/>
      <c r="V291" s="1224"/>
      <c r="W291" s="1224"/>
      <c r="X291" s="1224"/>
      <c r="Y291" s="1224"/>
      <c r="Z291" s="1224"/>
      <c r="AA291" s="1224"/>
      <c r="AB291" s="1227" t="s">
        <v>281</v>
      </c>
      <c r="AC291" s="1222"/>
      <c r="AD291" s="1222"/>
      <c r="AE291" s="1222"/>
      <c r="AF291" s="1222"/>
      <c r="AG291" s="1227" t="s">
        <v>282</v>
      </c>
      <c r="AH291" s="1222"/>
      <c r="AI291" s="1222"/>
      <c r="AJ291" s="772" t="s">
        <v>68</v>
      </c>
      <c r="AK291" s="1225" t="s">
        <v>283</v>
      </c>
      <c r="AL291" s="1222"/>
      <c r="AM291" s="1222"/>
      <c r="AN291" s="1222"/>
      <c r="AO291" s="1222"/>
      <c r="AP291" s="1222"/>
      <c r="AQ291" s="773">
        <v>42300000</v>
      </c>
      <c r="AR291" s="848">
        <v>0</v>
      </c>
      <c r="AS291" s="773">
        <v>42300000</v>
      </c>
      <c r="AT291" s="774">
        <v>0</v>
      </c>
      <c r="AU291" s="848">
        <v>0</v>
      </c>
      <c r="AV291" s="774">
        <v>0</v>
      </c>
      <c r="AW291" s="848">
        <v>0</v>
      </c>
      <c r="AX291" s="774">
        <v>0</v>
      </c>
      <c r="AY291" s="848">
        <v>0</v>
      </c>
      <c r="AZ291" s="774">
        <v>0</v>
      </c>
      <c r="BA291" s="774">
        <v>0</v>
      </c>
      <c r="BB291" s="774">
        <v>0</v>
      </c>
      <c r="BC291" s="774">
        <v>0</v>
      </c>
      <c r="BE291" s="771">
        <f t="shared" si="17"/>
        <v>0</v>
      </c>
    </row>
    <row r="292" spans="1:57" s="751" customFormat="1" ht="16.5" x14ac:dyDescent="0.2">
      <c r="A292" s="755" t="str">
        <f t="shared" si="18"/>
        <v>C2502100012010</v>
      </c>
      <c r="B292" s="1184" t="s">
        <v>102</v>
      </c>
      <c r="C292" s="1185"/>
      <c r="D292" s="1184" t="s">
        <v>330</v>
      </c>
      <c r="E292" s="1185"/>
      <c r="F292" s="1184" t="s">
        <v>332</v>
      </c>
      <c r="G292" s="1185"/>
      <c r="H292" s="1184" t="s">
        <v>298</v>
      </c>
      <c r="I292" s="1185"/>
      <c r="J292" s="1184" t="s">
        <v>288</v>
      </c>
      <c r="K292" s="1185"/>
      <c r="L292" s="1185"/>
      <c r="M292" s="1184"/>
      <c r="N292" s="1185"/>
      <c r="O292" s="1185"/>
      <c r="P292" s="1184"/>
      <c r="Q292" s="1185"/>
      <c r="R292" s="1188"/>
      <c r="S292" s="1187"/>
      <c r="T292" s="1189" t="s">
        <v>895</v>
      </c>
      <c r="U292" s="1185"/>
      <c r="V292" s="1185"/>
      <c r="W292" s="1185"/>
      <c r="X292" s="1185"/>
      <c r="Y292" s="1185"/>
      <c r="Z292" s="1185"/>
      <c r="AA292" s="1185"/>
      <c r="AB292" s="1188" t="s">
        <v>281</v>
      </c>
      <c r="AC292" s="1187"/>
      <c r="AD292" s="1187"/>
      <c r="AE292" s="1187"/>
      <c r="AF292" s="1187"/>
      <c r="AG292" s="1188" t="s">
        <v>282</v>
      </c>
      <c r="AH292" s="1187"/>
      <c r="AI292" s="1187"/>
      <c r="AJ292" s="762" t="s">
        <v>68</v>
      </c>
      <c r="AK292" s="1186" t="s">
        <v>283</v>
      </c>
      <c r="AL292" s="1187"/>
      <c r="AM292" s="1187"/>
      <c r="AN292" s="1187"/>
      <c r="AO292" s="1187"/>
      <c r="AP292" s="1187"/>
      <c r="AQ292" s="750">
        <v>300000000</v>
      </c>
      <c r="AR292" s="846">
        <v>300000000</v>
      </c>
      <c r="AS292" s="769">
        <v>0</v>
      </c>
      <c r="AT292" s="753">
        <v>0</v>
      </c>
      <c r="AU292" s="846">
        <v>228079829</v>
      </c>
      <c r="AV292" s="768">
        <v>71920171</v>
      </c>
      <c r="AW292" s="846">
        <v>20480304</v>
      </c>
      <c r="AX292" s="768">
        <v>207599525</v>
      </c>
      <c r="AY292" s="846">
        <v>18689051</v>
      </c>
      <c r="AZ292" s="768">
        <v>1791253</v>
      </c>
      <c r="BA292" s="750">
        <v>18689051</v>
      </c>
      <c r="BB292" s="753">
        <v>0</v>
      </c>
      <c r="BC292" s="753">
        <v>0</v>
      </c>
      <c r="BE292" s="752">
        <f t="shared" si="17"/>
        <v>0.76026609666666667</v>
      </c>
    </row>
    <row r="293" spans="1:57" s="830" customFormat="1" ht="16.5" x14ac:dyDescent="0.2">
      <c r="A293" s="831" t="str">
        <f t="shared" si="18"/>
        <v>C250210001210</v>
      </c>
      <c r="B293" s="1212" t="s">
        <v>102</v>
      </c>
      <c r="C293" s="1209"/>
      <c r="D293" s="1212" t="s">
        <v>330</v>
      </c>
      <c r="E293" s="1209"/>
      <c r="F293" s="1212" t="s">
        <v>332</v>
      </c>
      <c r="G293" s="1209"/>
      <c r="H293" s="1212" t="s">
        <v>298</v>
      </c>
      <c r="I293" s="1209"/>
      <c r="J293" s="1212" t="s">
        <v>244</v>
      </c>
      <c r="K293" s="1209"/>
      <c r="L293" s="1209"/>
      <c r="M293" s="1212" t="s">
        <v>244</v>
      </c>
      <c r="N293" s="1209"/>
      <c r="O293" s="1209"/>
      <c r="P293" s="1212" t="s">
        <v>244</v>
      </c>
      <c r="Q293" s="1209"/>
      <c r="R293" s="1213" t="s">
        <v>244</v>
      </c>
      <c r="S293" s="1207"/>
      <c r="T293" s="1214" t="s">
        <v>895</v>
      </c>
      <c r="U293" s="1209"/>
      <c r="V293" s="1209"/>
      <c r="W293" s="1209"/>
      <c r="X293" s="1209"/>
      <c r="Y293" s="1209"/>
      <c r="Z293" s="1209"/>
      <c r="AA293" s="1209"/>
      <c r="AB293" s="1213" t="s">
        <v>281</v>
      </c>
      <c r="AC293" s="1207"/>
      <c r="AD293" s="1207"/>
      <c r="AE293" s="1207"/>
      <c r="AF293" s="1207"/>
      <c r="AG293" s="1213" t="s">
        <v>282</v>
      </c>
      <c r="AH293" s="1207"/>
      <c r="AI293" s="1207"/>
      <c r="AJ293" s="836" t="s">
        <v>68</v>
      </c>
      <c r="AK293" s="1215" t="s">
        <v>283</v>
      </c>
      <c r="AL293" s="1207"/>
      <c r="AM293" s="1187"/>
      <c r="AN293" s="1187"/>
      <c r="AO293" s="1187"/>
      <c r="AP293" s="1207"/>
      <c r="AQ293" s="837">
        <v>300000000</v>
      </c>
      <c r="AR293" s="846">
        <v>300000000</v>
      </c>
      <c r="AS293" s="838">
        <v>0</v>
      </c>
      <c r="AT293" s="838">
        <v>0</v>
      </c>
      <c r="AU293" s="846">
        <v>228079829</v>
      </c>
      <c r="AV293" s="837">
        <v>71920171</v>
      </c>
      <c r="AW293" s="846">
        <v>20480304</v>
      </c>
      <c r="AX293" s="837">
        <v>207599525</v>
      </c>
      <c r="AY293" s="846">
        <v>18689051</v>
      </c>
      <c r="AZ293" s="837">
        <v>1791253</v>
      </c>
      <c r="BA293" s="837">
        <v>18689051</v>
      </c>
      <c r="BB293" s="838">
        <v>0</v>
      </c>
      <c r="BC293" s="838">
        <v>0</v>
      </c>
      <c r="BE293" s="835">
        <f t="shared" si="17"/>
        <v>0.76026609666666667</v>
      </c>
    </row>
    <row r="294" spans="1:57" s="751" customFormat="1" ht="16.5" x14ac:dyDescent="0.2">
      <c r="A294" s="755" t="str">
        <f t="shared" si="18"/>
        <v>C25021000120210</v>
      </c>
      <c r="B294" s="1184" t="s">
        <v>102</v>
      </c>
      <c r="C294" s="1185"/>
      <c r="D294" s="1184" t="s">
        <v>330</v>
      </c>
      <c r="E294" s="1185"/>
      <c r="F294" s="1184" t="s">
        <v>332</v>
      </c>
      <c r="G294" s="1185"/>
      <c r="H294" s="1184" t="s">
        <v>298</v>
      </c>
      <c r="I294" s="1185"/>
      <c r="J294" s="1184" t="s">
        <v>288</v>
      </c>
      <c r="K294" s="1185"/>
      <c r="L294" s="1185"/>
      <c r="M294" s="1184" t="s">
        <v>290</v>
      </c>
      <c r="N294" s="1185"/>
      <c r="O294" s="1185"/>
      <c r="P294" s="1184"/>
      <c r="Q294" s="1185"/>
      <c r="R294" s="1188"/>
      <c r="S294" s="1187"/>
      <c r="T294" s="1189" t="s">
        <v>334</v>
      </c>
      <c r="U294" s="1185"/>
      <c r="V294" s="1185"/>
      <c r="W294" s="1185"/>
      <c r="X294" s="1185"/>
      <c r="Y294" s="1185"/>
      <c r="Z294" s="1185"/>
      <c r="AA294" s="1185"/>
      <c r="AB294" s="1188" t="s">
        <v>281</v>
      </c>
      <c r="AC294" s="1187"/>
      <c r="AD294" s="1187"/>
      <c r="AE294" s="1187"/>
      <c r="AF294" s="1187"/>
      <c r="AG294" s="1188" t="s">
        <v>282</v>
      </c>
      <c r="AH294" s="1187"/>
      <c r="AI294" s="1187"/>
      <c r="AJ294" s="762" t="s">
        <v>68</v>
      </c>
      <c r="AK294" s="1186" t="s">
        <v>283</v>
      </c>
      <c r="AL294" s="1187"/>
      <c r="AM294" s="1187"/>
      <c r="AN294" s="1187"/>
      <c r="AO294" s="1187"/>
      <c r="AP294" s="1187"/>
      <c r="AQ294" s="750">
        <v>300000000</v>
      </c>
      <c r="AR294" s="846">
        <v>300000000</v>
      </c>
      <c r="AS294" s="769">
        <v>0</v>
      </c>
      <c r="AT294" s="753">
        <v>0</v>
      </c>
      <c r="AU294" s="846">
        <v>228079829</v>
      </c>
      <c r="AV294" s="768">
        <v>71920171</v>
      </c>
      <c r="AW294" s="846">
        <v>20480304</v>
      </c>
      <c r="AX294" s="768">
        <v>207599525</v>
      </c>
      <c r="AY294" s="846">
        <v>18689051</v>
      </c>
      <c r="AZ294" s="768">
        <v>1791253</v>
      </c>
      <c r="BA294" s="750">
        <v>18689051</v>
      </c>
      <c r="BB294" s="753">
        <v>0</v>
      </c>
      <c r="BC294" s="753">
        <v>0</v>
      </c>
      <c r="BE294" s="752">
        <f t="shared" si="17"/>
        <v>0.76026609666666667</v>
      </c>
    </row>
    <row r="295" spans="1:57" s="751" customFormat="1" ht="16.5" x14ac:dyDescent="0.2">
      <c r="A295" s="755" t="str">
        <f t="shared" si="18"/>
        <v>C250210001202110</v>
      </c>
      <c r="B295" s="1192" t="s">
        <v>102</v>
      </c>
      <c r="C295" s="1185"/>
      <c r="D295" s="1192" t="s">
        <v>330</v>
      </c>
      <c r="E295" s="1185"/>
      <c r="F295" s="1192" t="s">
        <v>332</v>
      </c>
      <c r="G295" s="1185"/>
      <c r="H295" s="1192" t="s">
        <v>298</v>
      </c>
      <c r="I295" s="1185"/>
      <c r="J295" s="1192" t="s">
        <v>288</v>
      </c>
      <c r="K295" s="1185"/>
      <c r="L295" s="1185"/>
      <c r="M295" s="1192" t="s">
        <v>290</v>
      </c>
      <c r="N295" s="1185"/>
      <c r="O295" s="1185"/>
      <c r="P295" s="1192" t="s">
        <v>287</v>
      </c>
      <c r="Q295" s="1185"/>
      <c r="R295" s="1193"/>
      <c r="S295" s="1187"/>
      <c r="T295" s="1194" t="s">
        <v>340</v>
      </c>
      <c r="U295" s="1185"/>
      <c r="V295" s="1185"/>
      <c r="W295" s="1185"/>
      <c r="X295" s="1185"/>
      <c r="Y295" s="1185"/>
      <c r="Z295" s="1185"/>
      <c r="AA295" s="1185"/>
      <c r="AB295" s="1193" t="s">
        <v>281</v>
      </c>
      <c r="AC295" s="1187"/>
      <c r="AD295" s="1187"/>
      <c r="AE295" s="1187"/>
      <c r="AF295" s="1187"/>
      <c r="AG295" s="1193" t="s">
        <v>282</v>
      </c>
      <c r="AH295" s="1187"/>
      <c r="AI295" s="1187"/>
      <c r="AJ295" s="763" t="s">
        <v>68</v>
      </c>
      <c r="AK295" s="1195" t="s">
        <v>283</v>
      </c>
      <c r="AL295" s="1187"/>
      <c r="AM295" s="1187"/>
      <c r="AN295" s="1187"/>
      <c r="AO295" s="1187"/>
      <c r="AP295" s="1187"/>
      <c r="AQ295" s="756">
        <v>45000000</v>
      </c>
      <c r="AR295" s="847">
        <v>45000000</v>
      </c>
      <c r="AS295" s="774">
        <v>0</v>
      </c>
      <c r="AT295" s="757">
        <v>0</v>
      </c>
      <c r="AU295" s="847">
        <v>45000000</v>
      </c>
      <c r="AV295" s="774">
        <v>0</v>
      </c>
      <c r="AW295" s="848">
        <v>0</v>
      </c>
      <c r="AX295" s="773">
        <v>45000000</v>
      </c>
      <c r="AY295" s="848">
        <v>0</v>
      </c>
      <c r="AZ295" s="774">
        <v>0</v>
      </c>
      <c r="BA295" s="757">
        <v>0</v>
      </c>
      <c r="BB295" s="757">
        <v>0</v>
      </c>
      <c r="BC295" s="757">
        <v>0</v>
      </c>
      <c r="BE295" s="752">
        <f t="shared" si="17"/>
        <v>1</v>
      </c>
    </row>
    <row r="296" spans="1:57" s="751" customFormat="1" ht="16.5" x14ac:dyDescent="0.2">
      <c r="A296" s="755" t="str">
        <f t="shared" si="18"/>
        <v>C250210001202210</v>
      </c>
      <c r="B296" s="1192" t="s">
        <v>102</v>
      </c>
      <c r="C296" s="1185"/>
      <c r="D296" s="1192" t="s">
        <v>330</v>
      </c>
      <c r="E296" s="1185"/>
      <c r="F296" s="1192" t="s">
        <v>332</v>
      </c>
      <c r="G296" s="1185"/>
      <c r="H296" s="1192" t="s">
        <v>298</v>
      </c>
      <c r="I296" s="1185"/>
      <c r="J296" s="1192" t="s">
        <v>288</v>
      </c>
      <c r="K296" s="1185"/>
      <c r="L296" s="1185"/>
      <c r="M296" s="1192" t="s">
        <v>290</v>
      </c>
      <c r="N296" s="1185"/>
      <c r="O296" s="1185"/>
      <c r="P296" s="1192" t="s">
        <v>290</v>
      </c>
      <c r="Q296" s="1185"/>
      <c r="R296" s="1193"/>
      <c r="S296" s="1187"/>
      <c r="T296" s="1194" t="s">
        <v>335</v>
      </c>
      <c r="U296" s="1185"/>
      <c r="V296" s="1185"/>
      <c r="W296" s="1185"/>
      <c r="X296" s="1185"/>
      <c r="Y296" s="1185"/>
      <c r="Z296" s="1185"/>
      <c r="AA296" s="1185"/>
      <c r="AB296" s="1193" t="s">
        <v>281</v>
      </c>
      <c r="AC296" s="1187"/>
      <c r="AD296" s="1187"/>
      <c r="AE296" s="1187"/>
      <c r="AF296" s="1187"/>
      <c r="AG296" s="1193" t="s">
        <v>282</v>
      </c>
      <c r="AH296" s="1187"/>
      <c r="AI296" s="1187"/>
      <c r="AJ296" s="763" t="s">
        <v>68</v>
      </c>
      <c r="AK296" s="1195" t="s">
        <v>283</v>
      </c>
      <c r="AL296" s="1187"/>
      <c r="AM296" s="1187"/>
      <c r="AN296" s="1187"/>
      <c r="AO296" s="1187"/>
      <c r="AP296" s="1187"/>
      <c r="AQ296" s="756">
        <v>101000000</v>
      </c>
      <c r="AR296" s="847">
        <v>101000000</v>
      </c>
      <c r="AS296" s="774">
        <v>0</v>
      </c>
      <c r="AT296" s="757">
        <v>0</v>
      </c>
      <c r="AU296" s="847">
        <v>101000000</v>
      </c>
      <c r="AV296" s="774">
        <v>0</v>
      </c>
      <c r="AW296" s="848">
        <v>0</v>
      </c>
      <c r="AX296" s="773">
        <v>101000000</v>
      </c>
      <c r="AY296" s="848">
        <v>0</v>
      </c>
      <c r="AZ296" s="774">
        <v>0</v>
      </c>
      <c r="BA296" s="757">
        <v>0</v>
      </c>
      <c r="BB296" s="757">
        <v>0</v>
      </c>
      <c r="BC296" s="757">
        <v>0</v>
      </c>
      <c r="BE296" s="752">
        <f t="shared" si="17"/>
        <v>1</v>
      </c>
    </row>
    <row r="297" spans="1:57" s="751" customFormat="1" ht="16.5" x14ac:dyDescent="0.2">
      <c r="A297" s="755" t="str">
        <f t="shared" si="18"/>
        <v>C250210001202310</v>
      </c>
      <c r="B297" s="1192" t="s">
        <v>102</v>
      </c>
      <c r="C297" s="1185"/>
      <c r="D297" s="1192" t="s">
        <v>330</v>
      </c>
      <c r="E297" s="1185"/>
      <c r="F297" s="1192" t="s">
        <v>332</v>
      </c>
      <c r="G297" s="1185"/>
      <c r="H297" s="1192" t="s">
        <v>298</v>
      </c>
      <c r="I297" s="1185"/>
      <c r="J297" s="1192" t="s">
        <v>288</v>
      </c>
      <c r="K297" s="1185"/>
      <c r="L297" s="1185"/>
      <c r="M297" s="1192" t="s">
        <v>290</v>
      </c>
      <c r="N297" s="1185"/>
      <c r="O297" s="1185"/>
      <c r="P297" s="1192" t="s">
        <v>297</v>
      </c>
      <c r="Q297" s="1185"/>
      <c r="R297" s="1193"/>
      <c r="S297" s="1187"/>
      <c r="T297" s="1194" t="s">
        <v>336</v>
      </c>
      <c r="U297" s="1185"/>
      <c r="V297" s="1185"/>
      <c r="W297" s="1185"/>
      <c r="X297" s="1185"/>
      <c r="Y297" s="1185"/>
      <c r="Z297" s="1185"/>
      <c r="AA297" s="1185"/>
      <c r="AB297" s="1193" t="s">
        <v>281</v>
      </c>
      <c r="AC297" s="1187"/>
      <c r="AD297" s="1187"/>
      <c r="AE297" s="1187"/>
      <c r="AF297" s="1187"/>
      <c r="AG297" s="1193" t="s">
        <v>282</v>
      </c>
      <c r="AH297" s="1187"/>
      <c r="AI297" s="1187"/>
      <c r="AJ297" s="763" t="s">
        <v>68</v>
      </c>
      <c r="AK297" s="1195" t="s">
        <v>283</v>
      </c>
      <c r="AL297" s="1187"/>
      <c r="AM297" s="1187"/>
      <c r="AN297" s="1187"/>
      <c r="AO297" s="1187"/>
      <c r="AP297" s="1187"/>
      <c r="AQ297" s="756">
        <v>49000000</v>
      </c>
      <c r="AR297" s="847">
        <v>49000000</v>
      </c>
      <c r="AS297" s="774">
        <v>0</v>
      </c>
      <c r="AT297" s="757">
        <v>0</v>
      </c>
      <c r="AU297" s="847">
        <v>49000000</v>
      </c>
      <c r="AV297" s="774">
        <v>0</v>
      </c>
      <c r="AW297" s="848">
        <v>0</v>
      </c>
      <c r="AX297" s="773">
        <v>49000000</v>
      </c>
      <c r="AY297" s="848">
        <v>0</v>
      </c>
      <c r="AZ297" s="774">
        <v>0</v>
      </c>
      <c r="BA297" s="757">
        <v>0</v>
      </c>
      <c r="BB297" s="757">
        <v>0</v>
      </c>
      <c r="BC297" s="757">
        <v>0</v>
      </c>
      <c r="BE297" s="752">
        <f t="shared" si="17"/>
        <v>1</v>
      </c>
    </row>
    <row r="298" spans="1:57" s="751" customFormat="1" ht="16.5" x14ac:dyDescent="0.2">
      <c r="A298" s="755" t="str">
        <f t="shared" si="18"/>
        <v>C250210001202410</v>
      </c>
      <c r="B298" s="1192" t="s">
        <v>102</v>
      </c>
      <c r="C298" s="1185"/>
      <c r="D298" s="1192" t="s">
        <v>330</v>
      </c>
      <c r="E298" s="1185"/>
      <c r="F298" s="1192" t="s">
        <v>332</v>
      </c>
      <c r="G298" s="1185"/>
      <c r="H298" s="1192" t="s">
        <v>298</v>
      </c>
      <c r="I298" s="1185"/>
      <c r="J298" s="1192" t="s">
        <v>288</v>
      </c>
      <c r="K298" s="1185"/>
      <c r="L298" s="1185"/>
      <c r="M298" s="1192" t="s">
        <v>290</v>
      </c>
      <c r="N298" s="1185"/>
      <c r="O298" s="1185"/>
      <c r="P298" s="1192" t="s">
        <v>291</v>
      </c>
      <c r="Q298" s="1185"/>
      <c r="R298" s="1193"/>
      <c r="S298" s="1187"/>
      <c r="T298" s="1194" t="s">
        <v>87</v>
      </c>
      <c r="U298" s="1185"/>
      <c r="V298" s="1185"/>
      <c r="W298" s="1185"/>
      <c r="X298" s="1185"/>
      <c r="Y298" s="1185"/>
      <c r="Z298" s="1185"/>
      <c r="AA298" s="1185"/>
      <c r="AB298" s="1193" t="s">
        <v>281</v>
      </c>
      <c r="AC298" s="1187"/>
      <c r="AD298" s="1187"/>
      <c r="AE298" s="1187"/>
      <c r="AF298" s="1187"/>
      <c r="AG298" s="1193" t="s">
        <v>282</v>
      </c>
      <c r="AH298" s="1187"/>
      <c r="AI298" s="1187"/>
      <c r="AJ298" s="763" t="s">
        <v>68</v>
      </c>
      <c r="AK298" s="1195" t="s">
        <v>283</v>
      </c>
      <c r="AL298" s="1187"/>
      <c r="AM298" s="1187"/>
      <c r="AN298" s="1187"/>
      <c r="AO298" s="1187"/>
      <c r="AP298" s="1187"/>
      <c r="AQ298" s="756">
        <v>95000000</v>
      </c>
      <c r="AR298" s="847">
        <v>95000000</v>
      </c>
      <c r="AS298" s="774">
        <v>0</v>
      </c>
      <c r="AT298" s="757">
        <v>0</v>
      </c>
      <c r="AU298" s="847">
        <v>33079829</v>
      </c>
      <c r="AV298" s="773">
        <v>61920171</v>
      </c>
      <c r="AW298" s="847">
        <v>20480304</v>
      </c>
      <c r="AX298" s="773">
        <v>12599525</v>
      </c>
      <c r="AY298" s="847">
        <v>18689051</v>
      </c>
      <c r="AZ298" s="773">
        <v>1791253</v>
      </c>
      <c r="BA298" s="756">
        <v>18689051</v>
      </c>
      <c r="BB298" s="757">
        <v>0</v>
      </c>
      <c r="BC298" s="757">
        <v>0</v>
      </c>
      <c r="BE298" s="752">
        <f t="shared" si="17"/>
        <v>0.34820872631578947</v>
      </c>
    </row>
    <row r="299" spans="1:57" s="751" customFormat="1" ht="16.5" x14ac:dyDescent="0.2">
      <c r="A299" s="755" t="str">
        <f t="shared" si="18"/>
        <v>C250210001202610</v>
      </c>
      <c r="B299" s="1192" t="s">
        <v>102</v>
      </c>
      <c r="C299" s="1185"/>
      <c r="D299" s="1192" t="s">
        <v>330</v>
      </c>
      <c r="E299" s="1185"/>
      <c r="F299" s="1192" t="s">
        <v>332</v>
      </c>
      <c r="G299" s="1185"/>
      <c r="H299" s="1192" t="s">
        <v>298</v>
      </c>
      <c r="I299" s="1185"/>
      <c r="J299" s="1192" t="s">
        <v>288</v>
      </c>
      <c r="K299" s="1185"/>
      <c r="L299" s="1185"/>
      <c r="M299" s="1192" t="s">
        <v>290</v>
      </c>
      <c r="N299" s="1185"/>
      <c r="O299" s="1185"/>
      <c r="P299" s="1192" t="s">
        <v>300</v>
      </c>
      <c r="Q299" s="1185"/>
      <c r="R299" s="1193"/>
      <c r="S299" s="1187"/>
      <c r="T299" s="1194" t="s">
        <v>337</v>
      </c>
      <c r="U299" s="1185"/>
      <c r="V299" s="1185"/>
      <c r="W299" s="1185"/>
      <c r="X299" s="1185"/>
      <c r="Y299" s="1185"/>
      <c r="Z299" s="1185"/>
      <c r="AA299" s="1185"/>
      <c r="AB299" s="1193" t="s">
        <v>281</v>
      </c>
      <c r="AC299" s="1187"/>
      <c r="AD299" s="1187"/>
      <c r="AE299" s="1187"/>
      <c r="AF299" s="1187"/>
      <c r="AG299" s="1193" t="s">
        <v>282</v>
      </c>
      <c r="AH299" s="1187"/>
      <c r="AI299" s="1187"/>
      <c r="AJ299" s="763" t="s">
        <v>68</v>
      </c>
      <c r="AK299" s="1195" t="s">
        <v>283</v>
      </c>
      <c r="AL299" s="1187"/>
      <c r="AM299" s="1187"/>
      <c r="AN299" s="1187"/>
      <c r="AO299" s="1187"/>
      <c r="AP299" s="1187"/>
      <c r="AQ299" s="756">
        <v>10000000</v>
      </c>
      <c r="AR299" s="847">
        <v>10000000</v>
      </c>
      <c r="AS299" s="774">
        <v>0</v>
      </c>
      <c r="AT299" s="757">
        <v>0</v>
      </c>
      <c r="AU299" s="848">
        <v>0</v>
      </c>
      <c r="AV299" s="773">
        <v>10000000</v>
      </c>
      <c r="AW299" s="848">
        <v>0</v>
      </c>
      <c r="AX299" s="774">
        <v>0</v>
      </c>
      <c r="AY299" s="848">
        <v>0</v>
      </c>
      <c r="AZ299" s="774">
        <v>0</v>
      </c>
      <c r="BA299" s="757">
        <v>0</v>
      </c>
      <c r="BB299" s="757">
        <v>0</v>
      </c>
      <c r="BC299" s="757">
        <v>0</v>
      </c>
      <c r="BE299" s="752">
        <f t="shared" si="17"/>
        <v>0</v>
      </c>
    </row>
    <row r="300" spans="1:57" s="751" customFormat="1" ht="16.5" x14ac:dyDescent="0.2">
      <c r="A300" s="755" t="str">
        <f t="shared" si="18"/>
        <v>C2502100014010</v>
      </c>
      <c r="B300" s="1184" t="s">
        <v>102</v>
      </c>
      <c r="C300" s="1185"/>
      <c r="D300" s="1184" t="s">
        <v>330</v>
      </c>
      <c r="E300" s="1185"/>
      <c r="F300" s="1184" t="s">
        <v>332</v>
      </c>
      <c r="G300" s="1185"/>
      <c r="H300" s="1184" t="s">
        <v>293</v>
      </c>
      <c r="I300" s="1185"/>
      <c r="J300" s="1184" t="s">
        <v>288</v>
      </c>
      <c r="K300" s="1185"/>
      <c r="L300" s="1185"/>
      <c r="M300" s="1184"/>
      <c r="N300" s="1185"/>
      <c r="O300" s="1185"/>
      <c r="P300" s="1184"/>
      <c r="Q300" s="1185"/>
      <c r="R300" s="1188"/>
      <c r="S300" s="1187"/>
      <c r="T300" s="1189" t="s">
        <v>936</v>
      </c>
      <c r="U300" s="1185"/>
      <c r="V300" s="1185"/>
      <c r="W300" s="1185"/>
      <c r="X300" s="1185"/>
      <c r="Y300" s="1185"/>
      <c r="Z300" s="1185"/>
      <c r="AA300" s="1185"/>
      <c r="AB300" s="1188" t="s">
        <v>281</v>
      </c>
      <c r="AC300" s="1187"/>
      <c r="AD300" s="1187"/>
      <c r="AE300" s="1187"/>
      <c r="AF300" s="1187"/>
      <c r="AG300" s="1188" t="s">
        <v>282</v>
      </c>
      <c r="AH300" s="1187"/>
      <c r="AI300" s="1187"/>
      <c r="AJ300" s="762" t="s">
        <v>68</v>
      </c>
      <c r="AK300" s="1186" t="s">
        <v>283</v>
      </c>
      <c r="AL300" s="1187"/>
      <c r="AM300" s="1187"/>
      <c r="AN300" s="1187"/>
      <c r="AO300" s="1187"/>
      <c r="AP300" s="1187"/>
      <c r="AQ300" s="750">
        <v>350000000</v>
      </c>
      <c r="AR300" s="846">
        <v>3000000</v>
      </c>
      <c r="AS300" s="768">
        <v>347000000</v>
      </c>
      <c r="AT300" s="753">
        <v>0</v>
      </c>
      <c r="AU300" s="849">
        <v>0</v>
      </c>
      <c r="AV300" s="768">
        <v>3000000</v>
      </c>
      <c r="AW300" s="849">
        <v>0</v>
      </c>
      <c r="AX300" s="769">
        <v>0</v>
      </c>
      <c r="AY300" s="849">
        <v>0</v>
      </c>
      <c r="AZ300" s="769">
        <v>0</v>
      </c>
      <c r="BA300" s="753">
        <v>0</v>
      </c>
      <c r="BB300" s="753">
        <v>0</v>
      </c>
      <c r="BC300" s="753">
        <v>0</v>
      </c>
      <c r="BE300" s="752">
        <f t="shared" si="17"/>
        <v>0</v>
      </c>
    </row>
    <row r="301" spans="1:57" s="830" customFormat="1" ht="16.5" x14ac:dyDescent="0.2">
      <c r="A301" s="831" t="str">
        <f t="shared" si="18"/>
        <v>C250210001410</v>
      </c>
      <c r="B301" s="1212" t="s">
        <v>102</v>
      </c>
      <c r="C301" s="1209"/>
      <c r="D301" s="1212" t="s">
        <v>330</v>
      </c>
      <c r="E301" s="1209"/>
      <c r="F301" s="1212" t="s">
        <v>332</v>
      </c>
      <c r="G301" s="1209"/>
      <c r="H301" s="1212" t="s">
        <v>293</v>
      </c>
      <c r="I301" s="1209"/>
      <c r="J301" s="1212" t="s">
        <v>244</v>
      </c>
      <c r="K301" s="1209"/>
      <c r="L301" s="1209"/>
      <c r="M301" s="1212" t="s">
        <v>244</v>
      </c>
      <c r="N301" s="1209"/>
      <c r="O301" s="1209"/>
      <c r="P301" s="1212" t="s">
        <v>244</v>
      </c>
      <c r="Q301" s="1209"/>
      <c r="R301" s="1213" t="s">
        <v>244</v>
      </c>
      <c r="S301" s="1207"/>
      <c r="T301" s="1214" t="s">
        <v>936</v>
      </c>
      <c r="U301" s="1209"/>
      <c r="V301" s="1209"/>
      <c r="W301" s="1209"/>
      <c r="X301" s="1209"/>
      <c r="Y301" s="1209"/>
      <c r="Z301" s="1209"/>
      <c r="AA301" s="1209"/>
      <c r="AB301" s="1213" t="s">
        <v>281</v>
      </c>
      <c r="AC301" s="1207"/>
      <c r="AD301" s="1207"/>
      <c r="AE301" s="1207"/>
      <c r="AF301" s="1207"/>
      <c r="AG301" s="1213" t="s">
        <v>282</v>
      </c>
      <c r="AH301" s="1207"/>
      <c r="AI301" s="1207"/>
      <c r="AJ301" s="836" t="s">
        <v>68</v>
      </c>
      <c r="AK301" s="1215" t="s">
        <v>283</v>
      </c>
      <c r="AL301" s="1207"/>
      <c r="AM301" s="1187"/>
      <c r="AN301" s="1187"/>
      <c r="AO301" s="1187"/>
      <c r="AP301" s="1207"/>
      <c r="AQ301" s="837">
        <v>350000000</v>
      </c>
      <c r="AR301" s="846">
        <v>3000000</v>
      </c>
      <c r="AS301" s="837">
        <v>347000000</v>
      </c>
      <c r="AT301" s="838">
        <v>0</v>
      </c>
      <c r="AU301" s="849">
        <v>0</v>
      </c>
      <c r="AV301" s="837">
        <v>3000000</v>
      </c>
      <c r="AW301" s="849">
        <v>0</v>
      </c>
      <c r="AX301" s="838">
        <v>0</v>
      </c>
      <c r="AY301" s="849">
        <v>0</v>
      </c>
      <c r="AZ301" s="838">
        <v>0</v>
      </c>
      <c r="BA301" s="838">
        <v>0</v>
      </c>
      <c r="BB301" s="838">
        <v>0</v>
      </c>
      <c r="BC301" s="838">
        <v>0</v>
      </c>
      <c r="BE301" s="835">
        <f t="shared" si="17"/>
        <v>0</v>
      </c>
    </row>
    <row r="302" spans="1:57" s="770" customFormat="1" ht="16.5" x14ac:dyDescent="0.2">
      <c r="A302" s="766" t="str">
        <f t="shared" si="18"/>
        <v>C25021000140210</v>
      </c>
      <c r="B302" s="1223" t="s">
        <v>102</v>
      </c>
      <c r="C302" s="1224"/>
      <c r="D302" s="1223" t="s">
        <v>330</v>
      </c>
      <c r="E302" s="1224"/>
      <c r="F302" s="1223" t="s">
        <v>332</v>
      </c>
      <c r="G302" s="1224"/>
      <c r="H302" s="1223" t="s">
        <v>293</v>
      </c>
      <c r="I302" s="1224"/>
      <c r="J302" s="1223" t="s">
        <v>288</v>
      </c>
      <c r="K302" s="1224"/>
      <c r="L302" s="1224"/>
      <c r="M302" s="1223" t="s">
        <v>290</v>
      </c>
      <c r="N302" s="1224"/>
      <c r="O302" s="1224"/>
      <c r="P302" s="1223"/>
      <c r="Q302" s="1224"/>
      <c r="R302" s="1229"/>
      <c r="S302" s="1222"/>
      <c r="T302" s="1230" t="s">
        <v>334</v>
      </c>
      <c r="U302" s="1224"/>
      <c r="V302" s="1224"/>
      <c r="W302" s="1224"/>
      <c r="X302" s="1224"/>
      <c r="Y302" s="1224"/>
      <c r="Z302" s="1224"/>
      <c r="AA302" s="1224"/>
      <c r="AB302" s="1229" t="s">
        <v>281</v>
      </c>
      <c r="AC302" s="1222"/>
      <c r="AD302" s="1222"/>
      <c r="AE302" s="1222"/>
      <c r="AF302" s="1222"/>
      <c r="AG302" s="1229" t="s">
        <v>282</v>
      </c>
      <c r="AH302" s="1222"/>
      <c r="AI302" s="1222"/>
      <c r="AJ302" s="767" t="s">
        <v>68</v>
      </c>
      <c r="AK302" s="1231" t="s">
        <v>283</v>
      </c>
      <c r="AL302" s="1222"/>
      <c r="AM302" s="1222"/>
      <c r="AN302" s="1222"/>
      <c r="AO302" s="1222"/>
      <c r="AP302" s="1222"/>
      <c r="AQ302" s="768">
        <v>350000000</v>
      </c>
      <c r="AR302" s="846">
        <v>3000000</v>
      </c>
      <c r="AS302" s="768">
        <v>347000000</v>
      </c>
      <c r="AT302" s="769">
        <v>0</v>
      </c>
      <c r="AU302" s="849">
        <v>0</v>
      </c>
      <c r="AV302" s="768">
        <v>3000000</v>
      </c>
      <c r="AW302" s="849">
        <v>0</v>
      </c>
      <c r="AX302" s="769">
        <v>0</v>
      </c>
      <c r="AY302" s="849">
        <v>0</v>
      </c>
      <c r="AZ302" s="769">
        <v>0</v>
      </c>
      <c r="BA302" s="769">
        <v>0</v>
      </c>
      <c r="BB302" s="769">
        <v>0</v>
      </c>
      <c r="BC302" s="769">
        <v>0</v>
      </c>
      <c r="BE302" s="771">
        <f t="shared" si="17"/>
        <v>0</v>
      </c>
    </row>
    <row r="303" spans="1:57" s="770" customFormat="1" ht="16.5" x14ac:dyDescent="0.2">
      <c r="A303" s="766" t="str">
        <f t="shared" si="18"/>
        <v>C250210001402110</v>
      </c>
      <c r="B303" s="1226" t="s">
        <v>102</v>
      </c>
      <c r="C303" s="1224"/>
      <c r="D303" s="1226" t="s">
        <v>330</v>
      </c>
      <c r="E303" s="1224"/>
      <c r="F303" s="1226" t="s">
        <v>332</v>
      </c>
      <c r="G303" s="1224"/>
      <c r="H303" s="1226" t="s">
        <v>293</v>
      </c>
      <c r="I303" s="1224"/>
      <c r="J303" s="1226" t="s">
        <v>288</v>
      </c>
      <c r="K303" s="1224"/>
      <c r="L303" s="1224"/>
      <c r="M303" s="1226" t="s">
        <v>290</v>
      </c>
      <c r="N303" s="1224"/>
      <c r="O303" s="1224"/>
      <c r="P303" s="1226" t="s">
        <v>287</v>
      </c>
      <c r="Q303" s="1224"/>
      <c r="R303" s="1227"/>
      <c r="S303" s="1222"/>
      <c r="T303" s="1228" t="s">
        <v>340</v>
      </c>
      <c r="U303" s="1224"/>
      <c r="V303" s="1224"/>
      <c r="W303" s="1224"/>
      <c r="X303" s="1224"/>
      <c r="Y303" s="1224"/>
      <c r="Z303" s="1224"/>
      <c r="AA303" s="1224"/>
      <c r="AB303" s="1227" t="s">
        <v>281</v>
      </c>
      <c r="AC303" s="1222"/>
      <c r="AD303" s="1222"/>
      <c r="AE303" s="1222"/>
      <c r="AF303" s="1222"/>
      <c r="AG303" s="1227" t="s">
        <v>282</v>
      </c>
      <c r="AH303" s="1222"/>
      <c r="AI303" s="1222"/>
      <c r="AJ303" s="772" t="s">
        <v>68</v>
      </c>
      <c r="AK303" s="1225" t="s">
        <v>283</v>
      </c>
      <c r="AL303" s="1222"/>
      <c r="AM303" s="1222"/>
      <c r="AN303" s="1222"/>
      <c r="AO303" s="1222"/>
      <c r="AP303" s="1222"/>
      <c r="AQ303" s="773">
        <v>341000000</v>
      </c>
      <c r="AR303" s="847">
        <v>3000000</v>
      </c>
      <c r="AS303" s="773">
        <v>338000000</v>
      </c>
      <c r="AT303" s="774">
        <v>0</v>
      </c>
      <c r="AU303" s="848">
        <v>0</v>
      </c>
      <c r="AV303" s="773">
        <v>3000000</v>
      </c>
      <c r="AW303" s="848">
        <v>0</v>
      </c>
      <c r="AX303" s="774">
        <v>0</v>
      </c>
      <c r="AY303" s="848">
        <v>0</v>
      </c>
      <c r="AZ303" s="774">
        <v>0</v>
      </c>
      <c r="BA303" s="774">
        <v>0</v>
      </c>
      <c r="BB303" s="774">
        <v>0</v>
      </c>
      <c r="BC303" s="774">
        <v>0</v>
      </c>
      <c r="BE303" s="771">
        <f t="shared" si="17"/>
        <v>0</v>
      </c>
    </row>
    <row r="304" spans="1:57" s="770" customFormat="1" ht="16.5" x14ac:dyDescent="0.2">
      <c r="A304" s="766" t="str">
        <f t="shared" si="18"/>
        <v>C250210001402210</v>
      </c>
      <c r="B304" s="1226" t="s">
        <v>102</v>
      </c>
      <c r="C304" s="1224"/>
      <c r="D304" s="1226" t="s">
        <v>330</v>
      </c>
      <c r="E304" s="1224"/>
      <c r="F304" s="1226" t="s">
        <v>332</v>
      </c>
      <c r="G304" s="1224"/>
      <c r="H304" s="1226" t="s">
        <v>293</v>
      </c>
      <c r="I304" s="1224"/>
      <c r="J304" s="1226" t="s">
        <v>288</v>
      </c>
      <c r="K304" s="1224"/>
      <c r="L304" s="1224"/>
      <c r="M304" s="1226" t="s">
        <v>290</v>
      </c>
      <c r="N304" s="1224"/>
      <c r="O304" s="1224"/>
      <c r="P304" s="1226" t="s">
        <v>290</v>
      </c>
      <c r="Q304" s="1224"/>
      <c r="R304" s="1227"/>
      <c r="S304" s="1222"/>
      <c r="T304" s="1228" t="s">
        <v>335</v>
      </c>
      <c r="U304" s="1224"/>
      <c r="V304" s="1224"/>
      <c r="W304" s="1224"/>
      <c r="X304" s="1224"/>
      <c r="Y304" s="1224"/>
      <c r="Z304" s="1224"/>
      <c r="AA304" s="1224"/>
      <c r="AB304" s="1227" t="s">
        <v>281</v>
      </c>
      <c r="AC304" s="1222"/>
      <c r="AD304" s="1222"/>
      <c r="AE304" s="1222"/>
      <c r="AF304" s="1222"/>
      <c r="AG304" s="1227" t="s">
        <v>282</v>
      </c>
      <c r="AH304" s="1222"/>
      <c r="AI304" s="1222"/>
      <c r="AJ304" s="772" t="s">
        <v>68</v>
      </c>
      <c r="AK304" s="1225" t="s">
        <v>283</v>
      </c>
      <c r="AL304" s="1222"/>
      <c r="AM304" s="1222"/>
      <c r="AN304" s="1222"/>
      <c r="AO304" s="1222"/>
      <c r="AP304" s="1222"/>
      <c r="AQ304" s="773">
        <v>9000000</v>
      </c>
      <c r="AR304" s="848">
        <v>0</v>
      </c>
      <c r="AS304" s="773">
        <v>9000000</v>
      </c>
      <c r="AT304" s="774">
        <v>0</v>
      </c>
      <c r="AU304" s="848">
        <v>0</v>
      </c>
      <c r="AV304" s="774">
        <v>0</v>
      </c>
      <c r="AW304" s="848">
        <v>0</v>
      </c>
      <c r="AX304" s="774">
        <v>0</v>
      </c>
      <c r="AY304" s="848">
        <v>0</v>
      </c>
      <c r="AZ304" s="774">
        <v>0</v>
      </c>
      <c r="BA304" s="774">
        <v>0</v>
      </c>
      <c r="BB304" s="774">
        <v>0</v>
      </c>
      <c r="BC304" s="774">
        <v>0</v>
      </c>
      <c r="BE304" s="771">
        <f t="shared" si="17"/>
        <v>0</v>
      </c>
    </row>
    <row r="305" spans="1:57" s="751" customFormat="1" ht="16.5" x14ac:dyDescent="0.2">
      <c r="A305" s="755" t="str">
        <f t="shared" si="18"/>
        <v>C259910</v>
      </c>
      <c r="B305" s="1184" t="s">
        <v>102</v>
      </c>
      <c r="C305" s="1185"/>
      <c r="D305" s="1184" t="s">
        <v>345</v>
      </c>
      <c r="E305" s="1185"/>
      <c r="F305" s="1184"/>
      <c r="G305" s="1185"/>
      <c r="H305" s="1184"/>
      <c r="I305" s="1185"/>
      <c r="J305" s="1184"/>
      <c r="K305" s="1185"/>
      <c r="L305" s="1185"/>
      <c r="M305" s="1184"/>
      <c r="N305" s="1185"/>
      <c r="O305" s="1185"/>
      <c r="P305" s="1184"/>
      <c r="Q305" s="1185"/>
      <c r="R305" s="1188"/>
      <c r="S305" s="1187"/>
      <c r="T305" s="1189" t="s">
        <v>346</v>
      </c>
      <c r="U305" s="1185"/>
      <c r="V305" s="1185"/>
      <c r="W305" s="1185"/>
      <c r="X305" s="1185"/>
      <c r="Y305" s="1185"/>
      <c r="Z305" s="1185"/>
      <c r="AA305" s="1185"/>
      <c r="AB305" s="1188" t="s">
        <v>281</v>
      </c>
      <c r="AC305" s="1187"/>
      <c r="AD305" s="1187"/>
      <c r="AE305" s="1187"/>
      <c r="AF305" s="1187"/>
      <c r="AG305" s="1188" t="s">
        <v>282</v>
      </c>
      <c r="AH305" s="1187"/>
      <c r="AI305" s="1187"/>
      <c r="AJ305" s="762" t="s">
        <v>68</v>
      </c>
      <c r="AK305" s="1186" t="s">
        <v>283</v>
      </c>
      <c r="AL305" s="1187"/>
      <c r="AM305" s="1187"/>
      <c r="AN305" s="1187"/>
      <c r="AO305" s="1187"/>
      <c r="AP305" s="1187"/>
      <c r="AQ305" s="750">
        <v>9670420000</v>
      </c>
      <c r="AR305" s="846">
        <v>6749193258</v>
      </c>
      <c r="AS305" s="768">
        <v>2921226742</v>
      </c>
      <c r="AT305" s="753">
        <v>0</v>
      </c>
      <c r="AU305" s="846">
        <v>162213541</v>
      </c>
      <c r="AV305" s="768">
        <v>6586979717</v>
      </c>
      <c r="AW305" s="846">
        <v>17272520</v>
      </c>
      <c r="AX305" s="768">
        <v>144941021</v>
      </c>
      <c r="AY305" s="846">
        <v>17272520</v>
      </c>
      <c r="AZ305" s="769">
        <v>0</v>
      </c>
      <c r="BA305" s="750">
        <v>17272520</v>
      </c>
      <c r="BB305" s="753">
        <v>0</v>
      </c>
      <c r="BC305" s="753">
        <v>0</v>
      </c>
      <c r="BE305" s="752">
        <f t="shared" si="17"/>
        <v>1.6774198121694818E-2</v>
      </c>
    </row>
    <row r="306" spans="1:57" s="751" customFormat="1" ht="16.5" x14ac:dyDescent="0.2">
      <c r="A306" s="755" t="str">
        <f t="shared" si="18"/>
        <v>C259913</v>
      </c>
      <c r="B306" s="1184" t="s">
        <v>102</v>
      </c>
      <c r="C306" s="1185"/>
      <c r="D306" s="1184" t="s">
        <v>345</v>
      </c>
      <c r="E306" s="1185"/>
      <c r="F306" s="1184"/>
      <c r="G306" s="1185"/>
      <c r="H306" s="1184"/>
      <c r="I306" s="1185"/>
      <c r="J306" s="1184"/>
      <c r="K306" s="1185"/>
      <c r="L306" s="1185"/>
      <c r="M306" s="1184"/>
      <c r="N306" s="1185"/>
      <c r="O306" s="1185"/>
      <c r="P306" s="1184"/>
      <c r="Q306" s="1185"/>
      <c r="R306" s="1188"/>
      <c r="S306" s="1187"/>
      <c r="T306" s="1189" t="s">
        <v>346</v>
      </c>
      <c r="U306" s="1185"/>
      <c r="V306" s="1185"/>
      <c r="W306" s="1185"/>
      <c r="X306" s="1185"/>
      <c r="Y306" s="1185"/>
      <c r="Z306" s="1185"/>
      <c r="AA306" s="1185"/>
      <c r="AB306" s="1188" t="s">
        <v>281</v>
      </c>
      <c r="AC306" s="1187"/>
      <c r="AD306" s="1187"/>
      <c r="AE306" s="1187"/>
      <c r="AF306" s="1187"/>
      <c r="AG306" s="1188" t="s">
        <v>282</v>
      </c>
      <c r="AH306" s="1187"/>
      <c r="AI306" s="1187"/>
      <c r="AJ306" s="762" t="s">
        <v>311</v>
      </c>
      <c r="AK306" s="1186" t="s">
        <v>329</v>
      </c>
      <c r="AL306" s="1187"/>
      <c r="AM306" s="1187"/>
      <c r="AN306" s="1187"/>
      <c r="AO306" s="1187"/>
      <c r="AP306" s="1187"/>
      <c r="AQ306" s="750">
        <v>5000000000</v>
      </c>
      <c r="AR306" s="846">
        <v>5000000000</v>
      </c>
      <c r="AS306" s="769">
        <v>0</v>
      </c>
      <c r="AT306" s="753">
        <v>0</v>
      </c>
      <c r="AU306" s="846">
        <v>5000000000</v>
      </c>
      <c r="AV306" s="769">
        <v>0</v>
      </c>
      <c r="AW306" s="846">
        <v>673122501.87</v>
      </c>
      <c r="AX306" s="768">
        <v>4326877498.1300001</v>
      </c>
      <c r="AY306" s="846">
        <v>673122501.87</v>
      </c>
      <c r="AZ306" s="769">
        <v>0</v>
      </c>
      <c r="BA306" s="750">
        <v>673122501.87</v>
      </c>
      <c r="BB306" s="753">
        <v>0</v>
      </c>
      <c r="BC306" s="753">
        <v>0</v>
      </c>
      <c r="BE306" s="752">
        <f t="shared" si="17"/>
        <v>1</v>
      </c>
    </row>
    <row r="307" spans="1:57" s="751" customFormat="1" ht="16.5" x14ac:dyDescent="0.2">
      <c r="A307" s="755" t="str">
        <f t="shared" si="18"/>
        <v>C2599100010</v>
      </c>
      <c r="B307" s="1184" t="s">
        <v>102</v>
      </c>
      <c r="C307" s="1185"/>
      <c r="D307" s="1184" t="s">
        <v>345</v>
      </c>
      <c r="E307" s="1185"/>
      <c r="F307" s="1184" t="s">
        <v>332</v>
      </c>
      <c r="G307" s="1185"/>
      <c r="H307" s="1184"/>
      <c r="I307" s="1185"/>
      <c r="J307" s="1184"/>
      <c r="K307" s="1185"/>
      <c r="L307" s="1185"/>
      <c r="M307" s="1184"/>
      <c r="N307" s="1185"/>
      <c r="O307" s="1185"/>
      <c r="P307" s="1184"/>
      <c r="Q307" s="1185"/>
      <c r="R307" s="1188"/>
      <c r="S307" s="1187"/>
      <c r="T307" s="1189" t="s">
        <v>333</v>
      </c>
      <c r="U307" s="1185"/>
      <c r="V307" s="1185"/>
      <c r="W307" s="1185"/>
      <c r="X307" s="1185"/>
      <c r="Y307" s="1185"/>
      <c r="Z307" s="1185"/>
      <c r="AA307" s="1185"/>
      <c r="AB307" s="1188" t="s">
        <v>281</v>
      </c>
      <c r="AC307" s="1187"/>
      <c r="AD307" s="1187"/>
      <c r="AE307" s="1187"/>
      <c r="AF307" s="1187"/>
      <c r="AG307" s="1188" t="s">
        <v>282</v>
      </c>
      <c r="AH307" s="1187"/>
      <c r="AI307" s="1187"/>
      <c r="AJ307" s="762" t="s">
        <v>68</v>
      </c>
      <c r="AK307" s="1186" t="s">
        <v>283</v>
      </c>
      <c r="AL307" s="1187"/>
      <c r="AM307" s="1187"/>
      <c r="AN307" s="1187"/>
      <c r="AO307" s="1187"/>
      <c r="AP307" s="1187"/>
      <c r="AQ307" s="750">
        <v>9670420000</v>
      </c>
      <c r="AR307" s="846">
        <v>6749193258</v>
      </c>
      <c r="AS307" s="768">
        <v>2921226742</v>
      </c>
      <c r="AT307" s="753">
        <v>0</v>
      </c>
      <c r="AU307" s="846">
        <v>162213541</v>
      </c>
      <c r="AV307" s="768">
        <v>6586979717</v>
      </c>
      <c r="AW307" s="846">
        <v>17272520</v>
      </c>
      <c r="AX307" s="768">
        <v>144941021</v>
      </c>
      <c r="AY307" s="846">
        <v>17272520</v>
      </c>
      <c r="AZ307" s="769">
        <v>0</v>
      </c>
      <c r="BA307" s="750">
        <v>17272520</v>
      </c>
      <c r="BB307" s="753">
        <v>0</v>
      </c>
      <c r="BC307" s="753">
        <v>0</v>
      </c>
      <c r="BE307" s="752">
        <f t="shared" si="17"/>
        <v>1.6774198121694818E-2</v>
      </c>
    </row>
    <row r="308" spans="1:57" s="751" customFormat="1" ht="16.5" x14ac:dyDescent="0.2">
      <c r="A308" s="755" t="str">
        <f t="shared" si="18"/>
        <v>C2599100013</v>
      </c>
      <c r="B308" s="1184" t="s">
        <v>102</v>
      </c>
      <c r="C308" s="1185"/>
      <c r="D308" s="1184" t="s">
        <v>345</v>
      </c>
      <c r="E308" s="1185"/>
      <c r="F308" s="1184" t="s">
        <v>332</v>
      </c>
      <c r="G308" s="1185"/>
      <c r="H308" s="1184"/>
      <c r="I308" s="1185"/>
      <c r="J308" s="1184"/>
      <c r="K308" s="1185"/>
      <c r="L308" s="1185"/>
      <c r="M308" s="1184"/>
      <c r="N308" s="1185"/>
      <c r="O308" s="1185"/>
      <c r="P308" s="1184"/>
      <c r="Q308" s="1185"/>
      <c r="R308" s="1188"/>
      <c r="S308" s="1187"/>
      <c r="T308" s="1189" t="s">
        <v>333</v>
      </c>
      <c r="U308" s="1185"/>
      <c r="V308" s="1185"/>
      <c r="W308" s="1185"/>
      <c r="X308" s="1185"/>
      <c r="Y308" s="1185"/>
      <c r="Z308" s="1185"/>
      <c r="AA308" s="1185"/>
      <c r="AB308" s="1188" t="s">
        <v>281</v>
      </c>
      <c r="AC308" s="1187"/>
      <c r="AD308" s="1187"/>
      <c r="AE308" s="1187"/>
      <c r="AF308" s="1187"/>
      <c r="AG308" s="1188" t="s">
        <v>282</v>
      </c>
      <c r="AH308" s="1187"/>
      <c r="AI308" s="1187"/>
      <c r="AJ308" s="762" t="s">
        <v>311</v>
      </c>
      <c r="AK308" s="1186" t="s">
        <v>329</v>
      </c>
      <c r="AL308" s="1187"/>
      <c r="AM308" s="1187"/>
      <c r="AN308" s="1187"/>
      <c r="AO308" s="1187"/>
      <c r="AP308" s="1187"/>
      <c r="AQ308" s="750">
        <v>5000000000</v>
      </c>
      <c r="AR308" s="846">
        <v>5000000000</v>
      </c>
      <c r="AS308" s="769">
        <v>0</v>
      </c>
      <c r="AT308" s="753">
        <v>0</v>
      </c>
      <c r="AU308" s="846">
        <v>5000000000</v>
      </c>
      <c r="AV308" s="769">
        <v>0</v>
      </c>
      <c r="AW308" s="846">
        <v>673122501.87</v>
      </c>
      <c r="AX308" s="768">
        <v>4326877498.1300001</v>
      </c>
      <c r="AY308" s="846">
        <v>673122501.87</v>
      </c>
      <c r="AZ308" s="769">
        <v>0</v>
      </c>
      <c r="BA308" s="750">
        <v>673122501.87</v>
      </c>
      <c r="BB308" s="753">
        <v>0</v>
      </c>
      <c r="BC308" s="753">
        <v>0</v>
      </c>
      <c r="BE308" s="752">
        <f t="shared" si="17"/>
        <v>1</v>
      </c>
    </row>
    <row r="309" spans="1:57" s="830" customFormat="1" ht="16.5" x14ac:dyDescent="0.2">
      <c r="A309" s="831" t="str">
        <f t="shared" si="18"/>
        <v>C25991000110</v>
      </c>
      <c r="B309" s="1208" t="s">
        <v>102</v>
      </c>
      <c r="C309" s="1209"/>
      <c r="D309" s="1208" t="s">
        <v>345</v>
      </c>
      <c r="E309" s="1209"/>
      <c r="F309" s="1208" t="s">
        <v>332</v>
      </c>
      <c r="G309" s="1209"/>
      <c r="H309" s="1208" t="s">
        <v>287</v>
      </c>
      <c r="I309" s="1209"/>
      <c r="J309" s="1208"/>
      <c r="K309" s="1209"/>
      <c r="L309" s="1209"/>
      <c r="M309" s="1208"/>
      <c r="N309" s="1209"/>
      <c r="O309" s="1209"/>
      <c r="P309" s="1208"/>
      <c r="Q309" s="1209"/>
      <c r="R309" s="1210"/>
      <c r="S309" s="1207"/>
      <c r="T309" s="1211" t="s">
        <v>188</v>
      </c>
      <c r="U309" s="1209"/>
      <c r="V309" s="1209"/>
      <c r="W309" s="1209"/>
      <c r="X309" s="1209"/>
      <c r="Y309" s="1209"/>
      <c r="Z309" s="1209"/>
      <c r="AA309" s="1209"/>
      <c r="AB309" s="1210" t="s">
        <v>281</v>
      </c>
      <c r="AC309" s="1207"/>
      <c r="AD309" s="1207"/>
      <c r="AE309" s="1207"/>
      <c r="AF309" s="1207"/>
      <c r="AG309" s="1210" t="s">
        <v>282</v>
      </c>
      <c r="AH309" s="1207"/>
      <c r="AI309" s="1207"/>
      <c r="AJ309" s="832" t="s">
        <v>68</v>
      </c>
      <c r="AK309" s="1206" t="s">
        <v>283</v>
      </c>
      <c r="AL309" s="1207"/>
      <c r="AM309" s="1187"/>
      <c r="AN309" s="1187"/>
      <c r="AO309" s="1187"/>
      <c r="AP309" s="1207"/>
      <c r="AQ309" s="834">
        <v>0</v>
      </c>
      <c r="AR309" s="848">
        <v>0</v>
      </c>
      <c r="AS309" s="834">
        <v>0</v>
      </c>
      <c r="AT309" s="834">
        <v>0</v>
      </c>
      <c r="AU309" s="848">
        <v>0</v>
      </c>
      <c r="AV309" s="834">
        <v>0</v>
      </c>
      <c r="AW309" s="848">
        <v>0</v>
      </c>
      <c r="AX309" s="834">
        <v>0</v>
      </c>
      <c r="AY309" s="848">
        <v>0</v>
      </c>
      <c r="AZ309" s="834">
        <v>0</v>
      </c>
      <c r="BA309" s="834">
        <v>0</v>
      </c>
      <c r="BB309" s="834">
        <v>0</v>
      </c>
      <c r="BC309" s="834">
        <v>0</v>
      </c>
      <c r="BE309" s="835" t="e">
        <f t="shared" si="17"/>
        <v>#DIV/0!</v>
      </c>
    </row>
    <row r="310" spans="1:57" s="830" customFormat="1" ht="16.5" x14ac:dyDescent="0.2">
      <c r="A310" s="831" t="str">
        <f t="shared" si="18"/>
        <v>C25991000113</v>
      </c>
      <c r="B310" s="1208" t="s">
        <v>102</v>
      </c>
      <c r="C310" s="1209"/>
      <c r="D310" s="1208" t="s">
        <v>345</v>
      </c>
      <c r="E310" s="1209"/>
      <c r="F310" s="1208" t="s">
        <v>332</v>
      </c>
      <c r="G310" s="1209"/>
      <c r="H310" s="1208" t="s">
        <v>287</v>
      </c>
      <c r="I310" s="1209"/>
      <c r="J310" s="1208"/>
      <c r="K310" s="1209"/>
      <c r="L310" s="1209"/>
      <c r="M310" s="1208"/>
      <c r="N310" s="1209"/>
      <c r="O310" s="1209"/>
      <c r="P310" s="1208"/>
      <c r="Q310" s="1209"/>
      <c r="R310" s="1210"/>
      <c r="S310" s="1207"/>
      <c r="T310" s="1211" t="s">
        <v>188</v>
      </c>
      <c r="U310" s="1209"/>
      <c r="V310" s="1209"/>
      <c r="W310" s="1209"/>
      <c r="X310" s="1209"/>
      <c r="Y310" s="1209"/>
      <c r="Z310" s="1209"/>
      <c r="AA310" s="1209"/>
      <c r="AB310" s="1210" t="s">
        <v>281</v>
      </c>
      <c r="AC310" s="1207"/>
      <c r="AD310" s="1207"/>
      <c r="AE310" s="1207"/>
      <c r="AF310" s="1207"/>
      <c r="AG310" s="1210" t="s">
        <v>282</v>
      </c>
      <c r="AH310" s="1207"/>
      <c r="AI310" s="1207"/>
      <c r="AJ310" s="832" t="s">
        <v>311</v>
      </c>
      <c r="AK310" s="1206" t="s">
        <v>329</v>
      </c>
      <c r="AL310" s="1207"/>
      <c r="AM310" s="1187"/>
      <c r="AN310" s="1187"/>
      <c r="AO310" s="1187"/>
      <c r="AP310" s="1207"/>
      <c r="AQ310" s="833">
        <v>5000000000</v>
      </c>
      <c r="AR310" s="847">
        <v>5000000000</v>
      </c>
      <c r="AS310" s="834">
        <v>0</v>
      </c>
      <c r="AT310" s="834">
        <v>0</v>
      </c>
      <c r="AU310" s="847">
        <v>5000000000</v>
      </c>
      <c r="AV310" s="834">
        <v>0</v>
      </c>
      <c r="AW310" s="847">
        <v>673122501.87</v>
      </c>
      <c r="AX310" s="833">
        <v>4326877498.1300001</v>
      </c>
      <c r="AY310" s="847">
        <v>673122501.87</v>
      </c>
      <c r="AZ310" s="834">
        <v>0</v>
      </c>
      <c r="BA310" s="833">
        <v>673122501.87</v>
      </c>
      <c r="BB310" s="834">
        <v>0</v>
      </c>
      <c r="BC310" s="834">
        <v>0</v>
      </c>
      <c r="BE310" s="835">
        <f t="shared" si="17"/>
        <v>1</v>
      </c>
    </row>
    <row r="311" spans="1:57" s="751" customFormat="1" ht="16.5" x14ac:dyDescent="0.2">
      <c r="A311" s="755" t="str">
        <f t="shared" si="18"/>
        <v>C259910002010</v>
      </c>
      <c r="B311" s="1184" t="s">
        <v>102</v>
      </c>
      <c r="C311" s="1185"/>
      <c r="D311" s="1184" t="s">
        <v>345</v>
      </c>
      <c r="E311" s="1185"/>
      <c r="F311" s="1184" t="s">
        <v>332</v>
      </c>
      <c r="G311" s="1185"/>
      <c r="H311" s="1184" t="s">
        <v>290</v>
      </c>
      <c r="I311" s="1185"/>
      <c r="J311" s="1184" t="s">
        <v>288</v>
      </c>
      <c r="K311" s="1185"/>
      <c r="L311" s="1185"/>
      <c r="M311" s="1184" t="s">
        <v>244</v>
      </c>
      <c r="N311" s="1185"/>
      <c r="O311" s="1185"/>
      <c r="P311" s="1184" t="s">
        <v>244</v>
      </c>
      <c r="Q311" s="1185"/>
      <c r="R311" s="1188" t="s">
        <v>244</v>
      </c>
      <c r="S311" s="1187"/>
      <c r="T311" s="1189" t="s">
        <v>655</v>
      </c>
      <c r="U311" s="1185"/>
      <c r="V311" s="1185"/>
      <c r="W311" s="1185"/>
      <c r="X311" s="1185"/>
      <c r="Y311" s="1185"/>
      <c r="Z311" s="1185"/>
      <c r="AA311" s="1185"/>
      <c r="AB311" s="1188" t="s">
        <v>281</v>
      </c>
      <c r="AC311" s="1187"/>
      <c r="AD311" s="1187"/>
      <c r="AE311" s="1187"/>
      <c r="AF311" s="1187"/>
      <c r="AG311" s="1188" t="s">
        <v>282</v>
      </c>
      <c r="AH311" s="1187"/>
      <c r="AI311" s="1187"/>
      <c r="AJ311" s="762" t="s">
        <v>68</v>
      </c>
      <c r="AK311" s="1186" t="s">
        <v>283</v>
      </c>
      <c r="AL311" s="1187"/>
      <c r="AM311" s="1187"/>
      <c r="AN311" s="1187"/>
      <c r="AO311" s="1187"/>
      <c r="AP311" s="1187"/>
      <c r="AQ311" s="750">
        <v>7720420000</v>
      </c>
      <c r="AR311" s="846">
        <v>4909361258</v>
      </c>
      <c r="AS311" s="768">
        <v>2811058742</v>
      </c>
      <c r="AT311" s="753">
        <v>0</v>
      </c>
      <c r="AU311" s="849">
        <v>0</v>
      </c>
      <c r="AV311" s="768">
        <v>4909361258</v>
      </c>
      <c r="AW311" s="849">
        <v>0</v>
      </c>
      <c r="AX311" s="769">
        <v>0</v>
      </c>
      <c r="AY311" s="849">
        <v>0</v>
      </c>
      <c r="AZ311" s="769">
        <v>0</v>
      </c>
      <c r="BA311" s="753">
        <v>0</v>
      </c>
      <c r="BB311" s="753">
        <v>0</v>
      </c>
      <c r="BC311" s="753">
        <v>0</v>
      </c>
      <c r="BE311" s="752">
        <f t="shared" si="17"/>
        <v>0</v>
      </c>
    </row>
    <row r="312" spans="1:57" s="830" customFormat="1" ht="16.5" x14ac:dyDescent="0.2">
      <c r="A312" s="831" t="str">
        <f t="shared" si="18"/>
        <v>C25991000210</v>
      </c>
      <c r="B312" s="1208" t="s">
        <v>102</v>
      </c>
      <c r="C312" s="1209"/>
      <c r="D312" s="1208" t="s">
        <v>345</v>
      </c>
      <c r="E312" s="1209"/>
      <c r="F312" s="1208" t="s">
        <v>332</v>
      </c>
      <c r="G312" s="1209"/>
      <c r="H312" s="1208" t="s">
        <v>290</v>
      </c>
      <c r="I312" s="1209"/>
      <c r="J312" s="1208" t="s">
        <v>244</v>
      </c>
      <c r="K312" s="1209"/>
      <c r="L312" s="1209"/>
      <c r="M312" s="1208" t="s">
        <v>244</v>
      </c>
      <c r="N312" s="1209"/>
      <c r="O312" s="1209"/>
      <c r="P312" s="1208" t="s">
        <v>244</v>
      </c>
      <c r="Q312" s="1209"/>
      <c r="R312" s="1210" t="s">
        <v>244</v>
      </c>
      <c r="S312" s="1207"/>
      <c r="T312" s="1211" t="s">
        <v>655</v>
      </c>
      <c r="U312" s="1209"/>
      <c r="V312" s="1209"/>
      <c r="W312" s="1209"/>
      <c r="X312" s="1209"/>
      <c r="Y312" s="1209"/>
      <c r="Z312" s="1209"/>
      <c r="AA312" s="1209"/>
      <c r="AB312" s="1210" t="s">
        <v>281</v>
      </c>
      <c r="AC312" s="1207"/>
      <c r="AD312" s="1207"/>
      <c r="AE312" s="1207"/>
      <c r="AF312" s="1207"/>
      <c r="AG312" s="1210" t="s">
        <v>282</v>
      </c>
      <c r="AH312" s="1207"/>
      <c r="AI312" s="1207"/>
      <c r="AJ312" s="832" t="s">
        <v>68</v>
      </c>
      <c r="AK312" s="1206" t="s">
        <v>283</v>
      </c>
      <c r="AL312" s="1207"/>
      <c r="AM312" s="1187"/>
      <c r="AN312" s="1187"/>
      <c r="AO312" s="1187"/>
      <c r="AP312" s="1207"/>
      <c r="AQ312" s="833">
        <v>7720420000</v>
      </c>
      <c r="AR312" s="847">
        <v>4909361258</v>
      </c>
      <c r="AS312" s="833">
        <v>2811058742</v>
      </c>
      <c r="AT312" s="834">
        <v>0</v>
      </c>
      <c r="AU312" s="848">
        <v>0</v>
      </c>
      <c r="AV312" s="833">
        <v>4909361258</v>
      </c>
      <c r="AW312" s="848">
        <v>0</v>
      </c>
      <c r="AX312" s="834">
        <v>0</v>
      </c>
      <c r="AY312" s="848">
        <v>0</v>
      </c>
      <c r="AZ312" s="834">
        <v>0</v>
      </c>
      <c r="BA312" s="834">
        <v>0</v>
      </c>
      <c r="BB312" s="834">
        <v>0</v>
      </c>
      <c r="BC312" s="834">
        <v>0</v>
      </c>
      <c r="BE312" s="835">
        <f t="shared" si="17"/>
        <v>0</v>
      </c>
    </row>
    <row r="313" spans="1:57" s="751" customFormat="1" ht="16.5" x14ac:dyDescent="0.2">
      <c r="A313" s="755" t="str">
        <f t="shared" si="18"/>
        <v>C2599100020210</v>
      </c>
      <c r="B313" s="1184" t="s">
        <v>102</v>
      </c>
      <c r="C313" s="1185"/>
      <c r="D313" s="1184" t="s">
        <v>345</v>
      </c>
      <c r="E313" s="1185"/>
      <c r="F313" s="1184" t="s">
        <v>332</v>
      </c>
      <c r="G313" s="1185"/>
      <c r="H313" s="1184" t="s">
        <v>290</v>
      </c>
      <c r="I313" s="1185"/>
      <c r="J313" s="1184" t="s">
        <v>288</v>
      </c>
      <c r="K313" s="1185"/>
      <c r="L313" s="1185"/>
      <c r="M313" s="1184" t="s">
        <v>290</v>
      </c>
      <c r="N313" s="1185"/>
      <c r="O313" s="1185"/>
      <c r="P313" s="1184" t="s">
        <v>244</v>
      </c>
      <c r="Q313" s="1185"/>
      <c r="R313" s="1188" t="s">
        <v>244</v>
      </c>
      <c r="S313" s="1187"/>
      <c r="T313" s="1189" t="s">
        <v>409</v>
      </c>
      <c r="U313" s="1185"/>
      <c r="V313" s="1185"/>
      <c r="W313" s="1185"/>
      <c r="X313" s="1185"/>
      <c r="Y313" s="1185"/>
      <c r="Z313" s="1185"/>
      <c r="AA313" s="1185"/>
      <c r="AB313" s="1188" t="s">
        <v>281</v>
      </c>
      <c r="AC313" s="1187"/>
      <c r="AD313" s="1187"/>
      <c r="AE313" s="1187"/>
      <c r="AF313" s="1187"/>
      <c r="AG313" s="1188" t="s">
        <v>282</v>
      </c>
      <c r="AH313" s="1187"/>
      <c r="AI313" s="1187"/>
      <c r="AJ313" s="762" t="s">
        <v>68</v>
      </c>
      <c r="AK313" s="1186" t="s">
        <v>283</v>
      </c>
      <c r="AL313" s="1187"/>
      <c r="AM313" s="1187"/>
      <c r="AN313" s="1187"/>
      <c r="AO313" s="1187"/>
      <c r="AP313" s="1187"/>
      <c r="AQ313" s="750">
        <v>323920000</v>
      </c>
      <c r="AR313" s="846">
        <v>323920000</v>
      </c>
      <c r="AS313" s="769">
        <v>0</v>
      </c>
      <c r="AT313" s="753">
        <v>0</v>
      </c>
      <c r="AU313" s="849">
        <v>0</v>
      </c>
      <c r="AV313" s="768">
        <v>323920000</v>
      </c>
      <c r="AW313" s="849">
        <v>0</v>
      </c>
      <c r="AX313" s="769">
        <v>0</v>
      </c>
      <c r="AY313" s="849">
        <v>0</v>
      </c>
      <c r="AZ313" s="769">
        <v>0</v>
      </c>
      <c r="BA313" s="753">
        <v>0</v>
      </c>
      <c r="BB313" s="753">
        <v>0</v>
      </c>
      <c r="BC313" s="753">
        <v>0</v>
      </c>
      <c r="BE313" s="752">
        <f t="shared" si="17"/>
        <v>0</v>
      </c>
    </row>
    <row r="314" spans="1:57" s="751" customFormat="1" ht="16.5" x14ac:dyDescent="0.2">
      <c r="A314" s="755" t="str">
        <f t="shared" si="18"/>
        <v>C259910002021310</v>
      </c>
      <c r="B314" s="1192" t="s">
        <v>102</v>
      </c>
      <c r="C314" s="1185"/>
      <c r="D314" s="1192" t="s">
        <v>345</v>
      </c>
      <c r="E314" s="1185"/>
      <c r="F314" s="1192" t="s">
        <v>332</v>
      </c>
      <c r="G314" s="1185"/>
      <c r="H314" s="1192" t="s">
        <v>290</v>
      </c>
      <c r="I314" s="1185"/>
      <c r="J314" s="1192" t="s">
        <v>288</v>
      </c>
      <c r="K314" s="1185"/>
      <c r="L314" s="1185"/>
      <c r="M314" s="1192" t="s">
        <v>290</v>
      </c>
      <c r="N314" s="1185"/>
      <c r="O314" s="1185"/>
      <c r="P314" s="1192" t="s">
        <v>311</v>
      </c>
      <c r="Q314" s="1185"/>
      <c r="R314" s="1193" t="s">
        <v>244</v>
      </c>
      <c r="S314" s="1187"/>
      <c r="T314" s="1194" t="s">
        <v>896</v>
      </c>
      <c r="U314" s="1185"/>
      <c r="V314" s="1185"/>
      <c r="W314" s="1185"/>
      <c r="X314" s="1185"/>
      <c r="Y314" s="1185"/>
      <c r="Z314" s="1185"/>
      <c r="AA314" s="1185"/>
      <c r="AB314" s="1193" t="s">
        <v>281</v>
      </c>
      <c r="AC314" s="1187"/>
      <c r="AD314" s="1187"/>
      <c r="AE314" s="1187"/>
      <c r="AF314" s="1187"/>
      <c r="AG314" s="1193" t="s">
        <v>282</v>
      </c>
      <c r="AH314" s="1187"/>
      <c r="AI314" s="1187"/>
      <c r="AJ314" s="763" t="s">
        <v>68</v>
      </c>
      <c r="AK314" s="1195" t="s">
        <v>283</v>
      </c>
      <c r="AL314" s="1187"/>
      <c r="AM314" s="1187"/>
      <c r="AN314" s="1187"/>
      <c r="AO314" s="1187"/>
      <c r="AP314" s="1187"/>
      <c r="AQ314" s="756">
        <v>323920000</v>
      </c>
      <c r="AR314" s="847">
        <v>323920000</v>
      </c>
      <c r="AS314" s="774">
        <v>0</v>
      </c>
      <c r="AT314" s="757">
        <v>0</v>
      </c>
      <c r="AU314" s="848">
        <v>0</v>
      </c>
      <c r="AV314" s="773">
        <v>323920000</v>
      </c>
      <c r="AW314" s="848">
        <v>0</v>
      </c>
      <c r="AX314" s="774">
        <v>0</v>
      </c>
      <c r="AY314" s="848">
        <v>0</v>
      </c>
      <c r="AZ314" s="774">
        <v>0</v>
      </c>
      <c r="BA314" s="757">
        <v>0</v>
      </c>
      <c r="BB314" s="757">
        <v>0</v>
      </c>
      <c r="BC314" s="757">
        <v>0</v>
      </c>
      <c r="BE314" s="752">
        <f t="shared" si="17"/>
        <v>0</v>
      </c>
    </row>
    <row r="315" spans="1:57" s="751" customFormat="1" ht="16.5" x14ac:dyDescent="0.2">
      <c r="A315" s="755" t="str">
        <f t="shared" si="18"/>
        <v>C2599100020310</v>
      </c>
      <c r="B315" s="1184" t="s">
        <v>102</v>
      </c>
      <c r="C315" s="1185"/>
      <c r="D315" s="1184" t="s">
        <v>345</v>
      </c>
      <c r="E315" s="1185"/>
      <c r="F315" s="1184" t="s">
        <v>332</v>
      </c>
      <c r="G315" s="1185"/>
      <c r="H315" s="1184" t="s">
        <v>290</v>
      </c>
      <c r="I315" s="1185"/>
      <c r="J315" s="1184" t="s">
        <v>288</v>
      </c>
      <c r="K315" s="1185"/>
      <c r="L315" s="1185"/>
      <c r="M315" s="1184" t="s">
        <v>297</v>
      </c>
      <c r="N315" s="1185"/>
      <c r="O315" s="1185"/>
      <c r="P315" s="1184" t="s">
        <v>244</v>
      </c>
      <c r="Q315" s="1185"/>
      <c r="R315" s="1188" t="s">
        <v>244</v>
      </c>
      <c r="S315" s="1187"/>
      <c r="T315" s="1189" t="s">
        <v>893</v>
      </c>
      <c r="U315" s="1185"/>
      <c r="V315" s="1185"/>
      <c r="W315" s="1185"/>
      <c r="X315" s="1185"/>
      <c r="Y315" s="1185"/>
      <c r="Z315" s="1185"/>
      <c r="AA315" s="1185"/>
      <c r="AB315" s="1188" t="s">
        <v>281</v>
      </c>
      <c r="AC315" s="1187"/>
      <c r="AD315" s="1187"/>
      <c r="AE315" s="1187"/>
      <c r="AF315" s="1187"/>
      <c r="AG315" s="1188" t="s">
        <v>282</v>
      </c>
      <c r="AH315" s="1187"/>
      <c r="AI315" s="1187"/>
      <c r="AJ315" s="762" t="s">
        <v>68</v>
      </c>
      <c r="AK315" s="1186" t="s">
        <v>283</v>
      </c>
      <c r="AL315" s="1187"/>
      <c r="AM315" s="1187"/>
      <c r="AN315" s="1187"/>
      <c r="AO315" s="1187"/>
      <c r="AP315" s="1187"/>
      <c r="AQ315" s="750">
        <v>7396500000</v>
      </c>
      <c r="AR315" s="846">
        <v>4585441258</v>
      </c>
      <c r="AS315" s="768">
        <v>2811058742</v>
      </c>
      <c r="AT315" s="753">
        <v>0</v>
      </c>
      <c r="AU315" s="849">
        <v>0</v>
      </c>
      <c r="AV315" s="768">
        <v>4585441258</v>
      </c>
      <c r="AW315" s="849">
        <v>0</v>
      </c>
      <c r="AX315" s="769">
        <v>0</v>
      </c>
      <c r="AY315" s="849">
        <v>0</v>
      </c>
      <c r="AZ315" s="769">
        <v>0</v>
      </c>
      <c r="BA315" s="753">
        <v>0</v>
      </c>
      <c r="BB315" s="753">
        <v>0</v>
      </c>
      <c r="BC315" s="753">
        <v>0</v>
      </c>
      <c r="BE315" s="752">
        <f t="shared" si="17"/>
        <v>0</v>
      </c>
    </row>
    <row r="316" spans="1:57" s="751" customFormat="1" ht="16.5" x14ac:dyDescent="0.2">
      <c r="A316" s="755" t="str">
        <f t="shared" si="18"/>
        <v>C259910002031110</v>
      </c>
      <c r="B316" s="1192" t="s">
        <v>102</v>
      </c>
      <c r="C316" s="1185"/>
      <c r="D316" s="1192" t="s">
        <v>345</v>
      </c>
      <c r="E316" s="1185"/>
      <c r="F316" s="1192" t="s">
        <v>332</v>
      </c>
      <c r="G316" s="1185"/>
      <c r="H316" s="1192" t="s">
        <v>290</v>
      </c>
      <c r="I316" s="1185"/>
      <c r="J316" s="1192" t="s">
        <v>288</v>
      </c>
      <c r="K316" s="1185"/>
      <c r="L316" s="1185"/>
      <c r="M316" s="1192" t="s">
        <v>297</v>
      </c>
      <c r="N316" s="1185"/>
      <c r="O316" s="1185"/>
      <c r="P316" s="1192" t="s">
        <v>83</v>
      </c>
      <c r="Q316" s="1185"/>
      <c r="R316" s="1193" t="s">
        <v>244</v>
      </c>
      <c r="S316" s="1187"/>
      <c r="T316" s="1194" t="s">
        <v>338</v>
      </c>
      <c r="U316" s="1185"/>
      <c r="V316" s="1185"/>
      <c r="W316" s="1185"/>
      <c r="X316" s="1185"/>
      <c r="Y316" s="1185"/>
      <c r="Z316" s="1185"/>
      <c r="AA316" s="1185"/>
      <c r="AB316" s="1193" t="s">
        <v>281</v>
      </c>
      <c r="AC316" s="1187"/>
      <c r="AD316" s="1187"/>
      <c r="AE316" s="1187"/>
      <c r="AF316" s="1187"/>
      <c r="AG316" s="1193" t="s">
        <v>282</v>
      </c>
      <c r="AH316" s="1187"/>
      <c r="AI316" s="1187"/>
      <c r="AJ316" s="763" t="s">
        <v>68</v>
      </c>
      <c r="AK316" s="1195" t="s">
        <v>283</v>
      </c>
      <c r="AL316" s="1187"/>
      <c r="AM316" s="1187"/>
      <c r="AN316" s="1187"/>
      <c r="AO316" s="1187"/>
      <c r="AP316" s="1187"/>
      <c r="AQ316" s="756">
        <v>4885992000</v>
      </c>
      <c r="AR316" s="847">
        <v>3700391258</v>
      </c>
      <c r="AS316" s="773">
        <v>1185600742</v>
      </c>
      <c r="AT316" s="757">
        <v>0</v>
      </c>
      <c r="AU316" s="848">
        <v>0</v>
      </c>
      <c r="AV316" s="773">
        <v>3700391258</v>
      </c>
      <c r="AW316" s="848">
        <v>0</v>
      </c>
      <c r="AX316" s="774">
        <v>0</v>
      </c>
      <c r="AY316" s="848">
        <v>0</v>
      </c>
      <c r="AZ316" s="774">
        <v>0</v>
      </c>
      <c r="BA316" s="757">
        <v>0</v>
      </c>
      <c r="BB316" s="757">
        <v>0</v>
      </c>
      <c r="BC316" s="757">
        <v>0</v>
      </c>
      <c r="BE316" s="752">
        <f t="shared" si="17"/>
        <v>0</v>
      </c>
    </row>
    <row r="317" spans="1:57" s="751" customFormat="1" ht="16.5" x14ac:dyDescent="0.2">
      <c r="A317" s="755" t="str">
        <f t="shared" si="18"/>
        <v>C259910002031310</v>
      </c>
      <c r="B317" s="1192" t="s">
        <v>102</v>
      </c>
      <c r="C317" s="1185"/>
      <c r="D317" s="1192" t="s">
        <v>345</v>
      </c>
      <c r="E317" s="1185"/>
      <c r="F317" s="1192" t="s">
        <v>332</v>
      </c>
      <c r="G317" s="1185"/>
      <c r="H317" s="1192" t="s">
        <v>290</v>
      </c>
      <c r="I317" s="1185"/>
      <c r="J317" s="1192" t="s">
        <v>288</v>
      </c>
      <c r="K317" s="1185"/>
      <c r="L317" s="1185"/>
      <c r="M317" s="1192" t="s">
        <v>297</v>
      </c>
      <c r="N317" s="1185"/>
      <c r="O317" s="1185"/>
      <c r="P317" s="1192" t="s">
        <v>311</v>
      </c>
      <c r="Q317" s="1185"/>
      <c r="R317" s="1193" t="s">
        <v>244</v>
      </c>
      <c r="S317" s="1187"/>
      <c r="T317" s="1194" t="s">
        <v>896</v>
      </c>
      <c r="U317" s="1185"/>
      <c r="V317" s="1185"/>
      <c r="W317" s="1185"/>
      <c r="X317" s="1185"/>
      <c r="Y317" s="1185"/>
      <c r="Z317" s="1185"/>
      <c r="AA317" s="1185"/>
      <c r="AB317" s="1193" t="s">
        <v>281</v>
      </c>
      <c r="AC317" s="1187"/>
      <c r="AD317" s="1187"/>
      <c r="AE317" s="1187"/>
      <c r="AF317" s="1187"/>
      <c r="AG317" s="1193" t="s">
        <v>282</v>
      </c>
      <c r="AH317" s="1187"/>
      <c r="AI317" s="1187"/>
      <c r="AJ317" s="763" t="s">
        <v>68</v>
      </c>
      <c r="AK317" s="1195" t="s">
        <v>283</v>
      </c>
      <c r="AL317" s="1187"/>
      <c r="AM317" s="1187"/>
      <c r="AN317" s="1187"/>
      <c r="AO317" s="1187"/>
      <c r="AP317" s="1187"/>
      <c r="AQ317" s="756">
        <v>2510508000</v>
      </c>
      <c r="AR317" s="847">
        <v>885050000</v>
      </c>
      <c r="AS317" s="773">
        <v>1625458000</v>
      </c>
      <c r="AT317" s="757">
        <v>0</v>
      </c>
      <c r="AU317" s="848">
        <v>0</v>
      </c>
      <c r="AV317" s="773">
        <v>885050000</v>
      </c>
      <c r="AW317" s="848">
        <v>0</v>
      </c>
      <c r="AX317" s="774">
        <v>0</v>
      </c>
      <c r="AY317" s="848">
        <v>0</v>
      </c>
      <c r="AZ317" s="774">
        <v>0</v>
      </c>
      <c r="BA317" s="757">
        <v>0</v>
      </c>
      <c r="BB317" s="757">
        <v>0</v>
      </c>
      <c r="BC317" s="757">
        <v>0</v>
      </c>
      <c r="BE317" s="752">
        <f t="shared" si="17"/>
        <v>0</v>
      </c>
    </row>
    <row r="318" spans="1:57" s="830" customFormat="1" ht="21.75" customHeight="1" x14ac:dyDescent="0.2">
      <c r="A318" s="831" t="str">
        <f t="shared" si="18"/>
        <v>C25991000310</v>
      </c>
      <c r="B318" s="1212" t="s">
        <v>102</v>
      </c>
      <c r="C318" s="1209"/>
      <c r="D318" s="1212" t="s">
        <v>345</v>
      </c>
      <c r="E318" s="1209"/>
      <c r="F318" s="1212" t="s">
        <v>332</v>
      </c>
      <c r="G318" s="1209"/>
      <c r="H318" s="1212" t="s">
        <v>297</v>
      </c>
      <c r="I318" s="1209"/>
      <c r="J318" s="1212" t="s">
        <v>244</v>
      </c>
      <c r="K318" s="1209"/>
      <c r="L318" s="1209"/>
      <c r="M318" s="1212" t="s">
        <v>244</v>
      </c>
      <c r="N318" s="1209"/>
      <c r="O318" s="1209"/>
      <c r="P318" s="1212" t="s">
        <v>244</v>
      </c>
      <c r="Q318" s="1209"/>
      <c r="R318" s="1213" t="s">
        <v>244</v>
      </c>
      <c r="S318" s="1207"/>
      <c r="T318" s="1214" t="s">
        <v>897</v>
      </c>
      <c r="U318" s="1209"/>
      <c r="V318" s="1209"/>
      <c r="W318" s="1209"/>
      <c r="X318" s="1209"/>
      <c r="Y318" s="1209"/>
      <c r="Z318" s="1209"/>
      <c r="AA318" s="1209"/>
      <c r="AB318" s="1213" t="s">
        <v>281</v>
      </c>
      <c r="AC318" s="1207"/>
      <c r="AD318" s="1207"/>
      <c r="AE318" s="1207"/>
      <c r="AF318" s="1207"/>
      <c r="AG318" s="1213" t="s">
        <v>282</v>
      </c>
      <c r="AH318" s="1207"/>
      <c r="AI318" s="1207"/>
      <c r="AJ318" s="836" t="s">
        <v>68</v>
      </c>
      <c r="AK318" s="1215" t="s">
        <v>283</v>
      </c>
      <c r="AL318" s="1207"/>
      <c r="AM318" s="1187"/>
      <c r="AN318" s="1187"/>
      <c r="AO318" s="1187"/>
      <c r="AP318" s="1207"/>
      <c r="AQ318" s="837">
        <v>500000000</v>
      </c>
      <c r="AR318" s="846">
        <v>500000000</v>
      </c>
      <c r="AS318" s="838">
        <v>0</v>
      </c>
      <c r="AT318" s="838">
        <v>0</v>
      </c>
      <c r="AU318" s="849">
        <v>0</v>
      </c>
      <c r="AV318" s="837">
        <v>500000000</v>
      </c>
      <c r="AW318" s="849">
        <v>0</v>
      </c>
      <c r="AX318" s="838">
        <v>0</v>
      </c>
      <c r="AY318" s="849">
        <v>0</v>
      </c>
      <c r="AZ318" s="838">
        <v>0</v>
      </c>
      <c r="BA318" s="838">
        <v>0</v>
      </c>
      <c r="BB318" s="838">
        <v>0</v>
      </c>
      <c r="BC318" s="838">
        <v>0</v>
      </c>
      <c r="BE318" s="835">
        <f t="shared" si="17"/>
        <v>0</v>
      </c>
    </row>
    <row r="319" spans="1:57" s="751" customFormat="1" ht="16.5" x14ac:dyDescent="0.2">
      <c r="A319" s="755" t="str">
        <f t="shared" si="18"/>
        <v>C259910003010</v>
      </c>
      <c r="B319" s="1184" t="s">
        <v>102</v>
      </c>
      <c r="C319" s="1185"/>
      <c r="D319" s="1184" t="s">
        <v>345</v>
      </c>
      <c r="E319" s="1185"/>
      <c r="F319" s="1184" t="s">
        <v>332</v>
      </c>
      <c r="G319" s="1185"/>
      <c r="H319" s="1184" t="s">
        <v>297</v>
      </c>
      <c r="I319" s="1185"/>
      <c r="J319" s="1184" t="s">
        <v>288</v>
      </c>
      <c r="K319" s="1185"/>
      <c r="L319" s="1185"/>
      <c r="M319" s="1184" t="s">
        <v>244</v>
      </c>
      <c r="N319" s="1185"/>
      <c r="O319" s="1185"/>
      <c r="P319" s="1184" t="s">
        <v>244</v>
      </c>
      <c r="Q319" s="1185"/>
      <c r="R319" s="1188" t="s">
        <v>244</v>
      </c>
      <c r="S319" s="1187"/>
      <c r="T319" s="1189" t="s">
        <v>897</v>
      </c>
      <c r="U319" s="1185"/>
      <c r="V319" s="1185"/>
      <c r="W319" s="1185"/>
      <c r="X319" s="1185"/>
      <c r="Y319" s="1185"/>
      <c r="Z319" s="1185"/>
      <c r="AA319" s="1185"/>
      <c r="AB319" s="1188" t="s">
        <v>281</v>
      </c>
      <c r="AC319" s="1187"/>
      <c r="AD319" s="1187"/>
      <c r="AE319" s="1187"/>
      <c r="AF319" s="1187"/>
      <c r="AG319" s="1188" t="s">
        <v>282</v>
      </c>
      <c r="AH319" s="1187"/>
      <c r="AI319" s="1187"/>
      <c r="AJ319" s="762" t="s">
        <v>68</v>
      </c>
      <c r="AK319" s="1186" t="s">
        <v>283</v>
      </c>
      <c r="AL319" s="1187"/>
      <c r="AM319" s="1187"/>
      <c r="AN319" s="1187"/>
      <c r="AO319" s="1187"/>
      <c r="AP319" s="1187"/>
      <c r="AQ319" s="750">
        <v>500000000</v>
      </c>
      <c r="AR319" s="846">
        <v>500000000</v>
      </c>
      <c r="AS319" s="769">
        <v>0</v>
      </c>
      <c r="AT319" s="753">
        <v>0</v>
      </c>
      <c r="AU319" s="849">
        <v>0</v>
      </c>
      <c r="AV319" s="768">
        <v>500000000</v>
      </c>
      <c r="AW319" s="849">
        <v>0</v>
      </c>
      <c r="AX319" s="769">
        <v>0</v>
      </c>
      <c r="AY319" s="849">
        <v>0</v>
      </c>
      <c r="AZ319" s="769">
        <v>0</v>
      </c>
      <c r="BA319" s="753">
        <v>0</v>
      </c>
      <c r="BB319" s="753">
        <v>0</v>
      </c>
      <c r="BC319" s="753">
        <v>0</v>
      </c>
      <c r="BE319" s="752">
        <f t="shared" si="17"/>
        <v>0</v>
      </c>
    </row>
    <row r="320" spans="1:57" s="751" customFormat="1" ht="16.5" x14ac:dyDescent="0.2">
      <c r="A320" s="755" t="str">
        <f t="shared" si="18"/>
        <v>C2599100030310</v>
      </c>
      <c r="B320" s="1184" t="s">
        <v>102</v>
      </c>
      <c r="C320" s="1185"/>
      <c r="D320" s="1184" t="s">
        <v>345</v>
      </c>
      <c r="E320" s="1185"/>
      <c r="F320" s="1184" t="s">
        <v>332</v>
      </c>
      <c r="G320" s="1185"/>
      <c r="H320" s="1184" t="s">
        <v>297</v>
      </c>
      <c r="I320" s="1185"/>
      <c r="J320" s="1184" t="s">
        <v>288</v>
      </c>
      <c r="K320" s="1185"/>
      <c r="L320" s="1185"/>
      <c r="M320" s="1184" t="s">
        <v>297</v>
      </c>
      <c r="N320" s="1185"/>
      <c r="O320" s="1185"/>
      <c r="P320" s="1184" t="s">
        <v>244</v>
      </c>
      <c r="Q320" s="1185"/>
      <c r="R320" s="1188" t="s">
        <v>244</v>
      </c>
      <c r="S320" s="1187"/>
      <c r="T320" s="1189" t="s">
        <v>893</v>
      </c>
      <c r="U320" s="1185"/>
      <c r="V320" s="1185"/>
      <c r="W320" s="1185"/>
      <c r="X320" s="1185"/>
      <c r="Y320" s="1185"/>
      <c r="Z320" s="1185"/>
      <c r="AA320" s="1185"/>
      <c r="AB320" s="1188" t="s">
        <v>281</v>
      </c>
      <c r="AC320" s="1187"/>
      <c r="AD320" s="1187"/>
      <c r="AE320" s="1187"/>
      <c r="AF320" s="1187"/>
      <c r="AG320" s="1188" t="s">
        <v>282</v>
      </c>
      <c r="AH320" s="1187"/>
      <c r="AI320" s="1187"/>
      <c r="AJ320" s="762" t="s">
        <v>68</v>
      </c>
      <c r="AK320" s="1186" t="s">
        <v>283</v>
      </c>
      <c r="AL320" s="1187"/>
      <c r="AM320" s="1187"/>
      <c r="AN320" s="1187"/>
      <c r="AO320" s="1187"/>
      <c r="AP320" s="1187"/>
      <c r="AQ320" s="750">
        <v>500000000</v>
      </c>
      <c r="AR320" s="846">
        <v>500000000</v>
      </c>
      <c r="AS320" s="769">
        <v>0</v>
      </c>
      <c r="AT320" s="753">
        <v>0</v>
      </c>
      <c r="AU320" s="849">
        <v>0</v>
      </c>
      <c r="AV320" s="768">
        <v>500000000</v>
      </c>
      <c r="AW320" s="849">
        <v>0</v>
      </c>
      <c r="AX320" s="769">
        <v>0</v>
      </c>
      <c r="AY320" s="849">
        <v>0</v>
      </c>
      <c r="AZ320" s="769">
        <v>0</v>
      </c>
      <c r="BA320" s="753">
        <v>0</v>
      </c>
      <c r="BB320" s="753">
        <v>0</v>
      </c>
      <c r="BC320" s="753">
        <v>0</v>
      </c>
      <c r="BE320" s="752">
        <f t="shared" si="17"/>
        <v>0</v>
      </c>
    </row>
    <row r="321" spans="1:57" s="751" customFormat="1" ht="16.5" x14ac:dyDescent="0.2">
      <c r="A321" s="755" t="str">
        <f t="shared" si="18"/>
        <v>C259910003031110</v>
      </c>
      <c r="B321" s="1192" t="s">
        <v>102</v>
      </c>
      <c r="C321" s="1185"/>
      <c r="D321" s="1192" t="s">
        <v>345</v>
      </c>
      <c r="E321" s="1185"/>
      <c r="F321" s="1192" t="s">
        <v>332</v>
      </c>
      <c r="G321" s="1185"/>
      <c r="H321" s="1192" t="s">
        <v>297</v>
      </c>
      <c r="I321" s="1185"/>
      <c r="J321" s="1192" t="s">
        <v>288</v>
      </c>
      <c r="K321" s="1185"/>
      <c r="L321" s="1185"/>
      <c r="M321" s="1192" t="s">
        <v>297</v>
      </c>
      <c r="N321" s="1185"/>
      <c r="O321" s="1185"/>
      <c r="P321" s="1192" t="s">
        <v>83</v>
      </c>
      <c r="Q321" s="1185"/>
      <c r="R321" s="1193" t="s">
        <v>244</v>
      </c>
      <c r="S321" s="1187"/>
      <c r="T321" s="1194" t="s">
        <v>898</v>
      </c>
      <c r="U321" s="1185"/>
      <c r="V321" s="1185"/>
      <c r="W321" s="1185"/>
      <c r="X321" s="1185"/>
      <c r="Y321" s="1185"/>
      <c r="Z321" s="1185"/>
      <c r="AA321" s="1185"/>
      <c r="AB321" s="1193" t="s">
        <v>281</v>
      </c>
      <c r="AC321" s="1187"/>
      <c r="AD321" s="1187"/>
      <c r="AE321" s="1187"/>
      <c r="AF321" s="1187"/>
      <c r="AG321" s="1193" t="s">
        <v>282</v>
      </c>
      <c r="AH321" s="1187"/>
      <c r="AI321" s="1187"/>
      <c r="AJ321" s="763" t="s">
        <v>68</v>
      </c>
      <c r="AK321" s="1195" t="s">
        <v>283</v>
      </c>
      <c r="AL321" s="1187"/>
      <c r="AM321" s="1187"/>
      <c r="AN321" s="1187"/>
      <c r="AO321" s="1187"/>
      <c r="AP321" s="1187"/>
      <c r="AQ321" s="756">
        <v>500000000</v>
      </c>
      <c r="AR321" s="847">
        <v>500000000</v>
      </c>
      <c r="AS321" s="774">
        <v>0</v>
      </c>
      <c r="AT321" s="757">
        <v>0</v>
      </c>
      <c r="AU321" s="848">
        <v>0</v>
      </c>
      <c r="AV321" s="773">
        <v>500000000</v>
      </c>
      <c r="AW321" s="848">
        <v>0</v>
      </c>
      <c r="AX321" s="774">
        <v>0</v>
      </c>
      <c r="AY321" s="848">
        <v>0</v>
      </c>
      <c r="AZ321" s="774">
        <v>0</v>
      </c>
      <c r="BA321" s="757">
        <v>0</v>
      </c>
      <c r="BB321" s="757">
        <v>0</v>
      </c>
      <c r="BC321" s="757">
        <v>0</v>
      </c>
      <c r="BE321" s="752">
        <f t="shared" si="17"/>
        <v>0</v>
      </c>
    </row>
    <row r="322" spans="1:57" s="751" customFormat="1" ht="16.5" x14ac:dyDescent="0.2">
      <c r="A322" s="755" t="str">
        <f t="shared" si="18"/>
        <v>C259910004010</v>
      </c>
      <c r="B322" s="1184" t="s">
        <v>102</v>
      </c>
      <c r="C322" s="1185"/>
      <c r="D322" s="1184" t="s">
        <v>345</v>
      </c>
      <c r="E322" s="1185"/>
      <c r="F322" s="1184" t="s">
        <v>332</v>
      </c>
      <c r="G322" s="1185"/>
      <c r="H322" s="1184" t="s">
        <v>291</v>
      </c>
      <c r="I322" s="1185"/>
      <c r="J322" s="1184" t="s">
        <v>288</v>
      </c>
      <c r="K322" s="1185"/>
      <c r="L322" s="1185"/>
      <c r="M322" s="1184"/>
      <c r="N322" s="1185"/>
      <c r="O322" s="1185"/>
      <c r="P322" s="1184"/>
      <c r="Q322" s="1185"/>
      <c r="R322" s="1188"/>
      <c r="S322" s="1187"/>
      <c r="T322" s="1189" t="s">
        <v>656</v>
      </c>
      <c r="U322" s="1185"/>
      <c r="V322" s="1185"/>
      <c r="W322" s="1185"/>
      <c r="X322" s="1185"/>
      <c r="Y322" s="1185"/>
      <c r="Z322" s="1185"/>
      <c r="AA322" s="1185"/>
      <c r="AB322" s="1188" t="s">
        <v>281</v>
      </c>
      <c r="AC322" s="1187"/>
      <c r="AD322" s="1187"/>
      <c r="AE322" s="1187"/>
      <c r="AF322" s="1187"/>
      <c r="AG322" s="1188" t="s">
        <v>282</v>
      </c>
      <c r="AH322" s="1187"/>
      <c r="AI322" s="1187"/>
      <c r="AJ322" s="762" t="s">
        <v>68</v>
      </c>
      <c r="AK322" s="1186" t="s">
        <v>283</v>
      </c>
      <c r="AL322" s="1187"/>
      <c r="AM322" s="1187"/>
      <c r="AN322" s="1187"/>
      <c r="AO322" s="1187"/>
      <c r="AP322" s="1187"/>
      <c r="AQ322" s="750">
        <v>850000000</v>
      </c>
      <c r="AR322" s="846">
        <v>750000000</v>
      </c>
      <c r="AS322" s="768">
        <v>100000000</v>
      </c>
      <c r="AT322" s="753">
        <v>0</v>
      </c>
      <c r="AU322" s="846">
        <v>100000000</v>
      </c>
      <c r="AV322" s="768">
        <v>650000000</v>
      </c>
      <c r="AW322" s="846">
        <v>10280000</v>
      </c>
      <c r="AX322" s="768">
        <v>89720000</v>
      </c>
      <c r="AY322" s="846">
        <v>10280000</v>
      </c>
      <c r="AZ322" s="769">
        <v>0</v>
      </c>
      <c r="BA322" s="750">
        <v>10280000</v>
      </c>
      <c r="BB322" s="753">
        <v>0</v>
      </c>
      <c r="BC322" s="753">
        <v>0</v>
      </c>
      <c r="BE322" s="752">
        <f t="shared" si="17"/>
        <v>0.11764705882352941</v>
      </c>
    </row>
    <row r="323" spans="1:57" s="830" customFormat="1" ht="16.5" x14ac:dyDescent="0.2">
      <c r="A323" s="831" t="str">
        <f t="shared" si="18"/>
        <v>C25991000410</v>
      </c>
      <c r="B323" s="1212" t="s">
        <v>102</v>
      </c>
      <c r="C323" s="1209"/>
      <c r="D323" s="1212" t="s">
        <v>345</v>
      </c>
      <c r="E323" s="1209"/>
      <c r="F323" s="1212" t="s">
        <v>332</v>
      </c>
      <c r="G323" s="1209"/>
      <c r="H323" s="1212" t="s">
        <v>291</v>
      </c>
      <c r="I323" s="1209"/>
      <c r="J323" s="1212" t="s">
        <v>244</v>
      </c>
      <c r="K323" s="1209"/>
      <c r="L323" s="1209"/>
      <c r="M323" s="1212" t="s">
        <v>244</v>
      </c>
      <c r="N323" s="1209"/>
      <c r="O323" s="1209"/>
      <c r="P323" s="1212" t="s">
        <v>244</v>
      </c>
      <c r="Q323" s="1209"/>
      <c r="R323" s="1213" t="s">
        <v>244</v>
      </c>
      <c r="S323" s="1207"/>
      <c r="T323" s="1214" t="s">
        <v>656</v>
      </c>
      <c r="U323" s="1209"/>
      <c r="V323" s="1209"/>
      <c r="W323" s="1209"/>
      <c r="X323" s="1209"/>
      <c r="Y323" s="1209"/>
      <c r="Z323" s="1209"/>
      <c r="AA323" s="1209"/>
      <c r="AB323" s="1213" t="s">
        <v>281</v>
      </c>
      <c r="AC323" s="1207"/>
      <c r="AD323" s="1207"/>
      <c r="AE323" s="1207"/>
      <c r="AF323" s="1207"/>
      <c r="AG323" s="1213" t="s">
        <v>282</v>
      </c>
      <c r="AH323" s="1207"/>
      <c r="AI323" s="1207"/>
      <c r="AJ323" s="836" t="s">
        <v>68</v>
      </c>
      <c r="AK323" s="1215" t="s">
        <v>283</v>
      </c>
      <c r="AL323" s="1207"/>
      <c r="AM323" s="1187"/>
      <c r="AN323" s="1187"/>
      <c r="AO323" s="1187"/>
      <c r="AP323" s="1207"/>
      <c r="AQ323" s="837">
        <v>850000000</v>
      </c>
      <c r="AR323" s="846">
        <v>750000000</v>
      </c>
      <c r="AS323" s="837">
        <v>100000000</v>
      </c>
      <c r="AT323" s="838">
        <v>0</v>
      </c>
      <c r="AU323" s="846">
        <v>100000000</v>
      </c>
      <c r="AV323" s="837">
        <v>650000000</v>
      </c>
      <c r="AW323" s="846">
        <v>10280000</v>
      </c>
      <c r="AX323" s="837">
        <v>89720000</v>
      </c>
      <c r="AY323" s="846">
        <v>10280000</v>
      </c>
      <c r="AZ323" s="838">
        <v>0</v>
      </c>
      <c r="BA323" s="837">
        <v>10280000</v>
      </c>
      <c r="BB323" s="838">
        <v>0</v>
      </c>
      <c r="BC323" s="838">
        <v>0</v>
      </c>
      <c r="BE323" s="835">
        <f t="shared" si="17"/>
        <v>0.11764705882352941</v>
      </c>
    </row>
    <row r="324" spans="1:57" s="751" customFormat="1" ht="16.5" x14ac:dyDescent="0.2">
      <c r="A324" s="755" t="str">
        <f t="shared" si="18"/>
        <v>C2599100040210</v>
      </c>
      <c r="B324" s="1184" t="s">
        <v>102</v>
      </c>
      <c r="C324" s="1185"/>
      <c r="D324" s="1184" t="s">
        <v>345</v>
      </c>
      <c r="E324" s="1185"/>
      <c r="F324" s="1184" t="s">
        <v>332</v>
      </c>
      <c r="G324" s="1185"/>
      <c r="H324" s="1184" t="s">
        <v>291</v>
      </c>
      <c r="I324" s="1185"/>
      <c r="J324" s="1184" t="s">
        <v>288</v>
      </c>
      <c r="K324" s="1185"/>
      <c r="L324" s="1185"/>
      <c r="M324" s="1184" t="s">
        <v>290</v>
      </c>
      <c r="N324" s="1185"/>
      <c r="O324" s="1185"/>
      <c r="P324" s="1184"/>
      <c r="Q324" s="1185"/>
      <c r="R324" s="1188"/>
      <c r="S324" s="1187"/>
      <c r="T324" s="1189" t="s">
        <v>334</v>
      </c>
      <c r="U324" s="1185"/>
      <c r="V324" s="1185"/>
      <c r="W324" s="1185"/>
      <c r="X324" s="1185"/>
      <c r="Y324" s="1185"/>
      <c r="Z324" s="1185"/>
      <c r="AA324" s="1185"/>
      <c r="AB324" s="1188" t="s">
        <v>281</v>
      </c>
      <c r="AC324" s="1187"/>
      <c r="AD324" s="1187"/>
      <c r="AE324" s="1187"/>
      <c r="AF324" s="1187"/>
      <c r="AG324" s="1188" t="s">
        <v>282</v>
      </c>
      <c r="AH324" s="1187"/>
      <c r="AI324" s="1187"/>
      <c r="AJ324" s="762" t="s">
        <v>68</v>
      </c>
      <c r="AK324" s="1186" t="s">
        <v>283</v>
      </c>
      <c r="AL324" s="1187"/>
      <c r="AM324" s="1187"/>
      <c r="AN324" s="1187"/>
      <c r="AO324" s="1187"/>
      <c r="AP324" s="1187"/>
      <c r="AQ324" s="750">
        <v>350000000</v>
      </c>
      <c r="AR324" s="846">
        <v>250000000</v>
      </c>
      <c r="AS324" s="768">
        <v>100000000</v>
      </c>
      <c r="AT324" s="753">
        <v>0</v>
      </c>
      <c r="AU324" s="846">
        <v>100000000</v>
      </c>
      <c r="AV324" s="768">
        <v>150000000</v>
      </c>
      <c r="AW324" s="846">
        <v>10280000</v>
      </c>
      <c r="AX324" s="768">
        <v>89720000</v>
      </c>
      <c r="AY324" s="846">
        <v>10280000</v>
      </c>
      <c r="AZ324" s="769">
        <v>0</v>
      </c>
      <c r="BA324" s="750">
        <v>10280000</v>
      </c>
      <c r="BB324" s="753">
        <v>0</v>
      </c>
      <c r="BC324" s="753">
        <v>0</v>
      </c>
      <c r="BE324" s="752">
        <f t="shared" si="17"/>
        <v>0.2857142857142857</v>
      </c>
    </row>
    <row r="325" spans="1:57" s="751" customFormat="1" ht="16.5" x14ac:dyDescent="0.2">
      <c r="A325" s="755" t="str">
        <f t="shared" si="18"/>
        <v>C25991000402110</v>
      </c>
      <c r="B325" s="1192" t="s">
        <v>102</v>
      </c>
      <c r="C325" s="1185"/>
      <c r="D325" s="1192" t="s">
        <v>345</v>
      </c>
      <c r="E325" s="1185"/>
      <c r="F325" s="1192" t="s">
        <v>332</v>
      </c>
      <c r="G325" s="1185"/>
      <c r="H325" s="1192" t="s">
        <v>291</v>
      </c>
      <c r="I325" s="1185"/>
      <c r="J325" s="1192" t="s">
        <v>288</v>
      </c>
      <c r="K325" s="1185"/>
      <c r="L325" s="1185"/>
      <c r="M325" s="1192" t="s">
        <v>290</v>
      </c>
      <c r="N325" s="1185"/>
      <c r="O325" s="1185"/>
      <c r="P325" s="1192" t="s">
        <v>287</v>
      </c>
      <c r="Q325" s="1185"/>
      <c r="R325" s="1193"/>
      <c r="S325" s="1187"/>
      <c r="T325" s="1194" t="s">
        <v>340</v>
      </c>
      <c r="U325" s="1185"/>
      <c r="V325" s="1185"/>
      <c r="W325" s="1185"/>
      <c r="X325" s="1185"/>
      <c r="Y325" s="1185"/>
      <c r="Z325" s="1185"/>
      <c r="AA325" s="1185"/>
      <c r="AB325" s="1193" t="s">
        <v>281</v>
      </c>
      <c r="AC325" s="1187"/>
      <c r="AD325" s="1187"/>
      <c r="AE325" s="1187"/>
      <c r="AF325" s="1187"/>
      <c r="AG325" s="1193" t="s">
        <v>282</v>
      </c>
      <c r="AH325" s="1187"/>
      <c r="AI325" s="1187"/>
      <c r="AJ325" s="763" t="s">
        <v>68</v>
      </c>
      <c r="AK325" s="1195" t="s">
        <v>283</v>
      </c>
      <c r="AL325" s="1187"/>
      <c r="AM325" s="1187"/>
      <c r="AN325" s="1187"/>
      <c r="AO325" s="1187"/>
      <c r="AP325" s="1187"/>
      <c r="AQ325" s="756">
        <v>120000000</v>
      </c>
      <c r="AR325" s="847">
        <v>120000000</v>
      </c>
      <c r="AS325" s="774">
        <v>0</v>
      </c>
      <c r="AT325" s="757">
        <v>0</v>
      </c>
      <c r="AU325" s="847">
        <v>100000000</v>
      </c>
      <c r="AV325" s="773">
        <v>20000000</v>
      </c>
      <c r="AW325" s="847">
        <v>10280000</v>
      </c>
      <c r="AX325" s="773">
        <v>89720000</v>
      </c>
      <c r="AY325" s="847">
        <v>10280000</v>
      </c>
      <c r="AZ325" s="774">
        <v>0</v>
      </c>
      <c r="BA325" s="756">
        <v>10280000</v>
      </c>
      <c r="BB325" s="757">
        <v>0</v>
      </c>
      <c r="BC325" s="757">
        <v>0</v>
      </c>
      <c r="BE325" s="752">
        <f t="shared" si="17"/>
        <v>0.83333333333333337</v>
      </c>
    </row>
    <row r="326" spans="1:57" s="751" customFormat="1" ht="16.5" x14ac:dyDescent="0.2">
      <c r="A326" s="755" t="str">
        <f t="shared" si="18"/>
        <v>C25991000402310</v>
      </c>
      <c r="B326" s="1192" t="s">
        <v>102</v>
      </c>
      <c r="C326" s="1185"/>
      <c r="D326" s="1192" t="s">
        <v>345</v>
      </c>
      <c r="E326" s="1185"/>
      <c r="F326" s="1192" t="s">
        <v>332</v>
      </c>
      <c r="G326" s="1185"/>
      <c r="H326" s="1192" t="s">
        <v>291</v>
      </c>
      <c r="I326" s="1185"/>
      <c r="J326" s="1192" t="s">
        <v>288</v>
      </c>
      <c r="K326" s="1185"/>
      <c r="L326" s="1185"/>
      <c r="M326" s="1192" t="s">
        <v>290</v>
      </c>
      <c r="N326" s="1185"/>
      <c r="O326" s="1185"/>
      <c r="P326" s="1192" t="s">
        <v>297</v>
      </c>
      <c r="Q326" s="1185"/>
      <c r="R326" s="1193"/>
      <c r="S326" s="1187"/>
      <c r="T326" s="1194" t="s">
        <v>336</v>
      </c>
      <c r="U326" s="1185"/>
      <c r="V326" s="1185"/>
      <c r="W326" s="1185"/>
      <c r="X326" s="1185"/>
      <c r="Y326" s="1185"/>
      <c r="Z326" s="1185"/>
      <c r="AA326" s="1185"/>
      <c r="AB326" s="1193" t="s">
        <v>281</v>
      </c>
      <c r="AC326" s="1187"/>
      <c r="AD326" s="1187"/>
      <c r="AE326" s="1187"/>
      <c r="AF326" s="1187"/>
      <c r="AG326" s="1193" t="s">
        <v>282</v>
      </c>
      <c r="AH326" s="1187"/>
      <c r="AI326" s="1187"/>
      <c r="AJ326" s="763" t="s">
        <v>68</v>
      </c>
      <c r="AK326" s="1195" t="s">
        <v>283</v>
      </c>
      <c r="AL326" s="1187"/>
      <c r="AM326" s="1187"/>
      <c r="AN326" s="1187"/>
      <c r="AO326" s="1187"/>
      <c r="AP326" s="1187"/>
      <c r="AQ326" s="756">
        <v>45000000</v>
      </c>
      <c r="AR326" s="848">
        <v>0</v>
      </c>
      <c r="AS326" s="773">
        <v>45000000</v>
      </c>
      <c r="AT326" s="757">
        <v>0</v>
      </c>
      <c r="AU326" s="848">
        <v>0</v>
      </c>
      <c r="AV326" s="774">
        <v>0</v>
      </c>
      <c r="AW326" s="848">
        <v>0</v>
      </c>
      <c r="AX326" s="774">
        <v>0</v>
      </c>
      <c r="AY326" s="848">
        <v>0</v>
      </c>
      <c r="AZ326" s="774">
        <v>0</v>
      </c>
      <c r="BA326" s="757">
        <v>0</v>
      </c>
      <c r="BB326" s="757">
        <v>0</v>
      </c>
      <c r="BC326" s="757">
        <v>0</v>
      </c>
      <c r="BE326" s="752">
        <f t="shared" si="17"/>
        <v>0</v>
      </c>
    </row>
    <row r="327" spans="1:57" s="751" customFormat="1" ht="16.5" x14ac:dyDescent="0.2">
      <c r="A327" s="755" t="str">
        <f t="shared" si="18"/>
        <v>C25991000402410</v>
      </c>
      <c r="B327" s="1192" t="s">
        <v>102</v>
      </c>
      <c r="C327" s="1185"/>
      <c r="D327" s="1192" t="s">
        <v>345</v>
      </c>
      <c r="E327" s="1185"/>
      <c r="F327" s="1192" t="s">
        <v>332</v>
      </c>
      <c r="G327" s="1185"/>
      <c r="H327" s="1192" t="s">
        <v>291</v>
      </c>
      <c r="I327" s="1185"/>
      <c r="J327" s="1192" t="s">
        <v>288</v>
      </c>
      <c r="K327" s="1185"/>
      <c r="L327" s="1185"/>
      <c r="M327" s="1192" t="s">
        <v>290</v>
      </c>
      <c r="N327" s="1185"/>
      <c r="O327" s="1185"/>
      <c r="P327" s="1192" t="s">
        <v>291</v>
      </c>
      <c r="Q327" s="1185"/>
      <c r="R327" s="1193"/>
      <c r="S327" s="1187"/>
      <c r="T327" s="1194" t="s">
        <v>87</v>
      </c>
      <c r="U327" s="1185"/>
      <c r="V327" s="1185"/>
      <c r="W327" s="1185"/>
      <c r="X327" s="1185"/>
      <c r="Y327" s="1185"/>
      <c r="Z327" s="1185"/>
      <c r="AA327" s="1185"/>
      <c r="AB327" s="1193" t="s">
        <v>281</v>
      </c>
      <c r="AC327" s="1187"/>
      <c r="AD327" s="1187"/>
      <c r="AE327" s="1187"/>
      <c r="AF327" s="1187"/>
      <c r="AG327" s="1193" t="s">
        <v>282</v>
      </c>
      <c r="AH327" s="1187"/>
      <c r="AI327" s="1187"/>
      <c r="AJ327" s="763" t="s">
        <v>68</v>
      </c>
      <c r="AK327" s="1195" t="s">
        <v>283</v>
      </c>
      <c r="AL327" s="1187"/>
      <c r="AM327" s="1187"/>
      <c r="AN327" s="1187"/>
      <c r="AO327" s="1187"/>
      <c r="AP327" s="1187"/>
      <c r="AQ327" s="756">
        <v>55000000</v>
      </c>
      <c r="AR327" s="848">
        <v>0</v>
      </c>
      <c r="AS327" s="773">
        <v>55000000</v>
      </c>
      <c r="AT327" s="757">
        <v>0</v>
      </c>
      <c r="AU327" s="848">
        <v>0</v>
      </c>
      <c r="AV327" s="774">
        <v>0</v>
      </c>
      <c r="AW327" s="848">
        <v>0</v>
      </c>
      <c r="AX327" s="774">
        <v>0</v>
      </c>
      <c r="AY327" s="848">
        <v>0</v>
      </c>
      <c r="AZ327" s="774">
        <v>0</v>
      </c>
      <c r="BA327" s="757">
        <v>0</v>
      </c>
      <c r="BB327" s="757">
        <v>0</v>
      </c>
      <c r="BC327" s="757">
        <v>0</v>
      </c>
      <c r="BE327" s="752">
        <f t="shared" si="17"/>
        <v>0</v>
      </c>
    </row>
    <row r="328" spans="1:57" s="751" customFormat="1" ht="16.5" x14ac:dyDescent="0.2">
      <c r="A328" s="755" t="str">
        <f t="shared" si="18"/>
        <v>C25991000402710</v>
      </c>
      <c r="B328" s="1192" t="s">
        <v>102</v>
      </c>
      <c r="C328" s="1185"/>
      <c r="D328" s="1192" t="s">
        <v>345</v>
      </c>
      <c r="E328" s="1185"/>
      <c r="F328" s="1192" t="s">
        <v>332</v>
      </c>
      <c r="G328" s="1185"/>
      <c r="H328" s="1192" t="s">
        <v>291</v>
      </c>
      <c r="I328" s="1185"/>
      <c r="J328" s="1192" t="s">
        <v>288</v>
      </c>
      <c r="K328" s="1185"/>
      <c r="L328" s="1185"/>
      <c r="M328" s="1192" t="s">
        <v>290</v>
      </c>
      <c r="N328" s="1185"/>
      <c r="O328" s="1185"/>
      <c r="P328" s="1192" t="s">
        <v>301</v>
      </c>
      <c r="Q328" s="1185"/>
      <c r="R328" s="1193"/>
      <c r="S328" s="1187"/>
      <c r="T328" s="1194" t="s">
        <v>343</v>
      </c>
      <c r="U328" s="1185"/>
      <c r="V328" s="1185"/>
      <c r="W328" s="1185"/>
      <c r="X328" s="1185"/>
      <c r="Y328" s="1185"/>
      <c r="Z328" s="1185"/>
      <c r="AA328" s="1185"/>
      <c r="AB328" s="1193" t="s">
        <v>281</v>
      </c>
      <c r="AC328" s="1187"/>
      <c r="AD328" s="1187"/>
      <c r="AE328" s="1187"/>
      <c r="AF328" s="1187"/>
      <c r="AG328" s="1193" t="s">
        <v>282</v>
      </c>
      <c r="AH328" s="1187"/>
      <c r="AI328" s="1187"/>
      <c r="AJ328" s="763" t="s">
        <v>68</v>
      </c>
      <c r="AK328" s="1195" t="s">
        <v>283</v>
      </c>
      <c r="AL328" s="1187"/>
      <c r="AM328" s="1187"/>
      <c r="AN328" s="1187"/>
      <c r="AO328" s="1187"/>
      <c r="AP328" s="1187"/>
      <c r="AQ328" s="756">
        <v>130000000</v>
      </c>
      <c r="AR328" s="847">
        <v>130000000</v>
      </c>
      <c r="AS328" s="774">
        <v>0</v>
      </c>
      <c r="AT328" s="757">
        <v>0</v>
      </c>
      <c r="AU328" s="848">
        <v>0</v>
      </c>
      <c r="AV328" s="773">
        <v>130000000</v>
      </c>
      <c r="AW328" s="848">
        <v>0</v>
      </c>
      <c r="AX328" s="774">
        <v>0</v>
      </c>
      <c r="AY328" s="848">
        <v>0</v>
      </c>
      <c r="AZ328" s="774">
        <v>0</v>
      </c>
      <c r="BA328" s="757">
        <v>0</v>
      </c>
      <c r="BB328" s="757">
        <v>0</v>
      </c>
      <c r="BC328" s="757">
        <v>0</v>
      </c>
      <c r="BE328" s="752">
        <f t="shared" si="17"/>
        <v>0</v>
      </c>
    </row>
    <row r="329" spans="1:57" s="751" customFormat="1" ht="16.5" x14ac:dyDescent="0.2">
      <c r="A329" s="755" t="str">
        <f t="shared" si="18"/>
        <v>C2599100040310</v>
      </c>
      <c r="B329" s="1184" t="s">
        <v>102</v>
      </c>
      <c r="C329" s="1185"/>
      <c r="D329" s="1184" t="s">
        <v>345</v>
      </c>
      <c r="E329" s="1185"/>
      <c r="F329" s="1184" t="s">
        <v>332</v>
      </c>
      <c r="G329" s="1185"/>
      <c r="H329" s="1184" t="s">
        <v>291</v>
      </c>
      <c r="I329" s="1185"/>
      <c r="J329" s="1184" t="s">
        <v>288</v>
      </c>
      <c r="K329" s="1185"/>
      <c r="L329" s="1185"/>
      <c r="M329" s="1184" t="s">
        <v>297</v>
      </c>
      <c r="N329" s="1185"/>
      <c r="O329" s="1185"/>
      <c r="P329" s="1184"/>
      <c r="Q329" s="1185"/>
      <c r="R329" s="1188"/>
      <c r="S329" s="1187"/>
      <c r="T329" s="1189" t="s">
        <v>430</v>
      </c>
      <c r="U329" s="1185"/>
      <c r="V329" s="1185"/>
      <c r="W329" s="1185"/>
      <c r="X329" s="1185"/>
      <c r="Y329" s="1185"/>
      <c r="Z329" s="1185"/>
      <c r="AA329" s="1185"/>
      <c r="AB329" s="1188" t="s">
        <v>281</v>
      </c>
      <c r="AC329" s="1187"/>
      <c r="AD329" s="1187"/>
      <c r="AE329" s="1187"/>
      <c r="AF329" s="1187"/>
      <c r="AG329" s="1188" t="s">
        <v>282</v>
      </c>
      <c r="AH329" s="1187"/>
      <c r="AI329" s="1187"/>
      <c r="AJ329" s="762" t="s">
        <v>68</v>
      </c>
      <c r="AK329" s="1186" t="s">
        <v>283</v>
      </c>
      <c r="AL329" s="1187"/>
      <c r="AM329" s="1187"/>
      <c r="AN329" s="1187"/>
      <c r="AO329" s="1187"/>
      <c r="AP329" s="1187"/>
      <c r="AQ329" s="750">
        <v>500000000</v>
      </c>
      <c r="AR329" s="846">
        <v>500000000</v>
      </c>
      <c r="AS329" s="769">
        <v>0</v>
      </c>
      <c r="AT329" s="753">
        <v>0</v>
      </c>
      <c r="AU329" s="849">
        <v>0</v>
      </c>
      <c r="AV329" s="768">
        <v>500000000</v>
      </c>
      <c r="AW329" s="849">
        <v>0</v>
      </c>
      <c r="AX329" s="769">
        <v>0</v>
      </c>
      <c r="AY329" s="849">
        <v>0</v>
      </c>
      <c r="AZ329" s="769">
        <v>0</v>
      </c>
      <c r="BA329" s="753">
        <v>0</v>
      </c>
      <c r="BB329" s="753">
        <v>0</v>
      </c>
      <c r="BC329" s="753">
        <v>0</v>
      </c>
      <c r="BE329" s="752">
        <f t="shared" si="17"/>
        <v>0</v>
      </c>
    </row>
    <row r="330" spans="1:57" s="751" customFormat="1" ht="16.5" x14ac:dyDescent="0.2">
      <c r="A330" s="755" t="str">
        <f t="shared" si="18"/>
        <v>C25991000403710</v>
      </c>
      <c r="B330" s="1192" t="s">
        <v>102</v>
      </c>
      <c r="C330" s="1185"/>
      <c r="D330" s="1192" t="s">
        <v>345</v>
      </c>
      <c r="E330" s="1185"/>
      <c r="F330" s="1192" t="s">
        <v>332</v>
      </c>
      <c r="G330" s="1185"/>
      <c r="H330" s="1192" t="s">
        <v>291</v>
      </c>
      <c r="I330" s="1185"/>
      <c r="J330" s="1192" t="s">
        <v>288</v>
      </c>
      <c r="K330" s="1185"/>
      <c r="L330" s="1185"/>
      <c r="M330" s="1192" t="s">
        <v>297</v>
      </c>
      <c r="N330" s="1185"/>
      <c r="O330" s="1185"/>
      <c r="P330" s="1192" t="s">
        <v>301</v>
      </c>
      <c r="Q330" s="1185"/>
      <c r="R330" s="1193"/>
      <c r="S330" s="1187"/>
      <c r="T330" s="1194" t="s">
        <v>343</v>
      </c>
      <c r="U330" s="1185"/>
      <c r="V330" s="1185"/>
      <c r="W330" s="1185"/>
      <c r="X330" s="1185"/>
      <c r="Y330" s="1185"/>
      <c r="Z330" s="1185"/>
      <c r="AA330" s="1185"/>
      <c r="AB330" s="1193" t="s">
        <v>281</v>
      </c>
      <c r="AC330" s="1187"/>
      <c r="AD330" s="1187"/>
      <c r="AE330" s="1187"/>
      <c r="AF330" s="1187"/>
      <c r="AG330" s="1193" t="s">
        <v>282</v>
      </c>
      <c r="AH330" s="1187"/>
      <c r="AI330" s="1187"/>
      <c r="AJ330" s="763" t="s">
        <v>68</v>
      </c>
      <c r="AK330" s="1195" t="s">
        <v>283</v>
      </c>
      <c r="AL330" s="1187"/>
      <c r="AM330" s="1187"/>
      <c r="AN330" s="1187"/>
      <c r="AO330" s="1187"/>
      <c r="AP330" s="1187"/>
      <c r="AQ330" s="756">
        <v>500000000</v>
      </c>
      <c r="AR330" s="847">
        <v>500000000</v>
      </c>
      <c r="AS330" s="774">
        <v>0</v>
      </c>
      <c r="AT330" s="757">
        <v>0</v>
      </c>
      <c r="AU330" s="848">
        <v>0</v>
      </c>
      <c r="AV330" s="773">
        <v>500000000</v>
      </c>
      <c r="AW330" s="848">
        <v>0</v>
      </c>
      <c r="AX330" s="774">
        <v>0</v>
      </c>
      <c r="AY330" s="848">
        <v>0</v>
      </c>
      <c r="AZ330" s="774">
        <v>0</v>
      </c>
      <c r="BA330" s="757">
        <v>0</v>
      </c>
      <c r="BB330" s="757">
        <v>0</v>
      </c>
      <c r="BC330" s="757">
        <v>0</v>
      </c>
      <c r="BE330" s="752">
        <f t="shared" si="17"/>
        <v>0</v>
      </c>
    </row>
    <row r="331" spans="1:57" s="751" customFormat="1" ht="16.5" x14ac:dyDescent="0.2">
      <c r="A331" s="755" t="str">
        <f t="shared" si="18"/>
        <v>C259910005010</v>
      </c>
      <c r="B331" s="1184" t="s">
        <v>102</v>
      </c>
      <c r="C331" s="1185"/>
      <c r="D331" s="1184" t="s">
        <v>345</v>
      </c>
      <c r="E331" s="1185"/>
      <c r="F331" s="1184" t="s">
        <v>332</v>
      </c>
      <c r="G331" s="1185"/>
      <c r="H331" s="1184" t="s">
        <v>292</v>
      </c>
      <c r="I331" s="1185"/>
      <c r="J331" s="1184" t="s">
        <v>288</v>
      </c>
      <c r="K331" s="1185"/>
      <c r="L331" s="1185"/>
      <c r="M331" s="1184"/>
      <c r="N331" s="1185"/>
      <c r="O331" s="1185"/>
      <c r="P331" s="1184"/>
      <c r="Q331" s="1185"/>
      <c r="R331" s="1188"/>
      <c r="S331" s="1187"/>
      <c r="T331" s="1189" t="s">
        <v>657</v>
      </c>
      <c r="U331" s="1185"/>
      <c r="V331" s="1185"/>
      <c r="W331" s="1185"/>
      <c r="X331" s="1185"/>
      <c r="Y331" s="1185"/>
      <c r="Z331" s="1185"/>
      <c r="AA331" s="1185"/>
      <c r="AB331" s="1188" t="s">
        <v>281</v>
      </c>
      <c r="AC331" s="1187"/>
      <c r="AD331" s="1187"/>
      <c r="AE331" s="1187"/>
      <c r="AF331" s="1187"/>
      <c r="AG331" s="1188" t="s">
        <v>282</v>
      </c>
      <c r="AH331" s="1187"/>
      <c r="AI331" s="1187"/>
      <c r="AJ331" s="762" t="s">
        <v>68</v>
      </c>
      <c r="AK331" s="1186" t="s">
        <v>283</v>
      </c>
      <c r="AL331" s="1187"/>
      <c r="AM331" s="1187"/>
      <c r="AN331" s="1187"/>
      <c r="AO331" s="1187"/>
      <c r="AP331" s="1187"/>
      <c r="AQ331" s="750">
        <v>300000000</v>
      </c>
      <c r="AR331" s="846">
        <v>300000000</v>
      </c>
      <c r="AS331" s="769">
        <v>0</v>
      </c>
      <c r="AT331" s="753">
        <v>0</v>
      </c>
      <c r="AU331" s="849">
        <v>0</v>
      </c>
      <c r="AV331" s="768">
        <v>300000000</v>
      </c>
      <c r="AW331" s="849">
        <v>0</v>
      </c>
      <c r="AX331" s="769">
        <v>0</v>
      </c>
      <c r="AY331" s="849">
        <v>0</v>
      </c>
      <c r="AZ331" s="769">
        <v>0</v>
      </c>
      <c r="BA331" s="753">
        <v>0</v>
      </c>
      <c r="BB331" s="753">
        <v>0</v>
      </c>
      <c r="BC331" s="753">
        <v>0</v>
      </c>
      <c r="BE331" s="752">
        <f t="shared" si="17"/>
        <v>0</v>
      </c>
    </row>
    <row r="332" spans="1:57" s="830" customFormat="1" ht="16.5" x14ac:dyDescent="0.2">
      <c r="A332" s="831" t="str">
        <f t="shared" si="18"/>
        <v>C25991000510</v>
      </c>
      <c r="B332" s="1212" t="s">
        <v>102</v>
      </c>
      <c r="C332" s="1209"/>
      <c r="D332" s="1212" t="s">
        <v>345</v>
      </c>
      <c r="E332" s="1209"/>
      <c r="F332" s="1212" t="s">
        <v>332</v>
      </c>
      <c r="G332" s="1209"/>
      <c r="H332" s="1212" t="s">
        <v>292</v>
      </c>
      <c r="I332" s="1209"/>
      <c r="J332" s="1212" t="s">
        <v>244</v>
      </c>
      <c r="K332" s="1209"/>
      <c r="L332" s="1209"/>
      <c r="M332" s="1212" t="s">
        <v>244</v>
      </c>
      <c r="N332" s="1209"/>
      <c r="O332" s="1209"/>
      <c r="P332" s="1212" t="s">
        <v>244</v>
      </c>
      <c r="Q332" s="1209"/>
      <c r="R332" s="1213" t="s">
        <v>244</v>
      </c>
      <c r="S332" s="1207"/>
      <c r="T332" s="1214" t="s">
        <v>657</v>
      </c>
      <c r="U332" s="1209"/>
      <c r="V332" s="1209"/>
      <c r="W332" s="1209"/>
      <c r="X332" s="1209"/>
      <c r="Y332" s="1209"/>
      <c r="Z332" s="1209"/>
      <c r="AA332" s="1209"/>
      <c r="AB332" s="1213" t="s">
        <v>281</v>
      </c>
      <c r="AC332" s="1207"/>
      <c r="AD332" s="1207"/>
      <c r="AE332" s="1207"/>
      <c r="AF332" s="1207"/>
      <c r="AG332" s="1213" t="s">
        <v>282</v>
      </c>
      <c r="AH332" s="1207"/>
      <c r="AI332" s="1207"/>
      <c r="AJ332" s="836" t="s">
        <v>68</v>
      </c>
      <c r="AK332" s="1215" t="s">
        <v>283</v>
      </c>
      <c r="AL332" s="1207"/>
      <c r="AM332" s="1187"/>
      <c r="AN332" s="1187"/>
      <c r="AO332" s="1187"/>
      <c r="AP332" s="1207"/>
      <c r="AQ332" s="837">
        <v>300000000</v>
      </c>
      <c r="AR332" s="846">
        <v>300000000</v>
      </c>
      <c r="AS332" s="838">
        <v>0</v>
      </c>
      <c r="AT332" s="838">
        <v>0</v>
      </c>
      <c r="AU332" s="849">
        <v>0</v>
      </c>
      <c r="AV332" s="837">
        <v>300000000</v>
      </c>
      <c r="AW332" s="849">
        <v>0</v>
      </c>
      <c r="AX332" s="838">
        <v>0</v>
      </c>
      <c r="AY332" s="849">
        <v>0</v>
      </c>
      <c r="AZ332" s="838">
        <v>0</v>
      </c>
      <c r="BA332" s="838">
        <v>0</v>
      </c>
      <c r="BB332" s="838">
        <v>0</v>
      </c>
      <c r="BC332" s="838">
        <v>0</v>
      </c>
      <c r="BE332" s="835">
        <f t="shared" si="17"/>
        <v>0</v>
      </c>
    </row>
    <row r="333" spans="1:57" s="751" customFormat="1" ht="16.5" x14ac:dyDescent="0.2">
      <c r="A333" s="755" t="str">
        <f t="shared" si="18"/>
        <v>C2599100050210</v>
      </c>
      <c r="B333" s="1184" t="s">
        <v>102</v>
      </c>
      <c r="C333" s="1185"/>
      <c r="D333" s="1184" t="s">
        <v>345</v>
      </c>
      <c r="E333" s="1185"/>
      <c r="F333" s="1184" t="s">
        <v>332</v>
      </c>
      <c r="G333" s="1185"/>
      <c r="H333" s="1184" t="s">
        <v>292</v>
      </c>
      <c r="I333" s="1185"/>
      <c r="J333" s="1184" t="s">
        <v>288</v>
      </c>
      <c r="K333" s="1185"/>
      <c r="L333" s="1185"/>
      <c r="M333" s="1184" t="s">
        <v>290</v>
      </c>
      <c r="N333" s="1185"/>
      <c r="O333" s="1185"/>
      <c r="P333" s="1184"/>
      <c r="Q333" s="1185"/>
      <c r="R333" s="1188"/>
      <c r="S333" s="1187"/>
      <c r="T333" s="1189" t="s">
        <v>334</v>
      </c>
      <c r="U333" s="1185"/>
      <c r="V333" s="1185"/>
      <c r="W333" s="1185"/>
      <c r="X333" s="1185"/>
      <c r="Y333" s="1185"/>
      <c r="Z333" s="1185"/>
      <c r="AA333" s="1185"/>
      <c r="AB333" s="1188" t="s">
        <v>281</v>
      </c>
      <c r="AC333" s="1187"/>
      <c r="AD333" s="1187"/>
      <c r="AE333" s="1187"/>
      <c r="AF333" s="1187"/>
      <c r="AG333" s="1188" t="s">
        <v>282</v>
      </c>
      <c r="AH333" s="1187"/>
      <c r="AI333" s="1187"/>
      <c r="AJ333" s="762" t="s">
        <v>68</v>
      </c>
      <c r="AK333" s="1186" t="s">
        <v>283</v>
      </c>
      <c r="AL333" s="1187"/>
      <c r="AM333" s="1187"/>
      <c r="AN333" s="1187"/>
      <c r="AO333" s="1187"/>
      <c r="AP333" s="1187"/>
      <c r="AQ333" s="750">
        <v>300000000</v>
      </c>
      <c r="AR333" s="846">
        <v>300000000</v>
      </c>
      <c r="AS333" s="769">
        <v>0</v>
      </c>
      <c r="AT333" s="753">
        <v>0</v>
      </c>
      <c r="AU333" s="849">
        <v>0</v>
      </c>
      <c r="AV333" s="768">
        <v>300000000</v>
      </c>
      <c r="AW333" s="849">
        <v>0</v>
      </c>
      <c r="AX333" s="769">
        <v>0</v>
      </c>
      <c r="AY333" s="849">
        <v>0</v>
      </c>
      <c r="AZ333" s="769">
        <v>0</v>
      </c>
      <c r="BA333" s="753">
        <v>0</v>
      </c>
      <c r="BB333" s="753">
        <v>0</v>
      </c>
      <c r="BC333" s="753">
        <v>0</v>
      </c>
      <c r="BE333" s="752">
        <f t="shared" si="17"/>
        <v>0</v>
      </c>
    </row>
    <row r="334" spans="1:57" s="751" customFormat="1" ht="16.5" x14ac:dyDescent="0.2">
      <c r="A334" s="755" t="str">
        <f t="shared" si="18"/>
        <v>C25991000502110</v>
      </c>
      <c r="B334" s="1192" t="s">
        <v>102</v>
      </c>
      <c r="C334" s="1185"/>
      <c r="D334" s="1192" t="s">
        <v>345</v>
      </c>
      <c r="E334" s="1185"/>
      <c r="F334" s="1192" t="s">
        <v>332</v>
      </c>
      <c r="G334" s="1185"/>
      <c r="H334" s="1192" t="s">
        <v>292</v>
      </c>
      <c r="I334" s="1185"/>
      <c r="J334" s="1192" t="s">
        <v>288</v>
      </c>
      <c r="K334" s="1185"/>
      <c r="L334" s="1185"/>
      <c r="M334" s="1192" t="s">
        <v>290</v>
      </c>
      <c r="N334" s="1185"/>
      <c r="O334" s="1185"/>
      <c r="P334" s="1192" t="s">
        <v>287</v>
      </c>
      <c r="Q334" s="1185"/>
      <c r="R334" s="1193"/>
      <c r="S334" s="1187"/>
      <c r="T334" s="1194" t="s">
        <v>340</v>
      </c>
      <c r="U334" s="1185"/>
      <c r="V334" s="1185"/>
      <c r="W334" s="1185"/>
      <c r="X334" s="1185"/>
      <c r="Y334" s="1185"/>
      <c r="Z334" s="1185"/>
      <c r="AA334" s="1185"/>
      <c r="AB334" s="1193" t="s">
        <v>281</v>
      </c>
      <c r="AC334" s="1187"/>
      <c r="AD334" s="1187"/>
      <c r="AE334" s="1187"/>
      <c r="AF334" s="1187"/>
      <c r="AG334" s="1193" t="s">
        <v>282</v>
      </c>
      <c r="AH334" s="1187"/>
      <c r="AI334" s="1187"/>
      <c r="AJ334" s="763" t="s">
        <v>68</v>
      </c>
      <c r="AK334" s="1195" t="s">
        <v>283</v>
      </c>
      <c r="AL334" s="1187"/>
      <c r="AM334" s="1187"/>
      <c r="AN334" s="1187"/>
      <c r="AO334" s="1187"/>
      <c r="AP334" s="1187"/>
      <c r="AQ334" s="756">
        <v>300000000</v>
      </c>
      <c r="AR334" s="847">
        <v>300000000</v>
      </c>
      <c r="AS334" s="774">
        <v>0</v>
      </c>
      <c r="AT334" s="757">
        <v>0</v>
      </c>
      <c r="AU334" s="848">
        <v>0</v>
      </c>
      <c r="AV334" s="773">
        <v>300000000</v>
      </c>
      <c r="AW334" s="848">
        <v>0</v>
      </c>
      <c r="AX334" s="774">
        <v>0</v>
      </c>
      <c r="AY334" s="848">
        <v>0</v>
      </c>
      <c r="AZ334" s="774">
        <v>0</v>
      </c>
      <c r="BA334" s="757">
        <v>0</v>
      </c>
      <c r="BB334" s="757">
        <v>0</v>
      </c>
      <c r="BC334" s="757">
        <v>0</v>
      </c>
      <c r="BE334" s="752">
        <f t="shared" si="17"/>
        <v>0</v>
      </c>
    </row>
    <row r="335" spans="1:57" s="751" customFormat="1" ht="16.5" x14ac:dyDescent="0.2">
      <c r="A335" s="755" t="str">
        <f t="shared" si="18"/>
        <v>C259910006010</v>
      </c>
      <c r="B335" s="1184" t="s">
        <v>102</v>
      </c>
      <c r="C335" s="1185"/>
      <c r="D335" s="1184" t="s">
        <v>345</v>
      </c>
      <c r="E335" s="1185"/>
      <c r="F335" s="1184" t="s">
        <v>332</v>
      </c>
      <c r="G335" s="1185"/>
      <c r="H335" s="1184" t="s">
        <v>300</v>
      </c>
      <c r="I335" s="1185"/>
      <c r="J335" s="1184" t="s">
        <v>288</v>
      </c>
      <c r="K335" s="1185"/>
      <c r="L335" s="1185"/>
      <c r="M335" s="1184"/>
      <c r="N335" s="1185"/>
      <c r="O335" s="1185"/>
      <c r="P335" s="1184"/>
      <c r="Q335" s="1185"/>
      <c r="R335" s="1188"/>
      <c r="S335" s="1187"/>
      <c r="T335" s="1189" t="s">
        <v>674</v>
      </c>
      <c r="U335" s="1185"/>
      <c r="V335" s="1185"/>
      <c r="W335" s="1185"/>
      <c r="X335" s="1185"/>
      <c r="Y335" s="1185"/>
      <c r="Z335" s="1185"/>
      <c r="AA335" s="1185"/>
      <c r="AB335" s="1188" t="s">
        <v>281</v>
      </c>
      <c r="AC335" s="1187"/>
      <c r="AD335" s="1187"/>
      <c r="AE335" s="1187"/>
      <c r="AF335" s="1187"/>
      <c r="AG335" s="1188" t="s">
        <v>282</v>
      </c>
      <c r="AH335" s="1187"/>
      <c r="AI335" s="1187"/>
      <c r="AJ335" s="762" t="s">
        <v>68</v>
      </c>
      <c r="AK335" s="1186" t="s">
        <v>283</v>
      </c>
      <c r="AL335" s="1187"/>
      <c r="AM335" s="1187"/>
      <c r="AN335" s="1187"/>
      <c r="AO335" s="1187"/>
      <c r="AP335" s="1187"/>
      <c r="AQ335" s="750">
        <v>300000000</v>
      </c>
      <c r="AR335" s="846">
        <v>289832000</v>
      </c>
      <c r="AS335" s="768">
        <v>10168000</v>
      </c>
      <c r="AT335" s="753">
        <v>0</v>
      </c>
      <c r="AU335" s="846">
        <v>62213541</v>
      </c>
      <c r="AV335" s="768">
        <v>227618459</v>
      </c>
      <c r="AW335" s="846">
        <v>6992520</v>
      </c>
      <c r="AX335" s="768">
        <v>55221021</v>
      </c>
      <c r="AY335" s="846">
        <v>6992520</v>
      </c>
      <c r="AZ335" s="769">
        <v>0</v>
      </c>
      <c r="BA335" s="750">
        <v>6992520</v>
      </c>
      <c r="BB335" s="753">
        <v>0</v>
      </c>
      <c r="BC335" s="753">
        <v>0</v>
      </c>
      <c r="BE335" s="752">
        <f t="shared" si="17"/>
        <v>0.20737847000000001</v>
      </c>
    </row>
    <row r="336" spans="1:57" s="830" customFormat="1" ht="16.5" x14ac:dyDescent="0.2">
      <c r="A336" s="831" t="str">
        <f t="shared" si="18"/>
        <v>C25991000610</v>
      </c>
      <c r="B336" s="1212" t="s">
        <v>102</v>
      </c>
      <c r="C336" s="1209"/>
      <c r="D336" s="1212" t="s">
        <v>345</v>
      </c>
      <c r="E336" s="1209"/>
      <c r="F336" s="1212" t="s">
        <v>332</v>
      </c>
      <c r="G336" s="1209"/>
      <c r="H336" s="1212" t="s">
        <v>300</v>
      </c>
      <c r="I336" s="1209"/>
      <c r="J336" s="1212" t="s">
        <v>244</v>
      </c>
      <c r="K336" s="1209"/>
      <c r="L336" s="1209"/>
      <c r="M336" s="1212" t="s">
        <v>244</v>
      </c>
      <c r="N336" s="1209"/>
      <c r="O336" s="1209"/>
      <c r="P336" s="1212" t="s">
        <v>244</v>
      </c>
      <c r="Q336" s="1209"/>
      <c r="R336" s="1213" t="s">
        <v>244</v>
      </c>
      <c r="S336" s="1207"/>
      <c r="T336" s="1214" t="s">
        <v>659</v>
      </c>
      <c r="U336" s="1209"/>
      <c r="V336" s="1209"/>
      <c r="W336" s="1209"/>
      <c r="X336" s="1209"/>
      <c r="Y336" s="1209"/>
      <c r="Z336" s="1209"/>
      <c r="AA336" s="1209"/>
      <c r="AB336" s="1213" t="s">
        <v>281</v>
      </c>
      <c r="AC336" s="1207"/>
      <c r="AD336" s="1207"/>
      <c r="AE336" s="1207"/>
      <c r="AF336" s="1207"/>
      <c r="AG336" s="1213" t="s">
        <v>282</v>
      </c>
      <c r="AH336" s="1207"/>
      <c r="AI336" s="1207"/>
      <c r="AJ336" s="836" t="s">
        <v>68</v>
      </c>
      <c r="AK336" s="1215" t="s">
        <v>283</v>
      </c>
      <c r="AL336" s="1207"/>
      <c r="AM336" s="1187"/>
      <c r="AN336" s="1187"/>
      <c r="AO336" s="1187"/>
      <c r="AP336" s="1207"/>
      <c r="AQ336" s="837">
        <v>300000000</v>
      </c>
      <c r="AR336" s="846">
        <v>289832000</v>
      </c>
      <c r="AS336" s="837">
        <v>10168000</v>
      </c>
      <c r="AT336" s="838">
        <v>0</v>
      </c>
      <c r="AU336" s="846">
        <v>62213541</v>
      </c>
      <c r="AV336" s="837">
        <v>227618459</v>
      </c>
      <c r="AW336" s="846">
        <v>6992520</v>
      </c>
      <c r="AX336" s="837">
        <v>55221021</v>
      </c>
      <c r="AY336" s="846">
        <v>6992520</v>
      </c>
      <c r="AZ336" s="838">
        <v>0</v>
      </c>
      <c r="BA336" s="837">
        <v>6992520</v>
      </c>
      <c r="BB336" s="838">
        <v>0</v>
      </c>
      <c r="BC336" s="838">
        <v>0</v>
      </c>
      <c r="BE336" s="835">
        <f t="shared" si="17"/>
        <v>0.20737847000000001</v>
      </c>
    </row>
    <row r="337" spans="1:57" s="751" customFormat="1" ht="16.5" x14ac:dyDescent="0.2">
      <c r="A337" s="755" t="str">
        <f t="shared" si="18"/>
        <v>C2599100060110</v>
      </c>
      <c r="B337" s="1184" t="s">
        <v>102</v>
      </c>
      <c r="C337" s="1185"/>
      <c r="D337" s="1184" t="s">
        <v>345</v>
      </c>
      <c r="E337" s="1185"/>
      <c r="F337" s="1184" t="s">
        <v>332</v>
      </c>
      <c r="G337" s="1185"/>
      <c r="H337" s="1184" t="s">
        <v>300</v>
      </c>
      <c r="I337" s="1185"/>
      <c r="J337" s="1184" t="s">
        <v>288</v>
      </c>
      <c r="K337" s="1185"/>
      <c r="L337" s="1185"/>
      <c r="M337" s="1184" t="s">
        <v>287</v>
      </c>
      <c r="N337" s="1185"/>
      <c r="O337" s="1185"/>
      <c r="P337" s="1184"/>
      <c r="Q337" s="1185"/>
      <c r="R337" s="1188"/>
      <c r="S337" s="1187"/>
      <c r="T337" s="1189" t="s">
        <v>339</v>
      </c>
      <c r="U337" s="1185"/>
      <c r="V337" s="1185"/>
      <c r="W337" s="1185"/>
      <c r="X337" s="1185"/>
      <c r="Y337" s="1185"/>
      <c r="Z337" s="1185"/>
      <c r="AA337" s="1185"/>
      <c r="AB337" s="1188" t="s">
        <v>281</v>
      </c>
      <c r="AC337" s="1187"/>
      <c r="AD337" s="1187"/>
      <c r="AE337" s="1187"/>
      <c r="AF337" s="1187"/>
      <c r="AG337" s="1188" t="s">
        <v>282</v>
      </c>
      <c r="AH337" s="1187"/>
      <c r="AI337" s="1187"/>
      <c r="AJ337" s="762" t="s">
        <v>68</v>
      </c>
      <c r="AK337" s="1186" t="s">
        <v>283</v>
      </c>
      <c r="AL337" s="1187"/>
      <c r="AM337" s="1187"/>
      <c r="AN337" s="1187"/>
      <c r="AO337" s="1187"/>
      <c r="AP337" s="1187"/>
      <c r="AQ337" s="753">
        <v>0</v>
      </c>
      <c r="AR337" s="849">
        <v>0</v>
      </c>
      <c r="AS337" s="769">
        <v>0</v>
      </c>
      <c r="AT337" s="753">
        <v>0</v>
      </c>
      <c r="AU337" s="849">
        <v>0</v>
      </c>
      <c r="AV337" s="769">
        <v>0</v>
      </c>
      <c r="AW337" s="849">
        <v>0</v>
      </c>
      <c r="AX337" s="769">
        <v>0</v>
      </c>
      <c r="AY337" s="849">
        <v>0</v>
      </c>
      <c r="AZ337" s="769">
        <v>0</v>
      </c>
      <c r="BA337" s="753">
        <v>0</v>
      </c>
      <c r="BB337" s="753">
        <v>0</v>
      </c>
      <c r="BC337" s="753">
        <v>0</v>
      </c>
      <c r="BE337" s="752" t="e">
        <f t="shared" si="17"/>
        <v>#DIV/0!</v>
      </c>
    </row>
    <row r="338" spans="1:57" s="751" customFormat="1" ht="32.25" customHeight="1" x14ac:dyDescent="0.2">
      <c r="A338" s="755" t="str">
        <f t="shared" si="18"/>
        <v>C25991000601110</v>
      </c>
      <c r="B338" s="1192" t="s">
        <v>102</v>
      </c>
      <c r="C338" s="1185"/>
      <c r="D338" s="1192" t="s">
        <v>345</v>
      </c>
      <c r="E338" s="1185"/>
      <c r="F338" s="1192" t="s">
        <v>332</v>
      </c>
      <c r="G338" s="1185"/>
      <c r="H338" s="1192" t="s">
        <v>300</v>
      </c>
      <c r="I338" s="1185"/>
      <c r="J338" s="1192" t="s">
        <v>288</v>
      </c>
      <c r="K338" s="1185"/>
      <c r="L338" s="1185"/>
      <c r="M338" s="1192" t="s">
        <v>287</v>
      </c>
      <c r="N338" s="1185"/>
      <c r="O338" s="1185"/>
      <c r="P338" s="1192" t="s">
        <v>287</v>
      </c>
      <c r="Q338" s="1185"/>
      <c r="R338" s="1193"/>
      <c r="S338" s="1187"/>
      <c r="T338" s="1194" t="s">
        <v>340</v>
      </c>
      <c r="U338" s="1185"/>
      <c r="V338" s="1185"/>
      <c r="W338" s="1185"/>
      <c r="X338" s="1185"/>
      <c r="Y338" s="1185"/>
      <c r="Z338" s="1185"/>
      <c r="AA338" s="1185"/>
      <c r="AB338" s="1193" t="s">
        <v>281</v>
      </c>
      <c r="AC338" s="1187"/>
      <c r="AD338" s="1187"/>
      <c r="AE338" s="1187"/>
      <c r="AF338" s="1187"/>
      <c r="AG338" s="1193" t="s">
        <v>282</v>
      </c>
      <c r="AH338" s="1187"/>
      <c r="AI338" s="1187"/>
      <c r="AJ338" s="763" t="s">
        <v>68</v>
      </c>
      <c r="AK338" s="1195" t="s">
        <v>283</v>
      </c>
      <c r="AL338" s="1187"/>
      <c r="AM338" s="1187"/>
      <c r="AN338" s="1187"/>
      <c r="AO338" s="1187"/>
      <c r="AP338" s="1187"/>
      <c r="AQ338" s="757">
        <v>0</v>
      </c>
      <c r="AR338" s="848">
        <v>0</v>
      </c>
      <c r="AS338" s="774">
        <v>0</v>
      </c>
      <c r="AT338" s="757">
        <v>0</v>
      </c>
      <c r="AU338" s="848">
        <v>0</v>
      </c>
      <c r="AV338" s="774">
        <v>0</v>
      </c>
      <c r="AW338" s="848">
        <v>0</v>
      </c>
      <c r="AX338" s="774">
        <v>0</v>
      </c>
      <c r="AY338" s="848">
        <v>0</v>
      </c>
      <c r="AZ338" s="774">
        <v>0</v>
      </c>
      <c r="BA338" s="757">
        <v>0</v>
      </c>
      <c r="BB338" s="757">
        <v>0</v>
      </c>
      <c r="BC338" s="757">
        <v>0</v>
      </c>
      <c r="BE338" s="752" t="e">
        <f t="shared" si="17"/>
        <v>#DIV/0!</v>
      </c>
    </row>
    <row r="339" spans="1:57" s="751" customFormat="1" ht="16.5" x14ac:dyDescent="0.2">
      <c r="A339" s="755" t="str">
        <f t="shared" si="18"/>
        <v>C25991000601810</v>
      </c>
      <c r="B339" s="1192" t="s">
        <v>102</v>
      </c>
      <c r="C339" s="1185"/>
      <c r="D339" s="1192" t="s">
        <v>345</v>
      </c>
      <c r="E339" s="1185"/>
      <c r="F339" s="1192" t="s">
        <v>332</v>
      </c>
      <c r="G339" s="1185"/>
      <c r="H339" s="1192" t="s">
        <v>300</v>
      </c>
      <c r="I339" s="1185"/>
      <c r="J339" s="1192" t="s">
        <v>288</v>
      </c>
      <c r="K339" s="1185"/>
      <c r="L339" s="1185"/>
      <c r="M339" s="1192" t="s">
        <v>287</v>
      </c>
      <c r="N339" s="1185"/>
      <c r="O339" s="1185"/>
      <c r="P339" s="1192" t="s">
        <v>302</v>
      </c>
      <c r="Q339" s="1185"/>
      <c r="R339" s="1193"/>
      <c r="S339" s="1187"/>
      <c r="T339" s="1194" t="s">
        <v>660</v>
      </c>
      <c r="U339" s="1185"/>
      <c r="V339" s="1185"/>
      <c r="W339" s="1185"/>
      <c r="X339" s="1185"/>
      <c r="Y339" s="1185"/>
      <c r="Z339" s="1185"/>
      <c r="AA339" s="1185"/>
      <c r="AB339" s="1193" t="s">
        <v>281</v>
      </c>
      <c r="AC339" s="1187"/>
      <c r="AD339" s="1187"/>
      <c r="AE339" s="1187"/>
      <c r="AF339" s="1187"/>
      <c r="AG339" s="1193" t="s">
        <v>282</v>
      </c>
      <c r="AH339" s="1187"/>
      <c r="AI339" s="1187"/>
      <c r="AJ339" s="763" t="s">
        <v>68</v>
      </c>
      <c r="AK339" s="1195" t="s">
        <v>283</v>
      </c>
      <c r="AL339" s="1187"/>
      <c r="AM339" s="1187"/>
      <c r="AN339" s="1187"/>
      <c r="AO339" s="1187"/>
      <c r="AP339" s="1187"/>
      <c r="AQ339" s="757">
        <v>0</v>
      </c>
      <c r="AR339" s="848">
        <v>0</v>
      </c>
      <c r="AS339" s="774">
        <v>0</v>
      </c>
      <c r="AT339" s="757">
        <v>0</v>
      </c>
      <c r="AU339" s="848">
        <v>0</v>
      </c>
      <c r="AV339" s="774">
        <v>0</v>
      </c>
      <c r="AW339" s="848">
        <v>0</v>
      </c>
      <c r="AX339" s="774">
        <v>0</v>
      </c>
      <c r="AY339" s="848">
        <v>0</v>
      </c>
      <c r="AZ339" s="774">
        <v>0</v>
      </c>
      <c r="BA339" s="757">
        <v>0</v>
      </c>
      <c r="BB339" s="757">
        <v>0</v>
      </c>
      <c r="BC339" s="757">
        <v>0</v>
      </c>
      <c r="BE339" s="752" t="e">
        <f t="shared" si="17"/>
        <v>#DIV/0!</v>
      </c>
    </row>
    <row r="340" spans="1:57" s="751" customFormat="1" ht="16.5" x14ac:dyDescent="0.2">
      <c r="A340" s="755" t="str">
        <f t="shared" si="18"/>
        <v>C2599100060210</v>
      </c>
      <c r="B340" s="1184" t="s">
        <v>102</v>
      </c>
      <c r="C340" s="1185"/>
      <c r="D340" s="1184" t="s">
        <v>345</v>
      </c>
      <c r="E340" s="1185"/>
      <c r="F340" s="1184" t="s">
        <v>332</v>
      </c>
      <c r="G340" s="1185"/>
      <c r="H340" s="1184" t="s">
        <v>300</v>
      </c>
      <c r="I340" s="1185"/>
      <c r="J340" s="1184" t="s">
        <v>288</v>
      </c>
      <c r="K340" s="1185"/>
      <c r="L340" s="1185"/>
      <c r="M340" s="1184" t="s">
        <v>290</v>
      </c>
      <c r="N340" s="1185"/>
      <c r="O340" s="1185"/>
      <c r="P340" s="1184"/>
      <c r="Q340" s="1185"/>
      <c r="R340" s="1188"/>
      <c r="S340" s="1187"/>
      <c r="T340" s="1189" t="s">
        <v>334</v>
      </c>
      <c r="U340" s="1185"/>
      <c r="V340" s="1185"/>
      <c r="W340" s="1185"/>
      <c r="X340" s="1185"/>
      <c r="Y340" s="1185"/>
      <c r="Z340" s="1185"/>
      <c r="AA340" s="1185"/>
      <c r="AB340" s="1188" t="s">
        <v>281</v>
      </c>
      <c r="AC340" s="1187"/>
      <c r="AD340" s="1187"/>
      <c r="AE340" s="1187"/>
      <c r="AF340" s="1187"/>
      <c r="AG340" s="1188" t="s">
        <v>282</v>
      </c>
      <c r="AH340" s="1187"/>
      <c r="AI340" s="1187"/>
      <c r="AJ340" s="762" t="s">
        <v>68</v>
      </c>
      <c r="AK340" s="1186" t="s">
        <v>283</v>
      </c>
      <c r="AL340" s="1187"/>
      <c r="AM340" s="1187"/>
      <c r="AN340" s="1187"/>
      <c r="AO340" s="1187"/>
      <c r="AP340" s="1187"/>
      <c r="AQ340" s="750">
        <v>300000000</v>
      </c>
      <c r="AR340" s="846">
        <v>289832000</v>
      </c>
      <c r="AS340" s="768">
        <v>10168000</v>
      </c>
      <c r="AT340" s="753">
        <v>0</v>
      </c>
      <c r="AU340" s="846">
        <v>62213541</v>
      </c>
      <c r="AV340" s="768">
        <v>227618459</v>
      </c>
      <c r="AW340" s="846">
        <v>6992520</v>
      </c>
      <c r="AX340" s="768">
        <v>55221021</v>
      </c>
      <c r="AY340" s="846">
        <v>6992520</v>
      </c>
      <c r="AZ340" s="769">
        <v>0</v>
      </c>
      <c r="BA340" s="750">
        <v>6992520</v>
      </c>
      <c r="BB340" s="753">
        <v>0</v>
      </c>
      <c r="BC340" s="753">
        <v>0</v>
      </c>
      <c r="BE340" s="752">
        <f t="shared" si="17"/>
        <v>0.20737847000000001</v>
      </c>
    </row>
    <row r="341" spans="1:57" s="751" customFormat="1" ht="26.25" customHeight="1" x14ac:dyDescent="0.2">
      <c r="A341" s="755" t="str">
        <f t="shared" si="18"/>
        <v>C25991000602110</v>
      </c>
      <c r="B341" s="1192" t="s">
        <v>102</v>
      </c>
      <c r="C341" s="1185"/>
      <c r="D341" s="1192" t="s">
        <v>345</v>
      </c>
      <c r="E341" s="1185"/>
      <c r="F341" s="1192" t="s">
        <v>332</v>
      </c>
      <c r="G341" s="1185"/>
      <c r="H341" s="1192" t="s">
        <v>300</v>
      </c>
      <c r="I341" s="1185"/>
      <c r="J341" s="1192" t="s">
        <v>288</v>
      </c>
      <c r="K341" s="1185"/>
      <c r="L341" s="1185"/>
      <c r="M341" s="1192" t="s">
        <v>290</v>
      </c>
      <c r="N341" s="1185"/>
      <c r="O341" s="1185"/>
      <c r="P341" s="1192" t="s">
        <v>287</v>
      </c>
      <c r="Q341" s="1185"/>
      <c r="R341" s="1193"/>
      <c r="S341" s="1187"/>
      <c r="T341" s="1194" t="s">
        <v>340</v>
      </c>
      <c r="U341" s="1185"/>
      <c r="V341" s="1185"/>
      <c r="W341" s="1185"/>
      <c r="X341" s="1185"/>
      <c r="Y341" s="1185"/>
      <c r="Z341" s="1185"/>
      <c r="AA341" s="1185"/>
      <c r="AB341" s="1193" t="s">
        <v>281</v>
      </c>
      <c r="AC341" s="1187"/>
      <c r="AD341" s="1187"/>
      <c r="AE341" s="1187"/>
      <c r="AF341" s="1187"/>
      <c r="AG341" s="1193" t="s">
        <v>282</v>
      </c>
      <c r="AH341" s="1187"/>
      <c r="AI341" s="1187"/>
      <c r="AJ341" s="763" t="s">
        <v>68</v>
      </c>
      <c r="AK341" s="1195" t="s">
        <v>283</v>
      </c>
      <c r="AL341" s="1187"/>
      <c r="AM341" s="1187"/>
      <c r="AN341" s="1187"/>
      <c r="AO341" s="1187"/>
      <c r="AP341" s="1187"/>
      <c r="AQ341" s="756">
        <v>37332000</v>
      </c>
      <c r="AR341" s="847">
        <v>37332000</v>
      </c>
      <c r="AS341" s="774">
        <v>0</v>
      </c>
      <c r="AT341" s="757">
        <v>0</v>
      </c>
      <c r="AU341" s="847">
        <v>37332000</v>
      </c>
      <c r="AV341" s="774">
        <v>0</v>
      </c>
      <c r="AW341" s="848">
        <v>0</v>
      </c>
      <c r="AX341" s="773">
        <v>37332000</v>
      </c>
      <c r="AY341" s="848">
        <v>0</v>
      </c>
      <c r="AZ341" s="774">
        <v>0</v>
      </c>
      <c r="BA341" s="757">
        <v>0</v>
      </c>
      <c r="BB341" s="757">
        <v>0</v>
      </c>
      <c r="BC341" s="757">
        <v>0</v>
      </c>
      <c r="BE341" s="752">
        <f t="shared" si="17"/>
        <v>1</v>
      </c>
    </row>
    <row r="342" spans="1:57" s="751" customFormat="1" ht="16.5" x14ac:dyDescent="0.2">
      <c r="A342" s="755" t="str">
        <f t="shared" si="18"/>
        <v>C25991000602310</v>
      </c>
      <c r="B342" s="1192" t="s">
        <v>102</v>
      </c>
      <c r="C342" s="1185"/>
      <c r="D342" s="1192" t="s">
        <v>345</v>
      </c>
      <c r="E342" s="1185"/>
      <c r="F342" s="1192" t="s">
        <v>332</v>
      </c>
      <c r="G342" s="1185"/>
      <c r="H342" s="1192" t="s">
        <v>300</v>
      </c>
      <c r="I342" s="1185"/>
      <c r="J342" s="1192" t="s">
        <v>288</v>
      </c>
      <c r="K342" s="1185"/>
      <c r="L342" s="1185"/>
      <c r="M342" s="1192" t="s">
        <v>290</v>
      </c>
      <c r="N342" s="1185"/>
      <c r="O342" s="1185"/>
      <c r="P342" s="1192" t="s">
        <v>297</v>
      </c>
      <c r="Q342" s="1185"/>
      <c r="R342" s="1193"/>
      <c r="S342" s="1187"/>
      <c r="T342" s="1194" t="s">
        <v>336</v>
      </c>
      <c r="U342" s="1185"/>
      <c r="V342" s="1185"/>
      <c r="W342" s="1185"/>
      <c r="X342" s="1185"/>
      <c r="Y342" s="1185"/>
      <c r="Z342" s="1185"/>
      <c r="AA342" s="1185"/>
      <c r="AB342" s="1193" t="s">
        <v>281</v>
      </c>
      <c r="AC342" s="1187"/>
      <c r="AD342" s="1187"/>
      <c r="AE342" s="1187"/>
      <c r="AF342" s="1187"/>
      <c r="AG342" s="1193" t="s">
        <v>282</v>
      </c>
      <c r="AH342" s="1187"/>
      <c r="AI342" s="1187"/>
      <c r="AJ342" s="763" t="s">
        <v>68</v>
      </c>
      <c r="AK342" s="1195" t="s">
        <v>283</v>
      </c>
      <c r="AL342" s="1187"/>
      <c r="AM342" s="1187"/>
      <c r="AN342" s="1187"/>
      <c r="AO342" s="1187"/>
      <c r="AP342" s="1187"/>
      <c r="AQ342" s="756">
        <v>20750000</v>
      </c>
      <c r="AR342" s="847">
        <v>16000000</v>
      </c>
      <c r="AS342" s="773">
        <v>4750000</v>
      </c>
      <c r="AT342" s="757">
        <v>0</v>
      </c>
      <c r="AU342" s="847">
        <v>16000000</v>
      </c>
      <c r="AV342" s="774">
        <v>0</v>
      </c>
      <c r="AW342" s="847">
        <v>4147334</v>
      </c>
      <c r="AX342" s="773">
        <v>11852666</v>
      </c>
      <c r="AY342" s="847">
        <v>4147334</v>
      </c>
      <c r="AZ342" s="774">
        <v>0</v>
      </c>
      <c r="BA342" s="756">
        <v>4147334</v>
      </c>
      <c r="BB342" s="757">
        <v>0</v>
      </c>
      <c r="BC342" s="757">
        <v>0</v>
      </c>
      <c r="BE342" s="752">
        <f t="shared" si="17"/>
        <v>0.77108433734939763</v>
      </c>
    </row>
    <row r="343" spans="1:57" s="751" customFormat="1" ht="16.5" x14ac:dyDescent="0.2">
      <c r="A343" s="755" t="str">
        <f t="shared" si="18"/>
        <v>C25991000602410</v>
      </c>
      <c r="B343" s="1192" t="s">
        <v>102</v>
      </c>
      <c r="C343" s="1185"/>
      <c r="D343" s="1192" t="s">
        <v>345</v>
      </c>
      <c r="E343" s="1185"/>
      <c r="F343" s="1192" t="s">
        <v>332</v>
      </c>
      <c r="G343" s="1185"/>
      <c r="H343" s="1192" t="s">
        <v>300</v>
      </c>
      <c r="I343" s="1185"/>
      <c r="J343" s="1192" t="s">
        <v>288</v>
      </c>
      <c r="K343" s="1185"/>
      <c r="L343" s="1185"/>
      <c r="M343" s="1192" t="s">
        <v>290</v>
      </c>
      <c r="N343" s="1185"/>
      <c r="O343" s="1185"/>
      <c r="P343" s="1192" t="s">
        <v>291</v>
      </c>
      <c r="Q343" s="1185"/>
      <c r="R343" s="1193"/>
      <c r="S343" s="1187"/>
      <c r="T343" s="1194" t="s">
        <v>87</v>
      </c>
      <c r="U343" s="1185"/>
      <c r="V343" s="1185"/>
      <c r="W343" s="1185"/>
      <c r="X343" s="1185"/>
      <c r="Y343" s="1185"/>
      <c r="Z343" s="1185"/>
      <c r="AA343" s="1185"/>
      <c r="AB343" s="1193" t="s">
        <v>281</v>
      </c>
      <c r="AC343" s="1187"/>
      <c r="AD343" s="1187"/>
      <c r="AE343" s="1187"/>
      <c r="AF343" s="1187"/>
      <c r="AG343" s="1193" t="s">
        <v>282</v>
      </c>
      <c r="AH343" s="1187"/>
      <c r="AI343" s="1187"/>
      <c r="AJ343" s="763" t="s">
        <v>68</v>
      </c>
      <c r="AK343" s="1195" t="s">
        <v>283</v>
      </c>
      <c r="AL343" s="1187"/>
      <c r="AM343" s="1187"/>
      <c r="AN343" s="1187"/>
      <c r="AO343" s="1187"/>
      <c r="AP343" s="1187"/>
      <c r="AQ343" s="756">
        <v>15418000</v>
      </c>
      <c r="AR343" s="847">
        <v>10000000</v>
      </c>
      <c r="AS343" s="773">
        <v>5418000</v>
      </c>
      <c r="AT343" s="757">
        <v>0</v>
      </c>
      <c r="AU343" s="847">
        <v>8881541</v>
      </c>
      <c r="AV343" s="773">
        <v>1118459</v>
      </c>
      <c r="AW343" s="847">
        <v>2845186</v>
      </c>
      <c r="AX343" s="773">
        <v>6036355</v>
      </c>
      <c r="AY343" s="847">
        <v>2845186</v>
      </c>
      <c r="AZ343" s="774">
        <v>0</v>
      </c>
      <c r="BA343" s="756">
        <v>2845186</v>
      </c>
      <c r="BB343" s="757">
        <v>0</v>
      </c>
      <c r="BC343" s="757">
        <v>0</v>
      </c>
      <c r="BE343" s="752">
        <f t="shared" si="17"/>
        <v>0.57605013620443635</v>
      </c>
    </row>
    <row r="344" spans="1:57" s="751" customFormat="1" ht="16.5" x14ac:dyDescent="0.2">
      <c r="A344" s="755" t="str">
        <f t="shared" si="18"/>
        <v>C25991000602810</v>
      </c>
      <c r="B344" s="1192" t="s">
        <v>102</v>
      </c>
      <c r="C344" s="1185"/>
      <c r="D344" s="1192" t="s">
        <v>345</v>
      </c>
      <c r="E344" s="1185"/>
      <c r="F344" s="1192" t="s">
        <v>332</v>
      </c>
      <c r="G344" s="1185"/>
      <c r="H344" s="1192" t="s">
        <v>300</v>
      </c>
      <c r="I344" s="1185"/>
      <c r="J344" s="1192" t="s">
        <v>288</v>
      </c>
      <c r="K344" s="1185"/>
      <c r="L344" s="1185"/>
      <c r="M344" s="1192" t="s">
        <v>290</v>
      </c>
      <c r="N344" s="1185"/>
      <c r="O344" s="1185"/>
      <c r="P344" s="1192" t="s">
        <v>302</v>
      </c>
      <c r="Q344" s="1185"/>
      <c r="R344" s="1193"/>
      <c r="S344" s="1187"/>
      <c r="T344" s="1194" t="s">
        <v>660</v>
      </c>
      <c r="U344" s="1185"/>
      <c r="V344" s="1185"/>
      <c r="W344" s="1185"/>
      <c r="X344" s="1185"/>
      <c r="Y344" s="1185"/>
      <c r="Z344" s="1185"/>
      <c r="AA344" s="1185"/>
      <c r="AB344" s="1193" t="s">
        <v>281</v>
      </c>
      <c r="AC344" s="1187"/>
      <c r="AD344" s="1187"/>
      <c r="AE344" s="1187"/>
      <c r="AF344" s="1187"/>
      <c r="AG344" s="1193" t="s">
        <v>282</v>
      </c>
      <c r="AH344" s="1187"/>
      <c r="AI344" s="1187"/>
      <c r="AJ344" s="763" t="s">
        <v>68</v>
      </c>
      <c r="AK344" s="1195" t="s">
        <v>283</v>
      </c>
      <c r="AL344" s="1187"/>
      <c r="AM344" s="1187"/>
      <c r="AN344" s="1187"/>
      <c r="AO344" s="1187"/>
      <c r="AP344" s="1187"/>
      <c r="AQ344" s="756">
        <v>180000000</v>
      </c>
      <c r="AR344" s="847">
        <v>180000000</v>
      </c>
      <c r="AS344" s="774">
        <v>0</v>
      </c>
      <c r="AT344" s="757">
        <v>0</v>
      </c>
      <c r="AU344" s="848">
        <v>0</v>
      </c>
      <c r="AV344" s="773">
        <v>180000000</v>
      </c>
      <c r="AW344" s="848">
        <v>0</v>
      </c>
      <c r="AX344" s="774">
        <v>0</v>
      </c>
      <c r="AY344" s="848">
        <v>0</v>
      </c>
      <c r="AZ344" s="774">
        <v>0</v>
      </c>
      <c r="BA344" s="757">
        <v>0</v>
      </c>
      <c r="BB344" s="757">
        <v>0</v>
      </c>
      <c r="BC344" s="757">
        <v>0</v>
      </c>
      <c r="BE344" s="752">
        <f t="shared" si="17"/>
        <v>0</v>
      </c>
    </row>
    <row r="345" spans="1:57" s="751" customFormat="1" ht="16.5" x14ac:dyDescent="0.2">
      <c r="A345" s="755" t="str">
        <f t="shared" si="18"/>
        <v>C259910006021110</v>
      </c>
      <c r="B345" s="1192" t="s">
        <v>102</v>
      </c>
      <c r="C345" s="1185"/>
      <c r="D345" s="1192" t="s">
        <v>345</v>
      </c>
      <c r="E345" s="1185"/>
      <c r="F345" s="1192" t="s">
        <v>332</v>
      </c>
      <c r="G345" s="1185"/>
      <c r="H345" s="1192" t="s">
        <v>300</v>
      </c>
      <c r="I345" s="1185"/>
      <c r="J345" s="1192" t="s">
        <v>288</v>
      </c>
      <c r="K345" s="1185"/>
      <c r="L345" s="1185"/>
      <c r="M345" s="1192" t="s">
        <v>290</v>
      </c>
      <c r="N345" s="1185"/>
      <c r="O345" s="1185"/>
      <c r="P345" s="1192" t="s">
        <v>83</v>
      </c>
      <c r="Q345" s="1185"/>
      <c r="R345" s="1193"/>
      <c r="S345" s="1187"/>
      <c r="T345" s="1194" t="s">
        <v>338</v>
      </c>
      <c r="U345" s="1185"/>
      <c r="V345" s="1185"/>
      <c r="W345" s="1185"/>
      <c r="X345" s="1185"/>
      <c r="Y345" s="1185"/>
      <c r="Z345" s="1185"/>
      <c r="AA345" s="1185"/>
      <c r="AB345" s="1193" t="s">
        <v>281</v>
      </c>
      <c r="AC345" s="1187"/>
      <c r="AD345" s="1187"/>
      <c r="AE345" s="1187"/>
      <c r="AF345" s="1187"/>
      <c r="AG345" s="1193" t="s">
        <v>282</v>
      </c>
      <c r="AH345" s="1187"/>
      <c r="AI345" s="1187"/>
      <c r="AJ345" s="763" t="s">
        <v>68</v>
      </c>
      <c r="AK345" s="1195" t="s">
        <v>283</v>
      </c>
      <c r="AL345" s="1187"/>
      <c r="AM345" s="1187"/>
      <c r="AN345" s="1187"/>
      <c r="AO345" s="1187"/>
      <c r="AP345" s="1187"/>
      <c r="AQ345" s="756">
        <v>46500000</v>
      </c>
      <c r="AR345" s="847">
        <v>46500000</v>
      </c>
      <c r="AS345" s="774">
        <v>0</v>
      </c>
      <c r="AT345" s="757">
        <v>0</v>
      </c>
      <c r="AU345" s="848">
        <v>0</v>
      </c>
      <c r="AV345" s="773">
        <v>46500000</v>
      </c>
      <c r="AW345" s="848">
        <v>0</v>
      </c>
      <c r="AX345" s="774">
        <v>0</v>
      </c>
      <c r="AY345" s="848">
        <v>0</v>
      </c>
      <c r="AZ345" s="774">
        <v>0</v>
      </c>
      <c r="BA345" s="757">
        <v>0</v>
      </c>
      <c r="BB345" s="757">
        <v>0</v>
      </c>
      <c r="BC345" s="757">
        <v>0</v>
      </c>
      <c r="BE345" s="752">
        <f t="shared" si="17"/>
        <v>0</v>
      </c>
    </row>
  </sheetData>
  <autoFilter ref="B27:BE345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32">
    <mergeCell ref="AB345:AF345"/>
    <mergeCell ref="AG345:AI345"/>
    <mergeCell ref="AK345:AP345"/>
    <mergeCell ref="AK344:AP344"/>
    <mergeCell ref="B345:C345"/>
    <mergeCell ref="D345:E345"/>
    <mergeCell ref="F345:G345"/>
    <mergeCell ref="H345:I345"/>
    <mergeCell ref="J345:L345"/>
    <mergeCell ref="M345:O345"/>
    <mergeCell ref="P345:Q345"/>
    <mergeCell ref="R345:S345"/>
    <mergeCell ref="T345:AA345"/>
    <mergeCell ref="M344:O344"/>
    <mergeCell ref="P344:Q344"/>
    <mergeCell ref="R344:S344"/>
    <mergeCell ref="T344:AA344"/>
    <mergeCell ref="AB344:AF344"/>
    <mergeCell ref="AG344:AI344"/>
    <mergeCell ref="R343:S343"/>
    <mergeCell ref="T343:AA343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AB342:AF342"/>
    <mergeCell ref="AG342:AI342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AK341:AP341"/>
    <mergeCell ref="B342:C342"/>
    <mergeCell ref="D342:E342"/>
    <mergeCell ref="F342:G342"/>
    <mergeCell ref="H342:I342"/>
    <mergeCell ref="J342:L342"/>
    <mergeCell ref="M342:O342"/>
    <mergeCell ref="P342:Q342"/>
    <mergeCell ref="R342:S342"/>
    <mergeCell ref="T342:AA342"/>
    <mergeCell ref="M341:O341"/>
    <mergeCell ref="P341:Q341"/>
    <mergeCell ref="R341:S341"/>
    <mergeCell ref="T341:AA341"/>
    <mergeCell ref="AB341:AF341"/>
    <mergeCell ref="AG341:AI341"/>
    <mergeCell ref="R340:S340"/>
    <mergeCell ref="T340:AA340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AB339:AF339"/>
    <mergeCell ref="AG339:AI339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AK338:AP338"/>
    <mergeCell ref="B339:C339"/>
    <mergeCell ref="D339:E339"/>
    <mergeCell ref="F339:G339"/>
    <mergeCell ref="H339:I339"/>
    <mergeCell ref="J339:L339"/>
    <mergeCell ref="M339:O339"/>
    <mergeCell ref="P339:Q339"/>
    <mergeCell ref="R339:S339"/>
    <mergeCell ref="T339:AA339"/>
    <mergeCell ref="M338:O338"/>
    <mergeCell ref="P338:Q338"/>
    <mergeCell ref="R338:S338"/>
    <mergeCell ref="T338:AA338"/>
    <mergeCell ref="AB338:AF338"/>
    <mergeCell ref="AG338:AI338"/>
    <mergeCell ref="R337:S337"/>
    <mergeCell ref="T337:AA337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AB336:AF336"/>
    <mergeCell ref="AG336:AI336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AK335:AP335"/>
    <mergeCell ref="B336:C336"/>
    <mergeCell ref="D336:E336"/>
    <mergeCell ref="F336:G336"/>
    <mergeCell ref="H336:I336"/>
    <mergeCell ref="J336:L336"/>
    <mergeCell ref="M336:O336"/>
    <mergeCell ref="P336:Q336"/>
    <mergeCell ref="R336:S336"/>
    <mergeCell ref="T336:AA336"/>
    <mergeCell ref="M335:O335"/>
    <mergeCell ref="P335:Q335"/>
    <mergeCell ref="R335:S335"/>
    <mergeCell ref="T335:AA335"/>
    <mergeCell ref="AB335:AF335"/>
    <mergeCell ref="AG335:AI335"/>
    <mergeCell ref="R334:S334"/>
    <mergeCell ref="T334:AA334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AB333:AF333"/>
    <mergeCell ref="AG333:AI333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AK332:AP332"/>
    <mergeCell ref="B333:C333"/>
    <mergeCell ref="D333:E333"/>
    <mergeCell ref="F333:G333"/>
    <mergeCell ref="H333:I333"/>
    <mergeCell ref="J333:L333"/>
    <mergeCell ref="M333:O333"/>
    <mergeCell ref="P333:Q333"/>
    <mergeCell ref="R333:S333"/>
    <mergeCell ref="T333:AA333"/>
    <mergeCell ref="M332:O332"/>
    <mergeCell ref="P332:Q332"/>
    <mergeCell ref="R332:S332"/>
    <mergeCell ref="T332:AA332"/>
    <mergeCell ref="AB332:AF332"/>
    <mergeCell ref="AG332:AI332"/>
    <mergeCell ref="R331:S331"/>
    <mergeCell ref="T331:AA331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AB330:AF330"/>
    <mergeCell ref="AG330:AI330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AK329:AP329"/>
    <mergeCell ref="B330:C330"/>
    <mergeCell ref="D330:E330"/>
    <mergeCell ref="F330:G330"/>
    <mergeCell ref="H330:I330"/>
    <mergeCell ref="J330:L330"/>
    <mergeCell ref="M330:O330"/>
    <mergeCell ref="P330:Q330"/>
    <mergeCell ref="R330:S330"/>
    <mergeCell ref="T330:AA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3:AP23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54"/>
  <sheetViews>
    <sheetView showGridLines="0" topLeftCell="C1" workbookViewId="0">
      <pane xSplit="33" ySplit="191" topLeftCell="AT336" activePane="bottomRight" state="frozen"/>
      <selection activeCell="C1" sqref="C1"/>
      <selection pane="topRight" activeCell="AJ1" sqref="AJ1"/>
      <selection pane="bottomLeft" activeCell="C192" sqref="C192"/>
      <selection pane="bottomRight" activeCell="AX319" sqref="AX319"/>
    </sheetView>
  </sheetViews>
  <sheetFormatPr baseColWidth="10" defaultRowHeight="15" x14ac:dyDescent="0.25"/>
  <cols>
    <col min="1" max="1" width="2.85546875" style="714" customWidth="1"/>
    <col min="2" max="5" width="2.7109375" style="714" customWidth="1"/>
    <col min="6" max="6" width="2.85546875" style="714" customWidth="1"/>
    <col min="7" max="9" width="2.7109375" style="714" customWidth="1"/>
    <col min="10" max="10" width="2.42578125" style="714" customWidth="1"/>
    <col min="11" max="11" width="0.28515625" style="714" customWidth="1"/>
    <col min="12" max="12" width="1" style="714" customWidth="1"/>
    <col min="13" max="13" width="1.5703125" style="714" customWidth="1"/>
    <col min="14" max="26" width="2.7109375" style="714" customWidth="1"/>
    <col min="27" max="27" width="2.42578125" style="714" customWidth="1"/>
    <col min="28" max="28" width="0.28515625" style="714" customWidth="1"/>
    <col min="29" max="29" width="1.85546875" style="714" customWidth="1"/>
    <col min="30" max="30" width="0.85546875" style="714" customWidth="1"/>
    <col min="31" max="34" width="2.7109375" style="714" customWidth="1"/>
    <col min="35" max="35" width="3.28515625" style="714" customWidth="1"/>
    <col min="36" max="36" width="3.140625" style="714" customWidth="1"/>
    <col min="37" max="38" width="2.7109375" style="714" customWidth="1"/>
    <col min="39" max="40" width="0.85546875" style="714" customWidth="1"/>
    <col min="41" max="41" width="1" style="714" customWidth="1"/>
    <col min="42" max="42" width="18.85546875" style="714" bestFit="1" customWidth="1"/>
    <col min="43" max="43" width="16.42578125" style="714" bestFit="1" customWidth="1"/>
    <col min="44" max="44" width="15.7109375" style="714" bestFit="1" customWidth="1"/>
    <col min="45" max="45" width="16.42578125" style="714" bestFit="1" customWidth="1"/>
    <col min="46" max="46" width="17.42578125" style="714" bestFit="1" customWidth="1"/>
    <col min="47" max="47" width="17.7109375" style="714" customWidth="1"/>
    <col min="48" max="48" width="17.42578125" style="728" bestFit="1" customWidth="1"/>
    <col min="49" max="49" width="16.42578125" style="714" bestFit="1" customWidth="1"/>
    <col min="50" max="50" width="15.7109375" style="727" bestFit="1" customWidth="1"/>
    <col min="51" max="51" width="13.85546875" style="714" bestFit="1" customWidth="1"/>
    <col min="52" max="52" width="15.7109375" style="714" bestFit="1" customWidth="1"/>
    <col min="53" max="53" width="12.5703125" style="714" bestFit="1" customWidth="1"/>
    <col min="54" max="54" width="12.85546875" style="714" bestFit="1" customWidth="1"/>
    <col min="55" max="55" width="0.5703125" style="714" customWidth="1"/>
    <col min="56" max="16384" width="11.42578125" style="714"/>
  </cols>
  <sheetData>
    <row r="1" spans="1:54" ht="4.3499999999999996" customHeight="1" x14ac:dyDescent="0.25"/>
    <row r="2" spans="1:54" ht="4.3499999999999996" customHeight="1" x14ac:dyDescent="0.25">
      <c r="A2" s="1145"/>
      <c r="B2" s="1145"/>
      <c r="C2" s="1145"/>
      <c r="D2" s="1145"/>
      <c r="E2" s="1145"/>
      <c r="F2" s="1145"/>
      <c r="G2" s="1145"/>
      <c r="H2" s="1145"/>
      <c r="I2" s="1145"/>
      <c r="J2" s="1145"/>
    </row>
    <row r="3" spans="1:54" ht="14.1" customHeight="1" x14ac:dyDescent="0.25">
      <c r="A3" s="1145"/>
      <c r="B3" s="1145"/>
      <c r="C3" s="1145"/>
      <c r="D3" s="1145"/>
      <c r="E3" s="1145"/>
      <c r="F3" s="1145"/>
      <c r="G3" s="1145"/>
      <c r="H3" s="1145"/>
      <c r="I3" s="1145"/>
      <c r="J3" s="1145"/>
      <c r="M3" s="1146" t="s">
        <v>422</v>
      </c>
      <c r="N3" s="1145"/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D3" s="1147" t="s">
        <v>246</v>
      </c>
      <c r="AE3" s="1145"/>
      <c r="AF3" s="1145"/>
      <c r="AG3" s="1145"/>
      <c r="AH3" s="1145"/>
      <c r="AI3" s="1145"/>
      <c r="AJ3" s="1145"/>
      <c r="AK3" s="1145"/>
      <c r="AL3" s="1145"/>
      <c r="AM3" s="1145"/>
      <c r="AO3" s="1148" t="s">
        <v>424</v>
      </c>
      <c r="AP3" s="1145"/>
      <c r="AQ3" s="1145"/>
      <c r="AR3" s="1145"/>
      <c r="AS3" s="1145"/>
    </row>
    <row r="4" spans="1:54" ht="7.15" customHeight="1" x14ac:dyDescent="0.25">
      <c r="A4" s="1145"/>
      <c r="B4" s="1145"/>
      <c r="C4" s="1145"/>
      <c r="D4" s="1145"/>
      <c r="E4" s="1145"/>
      <c r="F4" s="1145"/>
      <c r="G4" s="1145"/>
      <c r="H4" s="1145"/>
      <c r="I4" s="1145"/>
      <c r="J4" s="1145"/>
      <c r="M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</row>
    <row r="5" spans="1:54" ht="28.35" customHeight="1" x14ac:dyDescent="0.25">
      <c r="A5" s="1145"/>
      <c r="B5" s="1145"/>
      <c r="C5" s="1145"/>
      <c r="D5" s="1145"/>
      <c r="E5" s="1145"/>
      <c r="F5" s="1145"/>
      <c r="G5" s="1145"/>
      <c r="H5" s="1145"/>
      <c r="I5" s="1145"/>
      <c r="J5" s="1145"/>
      <c r="M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D5" s="1149" t="s">
        <v>247</v>
      </c>
      <c r="AE5" s="1145"/>
      <c r="AF5" s="1145"/>
      <c r="AG5" s="1145"/>
      <c r="AH5" s="1145"/>
      <c r="AI5" s="1145"/>
      <c r="AJ5" s="1145"/>
      <c r="AK5" s="1145"/>
      <c r="AL5" s="1145"/>
      <c r="AM5" s="1145"/>
      <c r="AO5" s="1150" t="s">
        <v>248</v>
      </c>
      <c r="AP5" s="1145"/>
      <c r="AQ5" s="1145"/>
      <c r="AR5" s="1145"/>
      <c r="AS5" s="1145"/>
    </row>
    <row r="6" spans="1:54" ht="2.85" customHeight="1" x14ac:dyDescent="0.25">
      <c r="A6" s="1145"/>
      <c r="B6" s="1145"/>
      <c r="C6" s="1145"/>
      <c r="D6" s="1145"/>
      <c r="E6" s="1145"/>
      <c r="F6" s="1145"/>
      <c r="G6" s="1145"/>
      <c r="H6" s="1145"/>
      <c r="I6" s="1145"/>
      <c r="J6" s="1145"/>
      <c r="AD6" s="1145"/>
      <c r="AE6" s="1145"/>
      <c r="AF6" s="1145"/>
      <c r="AG6" s="1145"/>
      <c r="AH6" s="1145"/>
      <c r="AI6" s="1145"/>
      <c r="AJ6" s="1145"/>
      <c r="AK6" s="1145"/>
      <c r="AL6" s="1145"/>
      <c r="AM6" s="1145"/>
      <c r="AO6" s="1145"/>
      <c r="AP6" s="1145"/>
      <c r="AQ6" s="1145"/>
      <c r="AR6" s="1145"/>
      <c r="AS6" s="1145"/>
    </row>
    <row r="7" spans="1:54" x14ac:dyDescent="0.25"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O7" s="1145"/>
      <c r="AP7" s="1145"/>
      <c r="AQ7" s="1145"/>
      <c r="AR7" s="1145"/>
      <c r="AS7" s="1145"/>
    </row>
    <row r="8" spans="1:54" ht="7.15" customHeight="1" x14ac:dyDescent="0.25"/>
    <row r="9" spans="1:54" ht="14.1" customHeight="1" x14ac:dyDescent="0.25">
      <c r="AD9" s="1149" t="s">
        <v>249</v>
      </c>
      <c r="AE9" s="1145"/>
      <c r="AF9" s="1145"/>
      <c r="AG9" s="1145"/>
      <c r="AH9" s="1145"/>
      <c r="AI9" s="1145"/>
      <c r="AJ9" s="1145"/>
      <c r="AK9" s="1145"/>
      <c r="AL9" s="1145"/>
      <c r="AM9" s="1145"/>
      <c r="AO9" s="1150" t="s">
        <v>937</v>
      </c>
      <c r="AP9" s="1145"/>
      <c r="AQ9" s="1145"/>
      <c r="AR9" s="1145"/>
      <c r="AS9" s="1145"/>
    </row>
    <row r="10" spans="1:54" ht="0" hidden="1" customHeight="1" x14ac:dyDescent="0.25">
      <c r="AV10" s="714"/>
      <c r="AX10" s="714"/>
    </row>
    <row r="11" spans="1:54" ht="19.899999999999999" customHeight="1" x14ac:dyDescent="0.25"/>
    <row r="12" spans="1:54" ht="0" hidden="1" customHeight="1" x14ac:dyDescent="0.25">
      <c r="AV12" s="714"/>
      <c r="AX12" s="714"/>
    </row>
    <row r="13" spans="1:54" ht="8.4499999999999993" customHeight="1" x14ac:dyDescent="0.25"/>
    <row r="14" spans="1:54" x14ac:dyDescent="0.25">
      <c r="A14" s="1155" t="s">
        <v>250</v>
      </c>
      <c r="B14" s="1137"/>
      <c r="C14" s="1137"/>
      <c r="D14" s="1137"/>
      <c r="E14" s="1138"/>
      <c r="F14" s="1156" t="s">
        <v>423</v>
      </c>
      <c r="G14" s="1137"/>
      <c r="H14" s="1138"/>
      <c r="I14" s="1155" t="s">
        <v>251</v>
      </c>
      <c r="J14" s="1137"/>
      <c r="K14" s="1137"/>
      <c r="L14" s="1137"/>
      <c r="M14" s="1137"/>
      <c r="N14" s="1137"/>
      <c r="O14" s="1137"/>
      <c r="P14" s="1138"/>
      <c r="Q14" s="1157" t="s">
        <v>252</v>
      </c>
      <c r="R14" s="1137"/>
      <c r="S14" s="1137"/>
      <c r="T14" s="1137"/>
      <c r="U14" s="1137"/>
      <c r="V14" s="1137"/>
      <c r="W14" s="1138"/>
      <c r="X14" s="1155" t="s">
        <v>253</v>
      </c>
      <c r="Y14" s="1137"/>
      <c r="Z14" s="1137"/>
      <c r="AA14" s="1137"/>
      <c r="AB14" s="1137"/>
      <c r="AC14" s="1137"/>
      <c r="AD14" s="1138"/>
      <c r="AE14" s="1157" t="s">
        <v>938</v>
      </c>
      <c r="AF14" s="1137"/>
      <c r="AG14" s="1137"/>
      <c r="AH14" s="1137"/>
      <c r="AI14" s="1137"/>
      <c r="AJ14" s="1138"/>
      <c r="AK14" s="713" t="s">
        <v>244</v>
      </c>
      <c r="AL14" s="713" t="s">
        <v>244</v>
      </c>
      <c r="AM14" s="1080" t="s">
        <v>244</v>
      </c>
      <c r="AN14" s="1145"/>
      <c r="AO14" s="1145"/>
      <c r="AP14" s="713" t="s">
        <v>244</v>
      </c>
      <c r="AQ14" s="713" t="s">
        <v>244</v>
      </c>
      <c r="AR14" s="713" t="s">
        <v>244</v>
      </c>
      <c r="AS14" s="713" t="s">
        <v>244</v>
      </c>
      <c r="AT14" s="713" t="s">
        <v>244</v>
      </c>
      <c r="AU14" s="713" t="s">
        <v>244</v>
      </c>
      <c r="AV14" s="371" t="s">
        <v>244</v>
      </c>
      <c r="AW14" s="713" t="s">
        <v>244</v>
      </c>
      <c r="AX14" s="811" t="s">
        <v>244</v>
      </c>
      <c r="AY14" s="713" t="s">
        <v>244</v>
      </c>
      <c r="AZ14" s="713" t="s">
        <v>244</v>
      </c>
      <c r="BA14" s="713" t="s">
        <v>244</v>
      </c>
      <c r="BB14" s="713" t="s">
        <v>244</v>
      </c>
    </row>
    <row r="15" spans="1:54" x14ac:dyDescent="0.25">
      <c r="A15" s="1151" t="s">
        <v>254</v>
      </c>
      <c r="B15" s="1137"/>
      <c r="C15" s="1137"/>
      <c r="D15" s="1137"/>
      <c r="E15" s="1137"/>
      <c r="F15" s="1138"/>
      <c r="G15" s="1152" t="s">
        <v>248</v>
      </c>
      <c r="H15" s="1137"/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8"/>
      <c r="AH15" s="718" t="s">
        <v>244</v>
      </c>
      <c r="AI15" s="718" t="s">
        <v>244</v>
      </c>
      <c r="AJ15" s="718" t="s">
        <v>244</v>
      </c>
      <c r="AK15" s="718" t="s">
        <v>244</v>
      </c>
      <c r="AL15" s="718" t="s">
        <v>244</v>
      </c>
      <c r="AM15" s="1153" t="s">
        <v>244</v>
      </c>
      <c r="AN15" s="1154"/>
      <c r="AO15" s="1154"/>
      <c r="AP15" s="713" t="s">
        <v>244</v>
      </c>
      <c r="AQ15" s="713" t="s">
        <v>244</v>
      </c>
      <c r="AR15" s="713" t="s">
        <v>244</v>
      </c>
      <c r="AS15" s="713" t="s">
        <v>244</v>
      </c>
      <c r="AT15" s="713" t="s">
        <v>244</v>
      </c>
      <c r="AU15" s="713" t="s">
        <v>244</v>
      </c>
      <c r="AV15" s="371" t="s">
        <v>244</v>
      </c>
      <c r="AW15" s="713" t="s">
        <v>244</v>
      </c>
      <c r="AX15" s="811" t="s">
        <v>244</v>
      </c>
      <c r="AY15" s="713" t="s">
        <v>244</v>
      </c>
      <c r="AZ15" s="713" t="s">
        <v>244</v>
      </c>
      <c r="BA15" s="713" t="s">
        <v>244</v>
      </c>
      <c r="BB15" s="713" t="s">
        <v>244</v>
      </c>
    </row>
    <row r="16" spans="1:54" x14ac:dyDescent="0.25">
      <c r="A16" s="1151" t="s">
        <v>671</v>
      </c>
      <c r="B16" s="1137"/>
      <c r="C16" s="1137"/>
      <c r="D16" s="1137"/>
      <c r="E16" s="1137"/>
      <c r="F16" s="1137"/>
      <c r="G16" s="1138"/>
      <c r="H16" s="1152" t="s">
        <v>672</v>
      </c>
      <c r="I16" s="1137"/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8"/>
      <c r="AP16" s="713" t="s">
        <v>244</v>
      </c>
      <c r="AQ16" s="713" t="s">
        <v>244</v>
      </c>
      <c r="AR16" s="713" t="s">
        <v>244</v>
      </c>
      <c r="AS16" s="713" t="s">
        <v>244</v>
      </c>
      <c r="AT16" s="291">
        <f>+AT18-AT27</f>
        <v>678453369</v>
      </c>
      <c r="AU16" s="713" t="s">
        <v>244</v>
      </c>
      <c r="AV16" s="371" t="s">
        <v>244</v>
      </c>
      <c r="AW16" s="713" t="s">
        <v>244</v>
      </c>
      <c r="AX16" s="811" t="s">
        <v>244</v>
      </c>
      <c r="AY16" s="713" t="s">
        <v>244</v>
      </c>
      <c r="AZ16" s="713" t="s">
        <v>244</v>
      </c>
      <c r="BA16" s="713" t="s">
        <v>244</v>
      </c>
      <c r="BB16" s="713" t="s">
        <v>244</v>
      </c>
    </row>
    <row r="17" spans="1:56" ht="82.5" x14ac:dyDescent="0.25">
      <c r="A17" s="719"/>
      <c r="B17" s="716"/>
      <c r="C17" s="716"/>
      <c r="D17" s="716"/>
      <c r="E17" s="716"/>
      <c r="F17" s="716"/>
      <c r="G17" s="717"/>
      <c r="H17" s="715"/>
      <c r="I17" s="716"/>
      <c r="J17" s="716"/>
      <c r="K17" s="716"/>
      <c r="L17" s="716"/>
      <c r="M17" s="716"/>
      <c r="N17" s="716"/>
      <c r="O17" s="716"/>
      <c r="P17" s="716"/>
      <c r="Q17" s="716"/>
      <c r="R17" s="716"/>
      <c r="S17" s="716"/>
      <c r="T17" s="716"/>
      <c r="U17" s="716"/>
      <c r="V17" s="716"/>
      <c r="W17" s="716"/>
      <c r="X17" s="716"/>
      <c r="Y17" s="716"/>
      <c r="Z17" s="716"/>
      <c r="AA17" s="716"/>
      <c r="AB17" s="716"/>
      <c r="AC17" s="716"/>
      <c r="AD17" s="716"/>
      <c r="AE17" s="716"/>
      <c r="AF17" s="716"/>
      <c r="AG17" s="716"/>
      <c r="AH17" s="716"/>
      <c r="AI17" s="716"/>
      <c r="AJ17" s="716"/>
      <c r="AK17" s="716"/>
      <c r="AL17" s="716"/>
      <c r="AM17" s="716"/>
      <c r="AN17" s="716"/>
      <c r="AO17" s="717"/>
      <c r="AP17" s="731" t="s">
        <v>268</v>
      </c>
      <c r="AQ17" s="731" t="s">
        <v>269</v>
      </c>
      <c r="AR17" s="731" t="s">
        <v>270</v>
      </c>
      <c r="AS17" s="731" t="s">
        <v>271</v>
      </c>
      <c r="AT17" s="731" t="s">
        <v>272</v>
      </c>
      <c r="AU17" s="731" t="s">
        <v>273</v>
      </c>
      <c r="AV17" s="800" t="s">
        <v>274</v>
      </c>
      <c r="AW17" s="731" t="s">
        <v>275</v>
      </c>
      <c r="AX17" s="812" t="s">
        <v>276</v>
      </c>
      <c r="AY17" s="731" t="s">
        <v>277</v>
      </c>
      <c r="AZ17" s="731" t="s">
        <v>278</v>
      </c>
      <c r="BA17" s="731" t="s">
        <v>279</v>
      </c>
      <c r="BB17" s="731" t="s">
        <v>280</v>
      </c>
      <c r="BD17" s="731" t="s">
        <v>934</v>
      </c>
    </row>
    <row r="18" spans="1:56" ht="16.5" x14ac:dyDescent="0.25">
      <c r="A18" s="719"/>
      <c r="B18" s="716"/>
      <c r="C18" s="716"/>
      <c r="D18" s="716"/>
      <c r="E18" s="716"/>
      <c r="F18" s="716"/>
      <c r="G18" s="717"/>
      <c r="H18" s="715"/>
      <c r="I18" s="716"/>
      <c r="J18" s="716"/>
      <c r="K18" s="716"/>
      <c r="L18" s="716"/>
      <c r="M18" s="716"/>
      <c r="N18" s="716"/>
      <c r="O18" s="716"/>
      <c r="P18" s="716"/>
      <c r="Q18" s="716"/>
      <c r="R18" s="716"/>
      <c r="S18" s="716"/>
      <c r="T18" s="716"/>
      <c r="U18" s="716"/>
      <c r="V18" s="716"/>
      <c r="W18" s="716"/>
      <c r="X18" s="716"/>
      <c r="Y18" s="716"/>
      <c r="Z18" s="716"/>
      <c r="AA18" s="716"/>
      <c r="AB18" s="716"/>
      <c r="AC18" s="716"/>
      <c r="AD18" s="716"/>
      <c r="AE18" s="716"/>
      <c r="AF18" s="716"/>
      <c r="AG18" s="716"/>
      <c r="AH18" s="716"/>
      <c r="AI18" s="716"/>
      <c r="AJ18" s="716"/>
      <c r="AK18" s="716"/>
      <c r="AL18" s="716"/>
      <c r="AM18" s="716"/>
      <c r="AN18" s="716"/>
      <c r="AO18" s="717"/>
      <c r="AP18" s="732">
        <f>+AP33</f>
        <v>181769016667</v>
      </c>
      <c r="AQ18" s="732">
        <f t="shared" ref="AQ18:BC18" si="0">+AQ33</f>
        <v>0</v>
      </c>
      <c r="AR18" s="732">
        <f t="shared" si="0"/>
        <v>198245001</v>
      </c>
      <c r="AS18" s="732">
        <f t="shared" si="0"/>
        <v>-9382000000</v>
      </c>
      <c r="AT18" s="732">
        <f t="shared" si="0"/>
        <v>12647983473</v>
      </c>
      <c r="AU18" s="732">
        <f t="shared" si="0"/>
        <v>-12647983473</v>
      </c>
      <c r="AV18" s="801">
        <f t="shared" si="0"/>
        <v>12925517413</v>
      </c>
      <c r="AW18" s="732">
        <f t="shared" si="0"/>
        <v>-277533940</v>
      </c>
      <c r="AX18" s="813">
        <f t="shared" si="0"/>
        <v>12925517413</v>
      </c>
      <c r="AY18" s="732">
        <f t="shared" si="0"/>
        <v>0</v>
      </c>
      <c r="AZ18" s="732">
        <f t="shared" si="0"/>
        <v>12925517413</v>
      </c>
      <c r="BA18" s="732">
        <f t="shared" si="0"/>
        <v>0</v>
      </c>
      <c r="BB18" s="732">
        <f t="shared" si="0"/>
        <v>4687023</v>
      </c>
      <c r="BC18" s="732">
        <f t="shared" si="0"/>
        <v>0</v>
      </c>
      <c r="BD18" s="733">
        <f t="shared" ref="BD18:BD23" si="1">+AT18/AP18</f>
        <v>6.9582724850027922E-2</v>
      </c>
    </row>
    <row r="19" spans="1:56" ht="16.5" x14ac:dyDescent="0.25">
      <c r="A19" s="719"/>
      <c r="B19" s="716"/>
      <c r="C19" s="716"/>
      <c r="D19" s="716"/>
      <c r="E19" s="716"/>
      <c r="F19" s="716"/>
      <c r="G19" s="717"/>
      <c r="H19" s="715"/>
      <c r="I19" s="716"/>
      <c r="J19" s="716"/>
      <c r="K19" s="716"/>
      <c r="L19" s="716"/>
      <c r="M19" s="716"/>
      <c r="N19" s="716"/>
      <c r="O19" s="716"/>
      <c r="P19" s="716"/>
      <c r="Q19" s="716"/>
      <c r="R19" s="716"/>
      <c r="S19" s="716"/>
      <c r="T19" s="716"/>
      <c r="U19" s="716"/>
      <c r="V19" s="716"/>
      <c r="W19" s="716"/>
      <c r="X19" s="716"/>
      <c r="Y19" s="716"/>
      <c r="Z19" s="716"/>
      <c r="AA19" s="716"/>
      <c r="AB19" s="716"/>
      <c r="AC19" s="716"/>
      <c r="AD19" s="716"/>
      <c r="AE19" s="716"/>
      <c r="AF19" s="716"/>
      <c r="AG19" s="716"/>
      <c r="AH19" s="716"/>
      <c r="AI19" s="716"/>
      <c r="AJ19" s="716"/>
      <c r="AK19" s="716"/>
      <c r="AL19" s="716"/>
      <c r="AM19" s="716"/>
      <c r="AN19" s="716"/>
      <c r="AO19" s="717"/>
      <c r="AP19" s="734">
        <f>+AP71+AP72</f>
        <v>18606500000</v>
      </c>
      <c r="AQ19" s="734">
        <f t="shared" ref="AQ19:BC19" si="2">+AQ71+AQ72</f>
        <v>994243316</v>
      </c>
      <c r="AR19" s="734">
        <f t="shared" si="2"/>
        <v>2391124717.8199997</v>
      </c>
      <c r="AS19" s="734">
        <f t="shared" si="2"/>
        <v>-145000000</v>
      </c>
      <c r="AT19" s="734">
        <f t="shared" si="2"/>
        <v>1332044068</v>
      </c>
      <c r="AU19" s="734">
        <f t="shared" si="2"/>
        <v>-337800752</v>
      </c>
      <c r="AV19" s="802">
        <f t="shared" si="2"/>
        <v>1080850506.0599999</v>
      </c>
      <c r="AW19" s="734">
        <f t="shared" si="2"/>
        <v>251193561.94</v>
      </c>
      <c r="AX19" s="814">
        <f t="shared" si="2"/>
        <v>1116065397.0599999</v>
      </c>
      <c r="AY19" s="734">
        <f t="shared" si="2"/>
        <v>-35214891</v>
      </c>
      <c r="AZ19" s="734">
        <f t="shared" si="2"/>
        <v>1101684355.2</v>
      </c>
      <c r="BA19" s="734">
        <f t="shared" si="2"/>
        <v>14381041.859999999</v>
      </c>
      <c r="BB19" s="734">
        <f t="shared" si="2"/>
        <v>2964100</v>
      </c>
      <c r="BC19" s="734">
        <f t="shared" si="2"/>
        <v>0</v>
      </c>
      <c r="BD19" s="736">
        <f t="shared" si="1"/>
        <v>7.1590254373471635E-2</v>
      </c>
    </row>
    <row r="20" spans="1:56" ht="16.5" x14ac:dyDescent="0.25">
      <c r="A20" s="719"/>
      <c r="B20" s="716"/>
      <c r="C20" s="716"/>
      <c r="D20" s="716"/>
      <c r="E20" s="716"/>
      <c r="F20" s="716"/>
      <c r="G20" s="717"/>
      <c r="H20" s="715"/>
      <c r="I20" s="716"/>
      <c r="J20" s="716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  <c r="AK20" s="716"/>
      <c r="AL20" s="716"/>
      <c r="AM20" s="716"/>
      <c r="AN20" s="716"/>
      <c r="AO20" s="717"/>
      <c r="AP20" s="734">
        <f>+AP170+AP171+AP172</f>
        <v>279327270912</v>
      </c>
      <c r="AQ20" s="734">
        <f t="shared" ref="AQ20:BB20" si="3">+AQ170+AQ171+AQ172</f>
        <v>1588141455</v>
      </c>
      <c r="AR20" s="734">
        <f t="shared" si="3"/>
        <v>48678347375</v>
      </c>
      <c r="AS20" s="734">
        <f t="shared" si="3"/>
        <v>-10390170912</v>
      </c>
      <c r="AT20" s="734">
        <f t="shared" si="3"/>
        <v>3752193183</v>
      </c>
      <c r="AU20" s="734">
        <f t="shared" si="3"/>
        <v>-2164051728</v>
      </c>
      <c r="AV20" s="802">
        <f t="shared" si="3"/>
        <v>18044145763</v>
      </c>
      <c r="AW20" s="734">
        <f t="shared" si="3"/>
        <v>-14291952580</v>
      </c>
      <c r="AX20" s="814">
        <f t="shared" si="3"/>
        <v>17959477940</v>
      </c>
      <c r="AY20" s="734">
        <f t="shared" si="3"/>
        <v>84667823</v>
      </c>
      <c r="AZ20" s="734">
        <f t="shared" si="3"/>
        <v>17959477940</v>
      </c>
      <c r="BA20" s="734">
        <f t="shared" si="3"/>
        <v>0</v>
      </c>
      <c r="BB20" s="734">
        <f t="shared" si="3"/>
        <v>5082000</v>
      </c>
      <c r="BC20" s="735"/>
      <c r="BD20" s="736">
        <f t="shared" si="1"/>
        <v>1.3432964030862925E-2</v>
      </c>
    </row>
    <row r="21" spans="1:56" ht="16.5" x14ac:dyDescent="0.25">
      <c r="A21" s="719"/>
      <c r="B21" s="716"/>
      <c r="C21" s="716"/>
      <c r="D21" s="716"/>
      <c r="E21" s="716"/>
      <c r="F21" s="716"/>
      <c r="G21" s="717"/>
      <c r="H21" s="715"/>
      <c r="I21" s="716"/>
      <c r="J21" s="716"/>
      <c r="K21" s="716"/>
      <c r="L21" s="716"/>
      <c r="M21" s="716"/>
      <c r="N21" s="716"/>
      <c r="O21" s="716"/>
      <c r="P21" s="716"/>
      <c r="Q21" s="716"/>
      <c r="R21" s="716"/>
      <c r="S21" s="716"/>
      <c r="T21" s="716"/>
      <c r="U21" s="716"/>
      <c r="V21" s="716"/>
      <c r="W21" s="716"/>
      <c r="X21" s="716"/>
      <c r="Y21" s="716"/>
      <c r="Z21" s="716"/>
      <c r="AA21" s="716"/>
      <c r="AB21" s="716"/>
      <c r="AC21" s="716"/>
      <c r="AD21" s="716"/>
      <c r="AE21" s="716"/>
      <c r="AF21" s="716"/>
      <c r="AG21" s="716"/>
      <c r="AH21" s="716"/>
      <c r="AI21" s="716"/>
      <c r="AJ21" s="716"/>
      <c r="AK21" s="716"/>
      <c r="AL21" s="716"/>
      <c r="AM21" s="716"/>
      <c r="AN21" s="716"/>
      <c r="AO21" s="717"/>
      <c r="AP21" s="737">
        <f>+SUM(AP18:AP20)</f>
        <v>479702787579</v>
      </c>
      <c r="AQ21" s="737">
        <f t="shared" ref="AQ21:BB21" si="4">+SUM(AQ18:AQ20)</f>
        <v>2582384771</v>
      </c>
      <c r="AR21" s="737">
        <f t="shared" si="4"/>
        <v>51267717093.82</v>
      </c>
      <c r="AS21" s="737">
        <f t="shared" si="4"/>
        <v>-19917170912</v>
      </c>
      <c r="AT21" s="737">
        <f t="shared" si="4"/>
        <v>17732220724</v>
      </c>
      <c r="AU21" s="737">
        <f t="shared" si="4"/>
        <v>-15149835953</v>
      </c>
      <c r="AV21" s="803">
        <f t="shared" si="4"/>
        <v>32050513682.059998</v>
      </c>
      <c r="AW21" s="737">
        <f t="shared" si="4"/>
        <v>-14318292958.059999</v>
      </c>
      <c r="AX21" s="815">
        <f t="shared" si="4"/>
        <v>32001060750.059998</v>
      </c>
      <c r="AY21" s="737">
        <f t="shared" si="4"/>
        <v>49452932</v>
      </c>
      <c r="AZ21" s="737">
        <f t="shared" si="4"/>
        <v>31986679708.200001</v>
      </c>
      <c r="BA21" s="737">
        <f t="shared" si="4"/>
        <v>14381041.859999999</v>
      </c>
      <c r="BB21" s="737">
        <f t="shared" si="4"/>
        <v>12733123</v>
      </c>
      <c r="BD21" s="738">
        <f t="shared" si="1"/>
        <v>3.6965014969982356E-2</v>
      </c>
    </row>
    <row r="22" spans="1:56" ht="16.5" x14ac:dyDescent="0.25">
      <c r="A22" s="719"/>
      <c r="B22" s="716"/>
      <c r="C22" s="716"/>
      <c r="D22" s="716"/>
      <c r="E22" s="716"/>
      <c r="F22" s="716"/>
      <c r="G22" s="717"/>
      <c r="H22" s="715"/>
      <c r="I22" s="716"/>
      <c r="J22" s="716"/>
      <c r="K22" s="716"/>
      <c r="L22" s="716"/>
      <c r="M22" s="716"/>
      <c r="N22" s="716"/>
      <c r="O22" s="716"/>
      <c r="P22" s="716"/>
      <c r="Q22" s="716"/>
      <c r="R22" s="716"/>
      <c r="S22" s="716"/>
      <c r="T22" s="716"/>
      <c r="U22" s="716"/>
      <c r="V22" s="716"/>
      <c r="W22" s="716"/>
      <c r="X22" s="716"/>
      <c r="Y22" s="716"/>
      <c r="Z22" s="716"/>
      <c r="AA22" s="716"/>
      <c r="AB22" s="716"/>
      <c r="AC22" s="716"/>
      <c r="AD22" s="716"/>
      <c r="AE22" s="716"/>
      <c r="AF22" s="716"/>
      <c r="AG22" s="716"/>
      <c r="AH22" s="716"/>
      <c r="AI22" s="716"/>
      <c r="AJ22" s="716"/>
      <c r="AK22" s="716"/>
      <c r="AL22" s="716"/>
      <c r="AM22" s="716"/>
      <c r="AN22" s="716"/>
      <c r="AO22" s="717"/>
      <c r="AP22" s="734">
        <f>+AP192+AP193+AP194</f>
        <v>51956165822</v>
      </c>
      <c r="AQ22" s="734">
        <f t="shared" ref="AQ22:BC22" si="5">+AQ192+AQ193+AQ194</f>
        <v>7361938829</v>
      </c>
      <c r="AR22" s="734">
        <f t="shared" si="5"/>
        <v>6577112845</v>
      </c>
      <c r="AS22" s="734">
        <f t="shared" si="5"/>
        <v>-17520420000</v>
      </c>
      <c r="AT22" s="734">
        <f t="shared" si="5"/>
        <v>695335975</v>
      </c>
      <c r="AU22" s="734">
        <f t="shared" si="5"/>
        <v>6666602854</v>
      </c>
      <c r="AV22" s="802">
        <f t="shared" si="5"/>
        <v>1419079508.4100001</v>
      </c>
      <c r="AW22" s="734">
        <f t="shared" si="5"/>
        <v>-723743533.40999997</v>
      </c>
      <c r="AX22" s="814">
        <f t="shared" si="5"/>
        <v>1391309251.4100001</v>
      </c>
      <c r="AY22" s="734">
        <f t="shared" si="5"/>
        <v>27770257</v>
      </c>
      <c r="AZ22" s="734">
        <f t="shared" si="5"/>
        <v>1391309251.4100001</v>
      </c>
      <c r="BA22" s="734">
        <f t="shared" si="5"/>
        <v>0</v>
      </c>
      <c r="BB22" s="734">
        <f t="shared" si="5"/>
        <v>920000</v>
      </c>
      <c r="BC22" s="734">
        <f t="shared" si="5"/>
        <v>0</v>
      </c>
      <c r="BD22" s="736">
        <f t="shared" si="1"/>
        <v>1.3383127180365785E-2</v>
      </c>
    </row>
    <row r="23" spans="1:56" ht="16.5" x14ac:dyDescent="0.25">
      <c r="A23" s="719"/>
      <c r="B23" s="716"/>
      <c r="C23" s="716"/>
      <c r="D23" s="716"/>
      <c r="E23" s="716"/>
      <c r="F23" s="716"/>
      <c r="G23" s="717"/>
      <c r="H23" s="715"/>
      <c r="I23" s="716"/>
      <c r="J23" s="716"/>
      <c r="K23" s="716"/>
      <c r="L23" s="716"/>
      <c r="M23" s="716"/>
      <c r="N23" s="716"/>
      <c r="O23" s="716"/>
      <c r="P23" s="716"/>
      <c r="Q23" s="716"/>
      <c r="R23" s="716"/>
      <c r="S23" s="716"/>
      <c r="T23" s="716"/>
      <c r="U23" s="716"/>
      <c r="V23" s="716"/>
      <c r="W23" s="716"/>
      <c r="X23" s="716"/>
      <c r="Y23" s="716"/>
      <c r="Z23" s="716"/>
      <c r="AA23" s="716"/>
      <c r="AB23" s="716"/>
      <c r="AC23" s="716"/>
      <c r="AD23" s="716"/>
      <c r="AE23" s="716"/>
      <c r="AF23" s="716"/>
      <c r="AG23" s="716"/>
      <c r="AH23" s="716"/>
      <c r="AI23" s="716"/>
      <c r="AJ23" s="716"/>
      <c r="AK23" s="716"/>
      <c r="AL23" s="716"/>
      <c r="AM23" s="716"/>
      <c r="AN23" s="716"/>
      <c r="AO23" s="717"/>
      <c r="AP23" s="737">
        <f>+AP21+AP22</f>
        <v>531658953401</v>
      </c>
      <c r="AQ23" s="737">
        <f t="shared" ref="AQ23:BB23" si="6">+AQ21+AQ22</f>
        <v>9944323600</v>
      </c>
      <c r="AR23" s="737">
        <f t="shared" si="6"/>
        <v>57844829938.82</v>
      </c>
      <c r="AS23" s="737">
        <f t="shared" si="6"/>
        <v>-37437590912</v>
      </c>
      <c r="AT23" s="737">
        <f t="shared" si="6"/>
        <v>18427556699</v>
      </c>
      <c r="AU23" s="737">
        <f t="shared" si="6"/>
        <v>-8483233099</v>
      </c>
      <c r="AV23" s="803">
        <f t="shared" si="6"/>
        <v>33469593190.469997</v>
      </c>
      <c r="AW23" s="737">
        <f t="shared" si="6"/>
        <v>-15042036491.469999</v>
      </c>
      <c r="AX23" s="815">
        <f t="shared" si="6"/>
        <v>33392370001.469997</v>
      </c>
      <c r="AY23" s="737">
        <f t="shared" si="6"/>
        <v>77223189</v>
      </c>
      <c r="AZ23" s="737">
        <f t="shared" si="6"/>
        <v>33377988959.610001</v>
      </c>
      <c r="BA23" s="737">
        <f t="shared" si="6"/>
        <v>14381041.859999999</v>
      </c>
      <c r="BB23" s="737">
        <f t="shared" si="6"/>
        <v>13653123</v>
      </c>
      <c r="BD23" s="738">
        <f t="shared" si="1"/>
        <v>3.4660484096279566E-2</v>
      </c>
    </row>
    <row r="24" spans="1:56" ht="16.5" x14ac:dyDescent="0.25">
      <c r="A24" s="719"/>
      <c r="B24" s="716"/>
      <c r="C24" s="716"/>
      <c r="D24" s="716"/>
      <c r="E24" s="716"/>
      <c r="F24" s="716"/>
      <c r="G24" s="717"/>
      <c r="H24" s="715"/>
      <c r="I24" s="716"/>
      <c r="J24" s="716"/>
      <c r="K24" s="716"/>
      <c r="L24" s="716"/>
      <c r="M24" s="716"/>
      <c r="N24" s="716"/>
      <c r="O24" s="716"/>
      <c r="P24" s="716"/>
      <c r="Q24" s="716"/>
      <c r="R24" s="716"/>
      <c r="S24" s="716"/>
      <c r="T24" s="716"/>
      <c r="U24" s="716"/>
      <c r="V24" s="716"/>
      <c r="W24" s="716"/>
      <c r="X24" s="716"/>
      <c r="Y24" s="716"/>
      <c r="Z24" s="716"/>
      <c r="AA24" s="716"/>
      <c r="AB24" s="716"/>
      <c r="AC24" s="716"/>
      <c r="AD24" s="716"/>
      <c r="AE24" s="716"/>
      <c r="AF24" s="716"/>
      <c r="AG24" s="716"/>
      <c r="AH24" s="716"/>
      <c r="AI24" s="716"/>
      <c r="AJ24" s="716"/>
      <c r="AK24" s="716"/>
      <c r="AL24" s="716"/>
      <c r="AM24" s="716"/>
      <c r="AN24" s="716"/>
      <c r="AO24" s="717"/>
      <c r="AP24" s="743"/>
      <c r="AQ24" s="743" t="e">
        <v>#REF!</v>
      </c>
      <c r="AR24" s="743"/>
      <c r="AS24" s="744"/>
      <c r="AT24" s="743" t="e">
        <v>#REF!</v>
      </c>
      <c r="AU24" s="743" t="e">
        <v>#REF!</v>
      </c>
      <c r="AV24" s="804" t="e">
        <v>#REF!</v>
      </c>
      <c r="AW24" s="743" t="e">
        <v>#REF!</v>
      </c>
      <c r="AX24" s="816"/>
      <c r="AY24" s="743" t="e">
        <v>#REF!</v>
      </c>
      <c r="AZ24" s="743"/>
      <c r="BA24" s="744"/>
      <c r="BB24" s="744"/>
      <c r="BC24" s="739"/>
      <c r="BD24" s="745"/>
    </row>
    <row r="25" spans="1:56" ht="16.5" x14ac:dyDescent="0.25">
      <c r="A25" s="719"/>
      <c r="B25" s="716"/>
      <c r="C25" s="716"/>
      <c r="D25" s="716"/>
      <c r="E25" s="716"/>
      <c r="F25" s="716"/>
      <c r="G25" s="717"/>
      <c r="H25" s="715"/>
      <c r="I25" s="716"/>
      <c r="J25" s="716"/>
      <c r="K25" s="716"/>
      <c r="L25" s="716"/>
      <c r="M25" s="716"/>
      <c r="N25" s="716"/>
      <c r="O25" s="716"/>
      <c r="P25" s="716"/>
      <c r="Q25" s="716"/>
      <c r="R25" s="716"/>
      <c r="S25" s="716"/>
      <c r="T25" s="716"/>
      <c r="U25" s="716"/>
      <c r="V25" s="716"/>
      <c r="W25" s="716"/>
      <c r="X25" s="716"/>
      <c r="Y25" s="716"/>
      <c r="Z25" s="716"/>
      <c r="AA25" s="716"/>
      <c r="AB25" s="716"/>
      <c r="AC25" s="716"/>
      <c r="AD25" s="716"/>
      <c r="AE25" s="716"/>
      <c r="AF25" s="716"/>
      <c r="AG25" s="716"/>
      <c r="AH25" s="716"/>
      <c r="AI25" s="716"/>
      <c r="AJ25" s="716"/>
      <c r="AK25" s="716"/>
      <c r="AL25" s="716"/>
      <c r="AM25" s="716"/>
      <c r="AN25" s="716"/>
      <c r="AO25" s="717"/>
      <c r="AP25" s="743"/>
      <c r="AQ25" s="743" t="e">
        <f t="shared" ref="AQ25:BA25" si="7">+AQ23-AQ24</f>
        <v>#REF!</v>
      </c>
      <c r="AR25" s="743"/>
      <c r="AS25" s="743"/>
      <c r="AT25" s="743" t="e">
        <f t="shared" si="7"/>
        <v>#REF!</v>
      </c>
      <c r="AU25" s="743" t="e">
        <f t="shared" si="7"/>
        <v>#REF!</v>
      </c>
      <c r="AV25" s="804" t="e">
        <f t="shared" si="7"/>
        <v>#REF!</v>
      </c>
      <c r="AW25" s="743" t="e">
        <f t="shared" si="7"/>
        <v>#REF!</v>
      </c>
      <c r="AX25" s="816">
        <f t="shared" si="7"/>
        <v>33392370001.469997</v>
      </c>
      <c r="AY25" s="743" t="e">
        <f t="shared" si="7"/>
        <v>#REF!</v>
      </c>
      <c r="AZ25" s="743">
        <f t="shared" si="7"/>
        <v>33377988959.610001</v>
      </c>
      <c r="BA25" s="743">
        <f t="shared" si="7"/>
        <v>14381041.859999999</v>
      </c>
      <c r="BB25" s="743"/>
      <c r="BC25" s="743">
        <f t="shared" ref="BC25" si="8">+BC23-BC24</f>
        <v>0</v>
      </c>
      <c r="BD25" s="743">
        <f>+BD23-BD24</f>
        <v>3.4660484096279566E-2</v>
      </c>
    </row>
    <row r="26" spans="1:56" x14ac:dyDescent="0.25">
      <c r="A26" s="719"/>
      <c r="B26" s="716"/>
      <c r="C26" s="716"/>
      <c r="D26" s="716"/>
      <c r="E26" s="716"/>
      <c r="F26" s="716"/>
      <c r="G26" s="717"/>
      <c r="H26" s="715"/>
      <c r="I26" s="716"/>
      <c r="J26" s="716"/>
      <c r="K26" s="716"/>
      <c r="L26" s="716"/>
      <c r="M26" s="716"/>
      <c r="N26" s="716"/>
      <c r="O26" s="716"/>
      <c r="P26" s="716"/>
      <c r="Q26" s="716"/>
      <c r="R26" s="716"/>
      <c r="S26" s="716"/>
      <c r="T26" s="716"/>
      <c r="U26" s="716"/>
      <c r="V26" s="716"/>
      <c r="W26" s="716"/>
      <c r="X26" s="716"/>
      <c r="Y26" s="716"/>
      <c r="Z26" s="716"/>
      <c r="AA26" s="716"/>
      <c r="AB26" s="716"/>
      <c r="AC26" s="716"/>
      <c r="AD26" s="716"/>
      <c r="AE26" s="716"/>
      <c r="AF26" s="716"/>
      <c r="AG26" s="716"/>
      <c r="AH26" s="716"/>
      <c r="AI26" s="716"/>
      <c r="AJ26" s="716"/>
      <c r="AK26" s="716"/>
      <c r="AL26" s="716"/>
      <c r="AM26" s="716"/>
      <c r="AN26" s="716"/>
      <c r="AO26" s="717"/>
      <c r="AP26" s="713"/>
      <c r="AQ26" s="713"/>
      <c r="AR26" s="713"/>
      <c r="AS26" s="713"/>
      <c r="AT26" s="713"/>
      <c r="AU26" s="713"/>
      <c r="AV26" s="371"/>
      <c r="AW26" s="713"/>
      <c r="AX26" s="811"/>
      <c r="AY26" s="713"/>
      <c r="AZ26" s="713"/>
      <c r="BA26" s="713"/>
      <c r="BB26" s="713"/>
    </row>
    <row r="27" spans="1:56" x14ac:dyDescent="0.25">
      <c r="A27" s="719"/>
      <c r="B27" s="716"/>
      <c r="C27" s="716"/>
      <c r="D27" s="716"/>
      <c r="E27" s="716"/>
      <c r="F27" s="716"/>
      <c r="G27" s="717"/>
      <c r="H27" s="715"/>
      <c r="I27" s="716"/>
      <c r="J27" s="716"/>
      <c r="K27" s="716"/>
      <c r="L27" s="716"/>
      <c r="M27" s="716"/>
      <c r="N27" s="716"/>
      <c r="O27" s="716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7"/>
      <c r="AP27" s="713"/>
      <c r="AQ27" s="713"/>
      <c r="AR27" s="713"/>
      <c r="AS27" s="713"/>
      <c r="AT27" s="713">
        <v>11969530104</v>
      </c>
      <c r="AU27" s="713"/>
      <c r="AV27" s="371"/>
      <c r="AW27" s="713"/>
      <c r="AX27" s="811"/>
      <c r="AY27" s="713"/>
      <c r="AZ27" s="713"/>
      <c r="BA27" s="713"/>
      <c r="BB27" s="713"/>
    </row>
    <row r="28" spans="1:56" ht="36" x14ac:dyDescent="0.25">
      <c r="A28" s="1136" t="s">
        <v>255</v>
      </c>
      <c r="B28" s="1138"/>
      <c r="C28" s="1140" t="s">
        <v>256</v>
      </c>
      <c r="D28" s="1138"/>
      <c r="E28" s="1136" t="s">
        <v>257</v>
      </c>
      <c r="F28" s="1138"/>
      <c r="G28" s="1136" t="s">
        <v>258</v>
      </c>
      <c r="H28" s="1138"/>
      <c r="I28" s="1136" t="s">
        <v>259</v>
      </c>
      <c r="J28" s="1137"/>
      <c r="K28" s="1138"/>
      <c r="L28" s="1136" t="s">
        <v>260</v>
      </c>
      <c r="M28" s="1137"/>
      <c r="N28" s="1138"/>
      <c r="O28" s="1136" t="s">
        <v>261</v>
      </c>
      <c r="P28" s="1138"/>
      <c r="Q28" s="1136" t="s">
        <v>262</v>
      </c>
      <c r="R28" s="1138"/>
      <c r="S28" s="1136" t="s">
        <v>263</v>
      </c>
      <c r="T28" s="1137"/>
      <c r="U28" s="1137"/>
      <c r="V28" s="1137"/>
      <c r="W28" s="1137"/>
      <c r="X28" s="1137"/>
      <c r="Y28" s="1137"/>
      <c r="Z28" s="1138"/>
      <c r="AA28" s="1136" t="s">
        <v>264</v>
      </c>
      <c r="AB28" s="1137"/>
      <c r="AC28" s="1137"/>
      <c r="AD28" s="1137"/>
      <c r="AE28" s="1138"/>
      <c r="AF28" s="1136" t="s">
        <v>265</v>
      </c>
      <c r="AG28" s="1137"/>
      <c r="AH28" s="1138"/>
      <c r="AI28" s="722" t="s">
        <v>266</v>
      </c>
      <c r="AJ28" s="1136" t="s">
        <v>267</v>
      </c>
      <c r="AK28" s="1137"/>
      <c r="AL28" s="1137"/>
      <c r="AM28" s="1137"/>
      <c r="AN28" s="1137"/>
      <c r="AO28" s="1138"/>
      <c r="AP28" s="722" t="s">
        <v>268</v>
      </c>
      <c r="AQ28" s="722" t="s">
        <v>269</v>
      </c>
      <c r="AR28" s="722" t="s">
        <v>270</v>
      </c>
      <c r="AS28" s="722" t="s">
        <v>271</v>
      </c>
      <c r="AT28" s="722" t="s">
        <v>272</v>
      </c>
      <c r="AU28" s="722" t="s">
        <v>273</v>
      </c>
      <c r="AV28" s="372" t="s">
        <v>274</v>
      </c>
      <c r="AW28" s="722" t="s">
        <v>275</v>
      </c>
      <c r="AX28" s="817" t="s">
        <v>276</v>
      </c>
      <c r="AY28" s="722" t="s">
        <v>277</v>
      </c>
      <c r="AZ28" s="722" t="s">
        <v>278</v>
      </c>
      <c r="BA28" s="722" t="s">
        <v>279</v>
      </c>
      <c r="BB28" s="722" t="s">
        <v>280</v>
      </c>
    </row>
    <row r="29" spans="1:56" hidden="1" x14ac:dyDescent="0.25">
      <c r="A29" s="1233" t="s">
        <v>17</v>
      </c>
      <c r="B29" s="1145"/>
      <c r="C29" s="1233"/>
      <c r="D29" s="1145"/>
      <c r="E29" s="1233"/>
      <c r="F29" s="1145"/>
      <c r="G29" s="1233"/>
      <c r="H29" s="1145"/>
      <c r="I29" s="1233"/>
      <c r="J29" s="1145"/>
      <c r="K29" s="1145"/>
      <c r="L29" s="1233"/>
      <c r="M29" s="1145"/>
      <c r="N29" s="1145"/>
      <c r="O29" s="1233"/>
      <c r="P29" s="1145"/>
      <c r="Q29" s="1233"/>
      <c r="R29" s="1145"/>
      <c r="S29" s="1232" t="s">
        <v>10</v>
      </c>
      <c r="T29" s="1145"/>
      <c r="U29" s="1145"/>
      <c r="V29" s="1145"/>
      <c r="W29" s="1145"/>
      <c r="X29" s="1145"/>
      <c r="Y29" s="1145"/>
      <c r="Z29" s="1145"/>
      <c r="AA29" s="1233" t="s">
        <v>281</v>
      </c>
      <c r="AB29" s="1145"/>
      <c r="AC29" s="1145"/>
      <c r="AD29" s="1145"/>
      <c r="AE29" s="1145"/>
      <c r="AF29" s="1233" t="s">
        <v>282</v>
      </c>
      <c r="AG29" s="1145"/>
      <c r="AH29" s="1145"/>
      <c r="AI29" s="169" t="s">
        <v>68</v>
      </c>
      <c r="AJ29" s="1234" t="s">
        <v>283</v>
      </c>
      <c r="AK29" s="1145"/>
      <c r="AL29" s="1145"/>
      <c r="AM29" s="1145"/>
      <c r="AN29" s="1145"/>
      <c r="AO29" s="1145"/>
      <c r="AP29" s="170">
        <v>408648801758</v>
      </c>
      <c r="AQ29" s="170">
        <v>520462636</v>
      </c>
      <c r="AR29" s="170">
        <v>2055336036.8199999</v>
      </c>
      <c r="AS29" s="170">
        <v>-19917170912</v>
      </c>
      <c r="AT29" s="170">
        <v>16069337403</v>
      </c>
      <c r="AU29" s="170">
        <v>-15548874767</v>
      </c>
      <c r="AV29" s="170">
        <v>30867115039</v>
      </c>
      <c r="AW29" s="170">
        <v>-14797777636</v>
      </c>
      <c r="AX29" s="170">
        <v>30874045858</v>
      </c>
      <c r="AY29" s="170">
        <v>-6930819</v>
      </c>
      <c r="AZ29" s="170">
        <v>30861228108</v>
      </c>
      <c r="BA29" s="170">
        <v>12817750</v>
      </c>
      <c r="BB29" s="170">
        <v>12733123</v>
      </c>
    </row>
    <row r="30" spans="1:56" hidden="1" x14ac:dyDescent="0.25">
      <c r="A30" s="1233" t="s">
        <v>17</v>
      </c>
      <c r="B30" s="1145"/>
      <c r="C30" s="1233"/>
      <c r="D30" s="1145"/>
      <c r="E30" s="1233"/>
      <c r="F30" s="1145"/>
      <c r="G30" s="1233"/>
      <c r="H30" s="1145"/>
      <c r="I30" s="1233"/>
      <c r="J30" s="1145"/>
      <c r="K30" s="1145"/>
      <c r="L30" s="1233"/>
      <c r="M30" s="1145"/>
      <c r="N30" s="1145"/>
      <c r="O30" s="1233"/>
      <c r="P30" s="1145"/>
      <c r="Q30" s="1233"/>
      <c r="R30" s="1145"/>
      <c r="S30" s="1232" t="s">
        <v>10</v>
      </c>
      <c r="T30" s="1145"/>
      <c r="U30" s="1145"/>
      <c r="V30" s="1145"/>
      <c r="W30" s="1145"/>
      <c r="X30" s="1145"/>
      <c r="Y30" s="1145"/>
      <c r="Z30" s="1145"/>
      <c r="AA30" s="1233" t="s">
        <v>281</v>
      </c>
      <c r="AB30" s="1145"/>
      <c r="AC30" s="1145"/>
      <c r="AD30" s="1145"/>
      <c r="AE30" s="1145"/>
      <c r="AF30" s="1233" t="s">
        <v>282</v>
      </c>
      <c r="AG30" s="1145"/>
      <c r="AH30" s="1145"/>
      <c r="AI30" s="169" t="s">
        <v>311</v>
      </c>
      <c r="AJ30" s="1234" t="s">
        <v>329</v>
      </c>
      <c r="AK30" s="1145"/>
      <c r="AL30" s="1145"/>
      <c r="AM30" s="1145"/>
      <c r="AN30" s="1145"/>
      <c r="AO30" s="1145"/>
      <c r="AP30" s="170">
        <v>4021085821</v>
      </c>
      <c r="AQ30" s="170">
        <v>695497480</v>
      </c>
      <c r="AR30" s="170">
        <v>925979700</v>
      </c>
      <c r="AS30" s="171">
        <v>0</v>
      </c>
      <c r="AT30" s="170">
        <v>598953728</v>
      </c>
      <c r="AU30" s="170">
        <v>96543752</v>
      </c>
      <c r="AV30" s="170">
        <v>263807638.06</v>
      </c>
      <c r="AW30" s="170">
        <v>335146089.94</v>
      </c>
      <c r="AX30" s="170">
        <v>291063531.06</v>
      </c>
      <c r="AY30" s="170">
        <v>-27255893</v>
      </c>
      <c r="AZ30" s="170">
        <v>289500239.19999999</v>
      </c>
      <c r="BA30" s="170">
        <v>1563291.86</v>
      </c>
      <c r="BB30" s="171">
        <v>0</v>
      </c>
    </row>
    <row r="31" spans="1:56" hidden="1" x14ac:dyDescent="0.25">
      <c r="A31" s="1233" t="s">
        <v>17</v>
      </c>
      <c r="B31" s="1145"/>
      <c r="C31" s="1233"/>
      <c r="D31" s="1145"/>
      <c r="E31" s="1233"/>
      <c r="F31" s="1145"/>
      <c r="G31" s="1233"/>
      <c r="H31" s="1145"/>
      <c r="I31" s="1233"/>
      <c r="J31" s="1145"/>
      <c r="K31" s="1145"/>
      <c r="L31" s="1233"/>
      <c r="M31" s="1145"/>
      <c r="N31" s="1145"/>
      <c r="O31" s="1233"/>
      <c r="P31" s="1145"/>
      <c r="Q31" s="1233"/>
      <c r="R31" s="1145"/>
      <c r="S31" s="1232" t="s">
        <v>10</v>
      </c>
      <c r="T31" s="1145"/>
      <c r="U31" s="1145"/>
      <c r="V31" s="1145"/>
      <c r="W31" s="1145"/>
      <c r="X31" s="1145"/>
      <c r="Y31" s="1145"/>
      <c r="Z31" s="1145"/>
      <c r="AA31" s="1233" t="s">
        <v>281</v>
      </c>
      <c r="AB31" s="1145"/>
      <c r="AC31" s="1145"/>
      <c r="AD31" s="1145"/>
      <c r="AE31" s="1145"/>
      <c r="AF31" s="1233" t="s">
        <v>284</v>
      </c>
      <c r="AG31" s="1145"/>
      <c r="AH31" s="1145"/>
      <c r="AI31" s="169" t="s">
        <v>83</v>
      </c>
      <c r="AJ31" s="1234" t="s">
        <v>285</v>
      </c>
      <c r="AK31" s="1145"/>
      <c r="AL31" s="1145"/>
      <c r="AM31" s="1145"/>
      <c r="AN31" s="1145"/>
      <c r="AO31" s="1145"/>
      <c r="AP31" s="170">
        <v>519000000</v>
      </c>
      <c r="AQ31" s="171">
        <v>0</v>
      </c>
      <c r="AR31" s="170">
        <v>519000000</v>
      </c>
      <c r="AS31" s="171">
        <v>0</v>
      </c>
      <c r="AT31" s="171">
        <v>0</v>
      </c>
      <c r="AU31" s="171">
        <v>0</v>
      </c>
      <c r="AV31" s="171">
        <v>0</v>
      </c>
      <c r="AW31" s="171">
        <v>0</v>
      </c>
      <c r="AX31" s="171">
        <v>0</v>
      </c>
      <c r="AY31" s="171">
        <v>0</v>
      </c>
      <c r="AZ31" s="171">
        <v>0</v>
      </c>
      <c r="BA31" s="171">
        <v>0</v>
      </c>
      <c r="BB31" s="171">
        <v>0</v>
      </c>
    </row>
    <row r="32" spans="1:56" hidden="1" x14ac:dyDescent="0.25">
      <c r="A32" s="1233" t="s">
        <v>17</v>
      </c>
      <c r="B32" s="1145"/>
      <c r="C32" s="1233"/>
      <c r="D32" s="1145"/>
      <c r="E32" s="1233"/>
      <c r="F32" s="1145"/>
      <c r="G32" s="1233"/>
      <c r="H32" s="1145"/>
      <c r="I32" s="1233"/>
      <c r="J32" s="1145"/>
      <c r="K32" s="1145"/>
      <c r="L32" s="1233"/>
      <c r="M32" s="1145"/>
      <c r="N32" s="1145"/>
      <c r="O32" s="1233"/>
      <c r="P32" s="1145"/>
      <c r="Q32" s="1233"/>
      <c r="R32" s="1145"/>
      <c r="S32" s="1232" t="s">
        <v>10</v>
      </c>
      <c r="T32" s="1145"/>
      <c r="U32" s="1145"/>
      <c r="V32" s="1145"/>
      <c r="W32" s="1145"/>
      <c r="X32" s="1145"/>
      <c r="Y32" s="1145"/>
      <c r="Z32" s="1145"/>
      <c r="AA32" s="1233" t="s">
        <v>281</v>
      </c>
      <c r="AB32" s="1145"/>
      <c r="AC32" s="1145"/>
      <c r="AD32" s="1145"/>
      <c r="AE32" s="1145"/>
      <c r="AF32" s="1233" t="s">
        <v>284</v>
      </c>
      <c r="AG32" s="1145"/>
      <c r="AH32" s="1145"/>
      <c r="AI32" s="169" t="s">
        <v>26</v>
      </c>
      <c r="AJ32" s="1234" t="s">
        <v>286</v>
      </c>
      <c r="AK32" s="1145"/>
      <c r="AL32" s="1145"/>
      <c r="AM32" s="1145"/>
      <c r="AN32" s="1145"/>
      <c r="AO32" s="1145"/>
      <c r="AP32" s="170">
        <v>66513900000</v>
      </c>
      <c r="AQ32" s="170">
        <v>1366424655</v>
      </c>
      <c r="AR32" s="170">
        <v>47767401357</v>
      </c>
      <c r="AS32" s="171">
        <v>0</v>
      </c>
      <c r="AT32" s="170">
        <v>1063929593</v>
      </c>
      <c r="AU32" s="170">
        <v>302495062</v>
      </c>
      <c r="AV32" s="170">
        <v>919591005</v>
      </c>
      <c r="AW32" s="170">
        <v>144338588</v>
      </c>
      <c r="AX32" s="170">
        <v>835951361</v>
      </c>
      <c r="AY32" s="170">
        <v>83639644</v>
      </c>
      <c r="AZ32" s="170">
        <v>835951361</v>
      </c>
      <c r="BA32" s="171">
        <v>0</v>
      </c>
      <c r="BB32" s="171">
        <v>0</v>
      </c>
    </row>
    <row r="33" spans="1:54" s="723" customFormat="1" hidden="1" x14ac:dyDescent="0.25">
      <c r="A33" s="1237" t="s">
        <v>17</v>
      </c>
      <c r="B33" s="1236"/>
      <c r="C33" s="1237" t="s">
        <v>287</v>
      </c>
      <c r="D33" s="1236"/>
      <c r="E33" s="1237"/>
      <c r="F33" s="1236"/>
      <c r="G33" s="1237"/>
      <c r="H33" s="1236"/>
      <c r="I33" s="1237"/>
      <c r="J33" s="1236"/>
      <c r="K33" s="1236"/>
      <c r="L33" s="1237"/>
      <c r="M33" s="1236"/>
      <c r="N33" s="1236"/>
      <c r="O33" s="1237"/>
      <c r="P33" s="1236"/>
      <c r="Q33" s="1237"/>
      <c r="R33" s="1236"/>
      <c r="S33" s="1235" t="s">
        <v>9</v>
      </c>
      <c r="T33" s="1236"/>
      <c r="U33" s="1236"/>
      <c r="V33" s="1236"/>
      <c r="W33" s="1236"/>
      <c r="X33" s="1236"/>
      <c r="Y33" s="1236"/>
      <c r="Z33" s="1236"/>
      <c r="AA33" s="1237" t="s">
        <v>281</v>
      </c>
      <c r="AB33" s="1236"/>
      <c r="AC33" s="1236"/>
      <c r="AD33" s="1236"/>
      <c r="AE33" s="1236"/>
      <c r="AF33" s="1237" t="s">
        <v>282</v>
      </c>
      <c r="AG33" s="1236"/>
      <c r="AH33" s="1236"/>
      <c r="AI33" s="301" t="s">
        <v>68</v>
      </c>
      <c r="AJ33" s="1238" t="s">
        <v>283</v>
      </c>
      <c r="AK33" s="1236"/>
      <c r="AL33" s="1236"/>
      <c r="AM33" s="1236"/>
      <c r="AN33" s="1236"/>
      <c r="AO33" s="1236"/>
      <c r="AP33" s="300">
        <v>181769016667</v>
      </c>
      <c r="AQ33" s="299">
        <v>0</v>
      </c>
      <c r="AR33" s="300">
        <v>198245001</v>
      </c>
      <c r="AS33" s="300">
        <v>-9382000000</v>
      </c>
      <c r="AT33" s="300">
        <v>12647983473</v>
      </c>
      <c r="AU33" s="300">
        <v>-12647983473</v>
      </c>
      <c r="AV33" s="300">
        <v>12925517413</v>
      </c>
      <c r="AW33" s="300">
        <v>-277533940</v>
      </c>
      <c r="AX33" s="300">
        <v>12925517413</v>
      </c>
      <c r="AY33" s="299">
        <v>0</v>
      </c>
      <c r="AZ33" s="300">
        <v>12925517413</v>
      </c>
      <c r="BA33" s="299">
        <v>0</v>
      </c>
      <c r="BB33" s="300">
        <v>4687023</v>
      </c>
    </row>
    <row r="34" spans="1:54" hidden="1" x14ac:dyDescent="0.25">
      <c r="A34" s="1233" t="s">
        <v>17</v>
      </c>
      <c r="B34" s="1145"/>
      <c r="C34" s="1233" t="s">
        <v>287</v>
      </c>
      <c r="D34" s="1145"/>
      <c r="E34" s="1233" t="s">
        <v>288</v>
      </c>
      <c r="F34" s="1145"/>
      <c r="G34" s="1233"/>
      <c r="H34" s="1145"/>
      <c r="I34" s="1233"/>
      <c r="J34" s="1145"/>
      <c r="K34" s="1145"/>
      <c r="L34" s="1233"/>
      <c r="M34" s="1145"/>
      <c r="N34" s="1145"/>
      <c r="O34" s="1233"/>
      <c r="P34" s="1145"/>
      <c r="Q34" s="1233"/>
      <c r="R34" s="1145"/>
      <c r="S34" s="1232" t="s">
        <v>9</v>
      </c>
      <c r="T34" s="1145"/>
      <c r="U34" s="1145"/>
      <c r="V34" s="1145"/>
      <c r="W34" s="1145"/>
      <c r="X34" s="1145"/>
      <c r="Y34" s="1145"/>
      <c r="Z34" s="1145"/>
      <c r="AA34" s="1233" t="s">
        <v>281</v>
      </c>
      <c r="AB34" s="1145"/>
      <c r="AC34" s="1145"/>
      <c r="AD34" s="1145"/>
      <c r="AE34" s="1145"/>
      <c r="AF34" s="1233" t="s">
        <v>282</v>
      </c>
      <c r="AG34" s="1145"/>
      <c r="AH34" s="1145"/>
      <c r="AI34" s="169" t="s">
        <v>68</v>
      </c>
      <c r="AJ34" s="1234" t="s">
        <v>283</v>
      </c>
      <c r="AK34" s="1145"/>
      <c r="AL34" s="1145"/>
      <c r="AM34" s="1145"/>
      <c r="AN34" s="1145"/>
      <c r="AO34" s="1145"/>
      <c r="AP34" s="170">
        <v>181769016667</v>
      </c>
      <c r="AQ34" s="171">
        <v>0</v>
      </c>
      <c r="AR34" s="170">
        <v>198245001</v>
      </c>
      <c r="AS34" s="170">
        <v>-9382000000</v>
      </c>
      <c r="AT34" s="170">
        <v>12647983473</v>
      </c>
      <c r="AU34" s="170">
        <v>-12647983473</v>
      </c>
      <c r="AV34" s="170">
        <v>12925517413</v>
      </c>
      <c r="AW34" s="170">
        <v>-277533940</v>
      </c>
      <c r="AX34" s="170">
        <v>12925517413</v>
      </c>
      <c r="AY34" s="171">
        <v>0</v>
      </c>
      <c r="AZ34" s="170">
        <v>12925517413</v>
      </c>
      <c r="BA34" s="171">
        <v>0</v>
      </c>
      <c r="BB34" s="170">
        <v>4687023</v>
      </c>
    </row>
    <row r="35" spans="1:54" hidden="1" x14ac:dyDescent="0.25">
      <c r="A35" s="1233" t="s">
        <v>17</v>
      </c>
      <c r="B35" s="1145"/>
      <c r="C35" s="1233" t="s">
        <v>287</v>
      </c>
      <c r="D35" s="1145"/>
      <c r="E35" s="1233" t="s">
        <v>288</v>
      </c>
      <c r="F35" s="1145"/>
      <c r="G35" s="1233" t="s">
        <v>287</v>
      </c>
      <c r="H35" s="1145"/>
      <c r="I35" s="1233"/>
      <c r="J35" s="1145"/>
      <c r="K35" s="1145"/>
      <c r="L35" s="1233"/>
      <c r="M35" s="1145"/>
      <c r="N35" s="1145"/>
      <c r="O35" s="1233"/>
      <c r="P35" s="1145"/>
      <c r="Q35" s="1233"/>
      <c r="R35" s="1145"/>
      <c r="S35" s="1232" t="s">
        <v>289</v>
      </c>
      <c r="T35" s="1145"/>
      <c r="U35" s="1145"/>
      <c r="V35" s="1145"/>
      <c r="W35" s="1145"/>
      <c r="X35" s="1145"/>
      <c r="Y35" s="1145"/>
      <c r="Z35" s="1145"/>
      <c r="AA35" s="1233" t="s">
        <v>281</v>
      </c>
      <c r="AB35" s="1145"/>
      <c r="AC35" s="1145"/>
      <c r="AD35" s="1145"/>
      <c r="AE35" s="1145"/>
      <c r="AF35" s="1233" t="s">
        <v>282</v>
      </c>
      <c r="AG35" s="1145"/>
      <c r="AH35" s="1145"/>
      <c r="AI35" s="169" t="s">
        <v>68</v>
      </c>
      <c r="AJ35" s="1234" t="s">
        <v>283</v>
      </c>
      <c r="AK35" s="1145"/>
      <c r="AL35" s="1145"/>
      <c r="AM35" s="1145"/>
      <c r="AN35" s="1145"/>
      <c r="AO35" s="1145"/>
      <c r="AP35" s="170">
        <v>135937371450</v>
      </c>
      <c r="AQ35" s="171">
        <v>0</v>
      </c>
      <c r="AR35" s="171">
        <v>0</v>
      </c>
      <c r="AS35" s="170">
        <v>-9382000000</v>
      </c>
      <c r="AT35" s="170">
        <v>9319537497</v>
      </c>
      <c r="AU35" s="170">
        <v>-9319537497</v>
      </c>
      <c r="AV35" s="170">
        <v>9319537497</v>
      </c>
      <c r="AW35" s="171">
        <v>0</v>
      </c>
      <c r="AX35" s="170">
        <v>9319537497</v>
      </c>
      <c r="AY35" s="171">
        <v>0</v>
      </c>
      <c r="AZ35" s="170">
        <v>9319537497</v>
      </c>
      <c r="BA35" s="171">
        <v>0</v>
      </c>
      <c r="BB35" s="170">
        <v>3822401</v>
      </c>
    </row>
    <row r="36" spans="1:54" hidden="1" x14ac:dyDescent="0.25">
      <c r="A36" s="1233" t="s">
        <v>17</v>
      </c>
      <c r="B36" s="1145"/>
      <c r="C36" s="1233" t="s">
        <v>287</v>
      </c>
      <c r="D36" s="1145"/>
      <c r="E36" s="1233" t="s">
        <v>288</v>
      </c>
      <c r="F36" s="1145"/>
      <c r="G36" s="1233" t="s">
        <v>287</v>
      </c>
      <c r="H36" s="1145"/>
      <c r="I36" s="1233" t="s">
        <v>287</v>
      </c>
      <c r="J36" s="1145"/>
      <c r="K36" s="1145"/>
      <c r="L36" s="1233"/>
      <c r="M36" s="1145"/>
      <c r="N36" s="1145"/>
      <c r="O36" s="1233"/>
      <c r="P36" s="1145"/>
      <c r="Q36" s="1233"/>
      <c r="R36" s="1145"/>
      <c r="S36" s="1232" t="s">
        <v>194</v>
      </c>
      <c r="T36" s="1145"/>
      <c r="U36" s="1145"/>
      <c r="V36" s="1145"/>
      <c r="W36" s="1145"/>
      <c r="X36" s="1145"/>
      <c r="Y36" s="1145"/>
      <c r="Z36" s="1145"/>
      <c r="AA36" s="1233" t="s">
        <v>281</v>
      </c>
      <c r="AB36" s="1145"/>
      <c r="AC36" s="1145"/>
      <c r="AD36" s="1145"/>
      <c r="AE36" s="1145"/>
      <c r="AF36" s="1233" t="s">
        <v>282</v>
      </c>
      <c r="AG36" s="1145"/>
      <c r="AH36" s="1145"/>
      <c r="AI36" s="169" t="s">
        <v>68</v>
      </c>
      <c r="AJ36" s="1234" t="s">
        <v>283</v>
      </c>
      <c r="AK36" s="1145"/>
      <c r="AL36" s="1145"/>
      <c r="AM36" s="1145"/>
      <c r="AN36" s="1145"/>
      <c r="AO36" s="1145"/>
      <c r="AP36" s="170">
        <v>97337680000</v>
      </c>
      <c r="AQ36" s="171">
        <v>0</v>
      </c>
      <c r="AR36" s="171">
        <v>0</v>
      </c>
      <c r="AS36" s="171">
        <v>0</v>
      </c>
      <c r="AT36" s="170">
        <v>8123347128</v>
      </c>
      <c r="AU36" s="170">
        <v>-8123347128</v>
      </c>
      <c r="AV36" s="170">
        <v>8123347128</v>
      </c>
      <c r="AW36" s="171">
        <v>0</v>
      </c>
      <c r="AX36" s="170">
        <v>8123347128</v>
      </c>
      <c r="AY36" s="171">
        <v>0</v>
      </c>
      <c r="AZ36" s="170">
        <v>8123347128</v>
      </c>
      <c r="BA36" s="171">
        <v>0</v>
      </c>
      <c r="BB36" s="170">
        <v>3290504</v>
      </c>
    </row>
    <row r="37" spans="1:54" hidden="1" x14ac:dyDescent="0.25">
      <c r="A37" s="1240" t="s">
        <v>17</v>
      </c>
      <c r="B37" s="1145"/>
      <c r="C37" s="1240" t="s">
        <v>287</v>
      </c>
      <c r="D37" s="1145"/>
      <c r="E37" s="1240" t="s">
        <v>288</v>
      </c>
      <c r="F37" s="1145"/>
      <c r="G37" s="1240" t="s">
        <v>287</v>
      </c>
      <c r="H37" s="1145"/>
      <c r="I37" s="1240" t="s">
        <v>287</v>
      </c>
      <c r="J37" s="1145"/>
      <c r="K37" s="1145"/>
      <c r="L37" s="1240" t="s">
        <v>287</v>
      </c>
      <c r="M37" s="1145"/>
      <c r="N37" s="1145"/>
      <c r="O37" s="1240"/>
      <c r="P37" s="1145"/>
      <c r="Q37" s="1240"/>
      <c r="R37" s="1145"/>
      <c r="S37" s="1239" t="s">
        <v>18</v>
      </c>
      <c r="T37" s="1145"/>
      <c r="U37" s="1145"/>
      <c r="V37" s="1145"/>
      <c r="W37" s="1145"/>
      <c r="X37" s="1145"/>
      <c r="Y37" s="1145"/>
      <c r="Z37" s="1145"/>
      <c r="AA37" s="1240" t="s">
        <v>281</v>
      </c>
      <c r="AB37" s="1145"/>
      <c r="AC37" s="1145"/>
      <c r="AD37" s="1145"/>
      <c r="AE37" s="1145"/>
      <c r="AF37" s="1240" t="s">
        <v>282</v>
      </c>
      <c r="AG37" s="1145"/>
      <c r="AH37" s="1145"/>
      <c r="AI37" s="172" t="s">
        <v>68</v>
      </c>
      <c r="AJ37" s="1241" t="s">
        <v>283</v>
      </c>
      <c r="AK37" s="1145"/>
      <c r="AL37" s="1145"/>
      <c r="AM37" s="1145"/>
      <c r="AN37" s="1145"/>
      <c r="AO37" s="1145"/>
      <c r="AP37" s="173">
        <v>90237680000</v>
      </c>
      <c r="AQ37" s="174">
        <v>0</v>
      </c>
      <c r="AR37" s="174">
        <v>0</v>
      </c>
      <c r="AS37" s="174">
        <v>0</v>
      </c>
      <c r="AT37" s="173">
        <v>7753157285</v>
      </c>
      <c r="AU37" s="173">
        <v>-7753157285</v>
      </c>
      <c r="AV37" s="173">
        <v>7753157285</v>
      </c>
      <c r="AW37" s="174">
        <v>0</v>
      </c>
      <c r="AX37" s="173">
        <v>7753157285</v>
      </c>
      <c r="AY37" s="174">
        <v>0</v>
      </c>
      <c r="AZ37" s="173">
        <v>7753157285</v>
      </c>
      <c r="BA37" s="174">
        <v>0</v>
      </c>
      <c r="BB37" s="173">
        <v>1073336</v>
      </c>
    </row>
    <row r="38" spans="1:54" hidden="1" x14ac:dyDescent="0.25">
      <c r="A38" s="1240" t="s">
        <v>17</v>
      </c>
      <c r="B38" s="1145"/>
      <c r="C38" s="1240" t="s">
        <v>287</v>
      </c>
      <c r="D38" s="1145"/>
      <c r="E38" s="1240" t="s">
        <v>288</v>
      </c>
      <c r="F38" s="1145"/>
      <c r="G38" s="1240" t="s">
        <v>287</v>
      </c>
      <c r="H38" s="1145"/>
      <c r="I38" s="1240" t="s">
        <v>287</v>
      </c>
      <c r="J38" s="1145"/>
      <c r="K38" s="1145"/>
      <c r="L38" s="1240" t="s">
        <v>290</v>
      </c>
      <c r="M38" s="1145"/>
      <c r="N38" s="1145"/>
      <c r="O38" s="1240"/>
      <c r="P38" s="1145"/>
      <c r="Q38" s="1240"/>
      <c r="R38" s="1145"/>
      <c r="S38" s="1239" t="s">
        <v>19</v>
      </c>
      <c r="T38" s="1145"/>
      <c r="U38" s="1145"/>
      <c r="V38" s="1145"/>
      <c r="W38" s="1145"/>
      <c r="X38" s="1145"/>
      <c r="Y38" s="1145"/>
      <c r="Z38" s="1145"/>
      <c r="AA38" s="1240" t="s">
        <v>281</v>
      </c>
      <c r="AB38" s="1145"/>
      <c r="AC38" s="1145"/>
      <c r="AD38" s="1145"/>
      <c r="AE38" s="1145"/>
      <c r="AF38" s="1240" t="s">
        <v>282</v>
      </c>
      <c r="AG38" s="1145"/>
      <c r="AH38" s="1145"/>
      <c r="AI38" s="172" t="s">
        <v>68</v>
      </c>
      <c r="AJ38" s="1241" t="s">
        <v>283</v>
      </c>
      <c r="AK38" s="1145"/>
      <c r="AL38" s="1145"/>
      <c r="AM38" s="1145"/>
      <c r="AN38" s="1145"/>
      <c r="AO38" s="1145"/>
      <c r="AP38" s="173">
        <v>5880000000</v>
      </c>
      <c r="AQ38" s="174">
        <v>0</v>
      </c>
      <c r="AR38" s="174">
        <v>0</v>
      </c>
      <c r="AS38" s="174">
        <v>0</v>
      </c>
      <c r="AT38" s="173">
        <v>247845616</v>
      </c>
      <c r="AU38" s="173">
        <v>-247845616</v>
      </c>
      <c r="AV38" s="173">
        <v>247845616</v>
      </c>
      <c r="AW38" s="174">
        <v>0</v>
      </c>
      <c r="AX38" s="173">
        <v>247845616</v>
      </c>
      <c r="AY38" s="174">
        <v>0</v>
      </c>
      <c r="AZ38" s="173">
        <v>247845616</v>
      </c>
      <c r="BA38" s="174">
        <v>0</v>
      </c>
      <c r="BB38" s="174">
        <v>0</v>
      </c>
    </row>
    <row r="39" spans="1:54" hidden="1" x14ac:dyDescent="0.25">
      <c r="A39" s="1240" t="s">
        <v>17</v>
      </c>
      <c r="B39" s="1145"/>
      <c r="C39" s="1240" t="s">
        <v>287</v>
      </c>
      <c r="D39" s="1145"/>
      <c r="E39" s="1240" t="s">
        <v>288</v>
      </c>
      <c r="F39" s="1145"/>
      <c r="G39" s="1240" t="s">
        <v>287</v>
      </c>
      <c r="H39" s="1145"/>
      <c r="I39" s="1240" t="s">
        <v>287</v>
      </c>
      <c r="J39" s="1145"/>
      <c r="K39" s="1145"/>
      <c r="L39" s="1240" t="s">
        <v>291</v>
      </c>
      <c r="M39" s="1145"/>
      <c r="N39" s="1145"/>
      <c r="O39" s="1240"/>
      <c r="P39" s="1145"/>
      <c r="Q39" s="1240"/>
      <c r="R39" s="1145"/>
      <c r="S39" s="1239" t="s">
        <v>20</v>
      </c>
      <c r="T39" s="1145"/>
      <c r="U39" s="1145"/>
      <c r="V39" s="1145"/>
      <c r="W39" s="1145"/>
      <c r="X39" s="1145"/>
      <c r="Y39" s="1145"/>
      <c r="Z39" s="1145"/>
      <c r="AA39" s="1240" t="s">
        <v>281</v>
      </c>
      <c r="AB39" s="1145"/>
      <c r="AC39" s="1145"/>
      <c r="AD39" s="1145"/>
      <c r="AE39" s="1145"/>
      <c r="AF39" s="1240" t="s">
        <v>282</v>
      </c>
      <c r="AG39" s="1145"/>
      <c r="AH39" s="1145"/>
      <c r="AI39" s="172" t="s">
        <v>68</v>
      </c>
      <c r="AJ39" s="1241" t="s">
        <v>283</v>
      </c>
      <c r="AK39" s="1145"/>
      <c r="AL39" s="1145"/>
      <c r="AM39" s="1145"/>
      <c r="AN39" s="1145"/>
      <c r="AO39" s="1145"/>
      <c r="AP39" s="173">
        <v>1220000000</v>
      </c>
      <c r="AQ39" s="174">
        <v>0</v>
      </c>
      <c r="AR39" s="174">
        <v>0</v>
      </c>
      <c r="AS39" s="174">
        <v>0</v>
      </c>
      <c r="AT39" s="173">
        <v>122344227</v>
      </c>
      <c r="AU39" s="173">
        <v>-122344227</v>
      </c>
      <c r="AV39" s="173">
        <v>122344227</v>
      </c>
      <c r="AW39" s="174">
        <v>0</v>
      </c>
      <c r="AX39" s="173">
        <v>122344227</v>
      </c>
      <c r="AY39" s="174">
        <v>0</v>
      </c>
      <c r="AZ39" s="173">
        <v>122344227</v>
      </c>
      <c r="BA39" s="174">
        <v>0</v>
      </c>
      <c r="BB39" s="173">
        <v>2217168</v>
      </c>
    </row>
    <row r="40" spans="1:54" hidden="1" x14ac:dyDescent="0.25">
      <c r="A40" s="1233" t="s">
        <v>17</v>
      </c>
      <c r="B40" s="1145"/>
      <c r="C40" s="1233" t="s">
        <v>287</v>
      </c>
      <c r="D40" s="1145"/>
      <c r="E40" s="1233" t="s">
        <v>288</v>
      </c>
      <c r="F40" s="1145"/>
      <c r="G40" s="1233" t="s">
        <v>287</v>
      </c>
      <c r="H40" s="1145"/>
      <c r="I40" s="1233" t="s">
        <v>291</v>
      </c>
      <c r="J40" s="1145"/>
      <c r="K40" s="1145"/>
      <c r="L40" s="1233"/>
      <c r="M40" s="1145"/>
      <c r="N40" s="1145"/>
      <c r="O40" s="1233"/>
      <c r="P40" s="1145"/>
      <c r="Q40" s="1233"/>
      <c r="R40" s="1145"/>
      <c r="S40" s="1232" t="s">
        <v>195</v>
      </c>
      <c r="T40" s="1145"/>
      <c r="U40" s="1145"/>
      <c r="V40" s="1145"/>
      <c r="W40" s="1145"/>
      <c r="X40" s="1145"/>
      <c r="Y40" s="1145"/>
      <c r="Z40" s="1145"/>
      <c r="AA40" s="1233" t="s">
        <v>281</v>
      </c>
      <c r="AB40" s="1145"/>
      <c r="AC40" s="1145"/>
      <c r="AD40" s="1145"/>
      <c r="AE40" s="1145"/>
      <c r="AF40" s="1233" t="s">
        <v>282</v>
      </c>
      <c r="AG40" s="1145"/>
      <c r="AH40" s="1145"/>
      <c r="AI40" s="169" t="s">
        <v>68</v>
      </c>
      <c r="AJ40" s="1234" t="s">
        <v>283</v>
      </c>
      <c r="AK40" s="1145"/>
      <c r="AL40" s="1145"/>
      <c r="AM40" s="1145"/>
      <c r="AN40" s="1145"/>
      <c r="AO40" s="1145"/>
      <c r="AP40" s="170">
        <v>1741691450</v>
      </c>
      <c r="AQ40" s="171">
        <v>0</v>
      </c>
      <c r="AR40" s="171">
        <v>0</v>
      </c>
      <c r="AS40" s="171">
        <v>0</v>
      </c>
      <c r="AT40" s="170">
        <v>138054815</v>
      </c>
      <c r="AU40" s="170">
        <v>-138054815</v>
      </c>
      <c r="AV40" s="170">
        <v>138054815</v>
      </c>
      <c r="AW40" s="171">
        <v>0</v>
      </c>
      <c r="AX40" s="170">
        <v>138054815</v>
      </c>
      <c r="AY40" s="171">
        <v>0</v>
      </c>
      <c r="AZ40" s="170">
        <v>138054815</v>
      </c>
      <c r="BA40" s="171">
        <v>0</v>
      </c>
      <c r="BB40" s="170">
        <v>193412</v>
      </c>
    </row>
    <row r="41" spans="1:54" hidden="1" x14ac:dyDescent="0.25">
      <c r="A41" s="1240" t="s">
        <v>17</v>
      </c>
      <c r="B41" s="1145"/>
      <c r="C41" s="1240" t="s">
        <v>287</v>
      </c>
      <c r="D41" s="1145"/>
      <c r="E41" s="1240" t="s">
        <v>288</v>
      </c>
      <c r="F41" s="1145"/>
      <c r="G41" s="1240" t="s">
        <v>287</v>
      </c>
      <c r="H41" s="1145"/>
      <c r="I41" s="1240" t="s">
        <v>291</v>
      </c>
      <c r="J41" s="1145"/>
      <c r="K41" s="1145"/>
      <c r="L41" s="1240" t="s">
        <v>290</v>
      </c>
      <c r="M41" s="1145"/>
      <c r="N41" s="1145"/>
      <c r="O41" s="1240"/>
      <c r="P41" s="1145"/>
      <c r="Q41" s="1240"/>
      <c r="R41" s="1145"/>
      <c r="S41" s="1239" t="s">
        <v>21</v>
      </c>
      <c r="T41" s="1145"/>
      <c r="U41" s="1145"/>
      <c r="V41" s="1145"/>
      <c r="W41" s="1145"/>
      <c r="X41" s="1145"/>
      <c r="Y41" s="1145"/>
      <c r="Z41" s="1145"/>
      <c r="AA41" s="1240" t="s">
        <v>281</v>
      </c>
      <c r="AB41" s="1145"/>
      <c r="AC41" s="1145"/>
      <c r="AD41" s="1145"/>
      <c r="AE41" s="1145"/>
      <c r="AF41" s="1240" t="s">
        <v>282</v>
      </c>
      <c r="AG41" s="1145"/>
      <c r="AH41" s="1145"/>
      <c r="AI41" s="172" t="s">
        <v>68</v>
      </c>
      <c r="AJ41" s="1241" t="s">
        <v>283</v>
      </c>
      <c r="AK41" s="1145"/>
      <c r="AL41" s="1145"/>
      <c r="AM41" s="1145"/>
      <c r="AN41" s="1145"/>
      <c r="AO41" s="1145"/>
      <c r="AP41" s="173">
        <v>1741691450</v>
      </c>
      <c r="AQ41" s="174">
        <v>0</v>
      </c>
      <c r="AR41" s="174">
        <v>0</v>
      </c>
      <c r="AS41" s="174">
        <v>0</v>
      </c>
      <c r="AT41" s="173">
        <v>138054815</v>
      </c>
      <c r="AU41" s="173">
        <v>-138054815</v>
      </c>
      <c r="AV41" s="173">
        <v>138054815</v>
      </c>
      <c r="AW41" s="174">
        <v>0</v>
      </c>
      <c r="AX41" s="173">
        <v>138054815</v>
      </c>
      <c r="AY41" s="174">
        <v>0</v>
      </c>
      <c r="AZ41" s="173">
        <v>138054815</v>
      </c>
      <c r="BA41" s="174">
        <v>0</v>
      </c>
      <c r="BB41" s="173">
        <v>193412</v>
      </c>
    </row>
    <row r="42" spans="1:54" hidden="1" x14ac:dyDescent="0.25">
      <c r="A42" s="1233" t="s">
        <v>17</v>
      </c>
      <c r="B42" s="1145"/>
      <c r="C42" s="1233" t="s">
        <v>287</v>
      </c>
      <c r="D42" s="1145"/>
      <c r="E42" s="1233" t="s">
        <v>288</v>
      </c>
      <c r="F42" s="1145"/>
      <c r="G42" s="1233" t="s">
        <v>287</v>
      </c>
      <c r="H42" s="1145"/>
      <c r="I42" s="1233" t="s">
        <v>292</v>
      </c>
      <c r="J42" s="1145"/>
      <c r="K42" s="1145"/>
      <c r="L42" s="1233"/>
      <c r="M42" s="1145"/>
      <c r="N42" s="1145"/>
      <c r="O42" s="1233"/>
      <c r="P42" s="1145"/>
      <c r="Q42" s="1233"/>
      <c r="R42" s="1145"/>
      <c r="S42" s="1232" t="s">
        <v>197</v>
      </c>
      <c r="T42" s="1145"/>
      <c r="U42" s="1145"/>
      <c r="V42" s="1145"/>
      <c r="W42" s="1145"/>
      <c r="X42" s="1145"/>
      <c r="Y42" s="1145"/>
      <c r="Z42" s="1145"/>
      <c r="AA42" s="1233" t="s">
        <v>281</v>
      </c>
      <c r="AB42" s="1145"/>
      <c r="AC42" s="1145"/>
      <c r="AD42" s="1145"/>
      <c r="AE42" s="1145"/>
      <c r="AF42" s="1233" t="s">
        <v>282</v>
      </c>
      <c r="AG42" s="1145"/>
      <c r="AH42" s="1145"/>
      <c r="AI42" s="169" t="s">
        <v>68</v>
      </c>
      <c r="AJ42" s="1234" t="s">
        <v>283</v>
      </c>
      <c r="AK42" s="1145"/>
      <c r="AL42" s="1145"/>
      <c r="AM42" s="1145"/>
      <c r="AN42" s="1145"/>
      <c r="AO42" s="1145"/>
      <c r="AP42" s="170">
        <v>26784000000</v>
      </c>
      <c r="AQ42" s="171">
        <v>0</v>
      </c>
      <c r="AR42" s="171">
        <v>0</v>
      </c>
      <c r="AS42" s="171">
        <v>0</v>
      </c>
      <c r="AT42" s="170">
        <v>961633489</v>
      </c>
      <c r="AU42" s="170">
        <v>-961633489</v>
      </c>
      <c r="AV42" s="170">
        <v>961633489</v>
      </c>
      <c r="AW42" s="171">
        <v>0</v>
      </c>
      <c r="AX42" s="170">
        <v>961633489</v>
      </c>
      <c r="AY42" s="171">
        <v>0</v>
      </c>
      <c r="AZ42" s="170">
        <v>961633489</v>
      </c>
      <c r="BA42" s="171">
        <v>0</v>
      </c>
      <c r="BB42" s="170">
        <v>338485</v>
      </c>
    </row>
    <row r="43" spans="1:54" hidden="1" x14ac:dyDescent="0.25">
      <c r="A43" s="1240" t="s">
        <v>17</v>
      </c>
      <c r="B43" s="1145"/>
      <c r="C43" s="1240" t="s">
        <v>287</v>
      </c>
      <c r="D43" s="1145"/>
      <c r="E43" s="1240" t="s">
        <v>288</v>
      </c>
      <c r="F43" s="1145"/>
      <c r="G43" s="1240" t="s">
        <v>287</v>
      </c>
      <c r="H43" s="1145"/>
      <c r="I43" s="1240" t="s">
        <v>292</v>
      </c>
      <c r="J43" s="1145"/>
      <c r="K43" s="1145"/>
      <c r="L43" s="1240" t="s">
        <v>287</v>
      </c>
      <c r="M43" s="1145"/>
      <c r="N43" s="1145"/>
      <c r="O43" s="1240"/>
      <c r="P43" s="1145"/>
      <c r="Q43" s="1240"/>
      <c r="R43" s="1145"/>
      <c r="S43" s="1239" t="s">
        <v>22</v>
      </c>
      <c r="T43" s="1145"/>
      <c r="U43" s="1145"/>
      <c r="V43" s="1145"/>
      <c r="W43" s="1145"/>
      <c r="X43" s="1145"/>
      <c r="Y43" s="1145"/>
      <c r="Z43" s="1145"/>
      <c r="AA43" s="1240" t="s">
        <v>281</v>
      </c>
      <c r="AB43" s="1145"/>
      <c r="AC43" s="1145"/>
      <c r="AD43" s="1145"/>
      <c r="AE43" s="1145"/>
      <c r="AF43" s="1240" t="s">
        <v>282</v>
      </c>
      <c r="AG43" s="1145"/>
      <c r="AH43" s="1145"/>
      <c r="AI43" s="172" t="s">
        <v>68</v>
      </c>
      <c r="AJ43" s="1241" t="s">
        <v>283</v>
      </c>
      <c r="AK43" s="1145"/>
      <c r="AL43" s="1145"/>
      <c r="AM43" s="1145"/>
      <c r="AN43" s="1145"/>
      <c r="AO43" s="1145"/>
      <c r="AP43" s="173">
        <v>3441410138</v>
      </c>
      <c r="AQ43" s="174">
        <v>0</v>
      </c>
      <c r="AR43" s="174">
        <v>0</v>
      </c>
      <c r="AS43" s="174">
        <v>0</v>
      </c>
      <c r="AT43" s="173">
        <v>283180120</v>
      </c>
      <c r="AU43" s="173">
        <v>-283180120</v>
      </c>
      <c r="AV43" s="173">
        <v>283180120</v>
      </c>
      <c r="AW43" s="174">
        <v>0</v>
      </c>
      <c r="AX43" s="173">
        <v>283180120</v>
      </c>
      <c r="AY43" s="174">
        <v>0</v>
      </c>
      <c r="AZ43" s="173">
        <v>283180120</v>
      </c>
      <c r="BA43" s="174">
        <v>0</v>
      </c>
      <c r="BB43" s="173">
        <v>220484</v>
      </c>
    </row>
    <row r="44" spans="1:54" hidden="1" x14ac:dyDescent="0.25">
      <c r="A44" s="1240" t="s">
        <v>17</v>
      </c>
      <c r="B44" s="1145"/>
      <c r="C44" s="1240" t="s">
        <v>287</v>
      </c>
      <c r="D44" s="1145"/>
      <c r="E44" s="1240" t="s">
        <v>288</v>
      </c>
      <c r="F44" s="1145"/>
      <c r="G44" s="1240" t="s">
        <v>287</v>
      </c>
      <c r="H44" s="1145"/>
      <c r="I44" s="1240" t="s">
        <v>292</v>
      </c>
      <c r="J44" s="1145"/>
      <c r="K44" s="1145"/>
      <c r="L44" s="1240" t="s">
        <v>290</v>
      </c>
      <c r="M44" s="1145"/>
      <c r="N44" s="1145"/>
      <c r="O44" s="1240"/>
      <c r="P44" s="1145"/>
      <c r="Q44" s="1240"/>
      <c r="R44" s="1145"/>
      <c r="S44" s="1239" t="s">
        <v>23</v>
      </c>
      <c r="T44" s="1145"/>
      <c r="U44" s="1145"/>
      <c r="V44" s="1145"/>
      <c r="W44" s="1145"/>
      <c r="X44" s="1145"/>
      <c r="Y44" s="1145"/>
      <c r="Z44" s="1145"/>
      <c r="AA44" s="1240" t="s">
        <v>281</v>
      </c>
      <c r="AB44" s="1145"/>
      <c r="AC44" s="1145"/>
      <c r="AD44" s="1145"/>
      <c r="AE44" s="1145"/>
      <c r="AF44" s="1240" t="s">
        <v>282</v>
      </c>
      <c r="AG44" s="1145"/>
      <c r="AH44" s="1145"/>
      <c r="AI44" s="172" t="s">
        <v>68</v>
      </c>
      <c r="AJ44" s="1241" t="s">
        <v>283</v>
      </c>
      <c r="AK44" s="1145"/>
      <c r="AL44" s="1145"/>
      <c r="AM44" s="1145"/>
      <c r="AN44" s="1145"/>
      <c r="AO44" s="1145"/>
      <c r="AP44" s="173">
        <v>2949264140</v>
      </c>
      <c r="AQ44" s="174">
        <v>0</v>
      </c>
      <c r="AR44" s="174">
        <v>0</v>
      </c>
      <c r="AS44" s="174">
        <v>0</v>
      </c>
      <c r="AT44" s="173">
        <v>197865937</v>
      </c>
      <c r="AU44" s="173">
        <v>-197865937</v>
      </c>
      <c r="AV44" s="173">
        <v>197865937</v>
      </c>
      <c r="AW44" s="174">
        <v>0</v>
      </c>
      <c r="AX44" s="173">
        <v>197865937</v>
      </c>
      <c r="AY44" s="174">
        <v>0</v>
      </c>
      <c r="AZ44" s="173">
        <v>197865937</v>
      </c>
      <c r="BA44" s="174">
        <v>0</v>
      </c>
      <c r="BB44" s="174">
        <v>0</v>
      </c>
    </row>
    <row r="45" spans="1:54" hidden="1" x14ac:dyDescent="0.25">
      <c r="A45" s="1240" t="s">
        <v>17</v>
      </c>
      <c r="B45" s="1145"/>
      <c r="C45" s="1240" t="s">
        <v>287</v>
      </c>
      <c r="D45" s="1145"/>
      <c r="E45" s="1240" t="s">
        <v>288</v>
      </c>
      <c r="F45" s="1145"/>
      <c r="G45" s="1240" t="s">
        <v>287</v>
      </c>
      <c r="H45" s="1145"/>
      <c r="I45" s="1240" t="s">
        <v>292</v>
      </c>
      <c r="J45" s="1145"/>
      <c r="K45" s="1145"/>
      <c r="L45" s="1240" t="s">
        <v>293</v>
      </c>
      <c r="M45" s="1145"/>
      <c r="N45" s="1145"/>
      <c r="O45" s="1240"/>
      <c r="P45" s="1145"/>
      <c r="Q45" s="1240"/>
      <c r="R45" s="1145"/>
      <c r="S45" s="1239" t="s">
        <v>24</v>
      </c>
      <c r="T45" s="1145"/>
      <c r="U45" s="1145"/>
      <c r="V45" s="1145"/>
      <c r="W45" s="1145"/>
      <c r="X45" s="1145"/>
      <c r="Y45" s="1145"/>
      <c r="Z45" s="1145"/>
      <c r="AA45" s="1240" t="s">
        <v>281</v>
      </c>
      <c r="AB45" s="1145"/>
      <c r="AC45" s="1145"/>
      <c r="AD45" s="1145"/>
      <c r="AE45" s="1145"/>
      <c r="AF45" s="1240" t="s">
        <v>282</v>
      </c>
      <c r="AG45" s="1145"/>
      <c r="AH45" s="1145"/>
      <c r="AI45" s="172" t="s">
        <v>68</v>
      </c>
      <c r="AJ45" s="1241" t="s">
        <v>283</v>
      </c>
      <c r="AK45" s="1145"/>
      <c r="AL45" s="1145"/>
      <c r="AM45" s="1145"/>
      <c r="AN45" s="1145"/>
      <c r="AO45" s="1145"/>
      <c r="AP45" s="173">
        <v>4261255939</v>
      </c>
      <c r="AQ45" s="174">
        <v>0</v>
      </c>
      <c r="AR45" s="174">
        <v>0</v>
      </c>
      <c r="AS45" s="174">
        <v>0</v>
      </c>
      <c r="AT45" s="174">
        <v>0</v>
      </c>
      <c r="AU45" s="174">
        <v>0</v>
      </c>
      <c r="AV45" s="174">
        <v>0</v>
      </c>
      <c r="AW45" s="174">
        <v>0</v>
      </c>
      <c r="AX45" s="174">
        <v>0</v>
      </c>
      <c r="AY45" s="174">
        <v>0</v>
      </c>
      <c r="AZ45" s="174">
        <v>0</v>
      </c>
      <c r="BA45" s="174">
        <v>0</v>
      </c>
      <c r="BB45" s="174">
        <v>0</v>
      </c>
    </row>
    <row r="46" spans="1:54" hidden="1" x14ac:dyDescent="0.25">
      <c r="A46" s="1240" t="s">
        <v>17</v>
      </c>
      <c r="B46" s="1145"/>
      <c r="C46" s="1240" t="s">
        <v>287</v>
      </c>
      <c r="D46" s="1145"/>
      <c r="E46" s="1240" t="s">
        <v>288</v>
      </c>
      <c r="F46" s="1145"/>
      <c r="G46" s="1240" t="s">
        <v>287</v>
      </c>
      <c r="H46" s="1145"/>
      <c r="I46" s="1240" t="s">
        <v>292</v>
      </c>
      <c r="J46" s="1145"/>
      <c r="K46" s="1145"/>
      <c r="L46" s="1240" t="s">
        <v>294</v>
      </c>
      <c r="M46" s="1145"/>
      <c r="N46" s="1145"/>
      <c r="O46" s="1240"/>
      <c r="P46" s="1145"/>
      <c r="Q46" s="1240"/>
      <c r="R46" s="1145"/>
      <c r="S46" s="1239" t="s">
        <v>25</v>
      </c>
      <c r="T46" s="1145"/>
      <c r="U46" s="1145"/>
      <c r="V46" s="1145"/>
      <c r="W46" s="1145"/>
      <c r="X46" s="1145"/>
      <c r="Y46" s="1145"/>
      <c r="Z46" s="1145"/>
      <c r="AA46" s="1240" t="s">
        <v>281</v>
      </c>
      <c r="AB46" s="1145"/>
      <c r="AC46" s="1145"/>
      <c r="AD46" s="1145"/>
      <c r="AE46" s="1145"/>
      <c r="AF46" s="1240" t="s">
        <v>282</v>
      </c>
      <c r="AG46" s="1145"/>
      <c r="AH46" s="1145"/>
      <c r="AI46" s="172" t="s">
        <v>68</v>
      </c>
      <c r="AJ46" s="1241" t="s">
        <v>283</v>
      </c>
      <c r="AK46" s="1145"/>
      <c r="AL46" s="1145"/>
      <c r="AM46" s="1145"/>
      <c r="AN46" s="1145"/>
      <c r="AO46" s="1145"/>
      <c r="AP46" s="173">
        <v>4473037173</v>
      </c>
      <c r="AQ46" s="174">
        <v>0</v>
      </c>
      <c r="AR46" s="174">
        <v>0</v>
      </c>
      <c r="AS46" s="174">
        <v>0</v>
      </c>
      <c r="AT46" s="173">
        <v>220750735</v>
      </c>
      <c r="AU46" s="173">
        <v>-220750735</v>
      </c>
      <c r="AV46" s="173">
        <v>220750735</v>
      </c>
      <c r="AW46" s="174">
        <v>0</v>
      </c>
      <c r="AX46" s="173">
        <v>220750735</v>
      </c>
      <c r="AY46" s="174">
        <v>0</v>
      </c>
      <c r="AZ46" s="173">
        <v>220750735</v>
      </c>
      <c r="BA46" s="174">
        <v>0</v>
      </c>
      <c r="BB46" s="174">
        <v>0</v>
      </c>
    </row>
    <row r="47" spans="1:54" hidden="1" x14ac:dyDescent="0.25">
      <c r="A47" s="1240" t="s">
        <v>17</v>
      </c>
      <c r="B47" s="1145"/>
      <c r="C47" s="1240" t="s">
        <v>287</v>
      </c>
      <c r="D47" s="1145"/>
      <c r="E47" s="1240" t="s">
        <v>288</v>
      </c>
      <c r="F47" s="1145"/>
      <c r="G47" s="1240" t="s">
        <v>287</v>
      </c>
      <c r="H47" s="1145"/>
      <c r="I47" s="1240" t="s">
        <v>292</v>
      </c>
      <c r="J47" s="1145"/>
      <c r="K47" s="1145"/>
      <c r="L47" s="1240" t="s">
        <v>26</v>
      </c>
      <c r="M47" s="1145"/>
      <c r="N47" s="1145"/>
      <c r="O47" s="1240"/>
      <c r="P47" s="1145"/>
      <c r="Q47" s="1240"/>
      <c r="R47" s="1145"/>
      <c r="S47" s="1239" t="s">
        <v>27</v>
      </c>
      <c r="T47" s="1145"/>
      <c r="U47" s="1145"/>
      <c r="V47" s="1145"/>
      <c r="W47" s="1145"/>
      <c r="X47" s="1145"/>
      <c r="Y47" s="1145"/>
      <c r="Z47" s="1145"/>
      <c r="AA47" s="1240" t="s">
        <v>281</v>
      </c>
      <c r="AB47" s="1145"/>
      <c r="AC47" s="1145"/>
      <c r="AD47" s="1145"/>
      <c r="AE47" s="1145"/>
      <c r="AF47" s="1240" t="s">
        <v>282</v>
      </c>
      <c r="AG47" s="1145"/>
      <c r="AH47" s="1145"/>
      <c r="AI47" s="172" t="s">
        <v>68</v>
      </c>
      <c r="AJ47" s="1241" t="s">
        <v>283</v>
      </c>
      <c r="AK47" s="1145"/>
      <c r="AL47" s="1145"/>
      <c r="AM47" s="1145"/>
      <c r="AN47" s="1145"/>
      <c r="AO47" s="1145"/>
      <c r="AP47" s="173">
        <v>9451987628</v>
      </c>
      <c r="AQ47" s="174">
        <v>0</v>
      </c>
      <c r="AR47" s="174">
        <v>0</v>
      </c>
      <c r="AS47" s="174">
        <v>0</v>
      </c>
      <c r="AT47" s="173">
        <v>66659782</v>
      </c>
      <c r="AU47" s="173">
        <v>-66659782</v>
      </c>
      <c r="AV47" s="173">
        <v>66659782</v>
      </c>
      <c r="AW47" s="174">
        <v>0</v>
      </c>
      <c r="AX47" s="173">
        <v>66659782</v>
      </c>
      <c r="AY47" s="174">
        <v>0</v>
      </c>
      <c r="AZ47" s="173">
        <v>66659782</v>
      </c>
      <c r="BA47" s="174">
        <v>0</v>
      </c>
      <c r="BB47" s="174">
        <v>0</v>
      </c>
    </row>
    <row r="48" spans="1:54" hidden="1" x14ac:dyDescent="0.25">
      <c r="A48" s="1240" t="s">
        <v>17</v>
      </c>
      <c r="B48" s="1145"/>
      <c r="C48" s="1240" t="s">
        <v>287</v>
      </c>
      <c r="D48" s="1145"/>
      <c r="E48" s="1240" t="s">
        <v>288</v>
      </c>
      <c r="F48" s="1145"/>
      <c r="G48" s="1240" t="s">
        <v>287</v>
      </c>
      <c r="H48" s="1145"/>
      <c r="I48" s="1240" t="s">
        <v>292</v>
      </c>
      <c r="J48" s="1145"/>
      <c r="K48" s="1145"/>
      <c r="L48" s="1240" t="s">
        <v>295</v>
      </c>
      <c r="M48" s="1145"/>
      <c r="N48" s="1145"/>
      <c r="O48" s="1240"/>
      <c r="P48" s="1145"/>
      <c r="Q48" s="1240"/>
      <c r="R48" s="1145"/>
      <c r="S48" s="1239" t="s">
        <v>28</v>
      </c>
      <c r="T48" s="1145"/>
      <c r="U48" s="1145"/>
      <c r="V48" s="1145"/>
      <c r="W48" s="1145"/>
      <c r="X48" s="1145"/>
      <c r="Y48" s="1145"/>
      <c r="Z48" s="1145"/>
      <c r="AA48" s="1240" t="s">
        <v>281</v>
      </c>
      <c r="AB48" s="1145"/>
      <c r="AC48" s="1145"/>
      <c r="AD48" s="1145"/>
      <c r="AE48" s="1145"/>
      <c r="AF48" s="1240" t="s">
        <v>282</v>
      </c>
      <c r="AG48" s="1145"/>
      <c r="AH48" s="1145"/>
      <c r="AI48" s="172" t="s">
        <v>68</v>
      </c>
      <c r="AJ48" s="1241" t="s">
        <v>283</v>
      </c>
      <c r="AK48" s="1145"/>
      <c r="AL48" s="1145"/>
      <c r="AM48" s="1145"/>
      <c r="AN48" s="1145"/>
      <c r="AO48" s="1145"/>
      <c r="AP48" s="173">
        <v>2207044982</v>
      </c>
      <c r="AQ48" s="174">
        <v>0</v>
      </c>
      <c r="AR48" s="174">
        <v>0</v>
      </c>
      <c r="AS48" s="174">
        <v>0</v>
      </c>
      <c r="AT48" s="173">
        <v>193176915</v>
      </c>
      <c r="AU48" s="173">
        <v>-193176915</v>
      </c>
      <c r="AV48" s="173">
        <v>193176915</v>
      </c>
      <c r="AW48" s="174">
        <v>0</v>
      </c>
      <c r="AX48" s="173">
        <v>193176915</v>
      </c>
      <c r="AY48" s="174">
        <v>0</v>
      </c>
      <c r="AZ48" s="173">
        <v>193176915</v>
      </c>
      <c r="BA48" s="174">
        <v>0</v>
      </c>
      <c r="BB48" s="173">
        <v>118001</v>
      </c>
    </row>
    <row r="49" spans="1:54" hidden="1" x14ac:dyDescent="0.25">
      <c r="A49" s="1233" t="s">
        <v>17</v>
      </c>
      <c r="B49" s="1145"/>
      <c r="C49" s="1233" t="s">
        <v>287</v>
      </c>
      <c r="D49" s="1145"/>
      <c r="E49" s="1233" t="s">
        <v>288</v>
      </c>
      <c r="F49" s="1145"/>
      <c r="G49" s="1233" t="s">
        <v>287</v>
      </c>
      <c r="H49" s="1145"/>
      <c r="I49" s="1233" t="s">
        <v>296</v>
      </c>
      <c r="J49" s="1145"/>
      <c r="K49" s="1145"/>
      <c r="L49" s="1233"/>
      <c r="M49" s="1145"/>
      <c r="N49" s="1145"/>
      <c r="O49" s="1233"/>
      <c r="P49" s="1145"/>
      <c r="Q49" s="1233"/>
      <c r="R49" s="1145"/>
      <c r="S49" s="1232" t="s">
        <v>198</v>
      </c>
      <c r="T49" s="1145"/>
      <c r="U49" s="1145"/>
      <c r="V49" s="1145"/>
      <c r="W49" s="1145"/>
      <c r="X49" s="1145"/>
      <c r="Y49" s="1145"/>
      <c r="Z49" s="1145"/>
      <c r="AA49" s="1233" t="s">
        <v>281</v>
      </c>
      <c r="AB49" s="1145"/>
      <c r="AC49" s="1145"/>
      <c r="AD49" s="1145"/>
      <c r="AE49" s="1145"/>
      <c r="AF49" s="1233" t="s">
        <v>282</v>
      </c>
      <c r="AG49" s="1145"/>
      <c r="AH49" s="1145"/>
      <c r="AI49" s="169" t="s">
        <v>68</v>
      </c>
      <c r="AJ49" s="1234" t="s">
        <v>283</v>
      </c>
      <c r="AK49" s="1145"/>
      <c r="AL49" s="1145"/>
      <c r="AM49" s="1145"/>
      <c r="AN49" s="1145"/>
      <c r="AO49" s="1145"/>
      <c r="AP49" s="170">
        <v>692000000</v>
      </c>
      <c r="AQ49" s="171">
        <v>0</v>
      </c>
      <c r="AR49" s="171">
        <v>0</v>
      </c>
      <c r="AS49" s="171">
        <v>0</v>
      </c>
      <c r="AT49" s="170">
        <v>96502065</v>
      </c>
      <c r="AU49" s="170">
        <v>-96502065</v>
      </c>
      <c r="AV49" s="170">
        <v>96502065</v>
      </c>
      <c r="AW49" s="171">
        <v>0</v>
      </c>
      <c r="AX49" s="170">
        <v>96502065</v>
      </c>
      <c r="AY49" s="171">
        <v>0</v>
      </c>
      <c r="AZ49" s="170">
        <v>96502065</v>
      </c>
      <c r="BA49" s="171">
        <v>0</v>
      </c>
      <c r="BB49" s="171">
        <v>0</v>
      </c>
    </row>
    <row r="50" spans="1:54" hidden="1" x14ac:dyDescent="0.25">
      <c r="A50" s="1240" t="s">
        <v>17</v>
      </c>
      <c r="B50" s="1145"/>
      <c r="C50" s="1240" t="s">
        <v>287</v>
      </c>
      <c r="D50" s="1145"/>
      <c r="E50" s="1240" t="s">
        <v>288</v>
      </c>
      <c r="F50" s="1145"/>
      <c r="G50" s="1240" t="s">
        <v>287</v>
      </c>
      <c r="H50" s="1145"/>
      <c r="I50" s="1240" t="s">
        <v>296</v>
      </c>
      <c r="J50" s="1145"/>
      <c r="K50" s="1145"/>
      <c r="L50" s="1240" t="s">
        <v>287</v>
      </c>
      <c r="M50" s="1145"/>
      <c r="N50" s="1145"/>
      <c r="O50" s="1240"/>
      <c r="P50" s="1145"/>
      <c r="Q50" s="1240"/>
      <c r="R50" s="1145"/>
      <c r="S50" s="1239" t="s">
        <v>29</v>
      </c>
      <c r="T50" s="1145"/>
      <c r="U50" s="1145"/>
      <c r="V50" s="1145"/>
      <c r="W50" s="1145"/>
      <c r="X50" s="1145"/>
      <c r="Y50" s="1145"/>
      <c r="Z50" s="1145"/>
      <c r="AA50" s="1240" t="s">
        <v>281</v>
      </c>
      <c r="AB50" s="1145"/>
      <c r="AC50" s="1145"/>
      <c r="AD50" s="1145"/>
      <c r="AE50" s="1145"/>
      <c r="AF50" s="1240" t="s">
        <v>282</v>
      </c>
      <c r="AG50" s="1145"/>
      <c r="AH50" s="1145"/>
      <c r="AI50" s="172" t="s">
        <v>68</v>
      </c>
      <c r="AJ50" s="1241" t="s">
        <v>283</v>
      </c>
      <c r="AK50" s="1145"/>
      <c r="AL50" s="1145"/>
      <c r="AM50" s="1145"/>
      <c r="AN50" s="1145"/>
      <c r="AO50" s="1145"/>
      <c r="AP50" s="173">
        <v>360000000</v>
      </c>
      <c r="AQ50" s="174">
        <v>0</v>
      </c>
      <c r="AR50" s="174">
        <v>0</v>
      </c>
      <c r="AS50" s="174">
        <v>0</v>
      </c>
      <c r="AT50" s="173">
        <v>24276430</v>
      </c>
      <c r="AU50" s="173">
        <v>-24276430</v>
      </c>
      <c r="AV50" s="173">
        <v>24276430</v>
      </c>
      <c r="AW50" s="174">
        <v>0</v>
      </c>
      <c r="AX50" s="173">
        <v>24276430</v>
      </c>
      <c r="AY50" s="174">
        <v>0</v>
      </c>
      <c r="AZ50" s="173">
        <v>24276430</v>
      </c>
      <c r="BA50" s="174">
        <v>0</v>
      </c>
      <c r="BB50" s="174">
        <v>0</v>
      </c>
    </row>
    <row r="51" spans="1:54" hidden="1" x14ac:dyDescent="0.25">
      <c r="A51" s="1240" t="s">
        <v>17</v>
      </c>
      <c r="B51" s="1145"/>
      <c r="C51" s="1240" t="s">
        <v>287</v>
      </c>
      <c r="D51" s="1145"/>
      <c r="E51" s="1240" t="s">
        <v>288</v>
      </c>
      <c r="F51" s="1145"/>
      <c r="G51" s="1240" t="s">
        <v>287</v>
      </c>
      <c r="H51" s="1145"/>
      <c r="I51" s="1240" t="s">
        <v>296</v>
      </c>
      <c r="J51" s="1145"/>
      <c r="K51" s="1145"/>
      <c r="L51" s="1240" t="s">
        <v>297</v>
      </c>
      <c r="M51" s="1145"/>
      <c r="N51" s="1145"/>
      <c r="O51" s="1240"/>
      <c r="P51" s="1145"/>
      <c r="Q51" s="1240"/>
      <c r="R51" s="1145"/>
      <c r="S51" s="1239" t="s">
        <v>30</v>
      </c>
      <c r="T51" s="1145"/>
      <c r="U51" s="1145"/>
      <c r="V51" s="1145"/>
      <c r="W51" s="1145"/>
      <c r="X51" s="1145"/>
      <c r="Y51" s="1145"/>
      <c r="Z51" s="1145"/>
      <c r="AA51" s="1240" t="s">
        <v>281</v>
      </c>
      <c r="AB51" s="1145"/>
      <c r="AC51" s="1145"/>
      <c r="AD51" s="1145"/>
      <c r="AE51" s="1145"/>
      <c r="AF51" s="1240" t="s">
        <v>282</v>
      </c>
      <c r="AG51" s="1145"/>
      <c r="AH51" s="1145"/>
      <c r="AI51" s="172" t="s">
        <v>68</v>
      </c>
      <c r="AJ51" s="1241" t="s">
        <v>283</v>
      </c>
      <c r="AK51" s="1145"/>
      <c r="AL51" s="1145"/>
      <c r="AM51" s="1145"/>
      <c r="AN51" s="1145"/>
      <c r="AO51" s="1145"/>
      <c r="AP51" s="173">
        <v>332000000</v>
      </c>
      <c r="AQ51" s="174">
        <v>0</v>
      </c>
      <c r="AR51" s="174">
        <v>0</v>
      </c>
      <c r="AS51" s="174">
        <v>0</v>
      </c>
      <c r="AT51" s="173">
        <v>72225635</v>
      </c>
      <c r="AU51" s="173">
        <v>-72225635</v>
      </c>
      <c r="AV51" s="173">
        <v>72225635</v>
      </c>
      <c r="AW51" s="174">
        <v>0</v>
      </c>
      <c r="AX51" s="173">
        <v>72225635</v>
      </c>
      <c r="AY51" s="174">
        <v>0</v>
      </c>
      <c r="AZ51" s="173">
        <v>72225635</v>
      </c>
      <c r="BA51" s="174">
        <v>0</v>
      </c>
      <c r="BB51" s="174">
        <v>0</v>
      </c>
    </row>
    <row r="52" spans="1:54" hidden="1" x14ac:dyDescent="0.25">
      <c r="A52" s="1240" t="s">
        <v>17</v>
      </c>
      <c r="B52" s="1145"/>
      <c r="C52" s="1240" t="s">
        <v>287</v>
      </c>
      <c r="D52" s="1145"/>
      <c r="E52" s="1240" t="s">
        <v>288</v>
      </c>
      <c r="F52" s="1145"/>
      <c r="G52" s="1240" t="s">
        <v>287</v>
      </c>
      <c r="H52" s="1145"/>
      <c r="I52" s="1240" t="s">
        <v>68</v>
      </c>
      <c r="J52" s="1145"/>
      <c r="K52" s="1145"/>
      <c r="L52" s="1240"/>
      <c r="M52" s="1145"/>
      <c r="N52" s="1145"/>
      <c r="O52" s="1240"/>
      <c r="P52" s="1145"/>
      <c r="Q52" s="1240"/>
      <c r="R52" s="1145"/>
      <c r="S52" s="1239" t="s">
        <v>673</v>
      </c>
      <c r="T52" s="1145"/>
      <c r="U52" s="1145"/>
      <c r="V52" s="1145"/>
      <c r="W52" s="1145"/>
      <c r="X52" s="1145"/>
      <c r="Y52" s="1145"/>
      <c r="Z52" s="1145"/>
      <c r="AA52" s="1240" t="s">
        <v>281</v>
      </c>
      <c r="AB52" s="1145"/>
      <c r="AC52" s="1145"/>
      <c r="AD52" s="1145"/>
      <c r="AE52" s="1145"/>
      <c r="AF52" s="1240" t="s">
        <v>282</v>
      </c>
      <c r="AG52" s="1145"/>
      <c r="AH52" s="1145"/>
      <c r="AI52" s="172" t="s">
        <v>68</v>
      </c>
      <c r="AJ52" s="1241" t="s">
        <v>283</v>
      </c>
      <c r="AK52" s="1145"/>
      <c r="AL52" s="1145"/>
      <c r="AM52" s="1145"/>
      <c r="AN52" s="1145"/>
      <c r="AO52" s="1145"/>
      <c r="AP52" s="173">
        <v>9382000000</v>
      </c>
      <c r="AQ52" s="174">
        <v>0</v>
      </c>
      <c r="AR52" s="174">
        <v>0</v>
      </c>
      <c r="AS52" s="173">
        <v>-9382000000</v>
      </c>
      <c r="AT52" s="174">
        <v>0</v>
      </c>
      <c r="AU52" s="174">
        <v>0</v>
      </c>
      <c r="AV52" s="174">
        <v>0</v>
      </c>
      <c r="AW52" s="174">
        <v>0</v>
      </c>
      <c r="AX52" s="174">
        <v>0</v>
      </c>
      <c r="AY52" s="174">
        <v>0</v>
      </c>
      <c r="AZ52" s="174">
        <v>0</v>
      </c>
      <c r="BA52" s="174">
        <v>0</v>
      </c>
      <c r="BB52" s="174">
        <v>0</v>
      </c>
    </row>
    <row r="53" spans="1:54" hidden="1" x14ac:dyDescent="0.25">
      <c r="A53" s="1233" t="s">
        <v>17</v>
      </c>
      <c r="B53" s="1145"/>
      <c r="C53" s="1233" t="s">
        <v>287</v>
      </c>
      <c r="D53" s="1145"/>
      <c r="E53" s="1233" t="s">
        <v>288</v>
      </c>
      <c r="F53" s="1145"/>
      <c r="G53" s="1233" t="s">
        <v>290</v>
      </c>
      <c r="H53" s="1145"/>
      <c r="I53" s="1233"/>
      <c r="J53" s="1145"/>
      <c r="K53" s="1145"/>
      <c r="L53" s="1233"/>
      <c r="M53" s="1145"/>
      <c r="N53" s="1145"/>
      <c r="O53" s="1233"/>
      <c r="P53" s="1145"/>
      <c r="Q53" s="1233"/>
      <c r="R53" s="1145"/>
      <c r="S53" s="1232" t="s">
        <v>201</v>
      </c>
      <c r="T53" s="1145"/>
      <c r="U53" s="1145"/>
      <c r="V53" s="1145"/>
      <c r="W53" s="1145"/>
      <c r="X53" s="1145"/>
      <c r="Y53" s="1145"/>
      <c r="Z53" s="1145"/>
      <c r="AA53" s="1233" t="s">
        <v>281</v>
      </c>
      <c r="AB53" s="1145"/>
      <c r="AC53" s="1145"/>
      <c r="AD53" s="1145"/>
      <c r="AE53" s="1145"/>
      <c r="AF53" s="1233" t="s">
        <v>282</v>
      </c>
      <c r="AG53" s="1145"/>
      <c r="AH53" s="1145"/>
      <c r="AI53" s="169" t="s">
        <v>68</v>
      </c>
      <c r="AJ53" s="1234" t="s">
        <v>283</v>
      </c>
      <c r="AK53" s="1145"/>
      <c r="AL53" s="1145"/>
      <c r="AM53" s="1145"/>
      <c r="AN53" s="1145"/>
      <c r="AO53" s="1145"/>
      <c r="AP53" s="170">
        <v>2620100000</v>
      </c>
      <c r="AQ53" s="171">
        <v>0</v>
      </c>
      <c r="AR53" s="170">
        <v>198245001</v>
      </c>
      <c r="AS53" s="171">
        <v>0</v>
      </c>
      <c r="AT53" s="170">
        <v>7677850</v>
      </c>
      <c r="AU53" s="170">
        <v>-7677850</v>
      </c>
      <c r="AV53" s="170">
        <v>285211790</v>
      </c>
      <c r="AW53" s="170">
        <v>-277533940</v>
      </c>
      <c r="AX53" s="170">
        <v>285211790</v>
      </c>
      <c r="AY53" s="171">
        <v>0</v>
      </c>
      <c r="AZ53" s="170">
        <v>285211790</v>
      </c>
      <c r="BA53" s="171">
        <v>0</v>
      </c>
      <c r="BB53" s="171">
        <v>0</v>
      </c>
    </row>
    <row r="54" spans="1:54" hidden="1" x14ac:dyDescent="0.25">
      <c r="A54" s="1240" t="s">
        <v>17</v>
      </c>
      <c r="B54" s="1145"/>
      <c r="C54" s="1240" t="s">
        <v>287</v>
      </c>
      <c r="D54" s="1145"/>
      <c r="E54" s="1240" t="s">
        <v>288</v>
      </c>
      <c r="F54" s="1145"/>
      <c r="G54" s="1240" t="s">
        <v>290</v>
      </c>
      <c r="H54" s="1145"/>
      <c r="I54" s="1240" t="s">
        <v>298</v>
      </c>
      <c r="J54" s="1145"/>
      <c r="K54" s="1145"/>
      <c r="L54" s="1240"/>
      <c r="M54" s="1145"/>
      <c r="N54" s="1145"/>
      <c r="O54" s="1240"/>
      <c r="P54" s="1145"/>
      <c r="Q54" s="1240"/>
      <c r="R54" s="1145"/>
      <c r="S54" s="1239" t="s">
        <v>31</v>
      </c>
      <c r="T54" s="1145"/>
      <c r="U54" s="1145"/>
      <c r="V54" s="1145"/>
      <c r="W54" s="1145"/>
      <c r="X54" s="1145"/>
      <c r="Y54" s="1145"/>
      <c r="Z54" s="1145"/>
      <c r="AA54" s="1240" t="s">
        <v>281</v>
      </c>
      <c r="AB54" s="1145"/>
      <c r="AC54" s="1145"/>
      <c r="AD54" s="1145"/>
      <c r="AE54" s="1145"/>
      <c r="AF54" s="1240" t="s">
        <v>282</v>
      </c>
      <c r="AG54" s="1145"/>
      <c r="AH54" s="1145"/>
      <c r="AI54" s="172" t="s">
        <v>68</v>
      </c>
      <c r="AJ54" s="1241" t="s">
        <v>283</v>
      </c>
      <c r="AK54" s="1145"/>
      <c r="AL54" s="1145"/>
      <c r="AM54" s="1145"/>
      <c r="AN54" s="1145"/>
      <c r="AO54" s="1145"/>
      <c r="AP54" s="173">
        <v>2620100000</v>
      </c>
      <c r="AQ54" s="174">
        <v>0</v>
      </c>
      <c r="AR54" s="173">
        <v>198245001</v>
      </c>
      <c r="AS54" s="174">
        <v>0</v>
      </c>
      <c r="AT54" s="173">
        <v>7677850</v>
      </c>
      <c r="AU54" s="173">
        <v>-7677850</v>
      </c>
      <c r="AV54" s="173">
        <v>285211790</v>
      </c>
      <c r="AW54" s="173">
        <v>-277533940</v>
      </c>
      <c r="AX54" s="173">
        <v>285211790</v>
      </c>
      <c r="AY54" s="174">
        <v>0</v>
      </c>
      <c r="AZ54" s="173">
        <v>285211790</v>
      </c>
      <c r="BA54" s="174">
        <v>0</v>
      </c>
      <c r="BB54" s="174">
        <v>0</v>
      </c>
    </row>
    <row r="55" spans="1:54" hidden="1" x14ac:dyDescent="0.25">
      <c r="A55" s="1233" t="s">
        <v>17</v>
      </c>
      <c r="B55" s="1145"/>
      <c r="C55" s="1233" t="s">
        <v>287</v>
      </c>
      <c r="D55" s="1145"/>
      <c r="E55" s="1233" t="s">
        <v>288</v>
      </c>
      <c r="F55" s="1145"/>
      <c r="G55" s="1233" t="s">
        <v>292</v>
      </c>
      <c r="H55" s="1145"/>
      <c r="I55" s="1233"/>
      <c r="J55" s="1145"/>
      <c r="K55" s="1145"/>
      <c r="L55" s="1233"/>
      <c r="M55" s="1145"/>
      <c r="N55" s="1145"/>
      <c r="O55" s="1233"/>
      <c r="P55" s="1145"/>
      <c r="Q55" s="1233"/>
      <c r="R55" s="1145"/>
      <c r="S55" s="1232" t="s">
        <v>203</v>
      </c>
      <c r="T55" s="1145"/>
      <c r="U55" s="1145"/>
      <c r="V55" s="1145"/>
      <c r="W55" s="1145"/>
      <c r="X55" s="1145"/>
      <c r="Y55" s="1145"/>
      <c r="Z55" s="1145"/>
      <c r="AA55" s="1233" t="s">
        <v>281</v>
      </c>
      <c r="AB55" s="1145"/>
      <c r="AC55" s="1145"/>
      <c r="AD55" s="1145"/>
      <c r="AE55" s="1145"/>
      <c r="AF55" s="1233" t="s">
        <v>282</v>
      </c>
      <c r="AG55" s="1145"/>
      <c r="AH55" s="1145"/>
      <c r="AI55" s="169" t="s">
        <v>68</v>
      </c>
      <c r="AJ55" s="1234" t="s">
        <v>283</v>
      </c>
      <c r="AK55" s="1145"/>
      <c r="AL55" s="1145"/>
      <c r="AM55" s="1145"/>
      <c r="AN55" s="1145"/>
      <c r="AO55" s="1145"/>
      <c r="AP55" s="170">
        <v>43211545217</v>
      </c>
      <c r="AQ55" s="171">
        <v>0</v>
      </c>
      <c r="AR55" s="171">
        <v>0</v>
      </c>
      <c r="AS55" s="171">
        <v>0</v>
      </c>
      <c r="AT55" s="170">
        <v>3320768126</v>
      </c>
      <c r="AU55" s="170">
        <v>-3320768126</v>
      </c>
      <c r="AV55" s="170">
        <v>3320768126</v>
      </c>
      <c r="AW55" s="171">
        <v>0</v>
      </c>
      <c r="AX55" s="170">
        <v>3320768126</v>
      </c>
      <c r="AY55" s="171">
        <v>0</v>
      </c>
      <c r="AZ55" s="170">
        <v>3320768126</v>
      </c>
      <c r="BA55" s="171">
        <v>0</v>
      </c>
      <c r="BB55" s="170">
        <v>864622</v>
      </c>
    </row>
    <row r="56" spans="1:54" hidden="1" x14ac:dyDescent="0.25">
      <c r="A56" s="1233" t="s">
        <v>17</v>
      </c>
      <c r="B56" s="1145"/>
      <c r="C56" s="1233" t="s">
        <v>287</v>
      </c>
      <c r="D56" s="1145"/>
      <c r="E56" s="1233" t="s">
        <v>288</v>
      </c>
      <c r="F56" s="1145"/>
      <c r="G56" s="1233" t="s">
        <v>292</v>
      </c>
      <c r="H56" s="1145"/>
      <c r="I56" s="1233" t="s">
        <v>287</v>
      </c>
      <c r="J56" s="1145"/>
      <c r="K56" s="1145"/>
      <c r="L56" s="1233"/>
      <c r="M56" s="1145"/>
      <c r="N56" s="1145"/>
      <c r="O56" s="1233"/>
      <c r="P56" s="1145"/>
      <c r="Q56" s="1233"/>
      <c r="R56" s="1145"/>
      <c r="S56" s="1232" t="s">
        <v>205</v>
      </c>
      <c r="T56" s="1145"/>
      <c r="U56" s="1145"/>
      <c r="V56" s="1145"/>
      <c r="W56" s="1145"/>
      <c r="X56" s="1145"/>
      <c r="Y56" s="1145"/>
      <c r="Z56" s="1145"/>
      <c r="AA56" s="1233" t="s">
        <v>281</v>
      </c>
      <c r="AB56" s="1145"/>
      <c r="AC56" s="1145"/>
      <c r="AD56" s="1145"/>
      <c r="AE56" s="1145"/>
      <c r="AF56" s="1233" t="s">
        <v>282</v>
      </c>
      <c r="AG56" s="1145"/>
      <c r="AH56" s="1145"/>
      <c r="AI56" s="169" t="s">
        <v>68</v>
      </c>
      <c r="AJ56" s="1234" t="s">
        <v>283</v>
      </c>
      <c r="AK56" s="1145"/>
      <c r="AL56" s="1145"/>
      <c r="AM56" s="1145"/>
      <c r="AN56" s="1145"/>
      <c r="AO56" s="1145"/>
      <c r="AP56" s="170">
        <v>22794858469</v>
      </c>
      <c r="AQ56" s="171">
        <v>0</v>
      </c>
      <c r="AR56" s="171">
        <v>0</v>
      </c>
      <c r="AS56" s="171">
        <v>0</v>
      </c>
      <c r="AT56" s="170">
        <v>1660638054</v>
      </c>
      <c r="AU56" s="170">
        <v>-1660638054</v>
      </c>
      <c r="AV56" s="170">
        <v>1660638054</v>
      </c>
      <c r="AW56" s="171">
        <v>0</v>
      </c>
      <c r="AX56" s="170">
        <v>1660638054</v>
      </c>
      <c r="AY56" s="171">
        <v>0</v>
      </c>
      <c r="AZ56" s="170">
        <v>1660638054</v>
      </c>
      <c r="BA56" s="171">
        <v>0</v>
      </c>
      <c r="BB56" s="170">
        <v>432311</v>
      </c>
    </row>
    <row r="57" spans="1:54" hidden="1" x14ac:dyDescent="0.25">
      <c r="A57" s="1240" t="s">
        <v>17</v>
      </c>
      <c r="B57" s="1145"/>
      <c r="C57" s="1240" t="s">
        <v>287</v>
      </c>
      <c r="D57" s="1145"/>
      <c r="E57" s="1240" t="s">
        <v>288</v>
      </c>
      <c r="F57" s="1145"/>
      <c r="G57" s="1240" t="s">
        <v>292</v>
      </c>
      <c r="H57" s="1145"/>
      <c r="I57" s="1240" t="s">
        <v>287</v>
      </c>
      <c r="J57" s="1145"/>
      <c r="K57" s="1145"/>
      <c r="L57" s="1240" t="s">
        <v>287</v>
      </c>
      <c r="M57" s="1145"/>
      <c r="N57" s="1145"/>
      <c r="O57" s="1240"/>
      <c r="P57" s="1145"/>
      <c r="Q57" s="1240"/>
      <c r="R57" s="1145"/>
      <c r="S57" s="1239" t="s">
        <v>32</v>
      </c>
      <c r="T57" s="1145"/>
      <c r="U57" s="1145"/>
      <c r="V57" s="1145"/>
      <c r="W57" s="1145"/>
      <c r="X57" s="1145"/>
      <c r="Y57" s="1145"/>
      <c r="Z57" s="1145"/>
      <c r="AA57" s="1240" t="s">
        <v>281</v>
      </c>
      <c r="AB57" s="1145"/>
      <c r="AC57" s="1145"/>
      <c r="AD57" s="1145"/>
      <c r="AE57" s="1145"/>
      <c r="AF57" s="1240" t="s">
        <v>282</v>
      </c>
      <c r="AG57" s="1145"/>
      <c r="AH57" s="1145"/>
      <c r="AI57" s="172" t="s">
        <v>68</v>
      </c>
      <c r="AJ57" s="1241" t="s">
        <v>283</v>
      </c>
      <c r="AK57" s="1145"/>
      <c r="AL57" s="1145"/>
      <c r="AM57" s="1145"/>
      <c r="AN57" s="1145"/>
      <c r="AO57" s="1145"/>
      <c r="AP57" s="173">
        <v>4351217965</v>
      </c>
      <c r="AQ57" s="174">
        <v>0</v>
      </c>
      <c r="AR57" s="174">
        <v>0</v>
      </c>
      <c r="AS57" s="174">
        <v>0</v>
      </c>
      <c r="AT57" s="173">
        <v>345313900</v>
      </c>
      <c r="AU57" s="173">
        <v>-345313900</v>
      </c>
      <c r="AV57" s="173">
        <v>345313900</v>
      </c>
      <c r="AW57" s="174">
        <v>0</v>
      </c>
      <c r="AX57" s="173">
        <v>345313900</v>
      </c>
      <c r="AY57" s="174">
        <v>0</v>
      </c>
      <c r="AZ57" s="173">
        <v>345313900</v>
      </c>
      <c r="BA57" s="174">
        <v>0</v>
      </c>
      <c r="BB57" s="174">
        <v>0</v>
      </c>
    </row>
    <row r="58" spans="1:54" hidden="1" x14ac:dyDescent="0.25">
      <c r="A58" s="1240" t="s">
        <v>17</v>
      </c>
      <c r="B58" s="1145"/>
      <c r="C58" s="1240" t="s">
        <v>287</v>
      </c>
      <c r="D58" s="1145"/>
      <c r="E58" s="1240" t="s">
        <v>288</v>
      </c>
      <c r="F58" s="1145"/>
      <c r="G58" s="1240" t="s">
        <v>292</v>
      </c>
      <c r="H58" s="1145"/>
      <c r="I58" s="1240" t="s">
        <v>287</v>
      </c>
      <c r="J58" s="1145"/>
      <c r="K58" s="1145"/>
      <c r="L58" s="1240" t="s">
        <v>290</v>
      </c>
      <c r="M58" s="1145"/>
      <c r="N58" s="1145"/>
      <c r="O58" s="1240"/>
      <c r="P58" s="1145"/>
      <c r="Q58" s="1240"/>
      <c r="R58" s="1145"/>
      <c r="S58" s="1239" t="s">
        <v>33</v>
      </c>
      <c r="T58" s="1145"/>
      <c r="U58" s="1145"/>
      <c r="V58" s="1145"/>
      <c r="W58" s="1145"/>
      <c r="X58" s="1145"/>
      <c r="Y58" s="1145"/>
      <c r="Z58" s="1145"/>
      <c r="AA58" s="1240" t="s">
        <v>281</v>
      </c>
      <c r="AB58" s="1145"/>
      <c r="AC58" s="1145"/>
      <c r="AD58" s="1145"/>
      <c r="AE58" s="1145"/>
      <c r="AF58" s="1240" t="s">
        <v>282</v>
      </c>
      <c r="AG58" s="1145"/>
      <c r="AH58" s="1145"/>
      <c r="AI58" s="172" t="s">
        <v>68</v>
      </c>
      <c r="AJ58" s="1241" t="s">
        <v>283</v>
      </c>
      <c r="AK58" s="1145"/>
      <c r="AL58" s="1145"/>
      <c r="AM58" s="1145"/>
      <c r="AN58" s="1145"/>
      <c r="AO58" s="1145"/>
      <c r="AP58" s="173">
        <v>3124691545</v>
      </c>
      <c r="AQ58" s="174">
        <v>0</v>
      </c>
      <c r="AR58" s="174">
        <v>0</v>
      </c>
      <c r="AS58" s="174">
        <v>0</v>
      </c>
      <c r="AT58" s="173">
        <v>31381754</v>
      </c>
      <c r="AU58" s="173">
        <v>-31381754</v>
      </c>
      <c r="AV58" s="173">
        <v>31381754</v>
      </c>
      <c r="AW58" s="174">
        <v>0</v>
      </c>
      <c r="AX58" s="173">
        <v>31381754</v>
      </c>
      <c r="AY58" s="174">
        <v>0</v>
      </c>
      <c r="AZ58" s="173">
        <v>31381754</v>
      </c>
      <c r="BA58" s="174">
        <v>0</v>
      </c>
      <c r="BB58" s="174">
        <v>0</v>
      </c>
    </row>
    <row r="59" spans="1:54" hidden="1" x14ac:dyDescent="0.25">
      <c r="A59" s="1240" t="s">
        <v>17</v>
      </c>
      <c r="B59" s="1145"/>
      <c r="C59" s="1240" t="s">
        <v>287</v>
      </c>
      <c r="D59" s="1145"/>
      <c r="E59" s="1240" t="s">
        <v>288</v>
      </c>
      <c r="F59" s="1145"/>
      <c r="G59" s="1240" t="s">
        <v>292</v>
      </c>
      <c r="H59" s="1145"/>
      <c r="I59" s="1240" t="s">
        <v>287</v>
      </c>
      <c r="J59" s="1145"/>
      <c r="K59" s="1145"/>
      <c r="L59" s="1240" t="s">
        <v>297</v>
      </c>
      <c r="M59" s="1145"/>
      <c r="N59" s="1145"/>
      <c r="O59" s="1240"/>
      <c r="P59" s="1145"/>
      <c r="Q59" s="1240"/>
      <c r="R59" s="1145"/>
      <c r="S59" s="1239" t="s">
        <v>34</v>
      </c>
      <c r="T59" s="1145"/>
      <c r="U59" s="1145"/>
      <c r="V59" s="1145"/>
      <c r="W59" s="1145"/>
      <c r="X59" s="1145"/>
      <c r="Y59" s="1145"/>
      <c r="Z59" s="1145"/>
      <c r="AA59" s="1240" t="s">
        <v>281</v>
      </c>
      <c r="AB59" s="1145"/>
      <c r="AC59" s="1145"/>
      <c r="AD59" s="1145"/>
      <c r="AE59" s="1145"/>
      <c r="AF59" s="1240" t="s">
        <v>282</v>
      </c>
      <c r="AG59" s="1145"/>
      <c r="AH59" s="1145"/>
      <c r="AI59" s="172" t="s">
        <v>68</v>
      </c>
      <c r="AJ59" s="1241" t="s">
        <v>283</v>
      </c>
      <c r="AK59" s="1145"/>
      <c r="AL59" s="1145"/>
      <c r="AM59" s="1145"/>
      <c r="AN59" s="1145"/>
      <c r="AO59" s="1145"/>
      <c r="AP59" s="173">
        <v>5351871042</v>
      </c>
      <c r="AQ59" s="174">
        <v>0</v>
      </c>
      <c r="AR59" s="174">
        <v>0</v>
      </c>
      <c r="AS59" s="174">
        <v>0</v>
      </c>
      <c r="AT59" s="173">
        <v>430259600</v>
      </c>
      <c r="AU59" s="173">
        <v>-430259600</v>
      </c>
      <c r="AV59" s="173">
        <v>430259600</v>
      </c>
      <c r="AW59" s="174">
        <v>0</v>
      </c>
      <c r="AX59" s="173">
        <v>430259600</v>
      </c>
      <c r="AY59" s="174">
        <v>0</v>
      </c>
      <c r="AZ59" s="173">
        <v>430259600</v>
      </c>
      <c r="BA59" s="174">
        <v>0</v>
      </c>
      <c r="BB59" s="174">
        <v>0</v>
      </c>
    </row>
    <row r="60" spans="1:54" hidden="1" x14ac:dyDescent="0.25">
      <c r="A60" s="1240" t="s">
        <v>17</v>
      </c>
      <c r="B60" s="1145"/>
      <c r="C60" s="1240" t="s">
        <v>287</v>
      </c>
      <c r="D60" s="1145"/>
      <c r="E60" s="1240" t="s">
        <v>288</v>
      </c>
      <c r="F60" s="1145"/>
      <c r="G60" s="1240" t="s">
        <v>292</v>
      </c>
      <c r="H60" s="1145"/>
      <c r="I60" s="1240" t="s">
        <v>287</v>
      </c>
      <c r="J60" s="1145"/>
      <c r="K60" s="1145"/>
      <c r="L60" s="1240" t="s">
        <v>291</v>
      </c>
      <c r="M60" s="1145"/>
      <c r="N60" s="1145"/>
      <c r="O60" s="1240"/>
      <c r="P60" s="1145"/>
      <c r="Q60" s="1240"/>
      <c r="R60" s="1145"/>
      <c r="S60" s="1239" t="s">
        <v>35</v>
      </c>
      <c r="T60" s="1145"/>
      <c r="U60" s="1145"/>
      <c r="V60" s="1145"/>
      <c r="W60" s="1145"/>
      <c r="X60" s="1145"/>
      <c r="Y60" s="1145"/>
      <c r="Z60" s="1145"/>
      <c r="AA60" s="1240" t="s">
        <v>281</v>
      </c>
      <c r="AB60" s="1145"/>
      <c r="AC60" s="1145"/>
      <c r="AD60" s="1145"/>
      <c r="AE60" s="1145"/>
      <c r="AF60" s="1240" t="s">
        <v>282</v>
      </c>
      <c r="AG60" s="1145"/>
      <c r="AH60" s="1145"/>
      <c r="AI60" s="172" t="s">
        <v>68</v>
      </c>
      <c r="AJ60" s="1241" t="s">
        <v>283</v>
      </c>
      <c r="AK60" s="1145"/>
      <c r="AL60" s="1145"/>
      <c r="AM60" s="1145"/>
      <c r="AN60" s="1145"/>
      <c r="AO60" s="1145"/>
      <c r="AP60" s="173">
        <v>8832131228</v>
      </c>
      <c r="AQ60" s="174">
        <v>0</v>
      </c>
      <c r="AR60" s="174">
        <v>0</v>
      </c>
      <c r="AS60" s="174">
        <v>0</v>
      </c>
      <c r="AT60" s="173">
        <v>754971700</v>
      </c>
      <c r="AU60" s="173">
        <v>-754971700</v>
      </c>
      <c r="AV60" s="173">
        <v>754971700</v>
      </c>
      <c r="AW60" s="174">
        <v>0</v>
      </c>
      <c r="AX60" s="173">
        <v>754971700</v>
      </c>
      <c r="AY60" s="174">
        <v>0</v>
      </c>
      <c r="AZ60" s="173">
        <v>754971700</v>
      </c>
      <c r="BA60" s="174">
        <v>0</v>
      </c>
      <c r="BB60" s="173">
        <v>432311</v>
      </c>
    </row>
    <row r="61" spans="1:54" hidden="1" x14ac:dyDescent="0.25">
      <c r="A61" s="1240" t="s">
        <v>17</v>
      </c>
      <c r="B61" s="1145"/>
      <c r="C61" s="1240" t="s">
        <v>287</v>
      </c>
      <c r="D61" s="1145"/>
      <c r="E61" s="1240" t="s">
        <v>288</v>
      </c>
      <c r="F61" s="1145"/>
      <c r="G61" s="1240" t="s">
        <v>292</v>
      </c>
      <c r="H61" s="1145"/>
      <c r="I61" s="1240" t="s">
        <v>287</v>
      </c>
      <c r="J61" s="1145"/>
      <c r="K61" s="1145"/>
      <c r="L61" s="1240" t="s">
        <v>292</v>
      </c>
      <c r="M61" s="1145"/>
      <c r="N61" s="1145"/>
      <c r="O61" s="1240"/>
      <c r="P61" s="1145"/>
      <c r="Q61" s="1240"/>
      <c r="R61" s="1145"/>
      <c r="S61" s="1239" t="s">
        <v>36</v>
      </c>
      <c r="T61" s="1145"/>
      <c r="U61" s="1145"/>
      <c r="V61" s="1145"/>
      <c r="W61" s="1145"/>
      <c r="X61" s="1145"/>
      <c r="Y61" s="1145"/>
      <c r="Z61" s="1145"/>
      <c r="AA61" s="1240" t="s">
        <v>281</v>
      </c>
      <c r="AB61" s="1145"/>
      <c r="AC61" s="1145"/>
      <c r="AD61" s="1145"/>
      <c r="AE61" s="1145"/>
      <c r="AF61" s="1240" t="s">
        <v>282</v>
      </c>
      <c r="AG61" s="1145"/>
      <c r="AH61" s="1145"/>
      <c r="AI61" s="172" t="s">
        <v>68</v>
      </c>
      <c r="AJ61" s="1241" t="s">
        <v>283</v>
      </c>
      <c r="AK61" s="1145"/>
      <c r="AL61" s="1145"/>
      <c r="AM61" s="1145"/>
      <c r="AN61" s="1145"/>
      <c r="AO61" s="1145"/>
      <c r="AP61" s="173">
        <v>1134946689</v>
      </c>
      <c r="AQ61" s="174">
        <v>0</v>
      </c>
      <c r="AR61" s="174">
        <v>0</v>
      </c>
      <c r="AS61" s="174">
        <v>0</v>
      </c>
      <c r="AT61" s="173">
        <v>98711100</v>
      </c>
      <c r="AU61" s="173">
        <v>-98711100</v>
      </c>
      <c r="AV61" s="173">
        <v>98711100</v>
      </c>
      <c r="AW61" s="174">
        <v>0</v>
      </c>
      <c r="AX61" s="173">
        <v>98711100</v>
      </c>
      <c r="AY61" s="174">
        <v>0</v>
      </c>
      <c r="AZ61" s="173">
        <v>98711100</v>
      </c>
      <c r="BA61" s="174">
        <v>0</v>
      </c>
      <c r="BB61" s="174">
        <v>0</v>
      </c>
    </row>
    <row r="62" spans="1:54" hidden="1" x14ac:dyDescent="0.25">
      <c r="A62" s="1233" t="s">
        <v>17</v>
      </c>
      <c r="B62" s="1145"/>
      <c r="C62" s="1233" t="s">
        <v>287</v>
      </c>
      <c r="D62" s="1145"/>
      <c r="E62" s="1233" t="s">
        <v>288</v>
      </c>
      <c r="F62" s="1145"/>
      <c r="G62" s="1233" t="s">
        <v>292</v>
      </c>
      <c r="H62" s="1145"/>
      <c r="I62" s="1233" t="s">
        <v>290</v>
      </c>
      <c r="J62" s="1145"/>
      <c r="K62" s="1145"/>
      <c r="L62" s="1233"/>
      <c r="M62" s="1145"/>
      <c r="N62" s="1145"/>
      <c r="O62" s="1233"/>
      <c r="P62" s="1145"/>
      <c r="Q62" s="1233"/>
      <c r="R62" s="1145"/>
      <c r="S62" s="1232" t="s">
        <v>299</v>
      </c>
      <c r="T62" s="1145"/>
      <c r="U62" s="1145"/>
      <c r="V62" s="1145"/>
      <c r="W62" s="1145"/>
      <c r="X62" s="1145"/>
      <c r="Y62" s="1145"/>
      <c r="Z62" s="1145"/>
      <c r="AA62" s="1233" t="s">
        <v>281</v>
      </c>
      <c r="AB62" s="1145"/>
      <c r="AC62" s="1145"/>
      <c r="AD62" s="1145"/>
      <c r="AE62" s="1145"/>
      <c r="AF62" s="1233" t="s">
        <v>282</v>
      </c>
      <c r="AG62" s="1145"/>
      <c r="AH62" s="1145"/>
      <c r="AI62" s="169" t="s">
        <v>68</v>
      </c>
      <c r="AJ62" s="1234" t="s">
        <v>283</v>
      </c>
      <c r="AK62" s="1145"/>
      <c r="AL62" s="1145"/>
      <c r="AM62" s="1145"/>
      <c r="AN62" s="1145"/>
      <c r="AO62" s="1145"/>
      <c r="AP62" s="170">
        <v>14524261648</v>
      </c>
      <c r="AQ62" s="171">
        <v>0</v>
      </c>
      <c r="AR62" s="171">
        <v>0</v>
      </c>
      <c r="AS62" s="171">
        <v>0</v>
      </c>
      <c r="AT62" s="170">
        <v>1215797672</v>
      </c>
      <c r="AU62" s="170">
        <v>-1215797672</v>
      </c>
      <c r="AV62" s="170">
        <v>1215797672</v>
      </c>
      <c r="AW62" s="171">
        <v>0</v>
      </c>
      <c r="AX62" s="170">
        <v>1215797672</v>
      </c>
      <c r="AY62" s="171">
        <v>0</v>
      </c>
      <c r="AZ62" s="170">
        <v>1215797672</v>
      </c>
      <c r="BA62" s="171">
        <v>0</v>
      </c>
      <c r="BB62" s="170">
        <v>432311</v>
      </c>
    </row>
    <row r="63" spans="1:54" hidden="1" x14ac:dyDescent="0.25">
      <c r="A63" s="1240" t="s">
        <v>17</v>
      </c>
      <c r="B63" s="1145"/>
      <c r="C63" s="1240" t="s">
        <v>287</v>
      </c>
      <c r="D63" s="1145"/>
      <c r="E63" s="1240" t="s">
        <v>288</v>
      </c>
      <c r="F63" s="1145"/>
      <c r="G63" s="1240" t="s">
        <v>292</v>
      </c>
      <c r="H63" s="1145"/>
      <c r="I63" s="1240" t="s">
        <v>290</v>
      </c>
      <c r="J63" s="1145"/>
      <c r="K63" s="1145"/>
      <c r="L63" s="1240" t="s">
        <v>287</v>
      </c>
      <c r="M63" s="1145"/>
      <c r="N63" s="1145"/>
      <c r="O63" s="1240"/>
      <c r="P63" s="1145"/>
      <c r="Q63" s="1240"/>
      <c r="R63" s="1145"/>
      <c r="S63" s="1239" t="s">
        <v>37</v>
      </c>
      <c r="T63" s="1145"/>
      <c r="U63" s="1145"/>
      <c r="V63" s="1145"/>
      <c r="W63" s="1145"/>
      <c r="X63" s="1145"/>
      <c r="Y63" s="1145"/>
      <c r="Z63" s="1145"/>
      <c r="AA63" s="1240" t="s">
        <v>281</v>
      </c>
      <c r="AB63" s="1145"/>
      <c r="AC63" s="1145"/>
      <c r="AD63" s="1145"/>
      <c r="AE63" s="1145"/>
      <c r="AF63" s="1240" t="s">
        <v>282</v>
      </c>
      <c r="AG63" s="1145"/>
      <c r="AH63" s="1145"/>
      <c r="AI63" s="172" t="s">
        <v>68</v>
      </c>
      <c r="AJ63" s="1241" t="s">
        <v>283</v>
      </c>
      <c r="AK63" s="1145"/>
      <c r="AL63" s="1145"/>
      <c r="AM63" s="1145"/>
      <c r="AN63" s="1145"/>
      <c r="AO63" s="1145"/>
      <c r="AP63" s="173">
        <v>134144700</v>
      </c>
      <c r="AQ63" s="174">
        <v>0</v>
      </c>
      <c r="AR63" s="174">
        <v>0</v>
      </c>
      <c r="AS63" s="174">
        <v>0</v>
      </c>
      <c r="AT63" s="173">
        <v>9928100</v>
      </c>
      <c r="AU63" s="173">
        <v>-9928100</v>
      </c>
      <c r="AV63" s="173">
        <v>9928100</v>
      </c>
      <c r="AW63" s="174">
        <v>0</v>
      </c>
      <c r="AX63" s="173">
        <v>9928100</v>
      </c>
      <c r="AY63" s="174">
        <v>0</v>
      </c>
      <c r="AZ63" s="173">
        <v>9928100</v>
      </c>
      <c r="BA63" s="174">
        <v>0</v>
      </c>
      <c r="BB63" s="174">
        <v>0</v>
      </c>
    </row>
    <row r="64" spans="1:54" hidden="1" x14ac:dyDescent="0.25">
      <c r="A64" s="1240" t="s">
        <v>17</v>
      </c>
      <c r="B64" s="1145"/>
      <c r="C64" s="1240" t="s">
        <v>287</v>
      </c>
      <c r="D64" s="1145"/>
      <c r="E64" s="1240" t="s">
        <v>288</v>
      </c>
      <c r="F64" s="1145"/>
      <c r="G64" s="1240" t="s">
        <v>292</v>
      </c>
      <c r="H64" s="1145"/>
      <c r="I64" s="1240" t="s">
        <v>290</v>
      </c>
      <c r="J64" s="1145"/>
      <c r="K64" s="1145"/>
      <c r="L64" s="1240" t="s">
        <v>290</v>
      </c>
      <c r="M64" s="1145"/>
      <c r="N64" s="1145"/>
      <c r="O64" s="1240"/>
      <c r="P64" s="1145"/>
      <c r="Q64" s="1240"/>
      <c r="R64" s="1145"/>
      <c r="S64" s="1239" t="s">
        <v>38</v>
      </c>
      <c r="T64" s="1145"/>
      <c r="U64" s="1145"/>
      <c r="V64" s="1145"/>
      <c r="W64" s="1145"/>
      <c r="X64" s="1145"/>
      <c r="Y64" s="1145"/>
      <c r="Z64" s="1145"/>
      <c r="AA64" s="1240" t="s">
        <v>281</v>
      </c>
      <c r="AB64" s="1145"/>
      <c r="AC64" s="1145"/>
      <c r="AD64" s="1145"/>
      <c r="AE64" s="1145"/>
      <c r="AF64" s="1240" t="s">
        <v>282</v>
      </c>
      <c r="AG64" s="1145"/>
      <c r="AH64" s="1145"/>
      <c r="AI64" s="172" t="s">
        <v>68</v>
      </c>
      <c r="AJ64" s="1241" t="s">
        <v>283</v>
      </c>
      <c r="AK64" s="1145"/>
      <c r="AL64" s="1145"/>
      <c r="AM64" s="1145"/>
      <c r="AN64" s="1145"/>
      <c r="AO64" s="1145"/>
      <c r="AP64" s="173">
        <v>6642403045</v>
      </c>
      <c r="AQ64" s="174">
        <v>0</v>
      </c>
      <c r="AR64" s="174">
        <v>0</v>
      </c>
      <c r="AS64" s="174">
        <v>0</v>
      </c>
      <c r="AT64" s="173">
        <v>552767472</v>
      </c>
      <c r="AU64" s="173">
        <v>-552767472</v>
      </c>
      <c r="AV64" s="173">
        <v>552767472</v>
      </c>
      <c r="AW64" s="174">
        <v>0</v>
      </c>
      <c r="AX64" s="173">
        <v>552767472</v>
      </c>
      <c r="AY64" s="174">
        <v>0</v>
      </c>
      <c r="AZ64" s="173">
        <v>552767472</v>
      </c>
      <c r="BA64" s="174">
        <v>0</v>
      </c>
      <c r="BB64" s="174">
        <v>0</v>
      </c>
    </row>
    <row r="65" spans="1:54" hidden="1" x14ac:dyDescent="0.25">
      <c r="A65" s="1240" t="s">
        <v>17</v>
      </c>
      <c r="B65" s="1145"/>
      <c r="C65" s="1240" t="s">
        <v>287</v>
      </c>
      <c r="D65" s="1145"/>
      <c r="E65" s="1240" t="s">
        <v>288</v>
      </c>
      <c r="F65" s="1145"/>
      <c r="G65" s="1240" t="s">
        <v>292</v>
      </c>
      <c r="H65" s="1145"/>
      <c r="I65" s="1240" t="s">
        <v>290</v>
      </c>
      <c r="J65" s="1145"/>
      <c r="K65" s="1145"/>
      <c r="L65" s="1240" t="s">
        <v>297</v>
      </c>
      <c r="M65" s="1145"/>
      <c r="N65" s="1145"/>
      <c r="O65" s="1240"/>
      <c r="P65" s="1145"/>
      <c r="Q65" s="1240"/>
      <c r="R65" s="1145"/>
      <c r="S65" s="1239" t="s">
        <v>39</v>
      </c>
      <c r="T65" s="1145"/>
      <c r="U65" s="1145"/>
      <c r="V65" s="1145"/>
      <c r="W65" s="1145"/>
      <c r="X65" s="1145"/>
      <c r="Y65" s="1145"/>
      <c r="Z65" s="1145"/>
      <c r="AA65" s="1240" t="s">
        <v>281</v>
      </c>
      <c r="AB65" s="1145"/>
      <c r="AC65" s="1145"/>
      <c r="AD65" s="1145"/>
      <c r="AE65" s="1145"/>
      <c r="AF65" s="1240" t="s">
        <v>282</v>
      </c>
      <c r="AG65" s="1145"/>
      <c r="AH65" s="1145"/>
      <c r="AI65" s="172" t="s">
        <v>68</v>
      </c>
      <c r="AJ65" s="1241" t="s">
        <v>283</v>
      </c>
      <c r="AK65" s="1145"/>
      <c r="AL65" s="1145"/>
      <c r="AM65" s="1145"/>
      <c r="AN65" s="1145"/>
      <c r="AO65" s="1145"/>
      <c r="AP65" s="173">
        <v>7662566613</v>
      </c>
      <c r="AQ65" s="174">
        <v>0</v>
      </c>
      <c r="AR65" s="174">
        <v>0</v>
      </c>
      <c r="AS65" s="174">
        <v>0</v>
      </c>
      <c r="AT65" s="173">
        <v>645862900</v>
      </c>
      <c r="AU65" s="173">
        <v>-645862900</v>
      </c>
      <c r="AV65" s="173">
        <v>645862900</v>
      </c>
      <c r="AW65" s="174">
        <v>0</v>
      </c>
      <c r="AX65" s="173">
        <v>645862900</v>
      </c>
      <c r="AY65" s="174">
        <v>0</v>
      </c>
      <c r="AZ65" s="173">
        <v>645862900</v>
      </c>
      <c r="BA65" s="174">
        <v>0</v>
      </c>
      <c r="BB65" s="173">
        <v>432311</v>
      </c>
    </row>
    <row r="66" spans="1:54" hidden="1" x14ac:dyDescent="0.25">
      <c r="A66" s="1240" t="s">
        <v>17</v>
      </c>
      <c r="B66" s="1145"/>
      <c r="C66" s="1240" t="s">
        <v>287</v>
      </c>
      <c r="D66" s="1145"/>
      <c r="E66" s="1240" t="s">
        <v>288</v>
      </c>
      <c r="F66" s="1145"/>
      <c r="G66" s="1240" t="s">
        <v>292</v>
      </c>
      <c r="H66" s="1145"/>
      <c r="I66" s="1240" t="s">
        <v>290</v>
      </c>
      <c r="J66" s="1145"/>
      <c r="K66" s="1145"/>
      <c r="L66" s="1240" t="s">
        <v>300</v>
      </c>
      <c r="M66" s="1145"/>
      <c r="N66" s="1145"/>
      <c r="O66" s="1240"/>
      <c r="P66" s="1145"/>
      <c r="Q66" s="1240"/>
      <c r="R66" s="1145"/>
      <c r="S66" s="1239" t="s">
        <v>40</v>
      </c>
      <c r="T66" s="1145"/>
      <c r="U66" s="1145"/>
      <c r="V66" s="1145"/>
      <c r="W66" s="1145"/>
      <c r="X66" s="1145"/>
      <c r="Y66" s="1145"/>
      <c r="Z66" s="1145"/>
      <c r="AA66" s="1240" t="s">
        <v>281</v>
      </c>
      <c r="AB66" s="1145"/>
      <c r="AC66" s="1145"/>
      <c r="AD66" s="1145"/>
      <c r="AE66" s="1145"/>
      <c r="AF66" s="1240" t="s">
        <v>282</v>
      </c>
      <c r="AG66" s="1145"/>
      <c r="AH66" s="1145"/>
      <c r="AI66" s="172" t="s">
        <v>68</v>
      </c>
      <c r="AJ66" s="1241" t="s">
        <v>283</v>
      </c>
      <c r="AK66" s="1145"/>
      <c r="AL66" s="1145"/>
      <c r="AM66" s="1145"/>
      <c r="AN66" s="1145"/>
      <c r="AO66" s="1145"/>
      <c r="AP66" s="173">
        <v>85147290</v>
      </c>
      <c r="AQ66" s="174">
        <v>0</v>
      </c>
      <c r="AR66" s="174">
        <v>0</v>
      </c>
      <c r="AS66" s="174">
        <v>0</v>
      </c>
      <c r="AT66" s="173">
        <v>7239200</v>
      </c>
      <c r="AU66" s="173">
        <v>-7239200</v>
      </c>
      <c r="AV66" s="173">
        <v>7239200</v>
      </c>
      <c r="AW66" s="174">
        <v>0</v>
      </c>
      <c r="AX66" s="173">
        <v>7239200</v>
      </c>
      <c r="AY66" s="174">
        <v>0</v>
      </c>
      <c r="AZ66" s="173">
        <v>7239200</v>
      </c>
      <c r="BA66" s="174">
        <v>0</v>
      </c>
      <c r="BB66" s="174">
        <v>0</v>
      </c>
    </row>
    <row r="67" spans="1:54" hidden="1" x14ac:dyDescent="0.25">
      <c r="A67" s="1240" t="s">
        <v>17</v>
      </c>
      <c r="B67" s="1145"/>
      <c r="C67" s="1240" t="s">
        <v>287</v>
      </c>
      <c r="D67" s="1145"/>
      <c r="E67" s="1240" t="s">
        <v>288</v>
      </c>
      <c r="F67" s="1145"/>
      <c r="G67" s="1240" t="s">
        <v>292</v>
      </c>
      <c r="H67" s="1145"/>
      <c r="I67" s="1240" t="s">
        <v>300</v>
      </c>
      <c r="J67" s="1145"/>
      <c r="K67" s="1145"/>
      <c r="L67" s="1240"/>
      <c r="M67" s="1145"/>
      <c r="N67" s="1145"/>
      <c r="O67" s="1240"/>
      <c r="P67" s="1145"/>
      <c r="Q67" s="1240"/>
      <c r="R67" s="1145"/>
      <c r="S67" s="1239" t="s">
        <v>41</v>
      </c>
      <c r="T67" s="1145"/>
      <c r="U67" s="1145"/>
      <c r="V67" s="1145"/>
      <c r="W67" s="1145"/>
      <c r="X67" s="1145"/>
      <c r="Y67" s="1145"/>
      <c r="Z67" s="1145"/>
      <c r="AA67" s="1240" t="s">
        <v>281</v>
      </c>
      <c r="AB67" s="1145"/>
      <c r="AC67" s="1145"/>
      <c r="AD67" s="1145"/>
      <c r="AE67" s="1145"/>
      <c r="AF67" s="1240" t="s">
        <v>282</v>
      </c>
      <c r="AG67" s="1145"/>
      <c r="AH67" s="1145"/>
      <c r="AI67" s="172" t="s">
        <v>68</v>
      </c>
      <c r="AJ67" s="1241" t="s">
        <v>283</v>
      </c>
      <c r="AK67" s="1145"/>
      <c r="AL67" s="1145"/>
      <c r="AM67" s="1145"/>
      <c r="AN67" s="1145"/>
      <c r="AO67" s="1145"/>
      <c r="AP67" s="173">
        <v>3471591300</v>
      </c>
      <c r="AQ67" s="174">
        <v>0</v>
      </c>
      <c r="AR67" s="174">
        <v>0</v>
      </c>
      <c r="AS67" s="174">
        <v>0</v>
      </c>
      <c r="AT67" s="173">
        <v>266445900</v>
      </c>
      <c r="AU67" s="173">
        <v>-266445900</v>
      </c>
      <c r="AV67" s="173">
        <v>266445900</v>
      </c>
      <c r="AW67" s="174">
        <v>0</v>
      </c>
      <c r="AX67" s="173">
        <v>266445900</v>
      </c>
      <c r="AY67" s="174">
        <v>0</v>
      </c>
      <c r="AZ67" s="173">
        <v>266445900</v>
      </c>
      <c r="BA67" s="174">
        <v>0</v>
      </c>
      <c r="BB67" s="174">
        <v>0</v>
      </c>
    </row>
    <row r="68" spans="1:54" hidden="1" x14ac:dyDescent="0.25">
      <c r="A68" s="1240" t="s">
        <v>17</v>
      </c>
      <c r="B68" s="1145"/>
      <c r="C68" s="1240" t="s">
        <v>287</v>
      </c>
      <c r="D68" s="1145"/>
      <c r="E68" s="1240" t="s">
        <v>288</v>
      </c>
      <c r="F68" s="1145"/>
      <c r="G68" s="1240" t="s">
        <v>292</v>
      </c>
      <c r="H68" s="1145"/>
      <c r="I68" s="1240" t="s">
        <v>301</v>
      </c>
      <c r="J68" s="1145"/>
      <c r="K68" s="1145"/>
      <c r="L68" s="1240"/>
      <c r="M68" s="1145"/>
      <c r="N68" s="1145"/>
      <c r="O68" s="1240"/>
      <c r="P68" s="1145"/>
      <c r="Q68" s="1240"/>
      <c r="R68" s="1145"/>
      <c r="S68" s="1239" t="s">
        <v>42</v>
      </c>
      <c r="T68" s="1145"/>
      <c r="U68" s="1145"/>
      <c r="V68" s="1145"/>
      <c r="W68" s="1145"/>
      <c r="X68" s="1145"/>
      <c r="Y68" s="1145"/>
      <c r="Z68" s="1145"/>
      <c r="AA68" s="1240" t="s">
        <v>281</v>
      </c>
      <c r="AB68" s="1145"/>
      <c r="AC68" s="1145"/>
      <c r="AD68" s="1145"/>
      <c r="AE68" s="1145"/>
      <c r="AF68" s="1240" t="s">
        <v>282</v>
      </c>
      <c r="AG68" s="1145"/>
      <c r="AH68" s="1145"/>
      <c r="AI68" s="172" t="s">
        <v>68</v>
      </c>
      <c r="AJ68" s="1241" t="s">
        <v>283</v>
      </c>
      <c r="AK68" s="1145"/>
      <c r="AL68" s="1145"/>
      <c r="AM68" s="1145"/>
      <c r="AN68" s="1145"/>
      <c r="AO68" s="1145"/>
      <c r="AP68" s="173">
        <v>615219400</v>
      </c>
      <c r="AQ68" s="174">
        <v>0</v>
      </c>
      <c r="AR68" s="174">
        <v>0</v>
      </c>
      <c r="AS68" s="174">
        <v>0</v>
      </c>
      <c r="AT68" s="173">
        <v>44498300</v>
      </c>
      <c r="AU68" s="173">
        <v>-44498300</v>
      </c>
      <c r="AV68" s="173">
        <v>44498300</v>
      </c>
      <c r="AW68" s="174">
        <v>0</v>
      </c>
      <c r="AX68" s="173">
        <v>44498300</v>
      </c>
      <c r="AY68" s="174">
        <v>0</v>
      </c>
      <c r="AZ68" s="173">
        <v>44498300</v>
      </c>
      <c r="BA68" s="174">
        <v>0</v>
      </c>
      <c r="BB68" s="174">
        <v>0</v>
      </c>
    </row>
    <row r="69" spans="1:54" hidden="1" x14ac:dyDescent="0.25">
      <c r="A69" s="1240" t="s">
        <v>17</v>
      </c>
      <c r="B69" s="1145"/>
      <c r="C69" s="1240" t="s">
        <v>287</v>
      </c>
      <c r="D69" s="1145"/>
      <c r="E69" s="1240" t="s">
        <v>288</v>
      </c>
      <c r="F69" s="1145"/>
      <c r="G69" s="1240" t="s">
        <v>292</v>
      </c>
      <c r="H69" s="1145"/>
      <c r="I69" s="1240" t="s">
        <v>302</v>
      </c>
      <c r="J69" s="1145"/>
      <c r="K69" s="1145"/>
      <c r="L69" s="1240"/>
      <c r="M69" s="1145"/>
      <c r="N69" s="1145"/>
      <c r="O69" s="1240"/>
      <c r="P69" s="1145"/>
      <c r="Q69" s="1240"/>
      <c r="R69" s="1145"/>
      <c r="S69" s="1239" t="s">
        <v>43</v>
      </c>
      <c r="T69" s="1145"/>
      <c r="U69" s="1145"/>
      <c r="V69" s="1145"/>
      <c r="W69" s="1145"/>
      <c r="X69" s="1145"/>
      <c r="Y69" s="1145"/>
      <c r="Z69" s="1145"/>
      <c r="AA69" s="1240" t="s">
        <v>281</v>
      </c>
      <c r="AB69" s="1145"/>
      <c r="AC69" s="1145"/>
      <c r="AD69" s="1145"/>
      <c r="AE69" s="1145"/>
      <c r="AF69" s="1240" t="s">
        <v>282</v>
      </c>
      <c r="AG69" s="1145"/>
      <c r="AH69" s="1145"/>
      <c r="AI69" s="172" t="s">
        <v>68</v>
      </c>
      <c r="AJ69" s="1241" t="s">
        <v>283</v>
      </c>
      <c r="AK69" s="1145"/>
      <c r="AL69" s="1145"/>
      <c r="AM69" s="1145"/>
      <c r="AN69" s="1145"/>
      <c r="AO69" s="1145"/>
      <c r="AP69" s="173">
        <v>615219400</v>
      </c>
      <c r="AQ69" s="174">
        <v>0</v>
      </c>
      <c r="AR69" s="174">
        <v>0</v>
      </c>
      <c r="AS69" s="174">
        <v>0</v>
      </c>
      <c r="AT69" s="173">
        <v>44498300</v>
      </c>
      <c r="AU69" s="173">
        <v>-44498300</v>
      </c>
      <c r="AV69" s="173">
        <v>44498300</v>
      </c>
      <c r="AW69" s="174">
        <v>0</v>
      </c>
      <c r="AX69" s="173">
        <v>44498300</v>
      </c>
      <c r="AY69" s="174">
        <v>0</v>
      </c>
      <c r="AZ69" s="173">
        <v>44498300</v>
      </c>
      <c r="BA69" s="174">
        <v>0</v>
      </c>
      <c r="BB69" s="174">
        <v>0</v>
      </c>
    </row>
    <row r="70" spans="1:54" hidden="1" x14ac:dyDescent="0.25">
      <c r="A70" s="1240" t="s">
        <v>17</v>
      </c>
      <c r="B70" s="1145"/>
      <c r="C70" s="1240" t="s">
        <v>287</v>
      </c>
      <c r="D70" s="1145"/>
      <c r="E70" s="1240" t="s">
        <v>288</v>
      </c>
      <c r="F70" s="1145"/>
      <c r="G70" s="1240" t="s">
        <v>292</v>
      </c>
      <c r="H70" s="1145"/>
      <c r="I70" s="1240" t="s">
        <v>296</v>
      </c>
      <c r="J70" s="1145"/>
      <c r="K70" s="1145"/>
      <c r="L70" s="1240"/>
      <c r="M70" s="1145"/>
      <c r="N70" s="1145"/>
      <c r="O70" s="1240"/>
      <c r="P70" s="1145"/>
      <c r="Q70" s="1240"/>
      <c r="R70" s="1145"/>
      <c r="S70" s="1239" t="s">
        <v>44</v>
      </c>
      <c r="T70" s="1145"/>
      <c r="U70" s="1145"/>
      <c r="V70" s="1145"/>
      <c r="W70" s="1145"/>
      <c r="X70" s="1145"/>
      <c r="Y70" s="1145"/>
      <c r="Z70" s="1145"/>
      <c r="AA70" s="1240" t="s">
        <v>281</v>
      </c>
      <c r="AB70" s="1145"/>
      <c r="AC70" s="1145"/>
      <c r="AD70" s="1145"/>
      <c r="AE70" s="1145"/>
      <c r="AF70" s="1240" t="s">
        <v>282</v>
      </c>
      <c r="AG70" s="1145"/>
      <c r="AH70" s="1145"/>
      <c r="AI70" s="172" t="s">
        <v>68</v>
      </c>
      <c r="AJ70" s="1241" t="s">
        <v>283</v>
      </c>
      <c r="AK70" s="1145"/>
      <c r="AL70" s="1145"/>
      <c r="AM70" s="1145"/>
      <c r="AN70" s="1145"/>
      <c r="AO70" s="1145"/>
      <c r="AP70" s="173">
        <v>1190395000</v>
      </c>
      <c r="AQ70" s="174">
        <v>0</v>
      </c>
      <c r="AR70" s="174">
        <v>0</v>
      </c>
      <c r="AS70" s="174">
        <v>0</v>
      </c>
      <c r="AT70" s="173">
        <v>88889900</v>
      </c>
      <c r="AU70" s="173">
        <v>-88889900</v>
      </c>
      <c r="AV70" s="173">
        <v>88889900</v>
      </c>
      <c r="AW70" s="174">
        <v>0</v>
      </c>
      <c r="AX70" s="173">
        <v>88889900</v>
      </c>
      <c r="AY70" s="174">
        <v>0</v>
      </c>
      <c r="AZ70" s="173">
        <v>88889900</v>
      </c>
      <c r="BA70" s="174">
        <v>0</v>
      </c>
      <c r="BB70" s="174">
        <v>0</v>
      </c>
    </row>
    <row r="71" spans="1:54" s="723" customFormat="1" hidden="1" x14ac:dyDescent="0.25">
      <c r="A71" s="1237" t="s">
        <v>17</v>
      </c>
      <c r="B71" s="1236"/>
      <c r="C71" s="1237" t="s">
        <v>290</v>
      </c>
      <c r="D71" s="1236"/>
      <c r="E71" s="1237"/>
      <c r="F71" s="1236"/>
      <c r="G71" s="1237"/>
      <c r="H71" s="1236"/>
      <c r="I71" s="1237"/>
      <c r="J71" s="1236"/>
      <c r="K71" s="1236"/>
      <c r="L71" s="1237"/>
      <c r="M71" s="1236"/>
      <c r="N71" s="1236"/>
      <c r="O71" s="1237"/>
      <c r="P71" s="1236"/>
      <c r="Q71" s="1237"/>
      <c r="R71" s="1236"/>
      <c r="S71" s="1235" t="s">
        <v>11</v>
      </c>
      <c r="T71" s="1236"/>
      <c r="U71" s="1236"/>
      <c r="V71" s="1236"/>
      <c r="W71" s="1236"/>
      <c r="X71" s="1236"/>
      <c r="Y71" s="1236"/>
      <c r="Z71" s="1236"/>
      <c r="AA71" s="1237" t="s">
        <v>281</v>
      </c>
      <c r="AB71" s="1236"/>
      <c r="AC71" s="1236"/>
      <c r="AD71" s="1236"/>
      <c r="AE71" s="1236"/>
      <c r="AF71" s="1237" t="s">
        <v>282</v>
      </c>
      <c r="AG71" s="1236"/>
      <c r="AH71" s="1236"/>
      <c r="AI71" s="301" t="s">
        <v>68</v>
      </c>
      <c r="AJ71" s="1238" t="s">
        <v>283</v>
      </c>
      <c r="AK71" s="1236"/>
      <c r="AL71" s="1236"/>
      <c r="AM71" s="1236"/>
      <c r="AN71" s="1236"/>
      <c r="AO71" s="1236"/>
      <c r="AP71" s="300">
        <v>14585414179</v>
      </c>
      <c r="AQ71" s="300">
        <v>298745836</v>
      </c>
      <c r="AR71" s="300">
        <v>1465145017.8199999</v>
      </c>
      <c r="AS71" s="300">
        <v>-145000000</v>
      </c>
      <c r="AT71" s="300">
        <v>733090340</v>
      </c>
      <c r="AU71" s="300">
        <v>-434344504</v>
      </c>
      <c r="AV71" s="786">
        <v>817042868</v>
      </c>
      <c r="AW71" s="300">
        <v>-83952528</v>
      </c>
      <c r="AX71" s="300">
        <v>825001866</v>
      </c>
      <c r="AY71" s="300">
        <v>-7958998</v>
      </c>
      <c r="AZ71" s="300">
        <v>812184116</v>
      </c>
      <c r="BA71" s="300">
        <v>12817750</v>
      </c>
      <c r="BB71" s="300">
        <v>2964100</v>
      </c>
    </row>
    <row r="72" spans="1:54" s="723" customFormat="1" hidden="1" x14ac:dyDescent="0.25">
      <c r="A72" s="1237" t="s">
        <v>17</v>
      </c>
      <c r="B72" s="1236"/>
      <c r="C72" s="1237" t="s">
        <v>290</v>
      </c>
      <c r="D72" s="1236"/>
      <c r="E72" s="1237"/>
      <c r="F72" s="1236"/>
      <c r="G72" s="1237"/>
      <c r="H72" s="1236"/>
      <c r="I72" s="1237"/>
      <c r="J72" s="1236"/>
      <c r="K72" s="1236"/>
      <c r="L72" s="1237"/>
      <c r="M72" s="1236"/>
      <c r="N72" s="1236"/>
      <c r="O72" s="1237"/>
      <c r="P72" s="1236"/>
      <c r="Q72" s="1237"/>
      <c r="R72" s="1236"/>
      <c r="S72" s="1235" t="s">
        <v>11</v>
      </c>
      <c r="T72" s="1236"/>
      <c r="U72" s="1236"/>
      <c r="V72" s="1236"/>
      <c r="W72" s="1236"/>
      <c r="X72" s="1236"/>
      <c r="Y72" s="1236"/>
      <c r="Z72" s="1236"/>
      <c r="AA72" s="1237" t="s">
        <v>281</v>
      </c>
      <c r="AB72" s="1236"/>
      <c r="AC72" s="1236"/>
      <c r="AD72" s="1236"/>
      <c r="AE72" s="1236"/>
      <c r="AF72" s="1237" t="s">
        <v>282</v>
      </c>
      <c r="AG72" s="1236"/>
      <c r="AH72" s="1236"/>
      <c r="AI72" s="301" t="s">
        <v>311</v>
      </c>
      <c r="AJ72" s="1238" t="s">
        <v>329</v>
      </c>
      <c r="AK72" s="1236"/>
      <c r="AL72" s="1236"/>
      <c r="AM72" s="1236"/>
      <c r="AN72" s="1236"/>
      <c r="AO72" s="1236"/>
      <c r="AP72" s="300">
        <v>4021085821</v>
      </c>
      <c r="AQ72" s="300">
        <v>695497480</v>
      </c>
      <c r="AR72" s="300">
        <v>925979700</v>
      </c>
      <c r="AS72" s="299">
        <v>0</v>
      </c>
      <c r="AT72" s="300">
        <v>598953728</v>
      </c>
      <c r="AU72" s="300">
        <v>96543752</v>
      </c>
      <c r="AV72" s="786">
        <v>263807638.06</v>
      </c>
      <c r="AW72" s="300">
        <v>335146089.94</v>
      </c>
      <c r="AX72" s="300">
        <v>291063531.06</v>
      </c>
      <c r="AY72" s="300">
        <v>-27255893</v>
      </c>
      <c r="AZ72" s="300">
        <v>289500239.19999999</v>
      </c>
      <c r="BA72" s="300">
        <v>1563291.86</v>
      </c>
      <c r="BB72" s="299">
        <v>0</v>
      </c>
    </row>
    <row r="73" spans="1:54" hidden="1" x14ac:dyDescent="0.25">
      <c r="A73" s="1233" t="s">
        <v>17</v>
      </c>
      <c r="B73" s="1145"/>
      <c r="C73" s="1233" t="s">
        <v>290</v>
      </c>
      <c r="D73" s="1145"/>
      <c r="E73" s="1233" t="s">
        <v>288</v>
      </c>
      <c r="F73" s="1145"/>
      <c r="G73" s="1233"/>
      <c r="H73" s="1145"/>
      <c r="I73" s="1233"/>
      <c r="J73" s="1145"/>
      <c r="K73" s="1145"/>
      <c r="L73" s="1233"/>
      <c r="M73" s="1145"/>
      <c r="N73" s="1145"/>
      <c r="O73" s="1233"/>
      <c r="P73" s="1145"/>
      <c r="Q73" s="1233"/>
      <c r="R73" s="1145"/>
      <c r="S73" s="1232" t="s">
        <v>11</v>
      </c>
      <c r="T73" s="1145"/>
      <c r="U73" s="1145"/>
      <c r="V73" s="1145"/>
      <c r="W73" s="1145"/>
      <c r="X73" s="1145"/>
      <c r="Y73" s="1145"/>
      <c r="Z73" s="1145"/>
      <c r="AA73" s="1233" t="s">
        <v>281</v>
      </c>
      <c r="AB73" s="1145"/>
      <c r="AC73" s="1145"/>
      <c r="AD73" s="1145"/>
      <c r="AE73" s="1145"/>
      <c r="AF73" s="1233" t="s">
        <v>282</v>
      </c>
      <c r="AG73" s="1145"/>
      <c r="AH73" s="1145"/>
      <c r="AI73" s="169" t="s">
        <v>68</v>
      </c>
      <c r="AJ73" s="1234" t="s">
        <v>283</v>
      </c>
      <c r="AK73" s="1145"/>
      <c r="AL73" s="1145"/>
      <c r="AM73" s="1145"/>
      <c r="AN73" s="1145"/>
      <c r="AO73" s="1145"/>
      <c r="AP73" s="170">
        <v>14585414179</v>
      </c>
      <c r="AQ73" s="170">
        <v>298745836</v>
      </c>
      <c r="AR73" s="170">
        <v>1465145017.8199999</v>
      </c>
      <c r="AS73" s="170">
        <v>-145000000</v>
      </c>
      <c r="AT73" s="170">
        <v>733090340</v>
      </c>
      <c r="AU73" s="170">
        <v>-434344504</v>
      </c>
      <c r="AV73" s="787">
        <v>817042868</v>
      </c>
      <c r="AW73" s="170">
        <v>-83952528</v>
      </c>
      <c r="AX73" s="170">
        <v>825001866</v>
      </c>
      <c r="AY73" s="170">
        <v>-7958998</v>
      </c>
      <c r="AZ73" s="170">
        <v>812184116</v>
      </c>
      <c r="BA73" s="170">
        <v>12817750</v>
      </c>
      <c r="BB73" s="170">
        <v>2964100</v>
      </c>
    </row>
    <row r="74" spans="1:54" hidden="1" x14ac:dyDescent="0.25">
      <c r="A74" s="1233" t="s">
        <v>17</v>
      </c>
      <c r="B74" s="1145"/>
      <c r="C74" s="1233" t="s">
        <v>290</v>
      </c>
      <c r="D74" s="1145"/>
      <c r="E74" s="1233" t="s">
        <v>288</v>
      </c>
      <c r="F74" s="1145"/>
      <c r="G74" s="1233"/>
      <c r="H74" s="1145"/>
      <c r="I74" s="1233"/>
      <c r="J74" s="1145"/>
      <c r="K74" s="1145"/>
      <c r="L74" s="1233"/>
      <c r="M74" s="1145"/>
      <c r="N74" s="1145"/>
      <c r="O74" s="1233"/>
      <c r="P74" s="1145"/>
      <c r="Q74" s="1233"/>
      <c r="R74" s="1145"/>
      <c r="S74" s="1232" t="s">
        <v>11</v>
      </c>
      <c r="T74" s="1145"/>
      <c r="U74" s="1145"/>
      <c r="V74" s="1145"/>
      <c r="W74" s="1145"/>
      <c r="X74" s="1145"/>
      <c r="Y74" s="1145"/>
      <c r="Z74" s="1145"/>
      <c r="AA74" s="1233" t="s">
        <v>281</v>
      </c>
      <c r="AB74" s="1145"/>
      <c r="AC74" s="1145"/>
      <c r="AD74" s="1145"/>
      <c r="AE74" s="1145"/>
      <c r="AF74" s="1233" t="s">
        <v>282</v>
      </c>
      <c r="AG74" s="1145"/>
      <c r="AH74" s="1145"/>
      <c r="AI74" s="169" t="s">
        <v>311</v>
      </c>
      <c r="AJ74" s="1234" t="s">
        <v>329</v>
      </c>
      <c r="AK74" s="1145"/>
      <c r="AL74" s="1145"/>
      <c r="AM74" s="1145"/>
      <c r="AN74" s="1145"/>
      <c r="AO74" s="1145"/>
      <c r="AP74" s="170">
        <v>4021085821</v>
      </c>
      <c r="AQ74" s="170">
        <v>695497480</v>
      </c>
      <c r="AR74" s="170">
        <v>925979700</v>
      </c>
      <c r="AS74" s="171">
        <v>0</v>
      </c>
      <c r="AT74" s="170">
        <v>598953728</v>
      </c>
      <c r="AU74" s="170">
        <v>96543752</v>
      </c>
      <c r="AV74" s="787">
        <v>263807638.06</v>
      </c>
      <c r="AW74" s="170">
        <v>335146089.94</v>
      </c>
      <c r="AX74" s="170">
        <v>291063531.06</v>
      </c>
      <c r="AY74" s="170">
        <v>-27255893</v>
      </c>
      <c r="AZ74" s="170">
        <v>289500239.19999999</v>
      </c>
      <c r="BA74" s="170">
        <v>1563291.86</v>
      </c>
      <c r="BB74" s="171">
        <v>0</v>
      </c>
    </row>
    <row r="75" spans="1:54" hidden="1" x14ac:dyDescent="0.25">
      <c r="A75" s="1233" t="s">
        <v>17</v>
      </c>
      <c r="B75" s="1145"/>
      <c r="C75" s="1233" t="s">
        <v>290</v>
      </c>
      <c r="D75" s="1145"/>
      <c r="E75" s="1233" t="s">
        <v>288</v>
      </c>
      <c r="F75" s="1145"/>
      <c r="G75" s="1233" t="s">
        <v>297</v>
      </c>
      <c r="H75" s="1145"/>
      <c r="I75" s="1233"/>
      <c r="J75" s="1145"/>
      <c r="K75" s="1145"/>
      <c r="L75" s="1233"/>
      <c r="M75" s="1145"/>
      <c r="N75" s="1145"/>
      <c r="O75" s="1233"/>
      <c r="P75" s="1145"/>
      <c r="Q75" s="1233"/>
      <c r="R75" s="1145"/>
      <c r="S75" s="1232" t="s">
        <v>209</v>
      </c>
      <c r="T75" s="1145"/>
      <c r="U75" s="1145"/>
      <c r="V75" s="1145"/>
      <c r="W75" s="1145"/>
      <c r="X75" s="1145"/>
      <c r="Y75" s="1145"/>
      <c r="Z75" s="1145"/>
      <c r="AA75" s="1233" t="s">
        <v>281</v>
      </c>
      <c r="AB75" s="1145"/>
      <c r="AC75" s="1145"/>
      <c r="AD75" s="1145"/>
      <c r="AE75" s="1145"/>
      <c r="AF75" s="1233" t="s">
        <v>282</v>
      </c>
      <c r="AG75" s="1145"/>
      <c r="AH75" s="1145"/>
      <c r="AI75" s="169" t="s">
        <v>68</v>
      </c>
      <c r="AJ75" s="1234" t="s">
        <v>283</v>
      </c>
      <c r="AK75" s="1145"/>
      <c r="AL75" s="1145"/>
      <c r="AM75" s="1145"/>
      <c r="AN75" s="1145"/>
      <c r="AO75" s="1145"/>
      <c r="AP75" s="170">
        <v>343000000</v>
      </c>
      <c r="AQ75" s="171">
        <v>0</v>
      </c>
      <c r="AR75" s="170">
        <v>29338437</v>
      </c>
      <c r="AS75" s="171">
        <v>0</v>
      </c>
      <c r="AT75" s="171">
        <v>0</v>
      </c>
      <c r="AU75" s="171">
        <v>0</v>
      </c>
      <c r="AV75" s="788">
        <v>0</v>
      </c>
      <c r="AW75" s="171">
        <v>0</v>
      </c>
      <c r="AX75" s="171">
        <v>0</v>
      </c>
      <c r="AY75" s="171">
        <v>0</v>
      </c>
      <c r="AZ75" s="171">
        <v>0</v>
      </c>
      <c r="BA75" s="171">
        <v>0</v>
      </c>
      <c r="BB75" s="171">
        <v>0</v>
      </c>
    </row>
    <row r="76" spans="1:54" hidden="1" x14ac:dyDescent="0.25">
      <c r="A76" s="1233" t="s">
        <v>17</v>
      </c>
      <c r="B76" s="1145"/>
      <c r="C76" s="1233" t="s">
        <v>290</v>
      </c>
      <c r="D76" s="1145"/>
      <c r="E76" s="1233" t="s">
        <v>288</v>
      </c>
      <c r="F76" s="1145"/>
      <c r="G76" s="1233" t="s">
        <v>297</v>
      </c>
      <c r="H76" s="1145"/>
      <c r="I76" s="1233" t="s">
        <v>303</v>
      </c>
      <c r="J76" s="1145"/>
      <c r="K76" s="1145"/>
      <c r="L76" s="1233"/>
      <c r="M76" s="1145"/>
      <c r="N76" s="1145"/>
      <c r="O76" s="1233"/>
      <c r="P76" s="1145"/>
      <c r="Q76" s="1233"/>
      <c r="R76" s="1145"/>
      <c r="S76" s="1232" t="s">
        <v>216</v>
      </c>
      <c r="T76" s="1145"/>
      <c r="U76" s="1145"/>
      <c r="V76" s="1145"/>
      <c r="W76" s="1145"/>
      <c r="X76" s="1145"/>
      <c r="Y76" s="1145"/>
      <c r="Z76" s="1145"/>
      <c r="AA76" s="1233" t="s">
        <v>281</v>
      </c>
      <c r="AB76" s="1145"/>
      <c r="AC76" s="1145"/>
      <c r="AD76" s="1145"/>
      <c r="AE76" s="1145"/>
      <c r="AF76" s="1233" t="s">
        <v>282</v>
      </c>
      <c r="AG76" s="1145"/>
      <c r="AH76" s="1145"/>
      <c r="AI76" s="169" t="s">
        <v>68</v>
      </c>
      <c r="AJ76" s="1234" t="s">
        <v>283</v>
      </c>
      <c r="AK76" s="1145"/>
      <c r="AL76" s="1145"/>
      <c r="AM76" s="1145"/>
      <c r="AN76" s="1145"/>
      <c r="AO76" s="1145"/>
      <c r="AP76" s="170">
        <v>341000000</v>
      </c>
      <c r="AQ76" s="171">
        <v>0</v>
      </c>
      <c r="AR76" s="170">
        <v>27338437</v>
      </c>
      <c r="AS76" s="171">
        <v>0</v>
      </c>
      <c r="AT76" s="171">
        <v>0</v>
      </c>
      <c r="AU76" s="171">
        <v>0</v>
      </c>
      <c r="AV76" s="788">
        <v>0</v>
      </c>
      <c r="AW76" s="171">
        <v>0</v>
      </c>
      <c r="AX76" s="171">
        <v>0</v>
      </c>
      <c r="AY76" s="171">
        <v>0</v>
      </c>
      <c r="AZ76" s="171">
        <v>0</v>
      </c>
      <c r="BA76" s="171">
        <v>0</v>
      </c>
      <c r="BB76" s="171">
        <v>0</v>
      </c>
    </row>
    <row r="77" spans="1:54" hidden="1" x14ac:dyDescent="0.25">
      <c r="A77" s="1240" t="s">
        <v>17</v>
      </c>
      <c r="B77" s="1145"/>
      <c r="C77" s="1240" t="s">
        <v>290</v>
      </c>
      <c r="D77" s="1145"/>
      <c r="E77" s="1240" t="s">
        <v>288</v>
      </c>
      <c r="F77" s="1145"/>
      <c r="G77" s="1240" t="s">
        <v>297</v>
      </c>
      <c r="H77" s="1145"/>
      <c r="I77" s="1240" t="s">
        <v>303</v>
      </c>
      <c r="J77" s="1145"/>
      <c r="K77" s="1145"/>
      <c r="L77" s="1240" t="s">
        <v>290</v>
      </c>
      <c r="M77" s="1145"/>
      <c r="N77" s="1145"/>
      <c r="O77" s="1240"/>
      <c r="P77" s="1145"/>
      <c r="Q77" s="1240"/>
      <c r="R77" s="1145"/>
      <c r="S77" s="1239" t="s">
        <v>45</v>
      </c>
      <c r="T77" s="1145"/>
      <c r="U77" s="1145"/>
      <c r="V77" s="1145"/>
      <c r="W77" s="1145"/>
      <c r="X77" s="1145"/>
      <c r="Y77" s="1145"/>
      <c r="Z77" s="1145"/>
      <c r="AA77" s="1240" t="s">
        <v>281</v>
      </c>
      <c r="AB77" s="1145"/>
      <c r="AC77" s="1145"/>
      <c r="AD77" s="1145"/>
      <c r="AE77" s="1145"/>
      <c r="AF77" s="1240" t="s">
        <v>282</v>
      </c>
      <c r="AG77" s="1145"/>
      <c r="AH77" s="1145"/>
      <c r="AI77" s="172" t="s">
        <v>68</v>
      </c>
      <c r="AJ77" s="1241" t="s">
        <v>283</v>
      </c>
      <c r="AK77" s="1145"/>
      <c r="AL77" s="1145"/>
      <c r="AM77" s="1145"/>
      <c r="AN77" s="1145"/>
      <c r="AO77" s="1145"/>
      <c r="AP77" s="173">
        <v>6376304</v>
      </c>
      <c r="AQ77" s="174">
        <v>0</v>
      </c>
      <c r="AR77" s="173">
        <v>158429</v>
      </c>
      <c r="AS77" s="174">
        <v>0</v>
      </c>
      <c r="AT77" s="174">
        <v>0</v>
      </c>
      <c r="AU77" s="174">
        <v>0</v>
      </c>
      <c r="AV77" s="789">
        <v>0</v>
      </c>
      <c r="AW77" s="174">
        <v>0</v>
      </c>
      <c r="AX77" s="174">
        <v>0</v>
      </c>
      <c r="AY77" s="174">
        <v>0</v>
      </c>
      <c r="AZ77" s="174">
        <v>0</v>
      </c>
      <c r="BA77" s="174">
        <v>0</v>
      </c>
      <c r="BB77" s="174">
        <v>0</v>
      </c>
    </row>
    <row r="78" spans="1:54" hidden="1" x14ac:dyDescent="0.25">
      <c r="A78" s="1240" t="s">
        <v>17</v>
      </c>
      <c r="B78" s="1145"/>
      <c r="C78" s="1240" t="s">
        <v>290</v>
      </c>
      <c r="D78" s="1145"/>
      <c r="E78" s="1240" t="s">
        <v>288</v>
      </c>
      <c r="F78" s="1145"/>
      <c r="G78" s="1240" t="s">
        <v>297</v>
      </c>
      <c r="H78" s="1145"/>
      <c r="I78" s="1240" t="s">
        <v>303</v>
      </c>
      <c r="J78" s="1145"/>
      <c r="K78" s="1145"/>
      <c r="L78" s="1240" t="s">
        <v>297</v>
      </c>
      <c r="M78" s="1145"/>
      <c r="N78" s="1145"/>
      <c r="O78" s="1240"/>
      <c r="P78" s="1145"/>
      <c r="Q78" s="1240"/>
      <c r="R78" s="1145"/>
      <c r="S78" s="1239" t="s">
        <v>46</v>
      </c>
      <c r="T78" s="1145"/>
      <c r="U78" s="1145"/>
      <c r="V78" s="1145"/>
      <c r="W78" s="1145"/>
      <c r="X78" s="1145"/>
      <c r="Y78" s="1145"/>
      <c r="Z78" s="1145"/>
      <c r="AA78" s="1240" t="s">
        <v>281</v>
      </c>
      <c r="AB78" s="1145"/>
      <c r="AC78" s="1145"/>
      <c r="AD78" s="1145"/>
      <c r="AE78" s="1145"/>
      <c r="AF78" s="1240" t="s">
        <v>282</v>
      </c>
      <c r="AG78" s="1145"/>
      <c r="AH78" s="1145"/>
      <c r="AI78" s="172" t="s">
        <v>68</v>
      </c>
      <c r="AJ78" s="1241" t="s">
        <v>283</v>
      </c>
      <c r="AK78" s="1145"/>
      <c r="AL78" s="1145"/>
      <c r="AM78" s="1145"/>
      <c r="AN78" s="1145"/>
      <c r="AO78" s="1145"/>
      <c r="AP78" s="173">
        <v>324023696</v>
      </c>
      <c r="AQ78" s="174">
        <v>0</v>
      </c>
      <c r="AR78" s="173">
        <v>16580008</v>
      </c>
      <c r="AS78" s="174">
        <v>0</v>
      </c>
      <c r="AT78" s="174">
        <v>0</v>
      </c>
      <c r="AU78" s="174">
        <v>0</v>
      </c>
      <c r="AV78" s="789">
        <v>0</v>
      </c>
      <c r="AW78" s="174">
        <v>0</v>
      </c>
      <c r="AX78" s="174">
        <v>0</v>
      </c>
      <c r="AY78" s="174">
        <v>0</v>
      </c>
      <c r="AZ78" s="174">
        <v>0</v>
      </c>
      <c r="BA78" s="174">
        <v>0</v>
      </c>
      <c r="BB78" s="174">
        <v>0</v>
      </c>
    </row>
    <row r="79" spans="1:54" hidden="1" x14ac:dyDescent="0.25">
      <c r="A79" s="1240" t="s">
        <v>17</v>
      </c>
      <c r="B79" s="1145"/>
      <c r="C79" s="1240" t="s">
        <v>290</v>
      </c>
      <c r="D79" s="1145"/>
      <c r="E79" s="1240" t="s">
        <v>288</v>
      </c>
      <c r="F79" s="1145"/>
      <c r="G79" s="1240" t="s">
        <v>297</v>
      </c>
      <c r="H79" s="1145"/>
      <c r="I79" s="1240" t="s">
        <v>303</v>
      </c>
      <c r="J79" s="1145"/>
      <c r="K79" s="1145"/>
      <c r="L79" s="1240" t="s">
        <v>26</v>
      </c>
      <c r="M79" s="1145"/>
      <c r="N79" s="1145"/>
      <c r="O79" s="1240"/>
      <c r="P79" s="1145"/>
      <c r="Q79" s="1240"/>
      <c r="R79" s="1145"/>
      <c r="S79" s="1239" t="s">
        <v>47</v>
      </c>
      <c r="T79" s="1145"/>
      <c r="U79" s="1145"/>
      <c r="V79" s="1145"/>
      <c r="W79" s="1145"/>
      <c r="X79" s="1145"/>
      <c r="Y79" s="1145"/>
      <c r="Z79" s="1145"/>
      <c r="AA79" s="1240" t="s">
        <v>281</v>
      </c>
      <c r="AB79" s="1145"/>
      <c r="AC79" s="1145"/>
      <c r="AD79" s="1145"/>
      <c r="AE79" s="1145"/>
      <c r="AF79" s="1240" t="s">
        <v>282</v>
      </c>
      <c r="AG79" s="1145"/>
      <c r="AH79" s="1145"/>
      <c r="AI79" s="172" t="s">
        <v>68</v>
      </c>
      <c r="AJ79" s="1241" t="s">
        <v>283</v>
      </c>
      <c r="AK79" s="1145"/>
      <c r="AL79" s="1145"/>
      <c r="AM79" s="1145"/>
      <c r="AN79" s="1145"/>
      <c r="AO79" s="1145"/>
      <c r="AP79" s="173">
        <v>10000000</v>
      </c>
      <c r="AQ79" s="174">
        <v>0</v>
      </c>
      <c r="AR79" s="173">
        <v>10000000</v>
      </c>
      <c r="AS79" s="174">
        <v>0</v>
      </c>
      <c r="AT79" s="174">
        <v>0</v>
      </c>
      <c r="AU79" s="174">
        <v>0</v>
      </c>
      <c r="AV79" s="789">
        <v>0</v>
      </c>
      <c r="AW79" s="174">
        <v>0</v>
      </c>
      <c r="AX79" s="174">
        <v>0</v>
      </c>
      <c r="AY79" s="174">
        <v>0</v>
      </c>
      <c r="AZ79" s="174">
        <v>0</v>
      </c>
      <c r="BA79" s="174">
        <v>0</v>
      </c>
      <c r="BB79" s="174">
        <v>0</v>
      </c>
    </row>
    <row r="80" spans="1:54" hidden="1" x14ac:dyDescent="0.25">
      <c r="A80" s="1240" t="s">
        <v>17</v>
      </c>
      <c r="B80" s="1145"/>
      <c r="C80" s="1240" t="s">
        <v>290</v>
      </c>
      <c r="D80" s="1145"/>
      <c r="E80" s="1240" t="s">
        <v>288</v>
      </c>
      <c r="F80" s="1145"/>
      <c r="G80" s="1240" t="s">
        <v>297</v>
      </c>
      <c r="H80" s="1145"/>
      <c r="I80" s="1240" t="s">
        <v>303</v>
      </c>
      <c r="J80" s="1145"/>
      <c r="K80" s="1145"/>
      <c r="L80" s="1240" t="s">
        <v>304</v>
      </c>
      <c r="M80" s="1145"/>
      <c r="N80" s="1145"/>
      <c r="O80" s="1240"/>
      <c r="P80" s="1145"/>
      <c r="Q80" s="1240"/>
      <c r="R80" s="1145"/>
      <c r="S80" s="1239" t="s">
        <v>48</v>
      </c>
      <c r="T80" s="1145"/>
      <c r="U80" s="1145"/>
      <c r="V80" s="1145"/>
      <c r="W80" s="1145"/>
      <c r="X80" s="1145"/>
      <c r="Y80" s="1145"/>
      <c r="Z80" s="1145"/>
      <c r="AA80" s="1240" t="s">
        <v>281</v>
      </c>
      <c r="AB80" s="1145"/>
      <c r="AC80" s="1145"/>
      <c r="AD80" s="1145"/>
      <c r="AE80" s="1145"/>
      <c r="AF80" s="1240" t="s">
        <v>282</v>
      </c>
      <c r="AG80" s="1145"/>
      <c r="AH80" s="1145"/>
      <c r="AI80" s="172" t="s">
        <v>68</v>
      </c>
      <c r="AJ80" s="1241" t="s">
        <v>283</v>
      </c>
      <c r="AK80" s="1145"/>
      <c r="AL80" s="1145"/>
      <c r="AM80" s="1145"/>
      <c r="AN80" s="1145"/>
      <c r="AO80" s="1145"/>
      <c r="AP80" s="173">
        <v>600000</v>
      </c>
      <c r="AQ80" s="174">
        <v>0</v>
      </c>
      <c r="AR80" s="173">
        <v>600000</v>
      </c>
      <c r="AS80" s="174">
        <v>0</v>
      </c>
      <c r="AT80" s="174">
        <v>0</v>
      </c>
      <c r="AU80" s="174">
        <v>0</v>
      </c>
      <c r="AV80" s="789">
        <v>0</v>
      </c>
      <c r="AW80" s="174">
        <v>0</v>
      </c>
      <c r="AX80" s="174">
        <v>0</v>
      </c>
      <c r="AY80" s="174">
        <v>0</v>
      </c>
      <c r="AZ80" s="174">
        <v>0</v>
      </c>
      <c r="BA80" s="174">
        <v>0</v>
      </c>
      <c r="BB80" s="174">
        <v>0</v>
      </c>
    </row>
    <row r="81" spans="1:54" hidden="1" x14ac:dyDescent="0.25">
      <c r="A81" s="1233" t="s">
        <v>17</v>
      </c>
      <c r="B81" s="1145"/>
      <c r="C81" s="1233" t="s">
        <v>290</v>
      </c>
      <c r="D81" s="1145"/>
      <c r="E81" s="1233" t="s">
        <v>288</v>
      </c>
      <c r="F81" s="1145"/>
      <c r="G81" s="1233" t="s">
        <v>297</v>
      </c>
      <c r="H81" s="1145"/>
      <c r="I81" s="1233" t="s">
        <v>305</v>
      </c>
      <c r="J81" s="1145"/>
      <c r="K81" s="1145"/>
      <c r="L81" s="1233"/>
      <c r="M81" s="1145"/>
      <c r="N81" s="1145"/>
      <c r="O81" s="1233"/>
      <c r="P81" s="1145"/>
      <c r="Q81" s="1233"/>
      <c r="R81" s="1145"/>
      <c r="S81" s="1232" t="s">
        <v>212</v>
      </c>
      <c r="T81" s="1145"/>
      <c r="U81" s="1145"/>
      <c r="V81" s="1145"/>
      <c r="W81" s="1145"/>
      <c r="X81" s="1145"/>
      <c r="Y81" s="1145"/>
      <c r="Z81" s="1145"/>
      <c r="AA81" s="1233" t="s">
        <v>281</v>
      </c>
      <c r="AB81" s="1145"/>
      <c r="AC81" s="1145"/>
      <c r="AD81" s="1145"/>
      <c r="AE81" s="1145"/>
      <c r="AF81" s="1233" t="s">
        <v>282</v>
      </c>
      <c r="AG81" s="1145"/>
      <c r="AH81" s="1145"/>
      <c r="AI81" s="169" t="s">
        <v>68</v>
      </c>
      <c r="AJ81" s="1234" t="s">
        <v>283</v>
      </c>
      <c r="AK81" s="1145"/>
      <c r="AL81" s="1145"/>
      <c r="AM81" s="1145"/>
      <c r="AN81" s="1145"/>
      <c r="AO81" s="1145"/>
      <c r="AP81" s="170">
        <v>2000000</v>
      </c>
      <c r="AQ81" s="171">
        <v>0</v>
      </c>
      <c r="AR81" s="170">
        <v>2000000</v>
      </c>
      <c r="AS81" s="171">
        <v>0</v>
      </c>
      <c r="AT81" s="171">
        <v>0</v>
      </c>
      <c r="AU81" s="171">
        <v>0</v>
      </c>
      <c r="AV81" s="788">
        <v>0</v>
      </c>
      <c r="AW81" s="171">
        <v>0</v>
      </c>
      <c r="AX81" s="171">
        <v>0</v>
      </c>
      <c r="AY81" s="171">
        <v>0</v>
      </c>
      <c r="AZ81" s="171">
        <v>0</v>
      </c>
      <c r="BA81" s="171">
        <v>0</v>
      </c>
      <c r="BB81" s="171">
        <v>0</v>
      </c>
    </row>
    <row r="82" spans="1:54" hidden="1" x14ac:dyDescent="0.25">
      <c r="A82" s="1240" t="s">
        <v>17</v>
      </c>
      <c r="B82" s="1145"/>
      <c r="C82" s="1240" t="s">
        <v>290</v>
      </c>
      <c r="D82" s="1145"/>
      <c r="E82" s="1240" t="s">
        <v>288</v>
      </c>
      <c r="F82" s="1145"/>
      <c r="G82" s="1240" t="s">
        <v>297</v>
      </c>
      <c r="H82" s="1145"/>
      <c r="I82" s="1240" t="s">
        <v>305</v>
      </c>
      <c r="J82" s="1145"/>
      <c r="K82" s="1145"/>
      <c r="L82" s="1240" t="s">
        <v>287</v>
      </c>
      <c r="M82" s="1145"/>
      <c r="N82" s="1145"/>
      <c r="O82" s="1240"/>
      <c r="P82" s="1145"/>
      <c r="Q82" s="1240"/>
      <c r="R82" s="1145"/>
      <c r="S82" s="1239" t="s">
        <v>49</v>
      </c>
      <c r="T82" s="1145"/>
      <c r="U82" s="1145"/>
      <c r="V82" s="1145"/>
      <c r="W82" s="1145"/>
      <c r="X82" s="1145"/>
      <c r="Y82" s="1145"/>
      <c r="Z82" s="1145"/>
      <c r="AA82" s="1240" t="s">
        <v>281</v>
      </c>
      <c r="AB82" s="1145"/>
      <c r="AC82" s="1145"/>
      <c r="AD82" s="1145"/>
      <c r="AE82" s="1145"/>
      <c r="AF82" s="1240" t="s">
        <v>282</v>
      </c>
      <c r="AG82" s="1145"/>
      <c r="AH82" s="1145"/>
      <c r="AI82" s="172" t="s">
        <v>68</v>
      </c>
      <c r="AJ82" s="1241" t="s">
        <v>283</v>
      </c>
      <c r="AK82" s="1145"/>
      <c r="AL82" s="1145"/>
      <c r="AM82" s="1145"/>
      <c r="AN82" s="1145"/>
      <c r="AO82" s="1145"/>
      <c r="AP82" s="173">
        <v>1000000</v>
      </c>
      <c r="AQ82" s="174">
        <v>0</v>
      </c>
      <c r="AR82" s="173">
        <v>1000000</v>
      </c>
      <c r="AS82" s="174">
        <v>0</v>
      </c>
      <c r="AT82" s="174">
        <v>0</v>
      </c>
      <c r="AU82" s="174">
        <v>0</v>
      </c>
      <c r="AV82" s="789">
        <v>0</v>
      </c>
      <c r="AW82" s="174">
        <v>0</v>
      </c>
      <c r="AX82" s="174">
        <v>0</v>
      </c>
      <c r="AY82" s="174">
        <v>0</v>
      </c>
      <c r="AZ82" s="174">
        <v>0</v>
      </c>
      <c r="BA82" s="174">
        <v>0</v>
      </c>
      <c r="BB82" s="174">
        <v>0</v>
      </c>
    </row>
    <row r="83" spans="1:54" hidden="1" x14ac:dyDescent="0.25">
      <c r="A83" s="1240" t="s">
        <v>17</v>
      </c>
      <c r="B83" s="1145"/>
      <c r="C83" s="1240" t="s">
        <v>290</v>
      </c>
      <c r="D83" s="1145"/>
      <c r="E83" s="1240" t="s">
        <v>288</v>
      </c>
      <c r="F83" s="1145"/>
      <c r="G83" s="1240" t="s">
        <v>297</v>
      </c>
      <c r="H83" s="1145"/>
      <c r="I83" s="1240" t="s">
        <v>305</v>
      </c>
      <c r="J83" s="1145"/>
      <c r="K83" s="1145"/>
      <c r="L83" s="1240" t="s">
        <v>290</v>
      </c>
      <c r="M83" s="1145"/>
      <c r="N83" s="1145"/>
      <c r="O83" s="1240"/>
      <c r="P83" s="1145"/>
      <c r="Q83" s="1240"/>
      <c r="R83" s="1145"/>
      <c r="S83" s="1239" t="s">
        <v>50</v>
      </c>
      <c r="T83" s="1145"/>
      <c r="U83" s="1145"/>
      <c r="V83" s="1145"/>
      <c r="W83" s="1145"/>
      <c r="X83" s="1145"/>
      <c r="Y83" s="1145"/>
      <c r="Z83" s="1145"/>
      <c r="AA83" s="1240" t="s">
        <v>281</v>
      </c>
      <c r="AB83" s="1145"/>
      <c r="AC83" s="1145"/>
      <c r="AD83" s="1145"/>
      <c r="AE83" s="1145"/>
      <c r="AF83" s="1240" t="s">
        <v>282</v>
      </c>
      <c r="AG83" s="1145"/>
      <c r="AH83" s="1145"/>
      <c r="AI83" s="172" t="s">
        <v>68</v>
      </c>
      <c r="AJ83" s="1241" t="s">
        <v>283</v>
      </c>
      <c r="AK83" s="1145"/>
      <c r="AL83" s="1145"/>
      <c r="AM83" s="1145"/>
      <c r="AN83" s="1145"/>
      <c r="AO83" s="1145"/>
      <c r="AP83" s="173">
        <v>1000000</v>
      </c>
      <c r="AQ83" s="174">
        <v>0</v>
      </c>
      <c r="AR83" s="173">
        <v>1000000</v>
      </c>
      <c r="AS83" s="174">
        <v>0</v>
      </c>
      <c r="AT83" s="174">
        <v>0</v>
      </c>
      <c r="AU83" s="174">
        <v>0</v>
      </c>
      <c r="AV83" s="789">
        <v>0</v>
      </c>
      <c r="AW83" s="174">
        <v>0</v>
      </c>
      <c r="AX83" s="174">
        <v>0</v>
      </c>
      <c r="AY83" s="174">
        <v>0</v>
      </c>
      <c r="AZ83" s="174">
        <v>0</v>
      </c>
      <c r="BA83" s="174">
        <v>0</v>
      </c>
      <c r="BB83" s="174">
        <v>0</v>
      </c>
    </row>
    <row r="84" spans="1:54" s="775" customFormat="1" hidden="1" x14ac:dyDescent="0.25">
      <c r="A84" s="1246" t="s">
        <v>17</v>
      </c>
      <c r="B84" s="1243"/>
      <c r="C84" s="1246" t="s">
        <v>290</v>
      </c>
      <c r="D84" s="1243"/>
      <c r="E84" s="1246" t="s">
        <v>288</v>
      </c>
      <c r="F84" s="1243"/>
      <c r="G84" s="1246" t="s">
        <v>291</v>
      </c>
      <c r="H84" s="1243"/>
      <c r="I84" s="1246"/>
      <c r="J84" s="1243"/>
      <c r="K84" s="1243"/>
      <c r="L84" s="1246"/>
      <c r="M84" s="1243"/>
      <c r="N84" s="1243"/>
      <c r="O84" s="1246"/>
      <c r="P84" s="1243"/>
      <c r="Q84" s="1246"/>
      <c r="R84" s="1243"/>
      <c r="S84" s="1247" t="s">
        <v>214</v>
      </c>
      <c r="T84" s="1243"/>
      <c r="U84" s="1243"/>
      <c r="V84" s="1243"/>
      <c r="W84" s="1243"/>
      <c r="X84" s="1243"/>
      <c r="Y84" s="1243"/>
      <c r="Z84" s="1243"/>
      <c r="AA84" s="1246" t="s">
        <v>281</v>
      </c>
      <c r="AB84" s="1243"/>
      <c r="AC84" s="1243"/>
      <c r="AD84" s="1243"/>
      <c r="AE84" s="1243"/>
      <c r="AF84" s="1246" t="s">
        <v>282</v>
      </c>
      <c r="AG84" s="1243"/>
      <c r="AH84" s="1243"/>
      <c r="AI84" s="781" t="s">
        <v>68</v>
      </c>
      <c r="AJ84" s="1248" t="s">
        <v>283</v>
      </c>
      <c r="AK84" s="1243"/>
      <c r="AL84" s="1243"/>
      <c r="AM84" s="1243"/>
      <c r="AN84" s="1243"/>
      <c r="AO84" s="1243"/>
      <c r="AP84" s="782">
        <v>14242414179</v>
      </c>
      <c r="AQ84" s="782">
        <v>298745836</v>
      </c>
      <c r="AR84" s="782">
        <v>1435806580.8199999</v>
      </c>
      <c r="AS84" s="782">
        <v>-145000000</v>
      </c>
      <c r="AT84" s="782">
        <v>733090340</v>
      </c>
      <c r="AU84" s="782">
        <v>-434344504</v>
      </c>
      <c r="AV84" s="790">
        <v>817042868</v>
      </c>
      <c r="AW84" s="782">
        <v>-83952528</v>
      </c>
      <c r="AX84" s="782">
        <v>825001866</v>
      </c>
      <c r="AY84" s="782">
        <v>-7958998</v>
      </c>
      <c r="AZ84" s="782">
        <v>812184116</v>
      </c>
      <c r="BA84" s="782">
        <v>12817750</v>
      </c>
      <c r="BB84" s="782">
        <v>2964100</v>
      </c>
    </row>
    <row r="85" spans="1:54" s="775" customFormat="1" hidden="1" x14ac:dyDescent="0.25">
      <c r="A85" s="1244" t="s">
        <v>17</v>
      </c>
      <c r="B85" s="1243"/>
      <c r="C85" s="1244" t="s">
        <v>290</v>
      </c>
      <c r="D85" s="1243"/>
      <c r="E85" s="1244" t="s">
        <v>288</v>
      </c>
      <c r="F85" s="1243"/>
      <c r="G85" s="1244" t="s">
        <v>291</v>
      </c>
      <c r="H85" s="1243"/>
      <c r="I85" s="1244"/>
      <c r="J85" s="1243"/>
      <c r="K85" s="1243"/>
      <c r="L85" s="1244"/>
      <c r="M85" s="1243"/>
      <c r="N85" s="1243"/>
      <c r="O85" s="1244"/>
      <c r="P85" s="1243"/>
      <c r="Q85" s="1244"/>
      <c r="R85" s="1243"/>
      <c r="S85" s="1242" t="s">
        <v>214</v>
      </c>
      <c r="T85" s="1243"/>
      <c r="U85" s="1243"/>
      <c r="V85" s="1243"/>
      <c r="W85" s="1243"/>
      <c r="X85" s="1243"/>
      <c r="Y85" s="1243"/>
      <c r="Z85" s="1243"/>
      <c r="AA85" s="1244" t="s">
        <v>281</v>
      </c>
      <c r="AB85" s="1243"/>
      <c r="AC85" s="1243"/>
      <c r="AD85" s="1243"/>
      <c r="AE85" s="1243"/>
      <c r="AF85" s="1244" t="s">
        <v>282</v>
      </c>
      <c r="AG85" s="1243"/>
      <c r="AH85" s="1243"/>
      <c r="AI85" s="783" t="s">
        <v>311</v>
      </c>
      <c r="AJ85" s="1245" t="s">
        <v>329</v>
      </c>
      <c r="AK85" s="1243"/>
      <c r="AL85" s="1243"/>
      <c r="AM85" s="1243"/>
      <c r="AN85" s="1243"/>
      <c r="AO85" s="1243"/>
      <c r="AP85" s="784">
        <v>4021085821</v>
      </c>
      <c r="AQ85" s="784">
        <v>695497480</v>
      </c>
      <c r="AR85" s="784">
        <v>925979700</v>
      </c>
      <c r="AS85" s="785">
        <v>0</v>
      </c>
      <c r="AT85" s="784">
        <v>598953728</v>
      </c>
      <c r="AU85" s="784">
        <v>96543752</v>
      </c>
      <c r="AV85" s="787">
        <v>263807638.06</v>
      </c>
      <c r="AW85" s="784">
        <v>335146089.94</v>
      </c>
      <c r="AX85" s="784">
        <v>291063531.06</v>
      </c>
      <c r="AY85" s="784">
        <v>-27255893</v>
      </c>
      <c r="AZ85" s="784">
        <v>289500239.19999999</v>
      </c>
      <c r="BA85" s="784">
        <v>1563291.86</v>
      </c>
      <c r="BB85" s="785">
        <v>0</v>
      </c>
    </row>
    <row r="86" spans="1:54" s="281" customFormat="1" hidden="1" x14ac:dyDescent="0.25">
      <c r="A86" s="1251" t="s">
        <v>17</v>
      </c>
      <c r="B86" s="1250"/>
      <c r="C86" s="1251" t="s">
        <v>290</v>
      </c>
      <c r="D86" s="1250"/>
      <c r="E86" s="1251" t="s">
        <v>288</v>
      </c>
      <c r="F86" s="1250"/>
      <c r="G86" s="1251" t="s">
        <v>291</v>
      </c>
      <c r="H86" s="1250"/>
      <c r="I86" s="1251" t="s">
        <v>287</v>
      </c>
      <c r="J86" s="1250"/>
      <c r="K86" s="1250"/>
      <c r="L86" s="1251"/>
      <c r="M86" s="1250"/>
      <c r="N86" s="1250"/>
      <c r="O86" s="1251"/>
      <c r="P86" s="1250"/>
      <c r="Q86" s="1251"/>
      <c r="R86" s="1250"/>
      <c r="S86" s="1249" t="s">
        <v>217</v>
      </c>
      <c r="T86" s="1250"/>
      <c r="U86" s="1250"/>
      <c r="V86" s="1250"/>
      <c r="W86" s="1250"/>
      <c r="X86" s="1250"/>
      <c r="Y86" s="1250"/>
      <c r="Z86" s="1250"/>
      <c r="AA86" s="1251" t="s">
        <v>281</v>
      </c>
      <c r="AB86" s="1250"/>
      <c r="AC86" s="1250"/>
      <c r="AD86" s="1250"/>
      <c r="AE86" s="1250"/>
      <c r="AF86" s="1251" t="s">
        <v>282</v>
      </c>
      <c r="AG86" s="1250"/>
      <c r="AH86" s="1250"/>
      <c r="AI86" s="791" t="s">
        <v>68</v>
      </c>
      <c r="AJ86" s="1252" t="s">
        <v>283</v>
      </c>
      <c r="AK86" s="1250"/>
      <c r="AL86" s="1250"/>
      <c r="AM86" s="1250"/>
      <c r="AN86" s="1250"/>
      <c r="AO86" s="1250"/>
      <c r="AP86" s="787">
        <v>307000000</v>
      </c>
      <c r="AQ86" s="788">
        <v>0</v>
      </c>
      <c r="AR86" s="787">
        <v>75357390.849999994</v>
      </c>
      <c r="AS86" s="788">
        <v>0</v>
      </c>
      <c r="AT86" s="788">
        <v>0</v>
      </c>
      <c r="AU86" s="788">
        <v>0</v>
      </c>
      <c r="AV86" s="788">
        <v>0</v>
      </c>
      <c r="AW86" s="788">
        <v>0</v>
      </c>
      <c r="AX86" s="788">
        <v>0</v>
      </c>
      <c r="AY86" s="788">
        <v>0</v>
      </c>
      <c r="AZ86" s="788">
        <v>0</v>
      </c>
      <c r="BA86" s="788">
        <v>0</v>
      </c>
      <c r="BB86" s="788">
        <v>0</v>
      </c>
    </row>
    <row r="87" spans="1:54" s="281" customFormat="1" hidden="1" x14ac:dyDescent="0.25">
      <c r="A87" s="1251" t="s">
        <v>17</v>
      </c>
      <c r="B87" s="1250"/>
      <c r="C87" s="1251" t="s">
        <v>290</v>
      </c>
      <c r="D87" s="1250"/>
      <c r="E87" s="1251" t="s">
        <v>288</v>
      </c>
      <c r="F87" s="1250"/>
      <c r="G87" s="1251" t="s">
        <v>291</v>
      </c>
      <c r="H87" s="1250"/>
      <c r="I87" s="1251" t="s">
        <v>287</v>
      </c>
      <c r="J87" s="1250"/>
      <c r="K87" s="1250"/>
      <c r="L87" s="1251"/>
      <c r="M87" s="1250"/>
      <c r="N87" s="1250"/>
      <c r="O87" s="1251"/>
      <c r="P87" s="1250"/>
      <c r="Q87" s="1251"/>
      <c r="R87" s="1250"/>
      <c r="S87" s="1249" t="s">
        <v>217</v>
      </c>
      <c r="T87" s="1250"/>
      <c r="U87" s="1250"/>
      <c r="V87" s="1250"/>
      <c r="W87" s="1250"/>
      <c r="X87" s="1250"/>
      <c r="Y87" s="1250"/>
      <c r="Z87" s="1250"/>
      <c r="AA87" s="1251" t="s">
        <v>281</v>
      </c>
      <c r="AB87" s="1250"/>
      <c r="AC87" s="1250"/>
      <c r="AD87" s="1250"/>
      <c r="AE87" s="1250"/>
      <c r="AF87" s="1251" t="s">
        <v>282</v>
      </c>
      <c r="AG87" s="1250"/>
      <c r="AH87" s="1250"/>
      <c r="AI87" s="791" t="s">
        <v>311</v>
      </c>
      <c r="AJ87" s="1252" t="s">
        <v>329</v>
      </c>
      <c r="AK87" s="1250"/>
      <c r="AL87" s="1250"/>
      <c r="AM87" s="1250"/>
      <c r="AN87" s="1250"/>
      <c r="AO87" s="1250"/>
      <c r="AP87" s="787">
        <v>986000000</v>
      </c>
      <c r="AQ87" s="787">
        <v>482320000</v>
      </c>
      <c r="AR87" s="787">
        <v>26030000</v>
      </c>
      <c r="AS87" s="788">
        <v>0</v>
      </c>
      <c r="AT87" s="788">
        <v>0</v>
      </c>
      <c r="AU87" s="787">
        <v>482320000</v>
      </c>
      <c r="AV87" s="788">
        <v>0</v>
      </c>
      <c r="AW87" s="788">
        <v>0</v>
      </c>
      <c r="AX87" s="788">
        <v>0</v>
      </c>
      <c r="AY87" s="788">
        <v>0</v>
      </c>
      <c r="AZ87" s="788">
        <v>0</v>
      </c>
      <c r="BA87" s="788">
        <v>0</v>
      </c>
      <c r="BB87" s="788">
        <v>0</v>
      </c>
    </row>
    <row r="88" spans="1:54" hidden="1" x14ac:dyDescent="0.25">
      <c r="A88" s="1240" t="s">
        <v>17</v>
      </c>
      <c r="B88" s="1145"/>
      <c r="C88" s="1240" t="s">
        <v>290</v>
      </c>
      <c r="D88" s="1145"/>
      <c r="E88" s="1240" t="s">
        <v>288</v>
      </c>
      <c r="F88" s="1145"/>
      <c r="G88" s="1240" t="s">
        <v>291</v>
      </c>
      <c r="H88" s="1145"/>
      <c r="I88" s="1240" t="s">
        <v>287</v>
      </c>
      <c r="J88" s="1145"/>
      <c r="K88" s="1145"/>
      <c r="L88" s="1240" t="s">
        <v>297</v>
      </c>
      <c r="M88" s="1145"/>
      <c r="N88" s="1145"/>
      <c r="O88" s="1240"/>
      <c r="P88" s="1145"/>
      <c r="Q88" s="1240"/>
      <c r="R88" s="1145"/>
      <c r="S88" s="1239" t="s">
        <v>663</v>
      </c>
      <c r="T88" s="1145"/>
      <c r="U88" s="1145"/>
      <c r="V88" s="1145"/>
      <c r="W88" s="1145"/>
      <c r="X88" s="1145"/>
      <c r="Y88" s="1145"/>
      <c r="Z88" s="1145"/>
      <c r="AA88" s="1240" t="s">
        <v>281</v>
      </c>
      <c r="AB88" s="1145"/>
      <c r="AC88" s="1145"/>
      <c r="AD88" s="1145"/>
      <c r="AE88" s="1145"/>
      <c r="AF88" s="1240" t="s">
        <v>282</v>
      </c>
      <c r="AG88" s="1145"/>
      <c r="AH88" s="1145"/>
      <c r="AI88" s="172" t="s">
        <v>311</v>
      </c>
      <c r="AJ88" s="1241" t="s">
        <v>329</v>
      </c>
      <c r="AK88" s="1145"/>
      <c r="AL88" s="1145"/>
      <c r="AM88" s="1145"/>
      <c r="AN88" s="1145"/>
      <c r="AO88" s="1145"/>
      <c r="AP88" s="173">
        <v>6000000</v>
      </c>
      <c r="AQ88" s="174">
        <v>0</v>
      </c>
      <c r="AR88" s="173">
        <v>6000000</v>
      </c>
      <c r="AS88" s="174">
        <v>0</v>
      </c>
      <c r="AT88" s="174">
        <v>0</v>
      </c>
      <c r="AU88" s="174">
        <v>0</v>
      </c>
      <c r="AV88" s="789">
        <v>0</v>
      </c>
      <c r="AW88" s="174">
        <v>0</v>
      </c>
      <c r="AX88" s="174">
        <v>0</v>
      </c>
      <c r="AY88" s="174">
        <v>0</v>
      </c>
      <c r="AZ88" s="174">
        <v>0</v>
      </c>
      <c r="BA88" s="174">
        <v>0</v>
      </c>
      <c r="BB88" s="174">
        <v>0</v>
      </c>
    </row>
    <row r="89" spans="1:54" hidden="1" x14ac:dyDescent="0.25">
      <c r="A89" s="1240" t="s">
        <v>17</v>
      </c>
      <c r="B89" s="1145"/>
      <c r="C89" s="1240" t="s">
        <v>290</v>
      </c>
      <c r="D89" s="1145"/>
      <c r="E89" s="1240" t="s">
        <v>288</v>
      </c>
      <c r="F89" s="1145"/>
      <c r="G89" s="1240" t="s">
        <v>291</v>
      </c>
      <c r="H89" s="1145"/>
      <c r="I89" s="1240" t="s">
        <v>287</v>
      </c>
      <c r="J89" s="1145"/>
      <c r="K89" s="1145"/>
      <c r="L89" s="1240" t="s">
        <v>300</v>
      </c>
      <c r="M89" s="1145"/>
      <c r="N89" s="1145"/>
      <c r="O89" s="1240"/>
      <c r="P89" s="1145"/>
      <c r="Q89" s="1240"/>
      <c r="R89" s="1145"/>
      <c r="S89" s="1239" t="s">
        <v>51</v>
      </c>
      <c r="T89" s="1145"/>
      <c r="U89" s="1145"/>
      <c r="V89" s="1145"/>
      <c r="W89" s="1145"/>
      <c r="X89" s="1145"/>
      <c r="Y89" s="1145"/>
      <c r="Z89" s="1145"/>
      <c r="AA89" s="1240" t="s">
        <v>281</v>
      </c>
      <c r="AB89" s="1145"/>
      <c r="AC89" s="1145"/>
      <c r="AD89" s="1145"/>
      <c r="AE89" s="1145"/>
      <c r="AF89" s="1240" t="s">
        <v>282</v>
      </c>
      <c r="AG89" s="1145"/>
      <c r="AH89" s="1145"/>
      <c r="AI89" s="172" t="s">
        <v>68</v>
      </c>
      <c r="AJ89" s="1241" t="s">
        <v>283</v>
      </c>
      <c r="AK89" s="1145"/>
      <c r="AL89" s="1145"/>
      <c r="AM89" s="1145"/>
      <c r="AN89" s="1145"/>
      <c r="AO89" s="1145"/>
      <c r="AP89" s="173">
        <v>75000000</v>
      </c>
      <c r="AQ89" s="174">
        <v>0</v>
      </c>
      <c r="AR89" s="173">
        <v>74600000</v>
      </c>
      <c r="AS89" s="174">
        <v>0</v>
      </c>
      <c r="AT89" s="174">
        <v>0</v>
      </c>
      <c r="AU89" s="174">
        <v>0</v>
      </c>
      <c r="AV89" s="789">
        <v>0</v>
      </c>
      <c r="AW89" s="174">
        <v>0</v>
      </c>
      <c r="AX89" s="174">
        <v>0</v>
      </c>
      <c r="AY89" s="174">
        <v>0</v>
      </c>
      <c r="AZ89" s="174">
        <v>0</v>
      </c>
      <c r="BA89" s="174">
        <v>0</v>
      </c>
      <c r="BB89" s="174">
        <v>0</v>
      </c>
    </row>
    <row r="90" spans="1:54" hidden="1" x14ac:dyDescent="0.25">
      <c r="A90" s="1240" t="s">
        <v>17</v>
      </c>
      <c r="B90" s="1145"/>
      <c r="C90" s="1240" t="s">
        <v>290</v>
      </c>
      <c r="D90" s="1145"/>
      <c r="E90" s="1240" t="s">
        <v>288</v>
      </c>
      <c r="F90" s="1145"/>
      <c r="G90" s="1240" t="s">
        <v>291</v>
      </c>
      <c r="H90" s="1145"/>
      <c r="I90" s="1240" t="s">
        <v>287</v>
      </c>
      <c r="J90" s="1145"/>
      <c r="K90" s="1145"/>
      <c r="L90" s="1240" t="s">
        <v>300</v>
      </c>
      <c r="M90" s="1145"/>
      <c r="N90" s="1145"/>
      <c r="O90" s="1240"/>
      <c r="P90" s="1145"/>
      <c r="Q90" s="1240"/>
      <c r="R90" s="1145"/>
      <c r="S90" s="1239" t="s">
        <v>51</v>
      </c>
      <c r="T90" s="1145"/>
      <c r="U90" s="1145"/>
      <c r="V90" s="1145"/>
      <c r="W90" s="1145"/>
      <c r="X90" s="1145"/>
      <c r="Y90" s="1145"/>
      <c r="Z90" s="1145"/>
      <c r="AA90" s="1240" t="s">
        <v>281</v>
      </c>
      <c r="AB90" s="1145"/>
      <c r="AC90" s="1145"/>
      <c r="AD90" s="1145"/>
      <c r="AE90" s="1145"/>
      <c r="AF90" s="1240" t="s">
        <v>282</v>
      </c>
      <c r="AG90" s="1145"/>
      <c r="AH90" s="1145"/>
      <c r="AI90" s="172" t="s">
        <v>311</v>
      </c>
      <c r="AJ90" s="1241" t="s">
        <v>329</v>
      </c>
      <c r="AK90" s="1145"/>
      <c r="AL90" s="1145"/>
      <c r="AM90" s="1145"/>
      <c r="AN90" s="1145"/>
      <c r="AO90" s="1145"/>
      <c r="AP90" s="173">
        <v>500000000</v>
      </c>
      <c r="AQ90" s="173">
        <v>482320000</v>
      </c>
      <c r="AR90" s="173">
        <v>17680000</v>
      </c>
      <c r="AS90" s="174">
        <v>0</v>
      </c>
      <c r="AT90" s="174">
        <v>0</v>
      </c>
      <c r="AU90" s="173">
        <v>482320000</v>
      </c>
      <c r="AV90" s="789">
        <v>0</v>
      </c>
      <c r="AW90" s="174">
        <v>0</v>
      </c>
      <c r="AX90" s="174">
        <v>0</v>
      </c>
      <c r="AY90" s="174">
        <v>0</v>
      </c>
      <c r="AZ90" s="174">
        <v>0</v>
      </c>
      <c r="BA90" s="174">
        <v>0</v>
      </c>
      <c r="BB90" s="174">
        <v>0</v>
      </c>
    </row>
    <row r="91" spans="1:54" hidden="1" x14ac:dyDescent="0.25">
      <c r="A91" s="1240" t="s">
        <v>17</v>
      </c>
      <c r="B91" s="1145"/>
      <c r="C91" s="1240" t="s">
        <v>290</v>
      </c>
      <c r="D91" s="1145"/>
      <c r="E91" s="1240" t="s">
        <v>288</v>
      </c>
      <c r="F91" s="1145"/>
      <c r="G91" s="1240" t="s">
        <v>291</v>
      </c>
      <c r="H91" s="1145"/>
      <c r="I91" s="1240" t="s">
        <v>287</v>
      </c>
      <c r="J91" s="1145"/>
      <c r="K91" s="1145"/>
      <c r="L91" s="1240" t="s">
        <v>302</v>
      </c>
      <c r="M91" s="1145"/>
      <c r="N91" s="1145"/>
      <c r="O91" s="1240"/>
      <c r="P91" s="1145"/>
      <c r="Q91" s="1240"/>
      <c r="R91" s="1145"/>
      <c r="S91" s="1239" t="s">
        <v>52</v>
      </c>
      <c r="T91" s="1145"/>
      <c r="U91" s="1145"/>
      <c r="V91" s="1145"/>
      <c r="W91" s="1145"/>
      <c r="X91" s="1145"/>
      <c r="Y91" s="1145"/>
      <c r="Z91" s="1145"/>
      <c r="AA91" s="1240" t="s">
        <v>281</v>
      </c>
      <c r="AB91" s="1145"/>
      <c r="AC91" s="1145"/>
      <c r="AD91" s="1145"/>
      <c r="AE91" s="1145"/>
      <c r="AF91" s="1240" t="s">
        <v>282</v>
      </c>
      <c r="AG91" s="1145"/>
      <c r="AH91" s="1145"/>
      <c r="AI91" s="172" t="s">
        <v>68</v>
      </c>
      <c r="AJ91" s="1241" t="s">
        <v>283</v>
      </c>
      <c r="AK91" s="1145"/>
      <c r="AL91" s="1145"/>
      <c r="AM91" s="1145"/>
      <c r="AN91" s="1145"/>
      <c r="AO91" s="1145"/>
      <c r="AP91" s="173">
        <v>232000000</v>
      </c>
      <c r="AQ91" s="174">
        <v>0</v>
      </c>
      <c r="AR91" s="173">
        <v>757390.85</v>
      </c>
      <c r="AS91" s="174">
        <v>0</v>
      </c>
      <c r="AT91" s="174">
        <v>0</v>
      </c>
      <c r="AU91" s="174">
        <v>0</v>
      </c>
      <c r="AV91" s="789">
        <v>0</v>
      </c>
      <c r="AW91" s="174">
        <v>0</v>
      </c>
      <c r="AX91" s="174">
        <v>0</v>
      </c>
      <c r="AY91" s="174">
        <v>0</v>
      </c>
      <c r="AZ91" s="174">
        <v>0</v>
      </c>
      <c r="BA91" s="174">
        <v>0</v>
      </c>
      <c r="BB91" s="174">
        <v>0</v>
      </c>
    </row>
    <row r="92" spans="1:54" hidden="1" x14ac:dyDescent="0.25">
      <c r="A92" s="1240" t="s">
        <v>17</v>
      </c>
      <c r="B92" s="1145"/>
      <c r="C92" s="1240" t="s">
        <v>290</v>
      </c>
      <c r="D92" s="1145"/>
      <c r="E92" s="1240" t="s">
        <v>288</v>
      </c>
      <c r="F92" s="1145"/>
      <c r="G92" s="1240" t="s">
        <v>291</v>
      </c>
      <c r="H92" s="1145"/>
      <c r="I92" s="1240" t="s">
        <v>287</v>
      </c>
      <c r="J92" s="1145"/>
      <c r="K92" s="1145"/>
      <c r="L92" s="1240" t="s">
        <v>302</v>
      </c>
      <c r="M92" s="1145"/>
      <c r="N92" s="1145"/>
      <c r="O92" s="1240"/>
      <c r="P92" s="1145"/>
      <c r="Q92" s="1240"/>
      <c r="R92" s="1145"/>
      <c r="S92" s="1239" t="s">
        <v>52</v>
      </c>
      <c r="T92" s="1145"/>
      <c r="U92" s="1145"/>
      <c r="V92" s="1145"/>
      <c r="W92" s="1145"/>
      <c r="X92" s="1145"/>
      <c r="Y92" s="1145"/>
      <c r="Z92" s="1145"/>
      <c r="AA92" s="1240" t="s">
        <v>281</v>
      </c>
      <c r="AB92" s="1145"/>
      <c r="AC92" s="1145"/>
      <c r="AD92" s="1145"/>
      <c r="AE92" s="1145"/>
      <c r="AF92" s="1240" t="s">
        <v>282</v>
      </c>
      <c r="AG92" s="1145"/>
      <c r="AH92" s="1145"/>
      <c r="AI92" s="172" t="s">
        <v>311</v>
      </c>
      <c r="AJ92" s="1241" t="s">
        <v>329</v>
      </c>
      <c r="AK92" s="1145"/>
      <c r="AL92" s="1145"/>
      <c r="AM92" s="1145"/>
      <c r="AN92" s="1145"/>
      <c r="AO92" s="1145"/>
      <c r="AP92" s="173">
        <v>480000000</v>
      </c>
      <c r="AQ92" s="174">
        <v>0</v>
      </c>
      <c r="AR92" s="173">
        <v>2350000</v>
      </c>
      <c r="AS92" s="174">
        <v>0</v>
      </c>
      <c r="AT92" s="174">
        <v>0</v>
      </c>
      <c r="AU92" s="174">
        <v>0</v>
      </c>
      <c r="AV92" s="789">
        <v>0</v>
      </c>
      <c r="AW92" s="174">
        <v>0</v>
      </c>
      <c r="AX92" s="174">
        <v>0</v>
      </c>
      <c r="AY92" s="174">
        <v>0</v>
      </c>
      <c r="AZ92" s="174">
        <v>0</v>
      </c>
      <c r="BA92" s="174">
        <v>0</v>
      </c>
      <c r="BB92" s="174">
        <v>0</v>
      </c>
    </row>
    <row r="93" spans="1:54" s="281" customFormat="1" hidden="1" x14ac:dyDescent="0.25">
      <c r="A93" s="1251" t="s">
        <v>17</v>
      </c>
      <c r="B93" s="1250"/>
      <c r="C93" s="1251" t="s">
        <v>290</v>
      </c>
      <c r="D93" s="1250"/>
      <c r="E93" s="1251" t="s">
        <v>288</v>
      </c>
      <c r="F93" s="1250"/>
      <c r="G93" s="1251" t="s">
        <v>291</v>
      </c>
      <c r="H93" s="1250"/>
      <c r="I93" s="1251" t="s">
        <v>290</v>
      </c>
      <c r="J93" s="1250"/>
      <c r="K93" s="1250"/>
      <c r="L93" s="1251"/>
      <c r="M93" s="1250"/>
      <c r="N93" s="1250"/>
      <c r="O93" s="1251"/>
      <c r="P93" s="1250"/>
      <c r="Q93" s="1251"/>
      <c r="R93" s="1250"/>
      <c r="S93" s="1249" t="s">
        <v>219</v>
      </c>
      <c r="T93" s="1250"/>
      <c r="U93" s="1250"/>
      <c r="V93" s="1250"/>
      <c r="W93" s="1250"/>
      <c r="X93" s="1250"/>
      <c r="Y93" s="1250"/>
      <c r="Z93" s="1250"/>
      <c r="AA93" s="1251" t="s">
        <v>281</v>
      </c>
      <c r="AB93" s="1250"/>
      <c r="AC93" s="1250"/>
      <c r="AD93" s="1250"/>
      <c r="AE93" s="1250"/>
      <c r="AF93" s="1251" t="s">
        <v>282</v>
      </c>
      <c r="AG93" s="1250"/>
      <c r="AH93" s="1250"/>
      <c r="AI93" s="791" t="s">
        <v>68</v>
      </c>
      <c r="AJ93" s="1252" t="s">
        <v>283</v>
      </c>
      <c r="AK93" s="1250"/>
      <c r="AL93" s="1250"/>
      <c r="AM93" s="1250"/>
      <c r="AN93" s="1250"/>
      <c r="AO93" s="1250"/>
      <c r="AP93" s="787">
        <v>127000000</v>
      </c>
      <c r="AQ93" s="788">
        <v>0</v>
      </c>
      <c r="AR93" s="787">
        <v>31178010</v>
      </c>
      <c r="AS93" s="788">
        <v>0</v>
      </c>
      <c r="AT93" s="788">
        <v>0</v>
      </c>
      <c r="AU93" s="788">
        <v>0</v>
      </c>
      <c r="AV93" s="788">
        <v>0</v>
      </c>
      <c r="AW93" s="788">
        <v>0</v>
      </c>
      <c r="AX93" s="788">
        <v>0</v>
      </c>
      <c r="AY93" s="788">
        <v>0</v>
      </c>
      <c r="AZ93" s="788">
        <v>0</v>
      </c>
      <c r="BA93" s="788">
        <v>0</v>
      </c>
      <c r="BB93" s="788">
        <v>0</v>
      </c>
    </row>
    <row r="94" spans="1:54" hidden="1" x14ac:dyDescent="0.25">
      <c r="A94" s="1240" t="s">
        <v>17</v>
      </c>
      <c r="B94" s="1145"/>
      <c r="C94" s="1240" t="s">
        <v>290</v>
      </c>
      <c r="D94" s="1145"/>
      <c r="E94" s="1240" t="s">
        <v>288</v>
      </c>
      <c r="F94" s="1145"/>
      <c r="G94" s="1240" t="s">
        <v>291</v>
      </c>
      <c r="H94" s="1145"/>
      <c r="I94" s="1240" t="s">
        <v>290</v>
      </c>
      <c r="J94" s="1145"/>
      <c r="K94" s="1145"/>
      <c r="L94" s="1240" t="s">
        <v>287</v>
      </c>
      <c r="M94" s="1145"/>
      <c r="N94" s="1145"/>
      <c r="O94" s="1240"/>
      <c r="P94" s="1145"/>
      <c r="Q94" s="1240"/>
      <c r="R94" s="1145"/>
      <c r="S94" s="1239" t="s">
        <v>53</v>
      </c>
      <c r="T94" s="1145"/>
      <c r="U94" s="1145"/>
      <c r="V94" s="1145"/>
      <c r="W94" s="1145"/>
      <c r="X94" s="1145"/>
      <c r="Y94" s="1145"/>
      <c r="Z94" s="1145"/>
      <c r="AA94" s="1240" t="s">
        <v>281</v>
      </c>
      <c r="AB94" s="1145"/>
      <c r="AC94" s="1145"/>
      <c r="AD94" s="1145"/>
      <c r="AE94" s="1145"/>
      <c r="AF94" s="1240" t="s">
        <v>282</v>
      </c>
      <c r="AG94" s="1145"/>
      <c r="AH94" s="1145"/>
      <c r="AI94" s="172" t="s">
        <v>68</v>
      </c>
      <c r="AJ94" s="1241" t="s">
        <v>283</v>
      </c>
      <c r="AK94" s="1145"/>
      <c r="AL94" s="1145"/>
      <c r="AM94" s="1145"/>
      <c r="AN94" s="1145"/>
      <c r="AO94" s="1145"/>
      <c r="AP94" s="173">
        <v>57000000</v>
      </c>
      <c r="AQ94" s="174">
        <v>0</v>
      </c>
      <c r="AR94" s="173">
        <v>30628010</v>
      </c>
      <c r="AS94" s="174">
        <v>0</v>
      </c>
      <c r="AT94" s="174">
        <v>0</v>
      </c>
      <c r="AU94" s="174">
        <v>0</v>
      </c>
      <c r="AV94" s="789">
        <v>0</v>
      </c>
      <c r="AW94" s="174">
        <v>0</v>
      </c>
      <c r="AX94" s="174">
        <v>0</v>
      </c>
      <c r="AY94" s="174">
        <v>0</v>
      </c>
      <c r="AZ94" s="174">
        <v>0</v>
      </c>
      <c r="BA94" s="174">
        <v>0</v>
      </c>
      <c r="BB94" s="174">
        <v>0</v>
      </c>
    </row>
    <row r="95" spans="1:54" hidden="1" x14ac:dyDescent="0.25">
      <c r="A95" s="1240" t="s">
        <v>17</v>
      </c>
      <c r="B95" s="1145"/>
      <c r="C95" s="1240" t="s">
        <v>290</v>
      </c>
      <c r="D95" s="1145"/>
      <c r="E95" s="1240" t="s">
        <v>288</v>
      </c>
      <c r="F95" s="1145"/>
      <c r="G95" s="1240" t="s">
        <v>291</v>
      </c>
      <c r="H95" s="1145"/>
      <c r="I95" s="1240" t="s">
        <v>290</v>
      </c>
      <c r="J95" s="1145"/>
      <c r="K95" s="1145"/>
      <c r="L95" s="1240" t="s">
        <v>290</v>
      </c>
      <c r="M95" s="1145"/>
      <c r="N95" s="1145"/>
      <c r="O95" s="1240"/>
      <c r="P95" s="1145"/>
      <c r="Q95" s="1240"/>
      <c r="R95" s="1145"/>
      <c r="S95" s="1239" t="s">
        <v>54</v>
      </c>
      <c r="T95" s="1145"/>
      <c r="U95" s="1145"/>
      <c r="V95" s="1145"/>
      <c r="W95" s="1145"/>
      <c r="X95" s="1145"/>
      <c r="Y95" s="1145"/>
      <c r="Z95" s="1145"/>
      <c r="AA95" s="1240" t="s">
        <v>281</v>
      </c>
      <c r="AB95" s="1145"/>
      <c r="AC95" s="1145"/>
      <c r="AD95" s="1145"/>
      <c r="AE95" s="1145"/>
      <c r="AF95" s="1240" t="s">
        <v>282</v>
      </c>
      <c r="AG95" s="1145"/>
      <c r="AH95" s="1145"/>
      <c r="AI95" s="172" t="s">
        <v>68</v>
      </c>
      <c r="AJ95" s="1241" t="s">
        <v>283</v>
      </c>
      <c r="AK95" s="1145"/>
      <c r="AL95" s="1145"/>
      <c r="AM95" s="1145"/>
      <c r="AN95" s="1145"/>
      <c r="AO95" s="1145"/>
      <c r="AP95" s="173">
        <v>70000000</v>
      </c>
      <c r="AQ95" s="174">
        <v>0</v>
      </c>
      <c r="AR95" s="173">
        <v>550000</v>
      </c>
      <c r="AS95" s="174">
        <v>0</v>
      </c>
      <c r="AT95" s="174">
        <v>0</v>
      </c>
      <c r="AU95" s="174">
        <v>0</v>
      </c>
      <c r="AV95" s="789">
        <v>0</v>
      </c>
      <c r="AW95" s="174">
        <v>0</v>
      </c>
      <c r="AX95" s="174">
        <v>0</v>
      </c>
      <c r="AY95" s="174">
        <v>0</v>
      </c>
      <c r="AZ95" s="174">
        <v>0</v>
      </c>
      <c r="BA95" s="174">
        <v>0</v>
      </c>
      <c r="BB95" s="174">
        <v>0</v>
      </c>
    </row>
    <row r="96" spans="1:54" s="281" customFormat="1" hidden="1" x14ac:dyDescent="0.25">
      <c r="A96" s="1251" t="s">
        <v>17</v>
      </c>
      <c r="B96" s="1250"/>
      <c r="C96" s="1251" t="s">
        <v>290</v>
      </c>
      <c r="D96" s="1250"/>
      <c r="E96" s="1251" t="s">
        <v>288</v>
      </c>
      <c r="F96" s="1250"/>
      <c r="G96" s="1251" t="s">
        <v>291</v>
      </c>
      <c r="H96" s="1250"/>
      <c r="I96" s="1251" t="s">
        <v>291</v>
      </c>
      <c r="J96" s="1250"/>
      <c r="K96" s="1250"/>
      <c r="L96" s="1251"/>
      <c r="M96" s="1250"/>
      <c r="N96" s="1250"/>
      <c r="O96" s="1251"/>
      <c r="P96" s="1250"/>
      <c r="Q96" s="1251"/>
      <c r="R96" s="1250"/>
      <c r="S96" s="1249" t="s">
        <v>221</v>
      </c>
      <c r="T96" s="1250"/>
      <c r="U96" s="1250"/>
      <c r="V96" s="1250"/>
      <c r="W96" s="1250"/>
      <c r="X96" s="1250"/>
      <c r="Y96" s="1250"/>
      <c r="Z96" s="1250"/>
      <c r="AA96" s="1251" t="s">
        <v>281</v>
      </c>
      <c r="AB96" s="1250"/>
      <c r="AC96" s="1250"/>
      <c r="AD96" s="1250"/>
      <c r="AE96" s="1250"/>
      <c r="AF96" s="1251" t="s">
        <v>282</v>
      </c>
      <c r="AG96" s="1250"/>
      <c r="AH96" s="1250"/>
      <c r="AI96" s="791" t="s">
        <v>68</v>
      </c>
      <c r="AJ96" s="1252" t="s">
        <v>283</v>
      </c>
      <c r="AK96" s="1250"/>
      <c r="AL96" s="1250"/>
      <c r="AM96" s="1250"/>
      <c r="AN96" s="1250"/>
      <c r="AO96" s="1250"/>
      <c r="AP96" s="787">
        <v>286723166</v>
      </c>
      <c r="AQ96" s="787">
        <v>501278</v>
      </c>
      <c r="AR96" s="787">
        <v>29865827</v>
      </c>
      <c r="AS96" s="788">
        <v>0</v>
      </c>
      <c r="AT96" s="787">
        <v>9500558</v>
      </c>
      <c r="AU96" s="787">
        <v>-8999280</v>
      </c>
      <c r="AV96" s="787">
        <v>16884357</v>
      </c>
      <c r="AW96" s="787">
        <v>-7383799</v>
      </c>
      <c r="AX96" s="787">
        <v>16884357</v>
      </c>
      <c r="AY96" s="788">
        <v>0</v>
      </c>
      <c r="AZ96" s="787">
        <v>16884357</v>
      </c>
      <c r="BA96" s="788">
        <v>0</v>
      </c>
      <c r="BB96" s="788">
        <v>0</v>
      </c>
    </row>
    <row r="97" spans="1:54" s="281" customFormat="1" hidden="1" x14ac:dyDescent="0.25">
      <c r="A97" s="1251" t="s">
        <v>17</v>
      </c>
      <c r="B97" s="1250"/>
      <c r="C97" s="1251" t="s">
        <v>290</v>
      </c>
      <c r="D97" s="1250"/>
      <c r="E97" s="1251" t="s">
        <v>288</v>
      </c>
      <c r="F97" s="1250"/>
      <c r="G97" s="1251" t="s">
        <v>291</v>
      </c>
      <c r="H97" s="1250"/>
      <c r="I97" s="1251" t="s">
        <v>291</v>
      </c>
      <c r="J97" s="1250"/>
      <c r="K97" s="1250"/>
      <c r="L97" s="1251"/>
      <c r="M97" s="1250"/>
      <c r="N97" s="1250"/>
      <c r="O97" s="1251"/>
      <c r="P97" s="1250"/>
      <c r="Q97" s="1251"/>
      <c r="R97" s="1250"/>
      <c r="S97" s="1249" t="s">
        <v>221</v>
      </c>
      <c r="T97" s="1250"/>
      <c r="U97" s="1250"/>
      <c r="V97" s="1250"/>
      <c r="W97" s="1250"/>
      <c r="X97" s="1250"/>
      <c r="Y97" s="1250"/>
      <c r="Z97" s="1250"/>
      <c r="AA97" s="1251" t="s">
        <v>281</v>
      </c>
      <c r="AB97" s="1250"/>
      <c r="AC97" s="1250"/>
      <c r="AD97" s="1250"/>
      <c r="AE97" s="1250"/>
      <c r="AF97" s="1251" t="s">
        <v>282</v>
      </c>
      <c r="AG97" s="1250"/>
      <c r="AH97" s="1250"/>
      <c r="AI97" s="791" t="s">
        <v>311</v>
      </c>
      <c r="AJ97" s="1252" t="s">
        <v>329</v>
      </c>
      <c r="AK97" s="1250"/>
      <c r="AL97" s="1250"/>
      <c r="AM97" s="1250"/>
      <c r="AN97" s="1250"/>
      <c r="AO97" s="1250"/>
      <c r="AP97" s="787">
        <v>1175000000</v>
      </c>
      <c r="AQ97" s="787">
        <v>62000000</v>
      </c>
      <c r="AR97" s="787">
        <v>497050000</v>
      </c>
      <c r="AS97" s="788">
        <v>0</v>
      </c>
      <c r="AT97" s="787">
        <v>22250000</v>
      </c>
      <c r="AU97" s="787">
        <v>39750000</v>
      </c>
      <c r="AV97" s="787">
        <v>174818949.06</v>
      </c>
      <c r="AW97" s="787">
        <v>-152568949.06</v>
      </c>
      <c r="AX97" s="787">
        <v>174818949.06</v>
      </c>
      <c r="AY97" s="788">
        <v>0</v>
      </c>
      <c r="AZ97" s="787">
        <v>173255657.19999999</v>
      </c>
      <c r="BA97" s="787">
        <v>1563291.86</v>
      </c>
      <c r="BB97" s="788">
        <v>0</v>
      </c>
    </row>
    <row r="98" spans="1:54" hidden="1" x14ac:dyDescent="0.25">
      <c r="A98" s="1240" t="s">
        <v>17</v>
      </c>
      <c r="B98" s="1145"/>
      <c r="C98" s="1240" t="s">
        <v>290</v>
      </c>
      <c r="D98" s="1145"/>
      <c r="E98" s="1240" t="s">
        <v>288</v>
      </c>
      <c r="F98" s="1145"/>
      <c r="G98" s="1240" t="s">
        <v>291</v>
      </c>
      <c r="H98" s="1145"/>
      <c r="I98" s="1240" t="s">
        <v>291</v>
      </c>
      <c r="J98" s="1145"/>
      <c r="K98" s="1145"/>
      <c r="L98" s="1240" t="s">
        <v>287</v>
      </c>
      <c r="M98" s="1145"/>
      <c r="N98" s="1145"/>
      <c r="O98" s="1240"/>
      <c r="P98" s="1145"/>
      <c r="Q98" s="1240"/>
      <c r="R98" s="1145"/>
      <c r="S98" s="1239" t="s">
        <v>55</v>
      </c>
      <c r="T98" s="1145"/>
      <c r="U98" s="1145"/>
      <c r="V98" s="1145"/>
      <c r="W98" s="1145"/>
      <c r="X98" s="1145"/>
      <c r="Y98" s="1145"/>
      <c r="Z98" s="1145"/>
      <c r="AA98" s="1240" t="s">
        <v>281</v>
      </c>
      <c r="AB98" s="1145"/>
      <c r="AC98" s="1145"/>
      <c r="AD98" s="1145"/>
      <c r="AE98" s="1145"/>
      <c r="AF98" s="1240" t="s">
        <v>282</v>
      </c>
      <c r="AG98" s="1145"/>
      <c r="AH98" s="1145"/>
      <c r="AI98" s="172" t="s">
        <v>68</v>
      </c>
      <c r="AJ98" s="1241" t="s">
        <v>283</v>
      </c>
      <c r="AK98" s="1145"/>
      <c r="AL98" s="1145"/>
      <c r="AM98" s="1145"/>
      <c r="AN98" s="1145"/>
      <c r="AO98" s="1145"/>
      <c r="AP98" s="173">
        <v>196000000</v>
      </c>
      <c r="AQ98" s="174">
        <v>0</v>
      </c>
      <c r="AR98" s="173">
        <v>300000</v>
      </c>
      <c r="AS98" s="174">
        <v>0</v>
      </c>
      <c r="AT98" s="173">
        <v>8999280</v>
      </c>
      <c r="AU98" s="173">
        <v>-8999280</v>
      </c>
      <c r="AV98" s="790">
        <v>16383079</v>
      </c>
      <c r="AW98" s="173">
        <v>-7383799</v>
      </c>
      <c r="AX98" s="173">
        <v>16383079</v>
      </c>
      <c r="AY98" s="174">
        <v>0</v>
      </c>
      <c r="AZ98" s="173">
        <v>16383079</v>
      </c>
      <c r="BA98" s="174">
        <v>0</v>
      </c>
      <c r="BB98" s="174">
        <v>0</v>
      </c>
    </row>
    <row r="99" spans="1:54" hidden="1" x14ac:dyDescent="0.25">
      <c r="A99" s="1240" t="s">
        <v>17</v>
      </c>
      <c r="B99" s="1145"/>
      <c r="C99" s="1240" t="s">
        <v>290</v>
      </c>
      <c r="D99" s="1145"/>
      <c r="E99" s="1240" t="s">
        <v>288</v>
      </c>
      <c r="F99" s="1145"/>
      <c r="G99" s="1240" t="s">
        <v>291</v>
      </c>
      <c r="H99" s="1145"/>
      <c r="I99" s="1240" t="s">
        <v>291</v>
      </c>
      <c r="J99" s="1145"/>
      <c r="K99" s="1145"/>
      <c r="L99" s="1240" t="s">
        <v>287</v>
      </c>
      <c r="M99" s="1145"/>
      <c r="N99" s="1145"/>
      <c r="O99" s="1240"/>
      <c r="P99" s="1145"/>
      <c r="Q99" s="1240"/>
      <c r="R99" s="1145"/>
      <c r="S99" s="1239" t="s">
        <v>55</v>
      </c>
      <c r="T99" s="1145"/>
      <c r="U99" s="1145"/>
      <c r="V99" s="1145"/>
      <c r="W99" s="1145"/>
      <c r="X99" s="1145"/>
      <c r="Y99" s="1145"/>
      <c r="Z99" s="1145"/>
      <c r="AA99" s="1240" t="s">
        <v>281</v>
      </c>
      <c r="AB99" s="1145"/>
      <c r="AC99" s="1145"/>
      <c r="AD99" s="1145"/>
      <c r="AE99" s="1145"/>
      <c r="AF99" s="1240" t="s">
        <v>282</v>
      </c>
      <c r="AG99" s="1145"/>
      <c r="AH99" s="1145"/>
      <c r="AI99" s="172" t="s">
        <v>311</v>
      </c>
      <c r="AJ99" s="1241" t="s">
        <v>329</v>
      </c>
      <c r="AK99" s="1145"/>
      <c r="AL99" s="1145"/>
      <c r="AM99" s="1145"/>
      <c r="AN99" s="1145"/>
      <c r="AO99" s="1145"/>
      <c r="AP99" s="173">
        <v>200000000</v>
      </c>
      <c r="AQ99" s="173">
        <v>32000000</v>
      </c>
      <c r="AR99" s="173">
        <v>72250000</v>
      </c>
      <c r="AS99" s="174">
        <v>0</v>
      </c>
      <c r="AT99" s="173">
        <v>22250000</v>
      </c>
      <c r="AU99" s="173">
        <v>9750000</v>
      </c>
      <c r="AV99" s="790">
        <v>1000000</v>
      </c>
      <c r="AW99" s="173">
        <v>21250000</v>
      </c>
      <c r="AX99" s="173">
        <v>1000000</v>
      </c>
      <c r="AY99" s="174">
        <v>0</v>
      </c>
      <c r="AZ99" s="173">
        <v>1000000</v>
      </c>
      <c r="BA99" s="174">
        <v>0</v>
      </c>
      <c r="BB99" s="174">
        <v>0</v>
      </c>
    </row>
    <row r="100" spans="1:54" hidden="1" x14ac:dyDescent="0.25">
      <c r="A100" s="1240" t="s">
        <v>17</v>
      </c>
      <c r="B100" s="1145"/>
      <c r="C100" s="1240" t="s">
        <v>290</v>
      </c>
      <c r="D100" s="1145"/>
      <c r="E100" s="1240" t="s">
        <v>288</v>
      </c>
      <c r="F100" s="1145"/>
      <c r="G100" s="1240" t="s">
        <v>291</v>
      </c>
      <c r="H100" s="1145"/>
      <c r="I100" s="1240" t="s">
        <v>291</v>
      </c>
      <c r="J100" s="1145"/>
      <c r="K100" s="1145"/>
      <c r="L100" s="1240" t="s">
        <v>300</v>
      </c>
      <c r="M100" s="1145"/>
      <c r="N100" s="1145"/>
      <c r="O100" s="1240"/>
      <c r="P100" s="1145"/>
      <c r="Q100" s="1240"/>
      <c r="R100" s="1145"/>
      <c r="S100" s="1239" t="s">
        <v>56</v>
      </c>
      <c r="T100" s="1145"/>
      <c r="U100" s="1145"/>
      <c r="V100" s="1145"/>
      <c r="W100" s="1145"/>
      <c r="X100" s="1145"/>
      <c r="Y100" s="1145"/>
      <c r="Z100" s="1145"/>
      <c r="AA100" s="1240" t="s">
        <v>281</v>
      </c>
      <c r="AB100" s="1145"/>
      <c r="AC100" s="1145"/>
      <c r="AD100" s="1145"/>
      <c r="AE100" s="1145"/>
      <c r="AF100" s="1240" t="s">
        <v>282</v>
      </c>
      <c r="AG100" s="1145"/>
      <c r="AH100" s="1145"/>
      <c r="AI100" s="172" t="s">
        <v>68</v>
      </c>
      <c r="AJ100" s="1241" t="s">
        <v>283</v>
      </c>
      <c r="AK100" s="1145"/>
      <c r="AL100" s="1145"/>
      <c r="AM100" s="1145"/>
      <c r="AN100" s="1145"/>
      <c r="AO100" s="1145"/>
      <c r="AP100" s="173">
        <v>18000000</v>
      </c>
      <c r="AQ100" s="174">
        <v>0</v>
      </c>
      <c r="AR100" s="173">
        <v>17547800</v>
      </c>
      <c r="AS100" s="174">
        <v>0</v>
      </c>
      <c r="AT100" s="174">
        <v>0</v>
      </c>
      <c r="AU100" s="174">
        <v>0</v>
      </c>
      <c r="AV100" s="789">
        <v>0</v>
      </c>
      <c r="AW100" s="174">
        <v>0</v>
      </c>
      <c r="AX100" s="174">
        <v>0</v>
      </c>
      <c r="AY100" s="174">
        <v>0</v>
      </c>
      <c r="AZ100" s="174">
        <v>0</v>
      </c>
      <c r="BA100" s="174">
        <v>0</v>
      </c>
      <c r="BB100" s="174">
        <v>0</v>
      </c>
    </row>
    <row r="101" spans="1:54" hidden="1" x14ac:dyDescent="0.25">
      <c r="A101" s="1240" t="s">
        <v>17</v>
      </c>
      <c r="B101" s="1145"/>
      <c r="C101" s="1240" t="s">
        <v>290</v>
      </c>
      <c r="D101" s="1145"/>
      <c r="E101" s="1240" t="s">
        <v>288</v>
      </c>
      <c r="F101" s="1145"/>
      <c r="G101" s="1240" t="s">
        <v>291</v>
      </c>
      <c r="H101" s="1145"/>
      <c r="I101" s="1240" t="s">
        <v>291</v>
      </c>
      <c r="J101" s="1145"/>
      <c r="K101" s="1145"/>
      <c r="L101" s="1240" t="s">
        <v>300</v>
      </c>
      <c r="M101" s="1145"/>
      <c r="N101" s="1145"/>
      <c r="O101" s="1240"/>
      <c r="P101" s="1145"/>
      <c r="Q101" s="1240"/>
      <c r="R101" s="1145"/>
      <c r="S101" s="1239" t="s">
        <v>56</v>
      </c>
      <c r="T101" s="1145"/>
      <c r="U101" s="1145"/>
      <c r="V101" s="1145"/>
      <c r="W101" s="1145"/>
      <c r="X101" s="1145"/>
      <c r="Y101" s="1145"/>
      <c r="Z101" s="1145"/>
      <c r="AA101" s="1240" t="s">
        <v>281</v>
      </c>
      <c r="AB101" s="1145"/>
      <c r="AC101" s="1145"/>
      <c r="AD101" s="1145"/>
      <c r="AE101" s="1145"/>
      <c r="AF101" s="1240" t="s">
        <v>282</v>
      </c>
      <c r="AG101" s="1145"/>
      <c r="AH101" s="1145"/>
      <c r="AI101" s="172" t="s">
        <v>311</v>
      </c>
      <c r="AJ101" s="1241" t="s">
        <v>329</v>
      </c>
      <c r="AK101" s="1145"/>
      <c r="AL101" s="1145"/>
      <c r="AM101" s="1145"/>
      <c r="AN101" s="1145"/>
      <c r="AO101" s="1145"/>
      <c r="AP101" s="173">
        <v>80000000</v>
      </c>
      <c r="AQ101" s="174">
        <v>0</v>
      </c>
      <c r="AR101" s="173">
        <v>80000000</v>
      </c>
      <c r="AS101" s="174">
        <v>0</v>
      </c>
      <c r="AT101" s="174">
        <v>0</v>
      </c>
      <c r="AU101" s="174">
        <v>0</v>
      </c>
      <c r="AV101" s="789">
        <v>0</v>
      </c>
      <c r="AW101" s="174">
        <v>0</v>
      </c>
      <c r="AX101" s="174">
        <v>0</v>
      </c>
      <c r="AY101" s="174">
        <v>0</v>
      </c>
      <c r="AZ101" s="174">
        <v>0</v>
      </c>
      <c r="BA101" s="174">
        <v>0</v>
      </c>
      <c r="BB101" s="174">
        <v>0</v>
      </c>
    </row>
    <row r="102" spans="1:54" hidden="1" x14ac:dyDescent="0.25">
      <c r="A102" s="1240" t="s">
        <v>17</v>
      </c>
      <c r="B102" s="1145"/>
      <c r="C102" s="1240" t="s">
        <v>290</v>
      </c>
      <c r="D102" s="1145"/>
      <c r="E102" s="1240" t="s">
        <v>288</v>
      </c>
      <c r="F102" s="1145"/>
      <c r="G102" s="1240" t="s">
        <v>291</v>
      </c>
      <c r="H102" s="1145"/>
      <c r="I102" s="1240" t="s">
        <v>291</v>
      </c>
      <c r="J102" s="1145"/>
      <c r="K102" s="1145"/>
      <c r="L102" s="1240" t="s">
        <v>296</v>
      </c>
      <c r="M102" s="1145"/>
      <c r="N102" s="1145"/>
      <c r="O102" s="1240"/>
      <c r="P102" s="1145"/>
      <c r="Q102" s="1240"/>
      <c r="R102" s="1145"/>
      <c r="S102" s="1239" t="s">
        <v>57</v>
      </c>
      <c r="T102" s="1145"/>
      <c r="U102" s="1145"/>
      <c r="V102" s="1145"/>
      <c r="W102" s="1145"/>
      <c r="X102" s="1145"/>
      <c r="Y102" s="1145"/>
      <c r="Z102" s="1145"/>
      <c r="AA102" s="1240" t="s">
        <v>281</v>
      </c>
      <c r="AB102" s="1145"/>
      <c r="AC102" s="1145"/>
      <c r="AD102" s="1145"/>
      <c r="AE102" s="1145"/>
      <c r="AF102" s="1240" t="s">
        <v>282</v>
      </c>
      <c r="AG102" s="1145"/>
      <c r="AH102" s="1145"/>
      <c r="AI102" s="172" t="s">
        <v>68</v>
      </c>
      <c r="AJ102" s="1241" t="s">
        <v>283</v>
      </c>
      <c r="AK102" s="1145"/>
      <c r="AL102" s="1145"/>
      <c r="AM102" s="1145"/>
      <c r="AN102" s="1145"/>
      <c r="AO102" s="1145"/>
      <c r="AP102" s="173">
        <v>10000000</v>
      </c>
      <c r="AQ102" s="174">
        <v>0</v>
      </c>
      <c r="AR102" s="173">
        <v>3267600</v>
      </c>
      <c r="AS102" s="174">
        <v>0</v>
      </c>
      <c r="AT102" s="174">
        <v>0</v>
      </c>
      <c r="AU102" s="174">
        <v>0</v>
      </c>
      <c r="AV102" s="789">
        <v>0</v>
      </c>
      <c r="AW102" s="174">
        <v>0</v>
      </c>
      <c r="AX102" s="174">
        <v>0</v>
      </c>
      <c r="AY102" s="174">
        <v>0</v>
      </c>
      <c r="AZ102" s="174">
        <v>0</v>
      </c>
      <c r="BA102" s="174">
        <v>0</v>
      </c>
      <c r="BB102" s="174">
        <v>0</v>
      </c>
    </row>
    <row r="103" spans="1:54" hidden="1" x14ac:dyDescent="0.25">
      <c r="A103" s="1240" t="s">
        <v>17</v>
      </c>
      <c r="B103" s="1145"/>
      <c r="C103" s="1240" t="s">
        <v>290</v>
      </c>
      <c r="D103" s="1145"/>
      <c r="E103" s="1240" t="s">
        <v>288</v>
      </c>
      <c r="F103" s="1145"/>
      <c r="G103" s="1240" t="s">
        <v>291</v>
      </c>
      <c r="H103" s="1145"/>
      <c r="I103" s="1240" t="s">
        <v>291</v>
      </c>
      <c r="J103" s="1145"/>
      <c r="K103" s="1145"/>
      <c r="L103" s="1240" t="s">
        <v>296</v>
      </c>
      <c r="M103" s="1145"/>
      <c r="N103" s="1145"/>
      <c r="O103" s="1240"/>
      <c r="P103" s="1145"/>
      <c r="Q103" s="1240"/>
      <c r="R103" s="1145"/>
      <c r="S103" s="1239" t="s">
        <v>57</v>
      </c>
      <c r="T103" s="1145"/>
      <c r="U103" s="1145"/>
      <c r="V103" s="1145"/>
      <c r="W103" s="1145"/>
      <c r="X103" s="1145"/>
      <c r="Y103" s="1145"/>
      <c r="Z103" s="1145"/>
      <c r="AA103" s="1240" t="s">
        <v>281</v>
      </c>
      <c r="AB103" s="1145"/>
      <c r="AC103" s="1145"/>
      <c r="AD103" s="1145"/>
      <c r="AE103" s="1145"/>
      <c r="AF103" s="1240" t="s">
        <v>282</v>
      </c>
      <c r="AG103" s="1145"/>
      <c r="AH103" s="1145"/>
      <c r="AI103" s="172" t="s">
        <v>311</v>
      </c>
      <c r="AJ103" s="1241" t="s">
        <v>329</v>
      </c>
      <c r="AK103" s="1145"/>
      <c r="AL103" s="1145"/>
      <c r="AM103" s="1145"/>
      <c r="AN103" s="1145"/>
      <c r="AO103" s="1145"/>
      <c r="AP103" s="173">
        <v>20000000</v>
      </c>
      <c r="AQ103" s="174">
        <v>0</v>
      </c>
      <c r="AR103" s="173">
        <v>19800000</v>
      </c>
      <c r="AS103" s="174">
        <v>0</v>
      </c>
      <c r="AT103" s="174">
        <v>0</v>
      </c>
      <c r="AU103" s="174">
        <v>0</v>
      </c>
      <c r="AV103" s="789">
        <v>0</v>
      </c>
      <c r="AW103" s="174">
        <v>0</v>
      </c>
      <c r="AX103" s="174">
        <v>0</v>
      </c>
      <c r="AY103" s="174">
        <v>0</v>
      </c>
      <c r="AZ103" s="174">
        <v>0</v>
      </c>
      <c r="BA103" s="174">
        <v>0</v>
      </c>
      <c r="BB103" s="174">
        <v>0</v>
      </c>
    </row>
    <row r="104" spans="1:54" hidden="1" x14ac:dyDescent="0.25">
      <c r="A104" s="1240" t="s">
        <v>17</v>
      </c>
      <c r="B104" s="1145"/>
      <c r="C104" s="1240" t="s">
        <v>290</v>
      </c>
      <c r="D104" s="1145"/>
      <c r="E104" s="1240" t="s">
        <v>288</v>
      </c>
      <c r="F104" s="1145"/>
      <c r="G104" s="1240" t="s">
        <v>291</v>
      </c>
      <c r="H104" s="1145"/>
      <c r="I104" s="1240" t="s">
        <v>291</v>
      </c>
      <c r="J104" s="1145"/>
      <c r="K104" s="1145"/>
      <c r="L104" s="1240" t="s">
        <v>294</v>
      </c>
      <c r="M104" s="1145"/>
      <c r="N104" s="1145"/>
      <c r="O104" s="1240"/>
      <c r="P104" s="1145"/>
      <c r="Q104" s="1240"/>
      <c r="R104" s="1145"/>
      <c r="S104" s="1239" t="s">
        <v>58</v>
      </c>
      <c r="T104" s="1145"/>
      <c r="U104" s="1145"/>
      <c r="V104" s="1145"/>
      <c r="W104" s="1145"/>
      <c r="X104" s="1145"/>
      <c r="Y104" s="1145"/>
      <c r="Z104" s="1145"/>
      <c r="AA104" s="1240" t="s">
        <v>281</v>
      </c>
      <c r="AB104" s="1145"/>
      <c r="AC104" s="1145"/>
      <c r="AD104" s="1145"/>
      <c r="AE104" s="1145"/>
      <c r="AF104" s="1240" t="s">
        <v>282</v>
      </c>
      <c r="AG104" s="1145"/>
      <c r="AH104" s="1145"/>
      <c r="AI104" s="172" t="s">
        <v>68</v>
      </c>
      <c r="AJ104" s="1241" t="s">
        <v>283</v>
      </c>
      <c r="AK104" s="1145"/>
      <c r="AL104" s="1145"/>
      <c r="AM104" s="1145"/>
      <c r="AN104" s="1145"/>
      <c r="AO104" s="1145"/>
      <c r="AP104" s="173">
        <v>6600000</v>
      </c>
      <c r="AQ104" s="173">
        <v>142800</v>
      </c>
      <c r="AR104" s="173">
        <v>783440</v>
      </c>
      <c r="AS104" s="174">
        <v>0</v>
      </c>
      <c r="AT104" s="173">
        <v>142800</v>
      </c>
      <c r="AU104" s="174">
        <v>0</v>
      </c>
      <c r="AV104" s="790">
        <v>142800</v>
      </c>
      <c r="AW104" s="174">
        <v>0</v>
      </c>
      <c r="AX104" s="173">
        <v>142800</v>
      </c>
      <c r="AY104" s="174">
        <v>0</v>
      </c>
      <c r="AZ104" s="173">
        <v>142800</v>
      </c>
      <c r="BA104" s="174">
        <v>0</v>
      </c>
      <c r="BB104" s="174">
        <v>0</v>
      </c>
    </row>
    <row r="105" spans="1:54" hidden="1" x14ac:dyDescent="0.25">
      <c r="A105" s="1240" t="s">
        <v>17</v>
      </c>
      <c r="B105" s="1145"/>
      <c r="C105" s="1240" t="s">
        <v>290</v>
      </c>
      <c r="D105" s="1145"/>
      <c r="E105" s="1240" t="s">
        <v>288</v>
      </c>
      <c r="F105" s="1145"/>
      <c r="G105" s="1240" t="s">
        <v>291</v>
      </c>
      <c r="H105" s="1145"/>
      <c r="I105" s="1240" t="s">
        <v>291</v>
      </c>
      <c r="J105" s="1145"/>
      <c r="K105" s="1145"/>
      <c r="L105" s="1240" t="s">
        <v>294</v>
      </c>
      <c r="M105" s="1145"/>
      <c r="N105" s="1145"/>
      <c r="O105" s="1240"/>
      <c r="P105" s="1145"/>
      <c r="Q105" s="1240"/>
      <c r="R105" s="1145"/>
      <c r="S105" s="1239" t="s">
        <v>58</v>
      </c>
      <c r="T105" s="1145"/>
      <c r="U105" s="1145"/>
      <c r="V105" s="1145"/>
      <c r="W105" s="1145"/>
      <c r="X105" s="1145"/>
      <c r="Y105" s="1145"/>
      <c r="Z105" s="1145"/>
      <c r="AA105" s="1240" t="s">
        <v>281</v>
      </c>
      <c r="AB105" s="1145"/>
      <c r="AC105" s="1145"/>
      <c r="AD105" s="1145"/>
      <c r="AE105" s="1145"/>
      <c r="AF105" s="1240" t="s">
        <v>282</v>
      </c>
      <c r="AG105" s="1145"/>
      <c r="AH105" s="1145"/>
      <c r="AI105" s="172" t="s">
        <v>311</v>
      </c>
      <c r="AJ105" s="1241" t="s">
        <v>329</v>
      </c>
      <c r="AK105" s="1145"/>
      <c r="AL105" s="1145"/>
      <c r="AM105" s="1145"/>
      <c r="AN105" s="1145"/>
      <c r="AO105" s="1145"/>
      <c r="AP105" s="173">
        <v>550000000</v>
      </c>
      <c r="AQ105" s="173">
        <v>30000000</v>
      </c>
      <c r="AR105" s="174">
        <v>0</v>
      </c>
      <c r="AS105" s="174">
        <v>0</v>
      </c>
      <c r="AT105" s="174">
        <v>0</v>
      </c>
      <c r="AU105" s="173">
        <v>30000000</v>
      </c>
      <c r="AV105" s="790">
        <v>173818949.06</v>
      </c>
      <c r="AW105" s="173">
        <v>-173818949.06</v>
      </c>
      <c r="AX105" s="173">
        <v>173818949.06</v>
      </c>
      <c r="AY105" s="174">
        <v>0</v>
      </c>
      <c r="AZ105" s="173">
        <v>172255657.19999999</v>
      </c>
      <c r="BA105" s="173">
        <v>1563291.86</v>
      </c>
      <c r="BB105" s="174">
        <v>0</v>
      </c>
    </row>
    <row r="106" spans="1:54" hidden="1" x14ac:dyDescent="0.25">
      <c r="A106" s="1240" t="s">
        <v>17</v>
      </c>
      <c r="B106" s="1145"/>
      <c r="C106" s="1240" t="s">
        <v>290</v>
      </c>
      <c r="D106" s="1145"/>
      <c r="E106" s="1240" t="s">
        <v>288</v>
      </c>
      <c r="F106" s="1145"/>
      <c r="G106" s="1240" t="s">
        <v>291</v>
      </c>
      <c r="H106" s="1145"/>
      <c r="I106" s="1240" t="s">
        <v>291</v>
      </c>
      <c r="J106" s="1145"/>
      <c r="K106" s="1145"/>
      <c r="L106" s="1240" t="s">
        <v>306</v>
      </c>
      <c r="M106" s="1145"/>
      <c r="N106" s="1145"/>
      <c r="O106" s="1240"/>
      <c r="P106" s="1145"/>
      <c r="Q106" s="1240"/>
      <c r="R106" s="1145"/>
      <c r="S106" s="1239" t="s">
        <v>59</v>
      </c>
      <c r="T106" s="1145"/>
      <c r="U106" s="1145"/>
      <c r="V106" s="1145"/>
      <c r="W106" s="1145"/>
      <c r="X106" s="1145"/>
      <c r="Y106" s="1145"/>
      <c r="Z106" s="1145"/>
      <c r="AA106" s="1240" t="s">
        <v>281</v>
      </c>
      <c r="AB106" s="1145"/>
      <c r="AC106" s="1145"/>
      <c r="AD106" s="1145"/>
      <c r="AE106" s="1145"/>
      <c r="AF106" s="1240" t="s">
        <v>282</v>
      </c>
      <c r="AG106" s="1145"/>
      <c r="AH106" s="1145"/>
      <c r="AI106" s="172" t="s">
        <v>68</v>
      </c>
      <c r="AJ106" s="1241" t="s">
        <v>283</v>
      </c>
      <c r="AK106" s="1145"/>
      <c r="AL106" s="1145"/>
      <c r="AM106" s="1145"/>
      <c r="AN106" s="1145"/>
      <c r="AO106" s="1145"/>
      <c r="AP106" s="173">
        <v>7503744</v>
      </c>
      <c r="AQ106" s="174">
        <v>0</v>
      </c>
      <c r="AR106" s="173">
        <v>1353744</v>
      </c>
      <c r="AS106" s="174">
        <v>0</v>
      </c>
      <c r="AT106" s="174">
        <v>0</v>
      </c>
      <c r="AU106" s="174">
        <v>0</v>
      </c>
      <c r="AV106" s="789">
        <v>0</v>
      </c>
      <c r="AW106" s="174">
        <v>0</v>
      </c>
      <c r="AX106" s="174">
        <v>0</v>
      </c>
      <c r="AY106" s="174">
        <v>0</v>
      </c>
      <c r="AZ106" s="174">
        <v>0</v>
      </c>
      <c r="BA106" s="174">
        <v>0</v>
      </c>
      <c r="BB106" s="174">
        <v>0</v>
      </c>
    </row>
    <row r="107" spans="1:54" hidden="1" x14ac:dyDescent="0.25">
      <c r="A107" s="1240" t="s">
        <v>17</v>
      </c>
      <c r="B107" s="1145"/>
      <c r="C107" s="1240" t="s">
        <v>290</v>
      </c>
      <c r="D107" s="1145"/>
      <c r="E107" s="1240" t="s">
        <v>288</v>
      </c>
      <c r="F107" s="1145"/>
      <c r="G107" s="1240" t="s">
        <v>291</v>
      </c>
      <c r="H107" s="1145"/>
      <c r="I107" s="1240" t="s">
        <v>291</v>
      </c>
      <c r="J107" s="1145"/>
      <c r="K107" s="1145"/>
      <c r="L107" s="1240" t="s">
        <v>306</v>
      </c>
      <c r="M107" s="1145"/>
      <c r="N107" s="1145"/>
      <c r="O107" s="1240"/>
      <c r="P107" s="1145"/>
      <c r="Q107" s="1240"/>
      <c r="R107" s="1145"/>
      <c r="S107" s="1239" t="s">
        <v>59</v>
      </c>
      <c r="T107" s="1145"/>
      <c r="U107" s="1145"/>
      <c r="V107" s="1145"/>
      <c r="W107" s="1145"/>
      <c r="X107" s="1145"/>
      <c r="Y107" s="1145"/>
      <c r="Z107" s="1145"/>
      <c r="AA107" s="1240" t="s">
        <v>281</v>
      </c>
      <c r="AB107" s="1145"/>
      <c r="AC107" s="1145"/>
      <c r="AD107" s="1145"/>
      <c r="AE107" s="1145"/>
      <c r="AF107" s="1240" t="s">
        <v>282</v>
      </c>
      <c r="AG107" s="1145"/>
      <c r="AH107" s="1145"/>
      <c r="AI107" s="172" t="s">
        <v>311</v>
      </c>
      <c r="AJ107" s="1241" t="s">
        <v>329</v>
      </c>
      <c r="AK107" s="1145"/>
      <c r="AL107" s="1145"/>
      <c r="AM107" s="1145"/>
      <c r="AN107" s="1145"/>
      <c r="AO107" s="1145"/>
      <c r="AP107" s="173">
        <v>35000000</v>
      </c>
      <c r="AQ107" s="174">
        <v>0</v>
      </c>
      <c r="AR107" s="173">
        <v>35000000</v>
      </c>
      <c r="AS107" s="174">
        <v>0</v>
      </c>
      <c r="AT107" s="174">
        <v>0</v>
      </c>
      <c r="AU107" s="174">
        <v>0</v>
      </c>
      <c r="AV107" s="789">
        <v>0</v>
      </c>
      <c r="AW107" s="174">
        <v>0</v>
      </c>
      <c r="AX107" s="174">
        <v>0</v>
      </c>
      <c r="AY107" s="174">
        <v>0</v>
      </c>
      <c r="AZ107" s="174">
        <v>0</v>
      </c>
      <c r="BA107" s="174">
        <v>0</v>
      </c>
      <c r="BB107" s="174">
        <v>0</v>
      </c>
    </row>
    <row r="108" spans="1:54" hidden="1" x14ac:dyDescent="0.25">
      <c r="A108" s="1240" t="s">
        <v>17</v>
      </c>
      <c r="B108" s="1145"/>
      <c r="C108" s="1240" t="s">
        <v>290</v>
      </c>
      <c r="D108" s="1145"/>
      <c r="E108" s="1240" t="s">
        <v>288</v>
      </c>
      <c r="F108" s="1145"/>
      <c r="G108" s="1240" t="s">
        <v>291</v>
      </c>
      <c r="H108" s="1145"/>
      <c r="I108" s="1240" t="s">
        <v>291</v>
      </c>
      <c r="J108" s="1145"/>
      <c r="K108" s="1145"/>
      <c r="L108" s="1240" t="s">
        <v>307</v>
      </c>
      <c r="M108" s="1145"/>
      <c r="N108" s="1145"/>
      <c r="O108" s="1240"/>
      <c r="P108" s="1145"/>
      <c r="Q108" s="1240"/>
      <c r="R108" s="1145"/>
      <c r="S108" s="1239" t="s">
        <v>60</v>
      </c>
      <c r="T108" s="1145"/>
      <c r="U108" s="1145"/>
      <c r="V108" s="1145"/>
      <c r="W108" s="1145"/>
      <c r="X108" s="1145"/>
      <c r="Y108" s="1145"/>
      <c r="Z108" s="1145"/>
      <c r="AA108" s="1240" t="s">
        <v>281</v>
      </c>
      <c r="AB108" s="1145"/>
      <c r="AC108" s="1145"/>
      <c r="AD108" s="1145"/>
      <c r="AE108" s="1145"/>
      <c r="AF108" s="1240" t="s">
        <v>282</v>
      </c>
      <c r="AG108" s="1145"/>
      <c r="AH108" s="1145"/>
      <c r="AI108" s="172" t="s">
        <v>68</v>
      </c>
      <c r="AJ108" s="1241" t="s">
        <v>283</v>
      </c>
      <c r="AK108" s="1145"/>
      <c r="AL108" s="1145"/>
      <c r="AM108" s="1145"/>
      <c r="AN108" s="1145"/>
      <c r="AO108" s="1145"/>
      <c r="AP108" s="173">
        <v>9000000</v>
      </c>
      <c r="AQ108" s="174">
        <v>0</v>
      </c>
      <c r="AR108" s="173">
        <v>3800000</v>
      </c>
      <c r="AS108" s="174">
        <v>0</v>
      </c>
      <c r="AT108" s="174">
        <v>0</v>
      </c>
      <c r="AU108" s="174">
        <v>0</v>
      </c>
      <c r="AV108" s="789">
        <v>0</v>
      </c>
      <c r="AW108" s="174">
        <v>0</v>
      </c>
      <c r="AX108" s="174">
        <v>0</v>
      </c>
      <c r="AY108" s="174">
        <v>0</v>
      </c>
      <c r="AZ108" s="174">
        <v>0</v>
      </c>
      <c r="BA108" s="174">
        <v>0</v>
      </c>
      <c r="BB108" s="174">
        <v>0</v>
      </c>
    </row>
    <row r="109" spans="1:54" hidden="1" x14ac:dyDescent="0.25">
      <c r="A109" s="1240" t="s">
        <v>17</v>
      </c>
      <c r="B109" s="1145"/>
      <c r="C109" s="1240" t="s">
        <v>290</v>
      </c>
      <c r="D109" s="1145"/>
      <c r="E109" s="1240" t="s">
        <v>288</v>
      </c>
      <c r="F109" s="1145"/>
      <c r="G109" s="1240" t="s">
        <v>291</v>
      </c>
      <c r="H109" s="1145"/>
      <c r="I109" s="1240" t="s">
        <v>291</v>
      </c>
      <c r="J109" s="1145"/>
      <c r="K109" s="1145"/>
      <c r="L109" s="1240" t="s">
        <v>308</v>
      </c>
      <c r="M109" s="1145"/>
      <c r="N109" s="1145"/>
      <c r="O109" s="1240"/>
      <c r="P109" s="1145"/>
      <c r="Q109" s="1240"/>
      <c r="R109" s="1145"/>
      <c r="S109" s="1239" t="s">
        <v>61</v>
      </c>
      <c r="T109" s="1145"/>
      <c r="U109" s="1145"/>
      <c r="V109" s="1145"/>
      <c r="W109" s="1145"/>
      <c r="X109" s="1145"/>
      <c r="Y109" s="1145"/>
      <c r="Z109" s="1145"/>
      <c r="AA109" s="1240" t="s">
        <v>281</v>
      </c>
      <c r="AB109" s="1145"/>
      <c r="AC109" s="1145"/>
      <c r="AD109" s="1145"/>
      <c r="AE109" s="1145"/>
      <c r="AF109" s="1240" t="s">
        <v>282</v>
      </c>
      <c r="AG109" s="1145"/>
      <c r="AH109" s="1145"/>
      <c r="AI109" s="172" t="s">
        <v>68</v>
      </c>
      <c r="AJ109" s="1241" t="s">
        <v>283</v>
      </c>
      <c r="AK109" s="1145"/>
      <c r="AL109" s="1145"/>
      <c r="AM109" s="1145"/>
      <c r="AN109" s="1145"/>
      <c r="AO109" s="1145"/>
      <c r="AP109" s="173">
        <v>33000000</v>
      </c>
      <c r="AQ109" s="174">
        <v>0</v>
      </c>
      <c r="AR109" s="173">
        <v>1171721</v>
      </c>
      <c r="AS109" s="174">
        <v>0</v>
      </c>
      <c r="AT109" s="174">
        <v>0</v>
      </c>
      <c r="AU109" s="174">
        <v>0</v>
      </c>
      <c r="AV109" s="789">
        <v>0</v>
      </c>
      <c r="AW109" s="174">
        <v>0</v>
      </c>
      <c r="AX109" s="174">
        <v>0</v>
      </c>
      <c r="AY109" s="174">
        <v>0</v>
      </c>
      <c r="AZ109" s="174">
        <v>0</v>
      </c>
      <c r="BA109" s="174">
        <v>0</v>
      </c>
      <c r="BB109" s="174">
        <v>0</v>
      </c>
    </row>
    <row r="110" spans="1:54" hidden="1" x14ac:dyDescent="0.25">
      <c r="A110" s="1240" t="s">
        <v>17</v>
      </c>
      <c r="B110" s="1145"/>
      <c r="C110" s="1240" t="s">
        <v>290</v>
      </c>
      <c r="D110" s="1145"/>
      <c r="E110" s="1240" t="s">
        <v>288</v>
      </c>
      <c r="F110" s="1145"/>
      <c r="G110" s="1240" t="s">
        <v>291</v>
      </c>
      <c r="H110" s="1145"/>
      <c r="I110" s="1240" t="s">
        <v>291</v>
      </c>
      <c r="J110" s="1145"/>
      <c r="K110" s="1145"/>
      <c r="L110" s="1240" t="s">
        <v>308</v>
      </c>
      <c r="M110" s="1145"/>
      <c r="N110" s="1145"/>
      <c r="O110" s="1240"/>
      <c r="P110" s="1145"/>
      <c r="Q110" s="1240"/>
      <c r="R110" s="1145"/>
      <c r="S110" s="1239" t="s">
        <v>61</v>
      </c>
      <c r="T110" s="1145"/>
      <c r="U110" s="1145"/>
      <c r="V110" s="1145"/>
      <c r="W110" s="1145"/>
      <c r="X110" s="1145"/>
      <c r="Y110" s="1145"/>
      <c r="Z110" s="1145"/>
      <c r="AA110" s="1240" t="s">
        <v>281</v>
      </c>
      <c r="AB110" s="1145"/>
      <c r="AC110" s="1145"/>
      <c r="AD110" s="1145"/>
      <c r="AE110" s="1145"/>
      <c r="AF110" s="1240" t="s">
        <v>282</v>
      </c>
      <c r="AG110" s="1145"/>
      <c r="AH110" s="1145"/>
      <c r="AI110" s="172" t="s">
        <v>311</v>
      </c>
      <c r="AJ110" s="1241" t="s">
        <v>329</v>
      </c>
      <c r="AK110" s="1145"/>
      <c r="AL110" s="1145"/>
      <c r="AM110" s="1145"/>
      <c r="AN110" s="1145"/>
      <c r="AO110" s="1145"/>
      <c r="AP110" s="173">
        <v>270000000</v>
      </c>
      <c r="AQ110" s="174">
        <v>0</v>
      </c>
      <c r="AR110" s="173">
        <v>270000000</v>
      </c>
      <c r="AS110" s="174">
        <v>0</v>
      </c>
      <c r="AT110" s="174">
        <v>0</v>
      </c>
      <c r="AU110" s="174">
        <v>0</v>
      </c>
      <c r="AV110" s="789">
        <v>0</v>
      </c>
      <c r="AW110" s="174">
        <v>0</v>
      </c>
      <c r="AX110" s="174">
        <v>0</v>
      </c>
      <c r="AY110" s="174">
        <v>0</v>
      </c>
      <c r="AZ110" s="174">
        <v>0</v>
      </c>
      <c r="BA110" s="174">
        <v>0</v>
      </c>
      <c r="BB110" s="174">
        <v>0</v>
      </c>
    </row>
    <row r="111" spans="1:54" hidden="1" x14ac:dyDescent="0.25">
      <c r="A111" s="1240" t="s">
        <v>17</v>
      </c>
      <c r="B111" s="1145"/>
      <c r="C111" s="1240" t="s">
        <v>290</v>
      </c>
      <c r="D111" s="1145"/>
      <c r="E111" s="1240" t="s">
        <v>288</v>
      </c>
      <c r="F111" s="1145"/>
      <c r="G111" s="1240" t="s">
        <v>291</v>
      </c>
      <c r="H111" s="1145"/>
      <c r="I111" s="1240" t="s">
        <v>291</v>
      </c>
      <c r="J111" s="1145"/>
      <c r="K111" s="1145"/>
      <c r="L111" s="1240" t="s">
        <v>310</v>
      </c>
      <c r="M111" s="1145"/>
      <c r="N111" s="1145"/>
      <c r="O111" s="1240"/>
      <c r="P111" s="1145"/>
      <c r="Q111" s="1240"/>
      <c r="R111" s="1145"/>
      <c r="S111" s="1239" t="s">
        <v>62</v>
      </c>
      <c r="T111" s="1145"/>
      <c r="U111" s="1145"/>
      <c r="V111" s="1145"/>
      <c r="W111" s="1145"/>
      <c r="X111" s="1145"/>
      <c r="Y111" s="1145"/>
      <c r="Z111" s="1145"/>
      <c r="AA111" s="1240" t="s">
        <v>281</v>
      </c>
      <c r="AB111" s="1145"/>
      <c r="AC111" s="1145"/>
      <c r="AD111" s="1145"/>
      <c r="AE111" s="1145"/>
      <c r="AF111" s="1240" t="s">
        <v>282</v>
      </c>
      <c r="AG111" s="1145"/>
      <c r="AH111" s="1145"/>
      <c r="AI111" s="172" t="s">
        <v>68</v>
      </c>
      <c r="AJ111" s="1241" t="s">
        <v>283</v>
      </c>
      <c r="AK111" s="1145"/>
      <c r="AL111" s="1145"/>
      <c r="AM111" s="1145"/>
      <c r="AN111" s="1145"/>
      <c r="AO111" s="1145"/>
      <c r="AP111" s="173">
        <v>6619422</v>
      </c>
      <c r="AQ111" s="173">
        <v>358478</v>
      </c>
      <c r="AR111" s="173">
        <v>1641522</v>
      </c>
      <c r="AS111" s="174">
        <v>0</v>
      </c>
      <c r="AT111" s="173">
        <v>358478</v>
      </c>
      <c r="AU111" s="174">
        <v>0</v>
      </c>
      <c r="AV111" s="790">
        <v>358478</v>
      </c>
      <c r="AW111" s="174">
        <v>0</v>
      </c>
      <c r="AX111" s="173">
        <v>358478</v>
      </c>
      <c r="AY111" s="174">
        <v>0</v>
      </c>
      <c r="AZ111" s="173">
        <v>358478</v>
      </c>
      <c r="BA111" s="174">
        <v>0</v>
      </c>
      <c r="BB111" s="174">
        <v>0</v>
      </c>
    </row>
    <row r="112" spans="1:54" hidden="1" x14ac:dyDescent="0.25">
      <c r="A112" s="1240" t="s">
        <v>17</v>
      </c>
      <c r="B112" s="1145"/>
      <c r="C112" s="1240" t="s">
        <v>290</v>
      </c>
      <c r="D112" s="1145"/>
      <c r="E112" s="1240" t="s">
        <v>288</v>
      </c>
      <c r="F112" s="1145"/>
      <c r="G112" s="1240" t="s">
        <v>291</v>
      </c>
      <c r="H112" s="1145"/>
      <c r="I112" s="1240" t="s">
        <v>291</v>
      </c>
      <c r="J112" s="1145"/>
      <c r="K112" s="1145"/>
      <c r="L112" s="1240" t="s">
        <v>310</v>
      </c>
      <c r="M112" s="1145"/>
      <c r="N112" s="1145"/>
      <c r="O112" s="1240"/>
      <c r="P112" s="1145"/>
      <c r="Q112" s="1240"/>
      <c r="R112" s="1145"/>
      <c r="S112" s="1239" t="s">
        <v>62</v>
      </c>
      <c r="T112" s="1145"/>
      <c r="U112" s="1145"/>
      <c r="V112" s="1145"/>
      <c r="W112" s="1145"/>
      <c r="X112" s="1145"/>
      <c r="Y112" s="1145"/>
      <c r="Z112" s="1145"/>
      <c r="AA112" s="1240" t="s">
        <v>281</v>
      </c>
      <c r="AB112" s="1145"/>
      <c r="AC112" s="1145"/>
      <c r="AD112" s="1145"/>
      <c r="AE112" s="1145"/>
      <c r="AF112" s="1240" t="s">
        <v>282</v>
      </c>
      <c r="AG112" s="1145"/>
      <c r="AH112" s="1145"/>
      <c r="AI112" s="172" t="s">
        <v>311</v>
      </c>
      <c r="AJ112" s="1241" t="s">
        <v>329</v>
      </c>
      <c r="AK112" s="1145"/>
      <c r="AL112" s="1145"/>
      <c r="AM112" s="1145"/>
      <c r="AN112" s="1145"/>
      <c r="AO112" s="1145"/>
      <c r="AP112" s="173">
        <v>20000000</v>
      </c>
      <c r="AQ112" s="174">
        <v>0</v>
      </c>
      <c r="AR112" s="173">
        <v>20000000</v>
      </c>
      <c r="AS112" s="174">
        <v>0</v>
      </c>
      <c r="AT112" s="174">
        <v>0</v>
      </c>
      <c r="AU112" s="174">
        <v>0</v>
      </c>
      <c r="AV112" s="789">
        <v>0</v>
      </c>
      <c r="AW112" s="174">
        <v>0</v>
      </c>
      <c r="AX112" s="174">
        <v>0</v>
      </c>
      <c r="AY112" s="174">
        <v>0</v>
      </c>
      <c r="AZ112" s="174">
        <v>0</v>
      </c>
      <c r="BA112" s="174">
        <v>0</v>
      </c>
      <c r="BB112" s="174">
        <v>0</v>
      </c>
    </row>
    <row r="113" spans="1:54" s="281" customFormat="1" hidden="1" x14ac:dyDescent="0.25">
      <c r="A113" s="1251" t="s">
        <v>17</v>
      </c>
      <c r="B113" s="1250"/>
      <c r="C113" s="1251" t="s">
        <v>290</v>
      </c>
      <c r="D113" s="1250"/>
      <c r="E113" s="1251" t="s">
        <v>288</v>
      </c>
      <c r="F113" s="1250"/>
      <c r="G113" s="1251" t="s">
        <v>291</v>
      </c>
      <c r="H113" s="1250"/>
      <c r="I113" s="1251" t="s">
        <v>292</v>
      </c>
      <c r="J113" s="1250"/>
      <c r="K113" s="1250"/>
      <c r="L113" s="1251"/>
      <c r="M113" s="1250"/>
      <c r="N113" s="1250"/>
      <c r="O113" s="1251"/>
      <c r="P113" s="1250"/>
      <c r="Q113" s="1251"/>
      <c r="R113" s="1250"/>
      <c r="S113" s="1249" t="s">
        <v>224</v>
      </c>
      <c r="T113" s="1250"/>
      <c r="U113" s="1250"/>
      <c r="V113" s="1250"/>
      <c r="W113" s="1250"/>
      <c r="X113" s="1250"/>
      <c r="Y113" s="1250"/>
      <c r="Z113" s="1250"/>
      <c r="AA113" s="1251" t="s">
        <v>281</v>
      </c>
      <c r="AB113" s="1250"/>
      <c r="AC113" s="1250"/>
      <c r="AD113" s="1250"/>
      <c r="AE113" s="1250"/>
      <c r="AF113" s="1251" t="s">
        <v>282</v>
      </c>
      <c r="AG113" s="1250"/>
      <c r="AH113" s="1250"/>
      <c r="AI113" s="791" t="s">
        <v>68</v>
      </c>
      <c r="AJ113" s="1252" t="s">
        <v>283</v>
      </c>
      <c r="AK113" s="1250"/>
      <c r="AL113" s="1250"/>
      <c r="AM113" s="1250"/>
      <c r="AN113" s="1250"/>
      <c r="AO113" s="1250"/>
      <c r="AP113" s="787">
        <v>5859523603</v>
      </c>
      <c r="AQ113" s="787">
        <v>243286866</v>
      </c>
      <c r="AR113" s="787">
        <v>719290150.47000003</v>
      </c>
      <c r="AS113" s="788">
        <v>0</v>
      </c>
      <c r="AT113" s="787">
        <v>185289080</v>
      </c>
      <c r="AU113" s="787">
        <v>57997786</v>
      </c>
      <c r="AV113" s="787">
        <v>344576856</v>
      </c>
      <c r="AW113" s="787">
        <v>-159287776</v>
      </c>
      <c r="AX113" s="787">
        <v>344576856</v>
      </c>
      <c r="AY113" s="788">
        <v>0</v>
      </c>
      <c r="AZ113" s="787">
        <v>344576856</v>
      </c>
      <c r="BA113" s="788">
        <v>0</v>
      </c>
      <c r="BB113" s="788">
        <v>0</v>
      </c>
    </row>
    <row r="114" spans="1:54" s="281" customFormat="1" hidden="1" x14ac:dyDescent="0.25">
      <c r="A114" s="1251" t="s">
        <v>17</v>
      </c>
      <c r="B114" s="1250"/>
      <c r="C114" s="1251" t="s">
        <v>290</v>
      </c>
      <c r="D114" s="1250"/>
      <c r="E114" s="1251" t="s">
        <v>288</v>
      </c>
      <c r="F114" s="1250"/>
      <c r="G114" s="1251" t="s">
        <v>291</v>
      </c>
      <c r="H114" s="1250"/>
      <c r="I114" s="1251" t="s">
        <v>292</v>
      </c>
      <c r="J114" s="1250"/>
      <c r="K114" s="1250"/>
      <c r="L114" s="1251"/>
      <c r="M114" s="1250"/>
      <c r="N114" s="1250"/>
      <c r="O114" s="1251"/>
      <c r="P114" s="1250"/>
      <c r="Q114" s="1251"/>
      <c r="R114" s="1250"/>
      <c r="S114" s="1249" t="s">
        <v>224</v>
      </c>
      <c r="T114" s="1250"/>
      <c r="U114" s="1250"/>
      <c r="V114" s="1250"/>
      <c r="W114" s="1250"/>
      <c r="X114" s="1250"/>
      <c r="Y114" s="1250"/>
      <c r="Z114" s="1250"/>
      <c r="AA114" s="1251" t="s">
        <v>281</v>
      </c>
      <c r="AB114" s="1250"/>
      <c r="AC114" s="1250"/>
      <c r="AD114" s="1250"/>
      <c r="AE114" s="1250"/>
      <c r="AF114" s="1251" t="s">
        <v>282</v>
      </c>
      <c r="AG114" s="1250"/>
      <c r="AH114" s="1250"/>
      <c r="AI114" s="791" t="s">
        <v>311</v>
      </c>
      <c r="AJ114" s="1252" t="s">
        <v>329</v>
      </c>
      <c r="AK114" s="1250"/>
      <c r="AL114" s="1250"/>
      <c r="AM114" s="1250"/>
      <c r="AN114" s="1250"/>
      <c r="AO114" s="1250"/>
      <c r="AP114" s="787">
        <v>1074085821</v>
      </c>
      <c r="AQ114" s="787">
        <v>61177480</v>
      </c>
      <c r="AR114" s="787">
        <v>402899700</v>
      </c>
      <c r="AS114" s="788">
        <v>0</v>
      </c>
      <c r="AT114" s="787">
        <v>526724336</v>
      </c>
      <c r="AU114" s="787">
        <v>-465546856</v>
      </c>
      <c r="AV114" s="788">
        <v>0</v>
      </c>
      <c r="AW114" s="787">
        <v>526724336</v>
      </c>
      <c r="AX114" s="788">
        <v>0</v>
      </c>
      <c r="AY114" s="788">
        <v>0</v>
      </c>
      <c r="AZ114" s="788">
        <v>0</v>
      </c>
      <c r="BA114" s="788">
        <v>0</v>
      </c>
      <c r="BB114" s="788">
        <v>0</v>
      </c>
    </row>
    <row r="115" spans="1:54" hidden="1" x14ac:dyDescent="0.25">
      <c r="A115" s="1240" t="s">
        <v>17</v>
      </c>
      <c r="B115" s="1145"/>
      <c r="C115" s="1240" t="s">
        <v>290</v>
      </c>
      <c r="D115" s="1145"/>
      <c r="E115" s="1240" t="s">
        <v>288</v>
      </c>
      <c r="F115" s="1145"/>
      <c r="G115" s="1240" t="s">
        <v>291</v>
      </c>
      <c r="H115" s="1145"/>
      <c r="I115" s="1240" t="s">
        <v>292</v>
      </c>
      <c r="J115" s="1145"/>
      <c r="K115" s="1145"/>
      <c r="L115" s="1240" t="s">
        <v>287</v>
      </c>
      <c r="M115" s="1145"/>
      <c r="N115" s="1145"/>
      <c r="O115" s="1240"/>
      <c r="P115" s="1145"/>
      <c r="Q115" s="1240"/>
      <c r="R115" s="1145"/>
      <c r="S115" s="1239" t="s">
        <v>63</v>
      </c>
      <c r="T115" s="1145"/>
      <c r="U115" s="1145"/>
      <c r="V115" s="1145"/>
      <c r="W115" s="1145"/>
      <c r="X115" s="1145"/>
      <c r="Y115" s="1145"/>
      <c r="Z115" s="1145"/>
      <c r="AA115" s="1240" t="s">
        <v>281</v>
      </c>
      <c r="AB115" s="1145"/>
      <c r="AC115" s="1145"/>
      <c r="AD115" s="1145"/>
      <c r="AE115" s="1145"/>
      <c r="AF115" s="1240" t="s">
        <v>282</v>
      </c>
      <c r="AG115" s="1145"/>
      <c r="AH115" s="1145"/>
      <c r="AI115" s="172" t="s">
        <v>68</v>
      </c>
      <c r="AJ115" s="1241" t="s">
        <v>283</v>
      </c>
      <c r="AK115" s="1145"/>
      <c r="AL115" s="1145"/>
      <c r="AM115" s="1145"/>
      <c r="AN115" s="1145"/>
      <c r="AO115" s="1145"/>
      <c r="AP115" s="173">
        <v>952410435</v>
      </c>
      <c r="AQ115" s="173">
        <v>120482863</v>
      </c>
      <c r="AR115" s="173">
        <v>78764439</v>
      </c>
      <c r="AS115" s="174">
        <v>0</v>
      </c>
      <c r="AT115" s="173">
        <v>182485077</v>
      </c>
      <c r="AU115" s="173">
        <v>-62002214</v>
      </c>
      <c r="AV115" s="790">
        <v>24268456</v>
      </c>
      <c r="AW115" s="173">
        <v>158216621</v>
      </c>
      <c r="AX115" s="173">
        <v>24268456</v>
      </c>
      <c r="AY115" s="174">
        <v>0</v>
      </c>
      <c r="AZ115" s="173">
        <v>24268456</v>
      </c>
      <c r="BA115" s="174">
        <v>0</v>
      </c>
      <c r="BB115" s="174">
        <v>0</v>
      </c>
    </row>
    <row r="116" spans="1:54" hidden="1" x14ac:dyDescent="0.25">
      <c r="A116" s="1240" t="s">
        <v>17</v>
      </c>
      <c r="B116" s="1145"/>
      <c r="C116" s="1240" t="s">
        <v>290</v>
      </c>
      <c r="D116" s="1145"/>
      <c r="E116" s="1240" t="s">
        <v>288</v>
      </c>
      <c r="F116" s="1145"/>
      <c r="G116" s="1240" t="s">
        <v>291</v>
      </c>
      <c r="H116" s="1145"/>
      <c r="I116" s="1240" t="s">
        <v>292</v>
      </c>
      <c r="J116" s="1145"/>
      <c r="K116" s="1145"/>
      <c r="L116" s="1240" t="s">
        <v>287</v>
      </c>
      <c r="M116" s="1145"/>
      <c r="N116" s="1145"/>
      <c r="O116" s="1240"/>
      <c r="P116" s="1145"/>
      <c r="Q116" s="1240"/>
      <c r="R116" s="1145"/>
      <c r="S116" s="1239" t="s">
        <v>63</v>
      </c>
      <c r="T116" s="1145"/>
      <c r="U116" s="1145"/>
      <c r="V116" s="1145"/>
      <c r="W116" s="1145"/>
      <c r="X116" s="1145"/>
      <c r="Y116" s="1145"/>
      <c r="Z116" s="1145"/>
      <c r="AA116" s="1240" t="s">
        <v>281</v>
      </c>
      <c r="AB116" s="1145"/>
      <c r="AC116" s="1145"/>
      <c r="AD116" s="1145"/>
      <c r="AE116" s="1145"/>
      <c r="AF116" s="1240" t="s">
        <v>282</v>
      </c>
      <c r="AG116" s="1145"/>
      <c r="AH116" s="1145"/>
      <c r="AI116" s="172" t="s">
        <v>311</v>
      </c>
      <c r="AJ116" s="1241" t="s">
        <v>329</v>
      </c>
      <c r="AK116" s="1145"/>
      <c r="AL116" s="1145"/>
      <c r="AM116" s="1145"/>
      <c r="AN116" s="1145"/>
      <c r="AO116" s="1145"/>
      <c r="AP116" s="173">
        <v>754085821</v>
      </c>
      <c r="AQ116" s="174">
        <v>0</v>
      </c>
      <c r="AR116" s="173">
        <v>223306632</v>
      </c>
      <c r="AS116" s="174">
        <v>0</v>
      </c>
      <c r="AT116" s="173">
        <v>497439189</v>
      </c>
      <c r="AU116" s="173">
        <v>-497439189</v>
      </c>
      <c r="AV116" s="789">
        <v>0</v>
      </c>
      <c r="AW116" s="173">
        <v>497439189</v>
      </c>
      <c r="AX116" s="174">
        <v>0</v>
      </c>
      <c r="AY116" s="174">
        <v>0</v>
      </c>
      <c r="AZ116" s="174">
        <v>0</v>
      </c>
      <c r="BA116" s="174">
        <v>0</v>
      </c>
      <c r="BB116" s="174">
        <v>0</v>
      </c>
    </row>
    <row r="117" spans="1:54" hidden="1" x14ac:dyDescent="0.25">
      <c r="A117" s="1240" t="s">
        <v>17</v>
      </c>
      <c r="B117" s="1145"/>
      <c r="C117" s="1240" t="s">
        <v>290</v>
      </c>
      <c r="D117" s="1145"/>
      <c r="E117" s="1240" t="s">
        <v>288</v>
      </c>
      <c r="F117" s="1145"/>
      <c r="G117" s="1240" t="s">
        <v>291</v>
      </c>
      <c r="H117" s="1145"/>
      <c r="I117" s="1240" t="s">
        <v>292</v>
      </c>
      <c r="J117" s="1145"/>
      <c r="K117" s="1145"/>
      <c r="L117" s="1240" t="s">
        <v>290</v>
      </c>
      <c r="M117" s="1145"/>
      <c r="N117" s="1145"/>
      <c r="O117" s="1240"/>
      <c r="P117" s="1145"/>
      <c r="Q117" s="1240"/>
      <c r="R117" s="1145"/>
      <c r="S117" s="1239" t="s">
        <v>64</v>
      </c>
      <c r="T117" s="1145"/>
      <c r="U117" s="1145"/>
      <c r="V117" s="1145"/>
      <c r="W117" s="1145"/>
      <c r="X117" s="1145"/>
      <c r="Y117" s="1145"/>
      <c r="Z117" s="1145"/>
      <c r="AA117" s="1240" t="s">
        <v>281</v>
      </c>
      <c r="AB117" s="1145"/>
      <c r="AC117" s="1145"/>
      <c r="AD117" s="1145"/>
      <c r="AE117" s="1145"/>
      <c r="AF117" s="1240" t="s">
        <v>282</v>
      </c>
      <c r="AG117" s="1145"/>
      <c r="AH117" s="1145"/>
      <c r="AI117" s="172" t="s">
        <v>68</v>
      </c>
      <c r="AJ117" s="1241" t="s">
        <v>283</v>
      </c>
      <c r="AK117" s="1145"/>
      <c r="AL117" s="1145"/>
      <c r="AM117" s="1145"/>
      <c r="AN117" s="1145"/>
      <c r="AO117" s="1145"/>
      <c r="AP117" s="173">
        <v>66000000</v>
      </c>
      <c r="AQ117" s="173">
        <v>1165305</v>
      </c>
      <c r="AR117" s="173">
        <v>10582945</v>
      </c>
      <c r="AS117" s="174">
        <v>0</v>
      </c>
      <c r="AT117" s="173">
        <v>1165305</v>
      </c>
      <c r="AU117" s="174">
        <v>0</v>
      </c>
      <c r="AV117" s="790">
        <v>1165305</v>
      </c>
      <c r="AW117" s="174">
        <v>0</v>
      </c>
      <c r="AX117" s="173">
        <v>1165305</v>
      </c>
      <c r="AY117" s="174">
        <v>0</v>
      </c>
      <c r="AZ117" s="173">
        <v>1165305</v>
      </c>
      <c r="BA117" s="174">
        <v>0</v>
      </c>
      <c r="BB117" s="174">
        <v>0</v>
      </c>
    </row>
    <row r="118" spans="1:54" hidden="1" x14ac:dyDescent="0.25">
      <c r="A118" s="1240" t="s">
        <v>17</v>
      </c>
      <c r="B118" s="1145"/>
      <c r="C118" s="1240" t="s">
        <v>290</v>
      </c>
      <c r="D118" s="1145"/>
      <c r="E118" s="1240" t="s">
        <v>288</v>
      </c>
      <c r="F118" s="1145"/>
      <c r="G118" s="1240" t="s">
        <v>291</v>
      </c>
      <c r="H118" s="1145"/>
      <c r="I118" s="1240" t="s">
        <v>292</v>
      </c>
      <c r="J118" s="1145"/>
      <c r="K118" s="1145"/>
      <c r="L118" s="1240" t="s">
        <v>292</v>
      </c>
      <c r="M118" s="1145"/>
      <c r="N118" s="1145"/>
      <c r="O118" s="1240"/>
      <c r="P118" s="1145"/>
      <c r="Q118" s="1240"/>
      <c r="R118" s="1145"/>
      <c r="S118" s="1239" t="s">
        <v>65</v>
      </c>
      <c r="T118" s="1145"/>
      <c r="U118" s="1145"/>
      <c r="V118" s="1145"/>
      <c r="W118" s="1145"/>
      <c r="X118" s="1145"/>
      <c r="Y118" s="1145"/>
      <c r="Z118" s="1145"/>
      <c r="AA118" s="1240" t="s">
        <v>281</v>
      </c>
      <c r="AB118" s="1145"/>
      <c r="AC118" s="1145"/>
      <c r="AD118" s="1145"/>
      <c r="AE118" s="1145"/>
      <c r="AF118" s="1240" t="s">
        <v>282</v>
      </c>
      <c r="AG118" s="1145"/>
      <c r="AH118" s="1145"/>
      <c r="AI118" s="172" t="s">
        <v>68</v>
      </c>
      <c r="AJ118" s="1241" t="s">
        <v>283</v>
      </c>
      <c r="AK118" s="1145"/>
      <c r="AL118" s="1145"/>
      <c r="AM118" s="1145"/>
      <c r="AN118" s="1145"/>
      <c r="AO118" s="1145"/>
      <c r="AP118" s="173">
        <v>530000000</v>
      </c>
      <c r="AQ118" s="173">
        <v>120000000</v>
      </c>
      <c r="AR118" s="173">
        <v>357100000</v>
      </c>
      <c r="AS118" s="174">
        <v>0</v>
      </c>
      <c r="AT118" s="174">
        <v>0</v>
      </c>
      <c r="AU118" s="173">
        <v>120000000</v>
      </c>
      <c r="AV118" s="789">
        <v>0</v>
      </c>
      <c r="AW118" s="174">
        <v>0</v>
      </c>
      <c r="AX118" s="174">
        <v>0</v>
      </c>
      <c r="AY118" s="174">
        <v>0</v>
      </c>
      <c r="AZ118" s="174">
        <v>0</v>
      </c>
      <c r="BA118" s="174">
        <v>0</v>
      </c>
      <c r="BB118" s="174">
        <v>0</v>
      </c>
    </row>
    <row r="119" spans="1:54" hidden="1" x14ac:dyDescent="0.25">
      <c r="A119" s="1240" t="s">
        <v>17</v>
      </c>
      <c r="B119" s="1145"/>
      <c r="C119" s="1240" t="s">
        <v>290</v>
      </c>
      <c r="D119" s="1145"/>
      <c r="E119" s="1240" t="s">
        <v>288</v>
      </c>
      <c r="F119" s="1145"/>
      <c r="G119" s="1240" t="s">
        <v>291</v>
      </c>
      <c r="H119" s="1145"/>
      <c r="I119" s="1240" t="s">
        <v>292</v>
      </c>
      <c r="J119" s="1145"/>
      <c r="K119" s="1145"/>
      <c r="L119" s="1240" t="s">
        <v>300</v>
      </c>
      <c r="M119" s="1145"/>
      <c r="N119" s="1145"/>
      <c r="O119" s="1240"/>
      <c r="P119" s="1145"/>
      <c r="Q119" s="1240"/>
      <c r="R119" s="1145"/>
      <c r="S119" s="1239" t="s">
        <v>66</v>
      </c>
      <c r="T119" s="1145"/>
      <c r="U119" s="1145"/>
      <c r="V119" s="1145"/>
      <c r="W119" s="1145"/>
      <c r="X119" s="1145"/>
      <c r="Y119" s="1145"/>
      <c r="Z119" s="1145"/>
      <c r="AA119" s="1240" t="s">
        <v>281</v>
      </c>
      <c r="AB119" s="1145"/>
      <c r="AC119" s="1145"/>
      <c r="AD119" s="1145"/>
      <c r="AE119" s="1145"/>
      <c r="AF119" s="1240" t="s">
        <v>282</v>
      </c>
      <c r="AG119" s="1145"/>
      <c r="AH119" s="1145"/>
      <c r="AI119" s="172" t="s">
        <v>68</v>
      </c>
      <c r="AJ119" s="1241" t="s">
        <v>283</v>
      </c>
      <c r="AK119" s="1145"/>
      <c r="AL119" s="1145"/>
      <c r="AM119" s="1145"/>
      <c r="AN119" s="1145"/>
      <c r="AO119" s="1145"/>
      <c r="AP119" s="173">
        <v>125000000</v>
      </c>
      <c r="AQ119" s="173">
        <v>998698</v>
      </c>
      <c r="AR119" s="173">
        <v>1936417</v>
      </c>
      <c r="AS119" s="174">
        <v>0</v>
      </c>
      <c r="AT119" s="173">
        <v>998698</v>
      </c>
      <c r="AU119" s="174">
        <v>0</v>
      </c>
      <c r="AV119" s="790">
        <v>998698</v>
      </c>
      <c r="AW119" s="174">
        <v>0</v>
      </c>
      <c r="AX119" s="173">
        <v>998698</v>
      </c>
      <c r="AY119" s="174">
        <v>0</v>
      </c>
      <c r="AZ119" s="173">
        <v>998698</v>
      </c>
      <c r="BA119" s="174">
        <v>0</v>
      </c>
      <c r="BB119" s="174">
        <v>0</v>
      </c>
    </row>
    <row r="120" spans="1:54" hidden="1" x14ac:dyDescent="0.25">
      <c r="A120" s="1240" t="s">
        <v>17</v>
      </c>
      <c r="B120" s="1145"/>
      <c r="C120" s="1240" t="s">
        <v>290</v>
      </c>
      <c r="D120" s="1145"/>
      <c r="E120" s="1240" t="s">
        <v>288</v>
      </c>
      <c r="F120" s="1145"/>
      <c r="G120" s="1240" t="s">
        <v>291</v>
      </c>
      <c r="H120" s="1145"/>
      <c r="I120" s="1240" t="s">
        <v>292</v>
      </c>
      <c r="J120" s="1145"/>
      <c r="K120" s="1145"/>
      <c r="L120" s="1240" t="s">
        <v>300</v>
      </c>
      <c r="M120" s="1145"/>
      <c r="N120" s="1145"/>
      <c r="O120" s="1240"/>
      <c r="P120" s="1145"/>
      <c r="Q120" s="1240"/>
      <c r="R120" s="1145"/>
      <c r="S120" s="1239" t="s">
        <v>66</v>
      </c>
      <c r="T120" s="1145"/>
      <c r="U120" s="1145"/>
      <c r="V120" s="1145"/>
      <c r="W120" s="1145"/>
      <c r="X120" s="1145"/>
      <c r="Y120" s="1145"/>
      <c r="Z120" s="1145"/>
      <c r="AA120" s="1240" t="s">
        <v>281</v>
      </c>
      <c r="AB120" s="1145"/>
      <c r="AC120" s="1145"/>
      <c r="AD120" s="1145"/>
      <c r="AE120" s="1145"/>
      <c r="AF120" s="1240" t="s">
        <v>282</v>
      </c>
      <c r="AG120" s="1145"/>
      <c r="AH120" s="1145"/>
      <c r="AI120" s="172" t="s">
        <v>311</v>
      </c>
      <c r="AJ120" s="1241" t="s">
        <v>329</v>
      </c>
      <c r="AK120" s="1145"/>
      <c r="AL120" s="1145"/>
      <c r="AM120" s="1145"/>
      <c r="AN120" s="1145"/>
      <c r="AO120" s="1145"/>
      <c r="AP120" s="173">
        <v>320000000</v>
      </c>
      <c r="AQ120" s="173">
        <v>61177480</v>
      </c>
      <c r="AR120" s="173">
        <v>179593068</v>
      </c>
      <c r="AS120" s="174">
        <v>0</v>
      </c>
      <c r="AT120" s="173">
        <v>29285147</v>
      </c>
      <c r="AU120" s="173">
        <v>31892333</v>
      </c>
      <c r="AV120" s="789">
        <v>0</v>
      </c>
      <c r="AW120" s="173">
        <v>29285147</v>
      </c>
      <c r="AX120" s="174">
        <v>0</v>
      </c>
      <c r="AY120" s="174">
        <v>0</v>
      </c>
      <c r="AZ120" s="174">
        <v>0</v>
      </c>
      <c r="BA120" s="174">
        <v>0</v>
      </c>
      <c r="BB120" s="174">
        <v>0</v>
      </c>
    </row>
    <row r="121" spans="1:54" hidden="1" x14ac:dyDescent="0.25">
      <c r="A121" s="1240" t="s">
        <v>17</v>
      </c>
      <c r="B121" s="1145"/>
      <c r="C121" s="1240" t="s">
        <v>290</v>
      </c>
      <c r="D121" s="1145"/>
      <c r="E121" s="1240" t="s">
        <v>288</v>
      </c>
      <c r="F121" s="1145"/>
      <c r="G121" s="1240" t="s">
        <v>291</v>
      </c>
      <c r="H121" s="1145"/>
      <c r="I121" s="1240" t="s">
        <v>292</v>
      </c>
      <c r="J121" s="1145"/>
      <c r="K121" s="1145"/>
      <c r="L121" s="1240" t="s">
        <v>302</v>
      </c>
      <c r="M121" s="1145"/>
      <c r="N121" s="1145"/>
      <c r="O121" s="1240"/>
      <c r="P121" s="1145"/>
      <c r="Q121" s="1240"/>
      <c r="R121" s="1145"/>
      <c r="S121" s="1239" t="s">
        <v>67</v>
      </c>
      <c r="T121" s="1145"/>
      <c r="U121" s="1145"/>
      <c r="V121" s="1145"/>
      <c r="W121" s="1145"/>
      <c r="X121" s="1145"/>
      <c r="Y121" s="1145"/>
      <c r="Z121" s="1145"/>
      <c r="AA121" s="1240" t="s">
        <v>281</v>
      </c>
      <c r="AB121" s="1145"/>
      <c r="AC121" s="1145"/>
      <c r="AD121" s="1145"/>
      <c r="AE121" s="1145"/>
      <c r="AF121" s="1240" t="s">
        <v>282</v>
      </c>
      <c r="AG121" s="1145"/>
      <c r="AH121" s="1145"/>
      <c r="AI121" s="172" t="s">
        <v>68</v>
      </c>
      <c r="AJ121" s="1241" t="s">
        <v>283</v>
      </c>
      <c r="AK121" s="1145"/>
      <c r="AL121" s="1145"/>
      <c r="AM121" s="1145"/>
      <c r="AN121" s="1145"/>
      <c r="AO121" s="1145"/>
      <c r="AP121" s="173">
        <v>1466822020</v>
      </c>
      <c r="AQ121" s="174">
        <v>0</v>
      </c>
      <c r="AR121" s="173">
        <v>147195238.88</v>
      </c>
      <c r="AS121" s="174">
        <v>0</v>
      </c>
      <c r="AT121" s="174">
        <v>0</v>
      </c>
      <c r="AU121" s="174">
        <v>0</v>
      </c>
      <c r="AV121" s="790">
        <v>129664865</v>
      </c>
      <c r="AW121" s="173">
        <v>-129664865</v>
      </c>
      <c r="AX121" s="173">
        <v>129664865</v>
      </c>
      <c r="AY121" s="174">
        <v>0</v>
      </c>
      <c r="AZ121" s="173">
        <v>129664865</v>
      </c>
      <c r="BA121" s="174">
        <v>0</v>
      </c>
      <c r="BB121" s="174">
        <v>0</v>
      </c>
    </row>
    <row r="122" spans="1:54" hidden="1" x14ac:dyDescent="0.25">
      <c r="A122" s="1240" t="s">
        <v>17</v>
      </c>
      <c r="B122" s="1145"/>
      <c r="C122" s="1240" t="s">
        <v>290</v>
      </c>
      <c r="D122" s="1145"/>
      <c r="E122" s="1240" t="s">
        <v>288</v>
      </c>
      <c r="F122" s="1145"/>
      <c r="G122" s="1240" t="s">
        <v>291</v>
      </c>
      <c r="H122" s="1145"/>
      <c r="I122" s="1240" t="s">
        <v>292</v>
      </c>
      <c r="J122" s="1145"/>
      <c r="K122" s="1145"/>
      <c r="L122" s="1240" t="s">
        <v>68</v>
      </c>
      <c r="M122" s="1145"/>
      <c r="N122" s="1145"/>
      <c r="O122" s="1240"/>
      <c r="P122" s="1145"/>
      <c r="Q122" s="1240"/>
      <c r="R122" s="1145"/>
      <c r="S122" s="1239" t="s">
        <v>69</v>
      </c>
      <c r="T122" s="1145"/>
      <c r="U122" s="1145"/>
      <c r="V122" s="1145"/>
      <c r="W122" s="1145"/>
      <c r="X122" s="1145"/>
      <c r="Y122" s="1145"/>
      <c r="Z122" s="1145"/>
      <c r="AA122" s="1240" t="s">
        <v>281</v>
      </c>
      <c r="AB122" s="1145"/>
      <c r="AC122" s="1145"/>
      <c r="AD122" s="1145"/>
      <c r="AE122" s="1145"/>
      <c r="AF122" s="1240" t="s">
        <v>282</v>
      </c>
      <c r="AG122" s="1145"/>
      <c r="AH122" s="1145"/>
      <c r="AI122" s="172" t="s">
        <v>68</v>
      </c>
      <c r="AJ122" s="1241" t="s">
        <v>283</v>
      </c>
      <c r="AK122" s="1145"/>
      <c r="AL122" s="1145"/>
      <c r="AM122" s="1145"/>
      <c r="AN122" s="1145"/>
      <c r="AO122" s="1145"/>
      <c r="AP122" s="173">
        <v>2715791148</v>
      </c>
      <c r="AQ122" s="174">
        <v>0</v>
      </c>
      <c r="AR122" s="173">
        <v>121968070.59</v>
      </c>
      <c r="AS122" s="174">
        <v>0</v>
      </c>
      <c r="AT122" s="174">
        <v>0</v>
      </c>
      <c r="AU122" s="174">
        <v>0</v>
      </c>
      <c r="AV122" s="790">
        <v>187839532</v>
      </c>
      <c r="AW122" s="173">
        <v>-187839532</v>
      </c>
      <c r="AX122" s="173">
        <v>187839532</v>
      </c>
      <c r="AY122" s="174">
        <v>0</v>
      </c>
      <c r="AZ122" s="173">
        <v>187839532</v>
      </c>
      <c r="BA122" s="174">
        <v>0</v>
      </c>
      <c r="BB122" s="174">
        <v>0</v>
      </c>
    </row>
    <row r="123" spans="1:54" hidden="1" x14ac:dyDescent="0.25">
      <c r="A123" s="1240" t="s">
        <v>17</v>
      </c>
      <c r="B123" s="1145"/>
      <c r="C123" s="1240" t="s">
        <v>290</v>
      </c>
      <c r="D123" s="1145"/>
      <c r="E123" s="1240" t="s">
        <v>288</v>
      </c>
      <c r="F123" s="1145"/>
      <c r="G123" s="1240" t="s">
        <v>291</v>
      </c>
      <c r="H123" s="1145"/>
      <c r="I123" s="1240" t="s">
        <v>292</v>
      </c>
      <c r="J123" s="1145"/>
      <c r="K123" s="1145"/>
      <c r="L123" s="1240" t="s">
        <v>298</v>
      </c>
      <c r="M123" s="1145"/>
      <c r="N123" s="1145"/>
      <c r="O123" s="1240"/>
      <c r="P123" s="1145"/>
      <c r="Q123" s="1240"/>
      <c r="R123" s="1145"/>
      <c r="S123" s="1239" t="s">
        <v>70</v>
      </c>
      <c r="T123" s="1145"/>
      <c r="U123" s="1145"/>
      <c r="V123" s="1145"/>
      <c r="W123" s="1145"/>
      <c r="X123" s="1145"/>
      <c r="Y123" s="1145"/>
      <c r="Z123" s="1145"/>
      <c r="AA123" s="1240" t="s">
        <v>281</v>
      </c>
      <c r="AB123" s="1145"/>
      <c r="AC123" s="1145"/>
      <c r="AD123" s="1145"/>
      <c r="AE123" s="1145"/>
      <c r="AF123" s="1240" t="s">
        <v>282</v>
      </c>
      <c r="AG123" s="1145"/>
      <c r="AH123" s="1145"/>
      <c r="AI123" s="172" t="s">
        <v>68</v>
      </c>
      <c r="AJ123" s="1241" t="s">
        <v>283</v>
      </c>
      <c r="AK123" s="1145"/>
      <c r="AL123" s="1145"/>
      <c r="AM123" s="1145"/>
      <c r="AN123" s="1145"/>
      <c r="AO123" s="1145"/>
      <c r="AP123" s="173">
        <v>3500000</v>
      </c>
      <c r="AQ123" s="173">
        <v>640000</v>
      </c>
      <c r="AR123" s="173">
        <v>1743040</v>
      </c>
      <c r="AS123" s="174">
        <v>0</v>
      </c>
      <c r="AT123" s="173">
        <v>640000</v>
      </c>
      <c r="AU123" s="174">
        <v>0</v>
      </c>
      <c r="AV123" s="790">
        <v>640000</v>
      </c>
      <c r="AW123" s="174">
        <v>0</v>
      </c>
      <c r="AX123" s="173">
        <v>640000</v>
      </c>
      <c r="AY123" s="174">
        <v>0</v>
      </c>
      <c r="AZ123" s="173">
        <v>640000</v>
      </c>
      <c r="BA123" s="174">
        <v>0</v>
      </c>
      <c r="BB123" s="174">
        <v>0</v>
      </c>
    </row>
    <row r="124" spans="1:54" s="281" customFormat="1" hidden="1" x14ac:dyDescent="0.25">
      <c r="A124" s="1251" t="s">
        <v>17</v>
      </c>
      <c r="B124" s="1250"/>
      <c r="C124" s="1251" t="s">
        <v>290</v>
      </c>
      <c r="D124" s="1250"/>
      <c r="E124" s="1251" t="s">
        <v>288</v>
      </c>
      <c r="F124" s="1250"/>
      <c r="G124" s="1251" t="s">
        <v>291</v>
      </c>
      <c r="H124" s="1250"/>
      <c r="I124" s="1251" t="s">
        <v>300</v>
      </c>
      <c r="J124" s="1250"/>
      <c r="K124" s="1250"/>
      <c r="L124" s="1251"/>
      <c r="M124" s="1250"/>
      <c r="N124" s="1250"/>
      <c r="O124" s="1251"/>
      <c r="P124" s="1250"/>
      <c r="Q124" s="1251"/>
      <c r="R124" s="1250"/>
      <c r="S124" s="1249" t="s">
        <v>312</v>
      </c>
      <c r="T124" s="1250"/>
      <c r="U124" s="1250"/>
      <c r="V124" s="1250"/>
      <c r="W124" s="1250"/>
      <c r="X124" s="1250"/>
      <c r="Y124" s="1250"/>
      <c r="Z124" s="1250"/>
      <c r="AA124" s="1251" t="s">
        <v>281</v>
      </c>
      <c r="AB124" s="1250"/>
      <c r="AC124" s="1250"/>
      <c r="AD124" s="1250"/>
      <c r="AE124" s="1250"/>
      <c r="AF124" s="1251" t="s">
        <v>282</v>
      </c>
      <c r="AG124" s="1250"/>
      <c r="AH124" s="1250"/>
      <c r="AI124" s="791" t="s">
        <v>68</v>
      </c>
      <c r="AJ124" s="1252" t="s">
        <v>283</v>
      </c>
      <c r="AK124" s="1250"/>
      <c r="AL124" s="1250"/>
      <c r="AM124" s="1250"/>
      <c r="AN124" s="1250"/>
      <c r="AO124" s="1250"/>
      <c r="AP124" s="787">
        <v>2603681676</v>
      </c>
      <c r="AQ124" s="788">
        <v>0</v>
      </c>
      <c r="AR124" s="787">
        <v>239999999.5</v>
      </c>
      <c r="AS124" s="788">
        <v>0</v>
      </c>
      <c r="AT124" s="787">
        <v>256432655</v>
      </c>
      <c r="AU124" s="787">
        <v>-256432655</v>
      </c>
      <c r="AV124" s="787">
        <v>189821129</v>
      </c>
      <c r="AW124" s="787">
        <v>66611526</v>
      </c>
      <c r="AX124" s="787">
        <v>189821129</v>
      </c>
      <c r="AY124" s="788">
        <v>0</v>
      </c>
      <c r="AZ124" s="787">
        <v>189821129</v>
      </c>
      <c r="BA124" s="788">
        <v>0</v>
      </c>
      <c r="BB124" s="788">
        <v>0</v>
      </c>
    </row>
    <row r="125" spans="1:54" hidden="1" x14ac:dyDescent="0.25">
      <c r="A125" s="1240" t="s">
        <v>17</v>
      </c>
      <c r="B125" s="1145"/>
      <c r="C125" s="1240" t="s">
        <v>290</v>
      </c>
      <c r="D125" s="1145"/>
      <c r="E125" s="1240" t="s">
        <v>288</v>
      </c>
      <c r="F125" s="1145"/>
      <c r="G125" s="1240" t="s">
        <v>291</v>
      </c>
      <c r="H125" s="1145"/>
      <c r="I125" s="1240" t="s">
        <v>300</v>
      </c>
      <c r="J125" s="1145"/>
      <c r="K125" s="1145"/>
      <c r="L125" s="1240" t="s">
        <v>290</v>
      </c>
      <c r="M125" s="1145"/>
      <c r="N125" s="1145"/>
      <c r="O125" s="1240"/>
      <c r="P125" s="1145"/>
      <c r="Q125" s="1240"/>
      <c r="R125" s="1145"/>
      <c r="S125" s="1239" t="s">
        <v>71</v>
      </c>
      <c r="T125" s="1145"/>
      <c r="U125" s="1145"/>
      <c r="V125" s="1145"/>
      <c r="W125" s="1145"/>
      <c r="X125" s="1145"/>
      <c r="Y125" s="1145"/>
      <c r="Z125" s="1145"/>
      <c r="AA125" s="1240" t="s">
        <v>281</v>
      </c>
      <c r="AB125" s="1145"/>
      <c r="AC125" s="1145"/>
      <c r="AD125" s="1145"/>
      <c r="AE125" s="1145"/>
      <c r="AF125" s="1240" t="s">
        <v>282</v>
      </c>
      <c r="AG125" s="1145"/>
      <c r="AH125" s="1145"/>
      <c r="AI125" s="172" t="s">
        <v>68</v>
      </c>
      <c r="AJ125" s="1241" t="s">
        <v>283</v>
      </c>
      <c r="AK125" s="1145"/>
      <c r="AL125" s="1145"/>
      <c r="AM125" s="1145"/>
      <c r="AN125" s="1145"/>
      <c r="AO125" s="1145"/>
      <c r="AP125" s="173">
        <v>979781676</v>
      </c>
      <c r="AQ125" s="174">
        <v>0</v>
      </c>
      <c r="AR125" s="174">
        <v>0</v>
      </c>
      <c r="AS125" s="174">
        <v>0</v>
      </c>
      <c r="AT125" s="173">
        <v>256432655</v>
      </c>
      <c r="AU125" s="173">
        <v>-256432655</v>
      </c>
      <c r="AV125" s="790">
        <v>75462961</v>
      </c>
      <c r="AW125" s="173">
        <v>180969694</v>
      </c>
      <c r="AX125" s="173">
        <v>75462961</v>
      </c>
      <c r="AY125" s="174">
        <v>0</v>
      </c>
      <c r="AZ125" s="173">
        <v>75462961</v>
      </c>
      <c r="BA125" s="174">
        <v>0</v>
      </c>
      <c r="BB125" s="174">
        <v>0</v>
      </c>
    </row>
    <row r="126" spans="1:54" hidden="1" x14ac:dyDescent="0.25">
      <c r="A126" s="1240" t="s">
        <v>17</v>
      </c>
      <c r="B126" s="1145"/>
      <c r="C126" s="1240" t="s">
        <v>290</v>
      </c>
      <c r="D126" s="1145"/>
      <c r="E126" s="1240" t="s">
        <v>288</v>
      </c>
      <c r="F126" s="1145"/>
      <c r="G126" s="1240" t="s">
        <v>291</v>
      </c>
      <c r="H126" s="1145"/>
      <c r="I126" s="1240" t="s">
        <v>300</v>
      </c>
      <c r="J126" s="1145"/>
      <c r="K126" s="1145"/>
      <c r="L126" s="1240" t="s">
        <v>297</v>
      </c>
      <c r="M126" s="1145"/>
      <c r="N126" s="1145"/>
      <c r="O126" s="1240"/>
      <c r="P126" s="1145"/>
      <c r="Q126" s="1240"/>
      <c r="R126" s="1145"/>
      <c r="S126" s="1239" t="s">
        <v>72</v>
      </c>
      <c r="T126" s="1145"/>
      <c r="U126" s="1145"/>
      <c r="V126" s="1145"/>
      <c r="W126" s="1145"/>
      <c r="X126" s="1145"/>
      <c r="Y126" s="1145"/>
      <c r="Z126" s="1145"/>
      <c r="AA126" s="1240" t="s">
        <v>281</v>
      </c>
      <c r="AB126" s="1145"/>
      <c r="AC126" s="1145"/>
      <c r="AD126" s="1145"/>
      <c r="AE126" s="1145"/>
      <c r="AF126" s="1240" t="s">
        <v>282</v>
      </c>
      <c r="AG126" s="1145"/>
      <c r="AH126" s="1145"/>
      <c r="AI126" s="172" t="s">
        <v>68</v>
      </c>
      <c r="AJ126" s="1241" t="s">
        <v>283</v>
      </c>
      <c r="AK126" s="1145"/>
      <c r="AL126" s="1145"/>
      <c r="AM126" s="1145"/>
      <c r="AN126" s="1145"/>
      <c r="AO126" s="1145"/>
      <c r="AP126" s="173">
        <v>40000000</v>
      </c>
      <c r="AQ126" s="174">
        <v>0</v>
      </c>
      <c r="AR126" s="173">
        <v>40000000</v>
      </c>
      <c r="AS126" s="174">
        <v>0</v>
      </c>
      <c r="AT126" s="174">
        <v>0</v>
      </c>
      <c r="AU126" s="174">
        <v>0</v>
      </c>
      <c r="AV126" s="789">
        <v>0</v>
      </c>
      <c r="AW126" s="174">
        <v>0</v>
      </c>
      <c r="AX126" s="174">
        <v>0</v>
      </c>
      <c r="AY126" s="174">
        <v>0</v>
      </c>
      <c r="AZ126" s="174">
        <v>0</v>
      </c>
      <c r="BA126" s="174">
        <v>0</v>
      </c>
      <c r="BB126" s="174">
        <v>0</v>
      </c>
    </row>
    <row r="127" spans="1:54" hidden="1" x14ac:dyDescent="0.25">
      <c r="A127" s="1240" t="s">
        <v>17</v>
      </c>
      <c r="B127" s="1145"/>
      <c r="C127" s="1240" t="s">
        <v>290</v>
      </c>
      <c r="D127" s="1145"/>
      <c r="E127" s="1240" t="s">
        <v>288</v>
      </c>
      <c r="F127" s="1145"/>
      <c r="G127" s="1240" t="s">
        <v>291</v>
      </c>
      <c r="H127" s="1145"/>
      <c r="I127" s="1240" t="s">
        <v>300</v>
      </c>
      <c r="J127" s="1145"/>
      <c r="K127" s="1145"/>
      <c r="L127" s="1240" t="s">
        <v>292</v>
      </c>
      <c r="M127" s="1145"/>
      <c r="N127" s="1145"/>
      <c r="O127" s="1240"/>
      <c r="P127" s="1145"/>
      <c r="Q127" s="1240"/>
      <c r="R127" s="1145"/>
      <c r="S127" s="1239" t="s">
        <v>73</v>
      </c>
      <c r="T127" s="1145"/>
      <c r="U127" s="1145"/>
      <c r="V127" s="1145"/>
      <c r="W127" s="1145"/>
      <c r="X127" s="1145"/>
      <c r="Y127" s="1145"/>
      <c r="Z127" s="1145"/>
      <c r="AA127" s="1240" t="s">
        <v>281</v>
      </c>
      <c r="AB127" s="1145"/>
      <c r="AC127" s="1145"/>
      <c r="AD127" s="1145"/>
      <c r="AE127" s="1145"/>
      <c r="AF127" s="1240" t="s">
        <v>282</v>
      </c>
      <c r="AG127" s="1145"/>
      <c r="AH127" s="1145"/>
      <c r="AI127" s="172" t="s">
        <v>68</v>
      </c>
      <c r="AJ127" s="1241" t="s">
        <v>283</v>
      </c>
      <c r="AK127" s="1145"/>
      <c r="AL127" s="1145"/>
      <c r="AM127" s="1145"/>
      <c r="AN127" s="1145"/>
      <c r="AO127" s="1145"/>
      <c r="AP127" s="173">
        <v>1583900000</v>
      </c>
      <c r="AQ127" s="174">
        <v>0</v>
      </c>
      <c r="AR127" s="173">
        <v>199999999.5</v>
      </c>
      <c r="AS127" s="174">
        <v>0</v>
      </c>
      <c r="AT127" s="174">
        <v>0</v>
      </c>
      <c r="AU127" s="174">
        <v>0</v>
      </c>
      <c r="AV127" s="790">
        <v>114358168</v>
      </c>
      <c r="AW127" s="173">
        <v>-114358168</v>
      </c>
      <c r="AX127" s="173">
        <v>114358168</v>
      </c>
      <c r="AY127" s="174">
        <v>0</v>
      </c>
      <c r="AZ127" s="173">
        <v>114358168</v>
      </c>
      <c r="BA127" s="174">
        <v>0</v>
      </c>
      <c r="BB127" s="174">
        <v>0</v>
      </c>
    </row>
    <row r="128" spans="1:54" hidden="1" x14ac:dyDescent="0.25">
      <c r="A128" s="1240" t="s">
        <v>17</v>
      </c>
      <c r="B128" s="1145"/>
      <c r="C128" s="1240" t="s">
        <v>290</v>
      </c>
      <c r="D128" s="1145"/>
      <c r="E128" s="1240" t="s">
        <v>288</v>
      </c>
      <c r="F128" s="1145"/>
      <c r="G128" s="1240" t="s">
        <v>291</v>
      </c>
      <c r="H128" s="1145"/>
      <c r="I128" s="1240" t="s">
        <v>300</v>
      </c>
      <c r="J128" s="1145"/>
      <c r="K128" s="1145"/>
      <c r="L128" s="1240" t="s">
        <v>302</v>
      </c>
      <c r="M128" s="1145"/>
      <c r="N128" s="1145"/>
      <c r="O128" s="1240"/>
      <c r="P128" s="1145"/>
      <c r="Q128" s="1240"/>
      <c r="R128" s="1145"/>
      <c r="S128" s="1239" t="s">
        <v>665</v>
      </c>
      <c r="T128" s="1145"/>
      <c r="U128" s="1145"/>
      <c r="V128" s="1145"/>
      <c r="W128" s="1145"/>
      <c r="X128" s="1145"/>
      <c r="Y128" s="1145"/>
      <c r="Z128" s="1145"/>
      <c r="AA128" s="1240" t="s">
        <v>281</v>
      </c>
      <c r="AB128" s="1145"/>
      <c r="AC128" s="1145"/>
      <c r="AD128" s="1145"/>
      <c r="AE128" s="1145"/>
      <c r="AF128" s="1240" t="s">
        <v>282</v>
      </c>
      <c r="AG128" s="1145"/>
      <c r="AH128" s="1145"/>
      <c r="AI128" s="172" t="s">
        <v>68</v>
      </c>
      <c r="AJ128" s="1241" t="s">
        <v>283</v>
      </c>
      <c r="AK128" s="1145"/>
      <c r="AL128" s="1145"/>
      <c r="AM128" s="1145"/>
      <c r="AN128" s="1145"/>
      <c r="AO128" s="1145"/>
      <c r="AP128" s="174">
        <v>0</v>
      </c>
      <c r="AQ128" s="174">
        <v>0</v>
      </c>
      <c r="AR128" s="174">
        <v>0</v>
      </c>
      <c r="AS128" s="174">
        <v>0</v>
      </c>
      <c r="AT128" s="174">
        <v>0</v>
      </c>
      <c r="AU128" s="174">
        <v>0</v>
      </c>
      <c r="AV128" s="789">
        <v>0</v>
      </c>
      <c r="AW128" s="174">
        <v>0</v>
      </c>
      <c r="AX128" s="174">
        <v>0</v>
      </c>
      <c r="AY128" s="174">
        <v>0</v>
      </c>
      <c r="AZ128" s="174">
        <v>0</v>
      </c>
      <c r="BA128" s="174">
        <v>0</v>
      </c>
      <c r="BB128" s="174">
        <v>0</v>
      </c>
    </row>
    <row r="129" spans="1:54" s="281" customFormat="1" hidden="1" x14ac:dyDescent="0.25">
      <c r="A129" s="1251" t="s">
        <v>17</v>
      </c>
      <c r="B129" s="1250"/>
      <c r="C129" s="1251" t="s">
        <v>290</v>
      </c>
      <c r="D129" s="1250"/>
      <c r="E129" s="1251" t="s">
        <v>288</v>
      </c>
      <c r="F129" s="1250"/>
      <c r="G129" s="1251" t="s">
        <v>291</v>
      </c>
      <c r="H129" s="1250"/>
      <c r="I129" s="1251" t="s">
        <v>301</v>
      </c>
      <c r="J129" s="1250"/>
      <c r="K129" s="1250"/>
      <c r="L129" s="1251"/>
      <c r="M129" s="1250"/>
      <c r="N129" s="1250"/>
      <c r="O129" s="1251"/>
      <c r="P129" s="1250"/>
      <c r="Q129" s="1251"/>
      <c r="R129" s="1250"/>
      <c r="S129" s="1249" t="s">
        <v>228</v>
      </c>
      <c r="T129" s="1250"/>
      <c r="U129" s="1250"/>
      <c r="V129" s="1250"/>
      <c r="W129" s="1250"/>
      <c r="X129" s="1250"/>
      <c r="Y129" s="1250"/>
      <c r="Z129" s="1250"/>
      <c r="AA129" s="1251" t="s">
        <v>281</v>
      </c>
      <c r="AB129" s="1250"/>
      <c r="AC129" s="1250"/>
      <c r="AD129" s="1250"/>
      <c r="AE129" s="1250"/>
      <c r="AF129" s="1251" t="s">
        <v>282</v>
      </c>
      <c r="AG129" s="1250"/>
      <c r="AH129" s="1250"/>
      <c r="AI129" s="791" t="s">
        <v>68</v>
      </c>
      <c r="AJ129" s="1252" t="s">
        <v>283</v>
      </c>
      <c r="AK129" s="1250"/>
      <c r="AL129" s="1250"/>
      <c r="AM129" s="1250"/>
      <c r="AN129" s="1250"/>
      <c r="AO129" s="1250"/>
      <c r="AP129" s="787">
        <v>132277436</v>
      </c>
      <c r="AQ129" s="787">
        <v>26183675</v>
      </c>
      <c r="AR129" s="787">
        <v>307156</v>
      </c>
      <c r="AS129" s="788">
        <v>0</v>
      </c>
      <c r="AT129" s="787">
        <v>34172876</v>
      </c>
      <c r="AU129" s="787">
        <v>-7989201</v>
      </c>
      <c r="AV129" s="787">
        <v>560000</v>
      </c>
      <c r="AW129" s="787">
        <v>33612876</v>
      </c>
      <c r="AX129" s="787">
        <v>560000</v>
      </c>
      <c r="AY129" s="788">
        <v>0</v>
      </c>
      <c r="AZ129" s="787">
        <v>560000</v>
      </c>
      <c r="BA129" s="788">
        <v>0</v>
      </c>
      <c r="BB129" s="788">
        <v>0</v>
      </c>
    </row>
    <row r="130" spans="1:54" hidden="1" x14ac:dyDescent="0.25">
      <c r="A130" s="1240" t="s">
        <v>17</v>
      </c>
      <c r="B130" s="1145"/>
      <c r="C130" s="1240" t="s">
        <v>290</v>
      </c>
      <c r="D130" s="1145"/>
      <c r="E130" s="1240" t="s">
        <v>288</v>
      </c>
      <c r="F130" s="1145"/>
      <c r="G130" s="1240" t="s">
        <v>291</v>
      </c>
      <c r="H130" s="1145"/>
      <c r="I130" s="1240" t="s">
        <v>301</v>
      </c>
      <c r="J130" s="1145"/>
      <c r="K130" s="1145"/>
      <c r="L130" s="1240" t="s">
        <v>292</v>
      </c>
      <c r="M130" s="1145"/>
      <c r="N130" s="1145"/>
      <c r="O130" s="1240"/>
      <c r="P130" s="1145"/>
      <c r="Q130" s="1240"/>
      <c r="R130" s="1145"/>
      <c r="S130" s="1239" t="s">
        <v>74</v>
      </c>
      <c r="T130" s="1145"/>
      <c r="U130" s="1145"/>
      <c r="V130" s="1145"/>
      <c r="W130" s="1145"/>
      <c r="X130" s="1145"/>
      <c r="Y130" s="1145"/>
      <c r="Z130" s="1145"/>
      <c r="AA130" s="1240" t="s">
        <v>281</v>
      </c>
      <c r="AB130" s="1145"/>
      <c r="AC130" s="1145"/>
      <c r="AD130" s="1145"/>
      <c r="AE130" s="1145"/>
      <c r="AF130" s="1240" t="s">
        <v>282</v>
      </c>
      <c r="AG130" s="1145"/>
      <c r="AH130" s="1145"/>
      <c r="AI130" s="172" t="s">
        <v>68</v>
      </c>
      <c r="AJ130" s="1241" t="s">
        <v>283</v>
      </c>
      <c r="AK130" s="1145"/>
      <c r="AL130" s="1145"/>
      <c r="AM130" s="1145"/>
      <c r="AN130" s="1145"/>
      <c r="AO130" s="1145"/>
      <c r="AP130" s="173">
        <v>5528976</v>
      </c>
      <c r="AQ130" s="174">
        <v>0</v>
      </c>
      <c r="AR130" s="174">
        <v>0</v>
      </c>
      <c r="AS130" s="174">
        <v>0</v>
      </c>
      <c r="AT130" s="173">
        <v>4691976</v>
      </c>
      <c r="AU130" s="173">
        <v>-4691976</v>
      </c>
      <c r="AV130" s="789">
        <v>0</v>
      </c>
      <c r="AW130" s="173">
        <v>4691976</v>
      </c>
      <c r="AX130" s="174">
        <v>0</v>
      </c>
      <c r="AY130" s="174">
        <v>0</v>
      </c>
      <c r="AZ130" s="174">
        <v>0</v>
      </c>
      <c r="BA130" s="174">
        <v>0</v>
      </c>
      <c r="BB130" s="174">
        <v>0</v>
      </c>
    </row>
    <row r="131" spans="1:54" hidden="1" x14ac:dyDescent="0.25">
      <c r="A131" s="1240" t="s">
        <v>17</v>
      </c>
      <c r="B131" s="1145"/>
      <c r="C131" s="1240" t="s">
        <v>290</v>
      </c>
      <c r="D131" s="1145"/>
      <c r="E131" s="1240" t="s">
        <v>288</v>
      </c>
      <c r="F131" s="1145"/>
      <c r="G131" s="1240" t="s">
        <v>291</v>
      </c>
      <c r="H131" s="1145"/>
      <c r="I131" s="1240" t="s">
        <v>301</v>
      </c>
      <c r="J131" s="1145"/>
      <c r="K131" s="1145"/>
      <c r="L131" s="1240" t="s">
        <v>300</v>
      </c>
      <c r="M131" s="1145"/>
      <c r="N131" s="1145"/>
      <c r="O131" s="1240"/>
      <c r="P131" s="1145"/>
      <c r="Q131" s="1240"/>
      <c r="R131" s="1145"/>
      <c r="S131" s="1239" t="s">
        <v>75</v>
      </c>
      <c r="T131" s="1145"/>
      <c r="U131" s="1145"/>
      <c r="V131" s="1145"/>
      <c r="W131" s="1145"/>
      <c r="X131" s="1145"/>
      <c r="Y131" s="1145"/>
      <c r="Z131" s="1145"/>
      <c r="AA131" s="1240" t="s">
        <v>281</v>
      </c>
      <c r="AB131" s="1145"/>
      <c r="AC131" s="1145"/>
      <c r="AD131" s="1145"/>
      <c r="AE131" s="1145"/>
      <c r="AF131" s="1240" t="s">
        <v>282</v>
      </c>
      <c r="AG131" s="1145"/>
      <c r="AH131" s="1145"/>
      <c r="AI131" s="172" t="s">
        <v>68</v>
      </c>
      <c r="AJ131" s="1241" t="s">
        <v>283</v>
      </c>
      <c r="AK131" s="1145"/>
      <c r="AL131" s="1145"/>
      <c r="AM131" s="1145"/>
      <c r="AN131" s="1145"/>
      <c r="AO131" s="1145"/>
      <c r="AP131" s="173">
        <v>126748460</v>
      </c>
      <c r="AQ131" s="173">
        <v>26183675</v>
      </c>
      <c r="AR131" s="173">
        <v>307156</v>
      </c>
      <c r="AS131" s="174">
        <v>0</v>
      </c>
      <c r="AT131" s="173">
        <v>29480900</v>
      </c>
      <c r="AU131" s="173">
        <v>-3297225</v>
      </c>
      <c r="AV131" s="790">
        <v>560000</v>
      </c>
      <c r="AW131" s="173">
        <v>28920900</v>
      </c>
      <c r="AX131" s="173">
        <v>560000</v>
      </c>
      <c r="AY131" s="174">
        <v>0</v>
      </c>
      <c r="AZ131" s="173">
        <v>560000</v>
      </c>
      <c r="BA131" s="174">
        <v>0</v>
      </c>
      <c r="BB131" s="174">
        <v>0</v>
      </c>
    </row>
    <row r="132" spans="1:54" s="281" customFormat="1" hidden="1" x14ac:dyDescent="0.25">
      <c r="A132" s="1251" t="s">
        <v>17</v>
      </c>
      <c r="B132" s="1250"/>
      <c r="C132" s="1251" t="s">
        <v>290</v>
      </c>
      <c r="D132" s="1250"/>
      <c r="E132" s="1251" t="s">
        <v>288</v>
      </c>
      <c r="F132" s="1250"/>
      <c r="G132" s="1251" t="s">
        <v>291</v>
      </c>
      <c r="H132" s="1250"/>
      <c r="I132" s="1251" t="s">
        <v>302</v>
      </c>
      <c r="J132" s="1250"/>
      <c r="K132" s="1250"/>
      <c r="L132" s="1251"/>
      <c r="M132" s="1250"/>
      <c r="N132" s="1250"/>
      <c r="O132" s="1251"/>
      <c r="P132" s="1250"/>
      <c r="Q132" s="1251"/>
      <c r="R132" s="1250"/>
      <c r="S132" s="1249" t="s">
        <v>313</v>
      </c>
      <c r="T132" s="1250"/>
      <c r="U132" s="1250"/>
      <c r="V132" s="1250"/>
      <c r="W132" s="1250"/>
      <c r="X132" s="1250"/>
      <c r="Y132" s="1250"/>
      <c r="Z132" s="1250"/>
      <c r="AA132" s="1251" t="s">
        <v>281</v>
      </c>
      <c r="AB132" s="1250"/>
      <c r="AC132" s="1250"/>
      <c r="AD132" s="1250"/>
      <c r="AE132" s="1250"/>
      <c r="AF132" s="1251" t="s">
        <v>282</v>
      </c>
      <c r="AG132" s="1250"/>
      <c r="AH132" s="1250"/>
      <c r="AI132" s="791" t="s">
        <v>68</v>
      </c>
      <c r="AJ132" s="1252" t="s">
        <v>283</v>
      </c>
      <c r="AK132" s="1250"/>
      <c r="AL132" s="1250"/>
      <c r="AM132" s="1250"/>
      <c r="AN132" s="1250"/>
      <c r="AO132" s="1250"/>
      <c r="AP132" s="787">
        <v>1343176172</v>
      </c>
      <c r="AQ132" s="788">
        <v>0</v>
      </c>
      <c r="AR132" s="788">
        <v>0</v>
      </c>
      <c r="AS132" s="788">
        <v>0</v>
      </c>
      <c r="AT132" s="787">
        <v>137293407</v>
      </c>
      <c r="AU132" s="787">
        <v>-137293407</v>
      </c>
      <c r="AV132" s="787">
        <v>134261384</v>
      </c>
      <c r="AW132" s="787">
        <v>3032023</v>
      </c>
      <c r="AX132" s="787">
        <v>142622672</v>
      </c>
      <c r="AY132" s="787">
        <v>-8361288</v>
      </c>
      <c r="AZ132" s="787">
        <v>129804922</v>
      </c>
      <c r="BA132" s="787">
        <v>12817750</v>
      </c>
      <c r="BB132" s="788">
        <v>0</v>
      </c>
    </row>
    <row r="133" spans="1:54" hidden="1" x14ac:dyDescent="0.25">
      <c r="A133" s="1240" t="s">
        <v>17</v>
      </c>
      <c r="B133" s="1145"/>
      <c r="C133" s="1240" t="s">
        <v>290</v>
      </c>
      <c r="D133" s="1145"/>
      <c r="E133" s="1240" t="s">
        <v>288</v>
      </c>
      <c r="F133" s="1145"/>
      <c r="G133" s="1240" t="s">
        <v>291</v>
      </c>
      <c r="H133" s="1145"/>
      <c r="I133" s="1240" t="s">
        <v>302</v>
      </c>
      <c r="J133" s="1145"/>
      <c r="K133" s="1145"/>
      <c r="L133" s="1240" t="s">
        <v>287</v>
      </c>
      <c r="M133" s="1145"/>
      <c r="N133" s="1145"/>
      <c r="O133" s="1240"/>
      <c r="P133" s="1145"/>
      <c r="Q133" s="1240"/>
      <c r="R133" s="1145"/>
      <c r="S133" s="1239" t="s">
        <v>76</v>
      </c>
      <c r="T133" s="1145"/>
      <c r="U133" s="1145"/>
      <c r="V133" s="1145"/>
      <c r="W133" s="1145"/>
      <c r="X133" s="1145"/>
      <c r="Y133" s="1145"/>
      <c r="Z133" s="1145"/>
      <c r="AA133" s="1240" t="s">
        <v>281</v>
      </c>
      <c r="AB133" s="1145"/>
      <c r="AC133" s="1145"/>
      <c r="AD133" s="1145"/>
      <c r="AE133" s="1145"/>
      <c r="AF133" s="1240" t="s">
        <v>282</v>
      </c>
      <c r="AG133" s="1145"/>
      <c r="AH133" s="1145"/>
      <c r="AI133" s="172" t="s">
        <v>68</v>
      </c>
      <c r="AJ133" s="1241" t="s">
        <v>283</v>
      </c>
      <c r="AK133" s="1145"/>
      <c r="AL133" s="1145"/>
      <c r="AM133" s="1145"/>
      <c r="AN133" s="1145"/>
      <c r="AO133" s="1145"/>
      <c r="AP133" s="173">
        <v>143815862</v>
      </c>
      <c r="AQ133" s="174">
        <v>0</v>
      </c>
      <c r="AR133" s="174">
        <v>0</v>
      </c>
      <c r="AS133" s="174">
        <v>0</v>
      </c>
      <c r="AT133" s="173">
        <v>16691927</v>
      </c>
      <c r="AU133" s="173">
        <v>-16691927</v>
      </c>
      <c r="AV133" s="790">
        <v>16567471</v>
      </c>
      <c r="AW133" s="173">
        <v>124456</v>
      </c>
      <c r="AX133" s="173">
        <v>16773566</v>
      </c>
      <c r="AY133" s="173">
        <v>-206095</v>
      </c>
      <c r="AZ133" s="173">
        <v>16773566</v>
      </c>
      <c r="BA133" s="174">
        <v>0</v>
      </c>
      <c r="BB133" s="174">
        <v>0</v>
      </c>
    </row>
    <row r="134" spans="1:54" hidden="1" x14ac:dyDescent="0.25">
      <c r="A134" s="1240" t="s">
        <v>17</v>
      </c>
      <c r="B134" s="1145"/>
      <c r="C134" s="1240" t="s">
        <v>290</v>
      </c>
      <c r="D134" s="1145"/>
      <c r="E134" s="1240" t="s">
        <v>288</v>
      </c>
      <c r="F134" s="1145"/>
      <c r="G134" s="1240" t="s">
        <v>291</v>
      </c>
      <c r="H134" s="1145"/>
      <c r="I134" s="1240" t="s">
        <v>302</v>
      </c>
      <c r="J134" s="1145"/>
      <c r="K134" s="1145"/>
      <c r="L134" s="1240" t="s">
        <v>290</v>
      </c>
      <c r="M134" s="1145"/>
      <c r="N134" s="1145"/>
      <c r="O134" s="1240"/>
      <c r="P134" s="1145"/>
      <c r="Q134" s="1240"/>
      <c r="R134" s="1145"/>
      <c r="S134" s="1239" t="s">
        <v>77</v>
      </c>
      <c r="T134" s="1145"/>
      <c r="U134" s="1145"/>
      <c r="V134" s="1145"/>
      <c r="W134" s="1145"/>
      <c r="X134" s="1145"/>
      <c r="Y134" s="1145"/>
      <c r="Z134" s="1145"/>
      <c r="AA134" s="1240" t="s">
        <v>281</v>
      </c>
      <c r="AB134" s="1145"/>
      <c r="AC134" s="1145"/>
      <c r="AD134" s="1145"/>
      <c r="AE134" s="1145"/>
      <c r="AF134" s="1240" t="s">
        <v>282</v>
      </c>
      <c r="AG134" s="1145"/>
      <c r="AH134" s="1145"/>
      <c r="AI134" s="172" t="s">
        <v>68</v>
      </c>
      <c r="AJ134" s="1241" t="s">
        <v>283</v>
      </c>
      <c r="AK134" s="1145"/>
      <c r="AL134" s="1145"/>
      <c r="AM134" s="1145"/>
      <c r="AN134" s="1145"/>
      <c r="AO134" s="1145"/>
      <c r="AP134" s="173">
        <v>794010310</v>
      </c>
      <c r="AQ134" s="174">
        <v>0</v>
      </c>
      <c r="AR134" s="174">
        <v>0</v>
      </c>
      <c r="AS134" s="174">
        <v>0</v>
      </c>
      <c r="AT134" s="173">
        <v>75884438</v>
      </c>
      <c r="AU134" s="173">
        <v>-75884438</v>
      </c>
      <c r="AV134" s="790">
        <v>73732267</v>
      </c>
      <c r="AW134" s="173">
        <v>2152171</v>
      </c>
      <c r="AX134" s="173">
        <v>81373554</v>
      </c>
      <c r="AY134" s="173">
        <v>-7641287</v>
      </c>
      <c r="AZ134" s="173">
        <v>81373554</v>
      </c>
      <c r="BA134" s="174">
        <v>0</v>
      </c>
      <c r="BB134" s="174">
        <v>0</v>
      </c>
    </row>
    <row r="135" spans="1:54" hidden="1" x14ac:dyDescent="0.25">
      <c r="A135" s="1240" t="s">
        <v>17</v>
      </c>
      <c r="B135" s="1145"/>
      <c r="C135" s="1240" t="s">
        <v>290</v>
      </c>
      <c r="D135" s="1145"/>
      <c r="E135" s="1240" t="s">
        <v>288</v>
      </c>
      <c r="F135" s="1145"/>
      <c r="G135" s="1240" t="s">
        <v>291</v>
      </c>
      <c r="H135" s="1145"/>
      <c r="I135" s="1240" t="s">
        <v>302</v>
      </c>
      <c r="J135" s="1145"/>
      <c r="K135" s="1145"/>
      <c r="L135" s="1240" t="s">
        <v>297</v>
      </c>
      <c r="M135" s="1145"/>
      <c r="N135" s="1145"/>
      <c r="O135" s="1240"/>
      <c r="P135" s="1145"/>
      <c r="Q135" s="1240"/>
      <c r="R135" s="1145"/>
      <c r="S135" s="1239" t="s">
        <v>78</v>
      </c>
      <c r="T135" s="1145"/>
      <c r="U135" s="1145"/>
      <c r="V135" s="1145"/>
      <c r="W135" s="1145"/>
      <c r="X135" s="1145"/>
      <c r="Y135" s="1145"/>
      <c r="Z135" s="1145"/>
      <c r="AA135" s="1240" t="s">
        <v>281</v>
      </c>
      <c r="AB135" s="1145"/>
      <c r="AC135" s="1145"/>
      <c r="AD135" s="1145"/>
      <c r="AE135" s="1145"/>
      <c r="AF135" s="1240" t="s">
        <v>282</v>
      </c>
      <c r="AG135" s="1145"/>
      <c r="AH135" s="1145"/>
      <c r="AI135" s="172" t="s">
        <v>68</v>
      </c>
      <c r="AJ135" s="1241" t="s">
        <v>283</v>
      </c>
      <c r="AK135" s="1145"/>
      <c r="AL135" s="1145"/>
      <c r="AM135" s="1145"/>
      <c r="AN135" s="1145"/>
      <c r="AO135" s="1145"/>
      <c r="AP135" s="173">
        <v>350000</v>
      </c>
      <c r="AQ135" s="174">
        <v>0</v>
      </c>
      <c r="AR135" s="174">
        <v>0</v>
      </c>
      <c r="AS135" s="174">
        <v>0</v>
      </c>
      <c r="AT135" s="173">
        <v>4156</v>
      </c>
      <c r="AU135" s="173">
        <v>-4156</v>
      </c>
      <c r="AV135" s="790">
        <v>4156</v>
      </c>
      <c r="AW135" s="174">
        <v>0</v>
      </c>
      <c r="AX135" s="173">
        <v>4156</v>
      </c>
      <c r="AY135" s="174">
        <v>0</v>
      </c>
      <c r="AZ135" s="173">
        <v>4156</v>
      </c>
      <c r="BA135" s="174">
        <v>0</v>
      </c>
      <c r="BB135" s="174">
        <v>0</v>
      </c>
    </row>
    <row r="136" spans="1:54" hidden="1" x14ac:dyDescent="0.25">
      <c r="A136" s="1240" t="s">
        <v>17</v>
      </c>
      <c r="B136" s="1145"/>
      <c r="C136" s="1240" t="s">
        <v>290</v>
      </c>
      <c r="D136" s="1145"/>
      <c r="E136" s="1240" t="s">
        <v>288</v>
      </c>
      <c r="F136" s="1145"/>
      <c r="G136" s="1240" t="s">
        <v>291</v>
      </c>
      <c r="H136" s="1145"/>
      <c r="I136" s="1240" t="s">
        <v>302</v>
      </c>
      <c r="J136" s="1145"/>
      <c r="K136" s="1145"/>
      <c r="L136" s="1240" t="s">
        <v>292</v>
      </c>
      <c r="M136" s="1145"/>
      <c r="N136" s="1145"/>
      <c r="O136" s="1240"/>
      <c r="P136" s="1145"/>
      <c r="Q136" s="1240"/>
      <c r="R136" s="1145"/>
      <c r="S136" s="1239" t="s">
        <v>79</v>
      </c>
      <c r="T136" s="1145"/>
      <c r="U136" s="1145"/>
      <c r="V136" s="1145"/>
      <c r="W136" s="1145"/>
      <c r="X136" s="1145"/>
      <c r="Y136" s="1145"/>
      <c r="Z136" s="1145"/>
      <c r="AA136" s="1240" t="s">
        <v>281</v>
      </c>
      <c r="AB136" s="1145"/>
      <c r="AC136" s="1145"/>
      <c r="AD136" s="1145"/>
      <c r="AE136" s="1145"/>
      <c r="AF136" s="1240" t="s">
        <v>282</v>
      </c>
      <c r="AG136" s="1145"/>
      <c r="AH136" s="1145"/>
      <c r="AI136" s="172" t="s">
        <v>68</v>
      </c>
      <c r="AJ136" s="1241" t="s">
        <v>283</v>
      </c>
      <c r="AK136" s="1145"/>
      <c r="AL136" s="1145"/>
      <c r="AM136" s="1145"/>
      <c r="AN136" s="1145"/>
      <c r="AO136" s="1145"/>
      <c r="AP136" s="173">
        <v>185000000</v>
      </c>
      <c r="AQ136" s="174">
        <v>0</v>
      </c>
      <c r="AR136" s="174">
        <v>0</v>
      </c>
      <c r="AS136" s="174">
        <v>0</v>
      </c>
      <c r="AT136" s="173">
        <v>26054614</v>
      </c>
      <c r="AU136" s="173">
        <v>-26054614</v>
      </c>
      <c r="AV136" s="790">
        <v>26054614</v>
      </c>
      <c r="AW136" s="174">
        <v>0</v>
      </c>
      <c r="AX136" s="173">
        <v>26054614</v>
      </c>
      <c r="AY136" s="174">
        <v>0</v>
      </c>
      <c r="AZ136" s="173">
        <v>13236864</v>
      </c>
      <c r="BA136" s="173">
        <v>12817750</v>
      </c>
      <c r="BB136" s="174">
        <v>0</v>
      </c>
    </row>
    <row r="137" spans="1:54" hidden="1" x14ac:dyDescent="0.25">
      <c r="A137" s="1240" t="s">
        <v>17</v>
      </c>
      <c r="B137" s="1145"/>
      <c r="C137" s="1240" t="s">
        <v>290</v>
      </c>
      <c r="D137" s="1145"/>
      <c r="E137" s="1240" t="s">
        <v>288</v>
      </c>
      <c r="F137" s="1145"/>
      <c r="G137" s="1240" t="s">
        <v>291</v>
      </c>
      <c r="H137" s="1145"/>
      <c r="I137" s="1240" t="s">
        <v>302</v>
      </c>
      <c r="J137" s="1145"/>
      <c r="K137" s="1145"/>
      <c r="L137" s="1240" t="s">
        <v>300</v>
      </c>
      <c r="M137" s="1145"/>
      <c r="N137" s="1145"/>
      <c r="O137" s="1240"/>
      <c r="P137" s="1145"/>
      <c r="Q137" s="1240"/>
      <c r="R137" s="1145"/>
      <c r="S137" s="1239" t="s">
        <v>80</v>
      </c>
      <c r="T137" s="1145"/>
      <c r="U137" s="1145"/>
      <c r="V137" s="1145"/>
      <c r="W137" s="1145"/>
      <c r="X137" s="1145"/>
      <c r="Y137" s="1145"/>
      <c r="Z137" s="1145"/>
      <c r="AA137" s="1240" t="s">
        <v>281</v>
      </c>
      <c r="AB137" s="1145"/>
      <c r="AC137" s="1145"/>
      <c r="AD137" s="1145"/>
      <c r="AE137" s="1145"/>
      <c r="AF137" s="1240" t="s">
        <v>282</v>
      </c>
      <c r="AG137" s="1145"/>
      <c r="AH137" s="1145"/>
      <c r="AI137" s="172" t="s">
        <v>68</v>
      </c>
      <c r="AJ137" s="1241" t="s">
        <v>283</v>
      </c>
      <c r="AK137" s="1145"/>
      <c r="AL137" s="1145"/>
      <c r="AM137" s="1145"/>
      <c r="AN137" s="1145"/>
      <c r="AO137" s="1145"/>
      <c r="AP137" s="173">
        <v>220000000</v>
      </c>
      <c r="AQ137" s="174">
        <v>0</v>
      </c>
      <c r="AR137" s="174">
        <v>0</v>
      </c>
      <c r="AS137" s="174">
        <v>0</v>
      </c>
      <c r="AT137" s="173">
        <v>18658272</v>
      </c>
      <c r="AU137" s="173">
        <v>-18658272</v>
      </c>
      <c r="AV137" s="790">
        <v>17902876</v>
      </c>
      <c r="AW137" s="173">
        <v>755396</v>
      </c>
      <c r="AX137" s="173">
        <v>18416782</v>
      </c>
      <c r="AY137" s="173">
        <v>-513906</v>
      </c>
      <c r="AZ137" s="173">
        <v>18416782</v>
      </c>
      <c r="BA137" s="174">
        <v>0</v>
      </c>
      <c r="BB137" s="174">
        <v>0</v>
      </c>
    </row>
    <row r="138" spans="1:54" s="281" customFormat="1" hidden="1" x14ac:dyDescent="0.25">
      <c r="A138" s="1251" t="s">
        <v>17</v>
      </c>
      <c r="B138" s="1250"/>
      <c r="C138" s="1251" t="s">
        <v>290</v>
      </c>
      <c r="D138" s="1250"/>
      <c r="E138" s="1251" t="s">
        <v>288</v>
      </c>
      <c r="F138" s="1250"/>
      <c r="G138" s="1251" t="s">
        <v>291</v>
      </c>
      <c r="H138" s="1250"/>
      <c r="I138" s="1251" t="s">
        <v>296</v>
      </c>
      <c r="J138" s="1250"/>
      <c r="K138" s="1250"/>
      <c r="L138" s="1251"/>
      <c r="M138" s="1250"/>
      <c r="N138" s="1250"/>
      <c r="O138" s="1251"/>
      <c r="P138" s="1250"/>
      <c r="Q138" s="1251"/>
      <c r="R138" s="1250"/>
      <c r="S138" s="1249" t="s">
        <v>232</v>
      </c>
      <c r="T138" s="1250"/>
      <c r="U138" s="1250"/>
      <c r="V138" s="1250"/>
      <c r="W138" s="1250"/>
      <c r="X138" s="1250"/>
      <c r="Y138" s="1250"/>
      <c r="Z138" s="1250"/>
      <c r="AA138" s="1251" t="s">
        <v>281</v>
      </c>
      <c r="AB138" s="1250"/>
      <c r="AC138" s="1250"/>
      <c r="AD138" s="1250"/>
      <c r="AE138" s="1250"/>
      <c r="AF138" s="1251" t="s">
        <v>282</v>
      </c>
      <c r="AG138" s="1250"/>
      <c r="AH138" s="1250"/>
      <c r="AI138" s="791" t="s">
        <v>68</v>
      </c>
      <c r="AJ138" s="1252" t="s">
        <v>283</v>
      </c>
      <c r="AK138" s="1250"/>
      <c r="AL138" s="1250"/>
      <c r="AM138" s="1250"/>
      <c r="AN138" s="1250"/>
      <c r="AO138" s="1250"/>
      <c r="AP138" s="787">
        <v>576462000</v>
      </c>
      <c r="AQ138" s="788">
        <v>0</v>
      </c>
      <c r="AR138" s="787">
        <v>1198260</v>
      </c>
      <c r="AS138" s="788">
        <v>0</v>
      </c>
      <c r="AT138" s="788">
        <v>0</v>
      </c>
      <c r="AU138" s="788">
        <v>0</v>
      </c>
      <c r="AV138" s="788">
        <v>0</v>
      </c>
      <c r="AW138" s="788">
        <v>0</v>
      </c>
      <c r="AX138" s="788">
        <v>0</v>
      </c>
      <c r="AY138" s="788">
        <v>0</v>
      </c>
      <c r="AZ138" s="788">
        <v>0</v>
      </c>
      <c r="BA138" s="788">
        <v>0</v>
      </c>
      <c r="BB138" s="788">
        <v>0</v>
      </c>
    </row>
    <row r="139" spans="1:54" hidden="1" x14ac:dyDescent="0.25">
      <c r="A139" s="1240" t="s">
        <v>17</v>
      </c>
      <c r="B139" s="1145"/>
      <c r="C139" s="1240" t="s">
        <v>290</v>
      </c>
      <c r="D139" s="1145"/>
      <c r="E139" s="1240" t="s">
        <v>288</v>
      </c>
      <c r="F139" s="1145"/>
      <c r="G139" s="1240" t="s">
        <v>291</v>
      </c>
      <c r="H139" s="1145"/>
      <c r="I139" s="1240" t="s">
        <v>296</v>
      </c>
      <c r="J139" s="1145"/>
      <c r="K139" s="1145"/>
      <c r="L139" s="1240" t="s">
        <v>287</v>
      </c>
      <c r="M139" s="1145"/>
      <c r="N139" s="1145"/>
      <c r="O139" s="1240"/>
      <c r="P139" s="1145"/>
      <c r="Q139" s="1240"/>
      <c r="R139" s="1145"/>
      <c r="S139" s="1239" t="s">
        <v>81</v>
      </c>
      <c r="T139" s="1145"/>
      <c r="U139" s="1145"/>
      <c r="V139" s="1145"/>
      <c r="W139" s="1145"/>
      <c r="X139" s="1145"/>
      <c r="Y139" s="1145"/>
      <c r="Z139" s="1145"/>
      <c r="AA139" s="1240" t="s">
        <v>281</v>
      </c>
      <c r="AB139" s="1145"/>
      <c r="AC139" s="1145"/>
      <c r="AD139" s="1145"/>
      <c r="AE139" s="1145"/>
      <c r="AF139" s="1240" t="s">
        <v>282</v>
      </c>
      <c r="AG139" s="1145"/>
      <c r="AH139" s="1145"/>
      <c r="AI139" s="172" t="s">
        <v>68</v>
      </c>
      <c r="AJ139" s="1241" t="s">
        <v>283</v>
      </c>
      <c r="AK139" s="1145"/>
      <c r="AL139" s="1145"/>
      <c r="AM139" s="1145"/>
      <c r="AN139" s="1145"/>
      <c r="AO139" s="1145"/>
      <c r="AP139" s="173">
        <v>51312000</v>
      </c>
      <c r="AQ139" s="174">
        <v>0</v>
      </c>
      <c r="AR139" s="173">
        <v>1198260</v>
      </c>
      <c r="AS139" s="174">
        <v>0</v>
      </c>
      <c r="AT139" s="174">
        <v>0</v>
      </c>
      <c r="AU139" s="174">
        <v>0</v>
      </c>
      <c r="AV139" s="789">
        <v>0</v>
      </c>
      <c r="AW139" s="174">
        <v>0</v>
      </c>
      <c r="AX139" s="174">
        <v>0</v>
      </c>
      <c r="AY139" s="174">
        <v>0</v>
      </c>
      <c r="AZ139" s="174">
        <v>0</v>
      </c>
      <c r="BA139" s="174">
        <v>0</v>
      </c>
      <c r="BB139" s="174">
        <v>0</v>
      </c>
    </row>
    <row r="140" spans="1:54" hidden="1" x14ac:dyDescent="0.25">
      <c r="A140" s="1240" t="s">
        <v>17</v>
      </c>
      <c r="B140" s="1145"/>
      <c r="C140" s="1240" t="s">
        <v>290</v>
      </c>
      <c r="D140" s="1145"/>
      <c r="E140" s="1240" t="s">
        <v>288</v>
      </c>
      <c r="F140" s="1145"/>
      <c r="G140" s="1240" t="s">
        <v>291</v>
      </c>
      <c r="H140" s="1145"/>
      <c r="I140" s="1240" t="s">
        <v>296</v>
      </c>
      <c r="J140" s="1145"/>
      <c r="K140" s="1145"/>
      <c r="L140" s="1240" t="s">
        <v>302</v>
      </c>
      <c r="M140" s="1145"/>
      <c r="N140" s="1145"/>
      <c r="O140" s="1240"/>
      <c r="P140" s="1145"/>
      <c r="Q140" s="1240"/>
      <c r="R140" s="1145"/>
      <c r="S140" s="1239" t="s">
        <v>82</v>
      </c>
      <c r="T140" s="1145"/>
      <c r="U140" s="1145"/>
      <c r="V140" s="1145"/>
      <c r="W140" s="1145"/>
      <c r="X140" s="1145"/>
      <c r="Y140" s="1145"/>
      <c r="Z140" s="1145"/>
      <c r="AA140" s="1240" t="s">
        <v>281</v>
      </c>
      <c r="AB140" s="1145"/>
      <c r="AC140" s="1145"/>
      <c r="AD140" s="1145"/>
      <c r="AE140" s="1145"/>
      <c r="AF140" s="1240" t="s">
        <v>282</v>
      </c>
      <c r="AG140" s="1145"/>
      <c r="AH140" s="1145"/>
      <c r="AI140" s="172" t="s">
        <v>68</v>
      </c>
      <c r="AJ140" s="1241" t="s">
        <v>283</v>
      </c>
      <c r="AK140" s="1145"/>
      <c r="AL140" s="1145"/>
      <c r="AM140" s="1145"/>
      <c r="AN140" s="1145"/>
      <c r="AO140" s="1145"/>
      <c r="AP140" s="173">
        <v>13373589</v>
      </c>
      <c r="AQ140" s="174">
        <v>0</v>
      </c>
      <c r="AR140" s="174">
        <v>0</v>
      </c>
      <c r="AS140" s="174">
        <v>0</v>
      </c>
      <c r="AT140" s="174">
        <v>0</v>
      </c>
      <c r="AU140" s="174">
        <v>0</v>
      </c>
      <c r="AV140" s="789">
        <v>0</v>
      </c>
      <c r="AW140" s="174">
        <v>0</v>
      </c>
      <c r="AX140" s="174">
        <v>0</v>
      </c>
      <c r="AY140" s="174">
        <v>0</v>
      </c>
      <c r="AZ140" s="174">
        <v>0</v>
      </c>
      <c r="BA140" s="174">
        <v>0</v>
      </c>
      <c r="BB140" s="174">
        <v>0</v>
      </c>
    </row>
    <row r="141" spans="1:54" hidden="1" x14ac:dyDescent="0.25">
      <c r="A141" s="1240" t="s">
        <v>17</v>
      </c>
      <c r="B141" s="1145"/>
      <c r="C141" s="1240" t="s">
        <v>290</v>
      </c>
      <c r="D141" s="1145"/>
      <c r="E141" s="1240" t="s">
        <v>288</v>
      </c>
      <c r="F141" s="1145"/>
      <c r="G141" s="1240" t="s">
        <v>291</v>
      </c>
      <c r="H141" s="1145"/>
      <c r="I141" s="1240" t="s">
        <v>296</v>
      </c>
      <c r="J141" s="1145"/>
      <c r="K141" s="1145"/>
      <c r="L141" s="1240" t="s">
        <v>83</v>
      </c>
      <c r="M141" s="1145"/>
      <c r="N141" s="1145"/>
      <c r="O141" s="1240"/>
      <c r="P141" s="1145"/>
      <c r="Q141" s="1240"/>
      <c r="R141" s="1145"/>
      <c r="S141" s="1239" t="s">
        <v>84</v>
      </c>
      <c r="T141" s="1145"/>
      <c r="U141" s="1145"/>
      <c r="V141" s="1145"/>
      <c r="W141" s="1145"/>
      <c r="X141" s="1145"/>
      <c r="Y141" s="1145"/>
      <c r="Z141" s="1145"/>
      <c r="AA141" s="1240" t="s">
        <v>281</v>
      </c>
      <c r="AB141" s="1145"/>
      <c r="AC141" s="1145"/>
      <c r="AD141" s="1145"/>
      <c r="AE141" s="1145"/>
      <c r="AF141" s="1240" t="s">
        <v>282</v>
      </c>
      <c r="AG141" s="1145"/>
      <c r="AH141" s="1145"/>
      <c r="AI141" s="172" t="s">
        <v>68</v>
      </c>
      <c r="AJ141" s="1241" t="s">
        <v>283</v>
      </c>
      <c r="AK141" s="1145"/>
      <c r="AL141" s="1145"/>
      <c r="AM141" s="1145"/>
      <c r="AN141" s="1145"/>
      <c r="AO141" s="1145"/>
      <c r="AP141" s="173">
        <v>511776411</v>
      </c>
      <c r="AQ141" s="174">
        <v>0</v>
      </c>
      <c r="AR141" s="174">
        <v>0</v>
      </c>
      <c r="AS141" s="174">
        <v>0</v>
      </c>
      <c r="AT141" s="174">
        <v>0</v>
      </c>
      <c r="AU141" s="174">
        <v>0</v>
      </c>
      <c r="AV141" s="789">
        <v>0</v>
      </c>
      <c r="AW141" s="174">
        <v>0</v>
      </c>
      <c r="AX141" s="174">
        <v>0</v>
      </c>
      <c r="AY141" s="174">
        <v>0</v>
      </c>
      <c r="AZ141" s="174">
        <v>0</v>
      </c>
      <c r="BA141" s="174">
        <v>0</v>
      </c>
      <c r="BB141" s="174">
        <v>0</v>
      </c>
    </row>
    <row r="142" spans="1:54" s="281" customFormat="1" hidden="1" x14ac:dyDescent="0.25">
      <c r="A142" s="1251" t="s">
        <v>17</v>
      </c>
      <c r="B142" s="1250"/>
      <c r="C142" s="1251" t="s">
        <v>290</v>
      </c>
      <c r="D142" s="1250"/>
      <c r="E142" s="1251" t="s">
        <v>288</v>
      </c>
      <c r="F142" s="1250"/>
      <c r="G142" s="1251" t="s">
        <v>291</v>
      </c>
      <c r="H142" s="1250"/>
      <c r="I142" s="1251" t="s">
        <v>68</v>
      </c>
      <c r="J142" s="1250"/>
      <c r="K142" s="1250"/>
      <c r="L142" s="1251"/>
      <c r="M142" s="1250"/>
      <c r="N142" s="1250"/>
      <c r="O142" s="1251"/>
      <c r="P142" s="1250"/>
      <c r="Q142" s="1251"/>
      <c r="R142" s="1250"/>
      <c r="S142" s="1249" t="s">
        <v>234</v>
      </c>
      <c r="T142" s="1250"/>
      <c r="U142" s="1250"/>
      <c r="V142" s="1250"/>
      <c r="W142" s="1250"/>
      <c r="X142" s="1250"/>
      <c r="Y142" s="1250"/>
      <c r="Z142" s="1250"/>
      <c r="AA142" s="1251" t="s">
        <v>281</v>
      </c>
      <c r="AB142" s="1250"/>
      <c r="AC142" s="1250"/>
      <c r="AD142" s="1250"/>
      <c r="AE142" s="1250"/>
      <c r="AF142" s="1251" t="s">
        <v>282</v>
      </c>
      <c r="AG142" s="1250"/>
      <c r="AH142" s="1250"/>
      <c r="AI142" s="791" t="s">
        <v>68</v>
      </c>
      <c r="AJ142" s="1252" t="s">
        <v>283</v>
      </c>
      <c r="AK142" s="1250"/>
      <c r="AL142" s="1250"/>
      <c r="AM142" s="1250"/>
      <c r="AN142" s="1250"/>
      <c r="AO142" s="1250"/>
      <c r="AP142" s="787">
        <v>1603139548</v>
      </c>
      <c r="AQ142" s="788">
        <v>0</v>
      </c>
      <c r="AR142" s="787">
        <v>325840661</v>
      </c>
      <c r="AS142" s="788">
        <v>0</v>
      </c>
      <c r="AT142" s="788">
        <v>0</v>
      </c>
      <c r="AU142" s="788">
        <v>0</v>
      </c>
      <c r="AV142" s="787">
        <v>100971611</v>
      </c>
      <c r="AW142" s="787">
        <v>-100971611</v>
      </c>
      <c r="AX142" s="787">
        <v>100971611</v>
      </c>
      <c r="AY142" s="788">
        <v>0</v>
      </c>
      <c r="AZ142" s="787">
        <v>100971611</v>
      </c>
      <c r="BA142" s="788">
        <v>0</v>
      </c>
      <c r="BB142" s="788">
        <v>0</v>
      </c>
    </row>
    <row r="143" spans="1:54" hidden="1" x14ac:dyDescent="0.25">
      <c r="A143" s="1240" t="s">
        <v>17</v>
      </c>
      <c r="B143" s="1145"/>
      <c r="C143" s="1240" t="s">
        <v>290</v>
      </c>
      <c r="D143" s="1145"/>
      <c r="E143" s="1240" t="s">
        <v>288</v>
      </c>
      <c r="F143" s="1145"/>
      <c r="G143" s="1240" t="s">
        <v>291</v>
      </c>
      <c r="H143" s="1145"/>
      <c r="I143" s="1240" t="s">
        <v>68</v>
      </c>
      <c r="J143" s="1145"/>
      <c r="K143" s="1145"/>
      <c r="L143" s="1240" t="s">
        <v>287</v>
      </c>
      <c r="M143" s="1145"/>
      <c r="N143" s="1145"/>
      <c r="O143" s="1240"/>
      <c r="P143" s="1145"/>
      <c r="Q143" s="1240"/>
      <c r="R143" s="1145"/>
      <c r="S143" s="1239" t="s">
        <v>415</v>
      </c>
      <c r="T143" s="1145"/>
      <c r="U143" s="1145"/>
      <c r="V143" s="1145"/>
      <c r="W143" s="1145"/>
      <c r="X143" s="1145"/>
      <c r="Y143" s="1145"/>
      <c r="Z143" s="1145"/>
      <c r="AA143" s="1240" t="s">
        <v>281</v>
      </c>
      <c r="AB143" s="1145"/>
      <c r="AC143" s="1145"/>
      <c r="AD143" s="1145"/>
      <c r="AE143" s="1145"/>
      <c r="AF143" s="1240" t="s">
        <v>282</v>
      </c>
      <c r="AG143" s="1145"/>
      <c r="AH143" s="1145"/>
      <c r="AI143" s="172" t="s">
        <v>68</v>
      </c>
      <c r="AJ143" s="1241" t="s">
        <v>283</v>
      </c>
      <c r="AK143" s="1145"/>
      <c r="AL143" s="1145"/>
      <c r="AM143" s="1145"/>
      <c r="AN143" s="1145"/>
      <c r="AO143" s="1145"/>
      <c r="AP143" s="173">
        <v>400000000</v>
      </c>
      <c r="AQ143" s="174">
        <v>0</v>
      </c>
      <c r="AR143" s="173">
        <v>304800000</v>
      </c>
      <c r="AS143" s="174">
        <v>0</v>
      </c>
      <c r="AT143" s="174">
        <v>0</v>
      </c>
      <c r="AU143" s="174">
        <v>0</v>
      </c>
      <c r="AV143" s="789">
        <v>0</v>
      </c>
      <c r="AW143" s="174">
        <v>0</v>
      </c>
      <c r="AX143" s="174">
        <v>0</v>
      </c>
      <c r="AY143" s="174">
        <v>0</v>
      </c>
      <c r="AZ143" s="174">
        <v>0</v>
      </c>
      <c r="BA143" s="174">
        <v>0</v>
      </c>
      <c r="BB143" s="174">
        <v>0</v>
      </c>
    </row>
    <row r="144" spans="1:54" hidden="1" x14ac:dyDescent="0.25">
      <c r="A144" s="1240" t="s">
        <v>17</v>
      </c>
      <c r="B144" s="1145"/>
      <c r="C144" s="1240" t="s">
        <v>290</v>
      </c>
      <c r="D144" s="1145"/>
      <c r="E144" s="1240" t="s">
        <v>288</v>
      </c>
      <c r="F144" s="1145"/>
      <c r="G144" s="1240" t="s">
        <v>291</v>
      </c>
      <c r="H144" s="1145"/>
      <c r="I144" s="1240" t="s">
        <v>68</v>
      </c>
      <c r="J144" s="1145"/>
      <c r="K144" s="1145"/>
      <c r="L144" s="1240" t="s">
        <v>290</v>
      </c>
      <c r="M144" s="1145"/>
      <c r="N144" s="1145"/>
      <c r="O144" s="1240"/>
      <c r="P144" s="1145"/>
      <c r="Q144" s="1240"/>
      <c r="R144" s="1145"/>
      <c r="S144" s="1239" t="s">
        <v>85</v>
      </c>
      <c r="T144" s="1145"/>
      <c r="U144" s="1145"/>
      <c r="V144" s="1145"/>
      <c r="W144" s="1145"/>
      <c r="X144" s="1145"/>
      <c r="Y144" s="1145"/>
      <c r="Z144" s="1145"/>
      <c r="AA144" s="1240" t="s">
        <v>281</v>
      </c>
      <c r="AB144" s="1145"/>
      <c r="AC144" s="1145"/>
      <c r="AD144" s="1145"/>
      <c r="AE144" s="1145"/>
      <c r="AF144" s="1240" t="s">
        <v>282</v>
      </c>
      <c r="AG144" s="1145"/>
      <c r="AH144" s="1145"/>
      <c r="AI144" s="172" t="s">
        <v>68</v>
      </c>
      <c r="AJ144" s="1241" t="s">
        <v>283</v>
      </c>
      <c r="AK144" s="1145"/>
      <c r="AL144" s="1145"/>
      <c r="AM144" s="1145"/>
      <c r="AN144" s="1145"/>
      <c r="AO144" s="1145"/>
      <c r="AP144" s="173">
        <v>1203139548</v>
      </c>
      <c r="AQ144" s="174">
        <v>0</v>
      </c>
      <c r="AR144" s="173">
        <v>21040661</v>
      </c>
      <c r="AS144" s="174">
        <v>0</v>
      </c>
      <c r="AT144" s="174">
        <v>0</v>
      </c>
      <c r="AU144" s="174">
        <v>0</v>
      </c>
      <c r="AV144" s="790">
        <v>100971611</v>
      </c>
      <c r="AW144" s="173">
        <v>-100971611</v>
      </c>
      <c r="AX144" s="173">
        <v>100971611</v>
      </c>
      <c r="AY144" s="174">
        <v>0</v>
      </c>
      <c r="AZ144" s="173">
        <v>100971611</v>
      </c>
      <c r="BA144" s="174">
        <v>0</v>
      </c>
      <c r="BB144" s="174">
        <v>0</v>
      </c>
    </row>
    <row r="145" spans="1:54" s="281" customFormat="1" hidden="1" x14ac:dyDescent="0.25">
      <c r="A145" s="1251" t="s">
        <v>17</v>
      </c>
      <c r="B145" s="1250"/>
      <c r="C145" s="1251" t="s">
        <v>290</v>
      </c>
      <c r="D145" s="1250"/>
      <c r="E145" s="1251" t="s">
        <v>288</v>
      </c>
      <c r="F145" s="1250"/>
      <c r="G145" s="1251" t="s">
        <v>291</v>
      </c>
      <c r="H145" s="1250"/>
      <c r="I145" s="1251" t="s">
        <v>83</v>
      </c>
      <c r="J145" s="1250"/>
      <c r="K145" s="1250"/>
      <c r="L145" s="1251"/>
      <c r="M145" s="1250"/>
      <c r="N145" s="1250"/>
      <c r="O145" s="1251"/>
      <c r="P145" s="1250"/>
      <c r="Q145" s="1251"/>
      <c r="R145" s="1250"/>
      <c r="S145" s="1249" t="s">
        <v>235</v>
      </c>
      <c r="T145" s="1250"/>
      <c r="U145" s="1250"/>
      <c r="V145" s="1250"/>
      <c r="W145" s="1250"/>
      <c r="X145" s="1250"/>
      <c r="Y145" s="1250"/>
      <c r="Z145" s="1250"/>
      <c r="AA145" s="1251" t="s">
        <v>281</v>
      </c>
      <c r="AB145" s="1250"/>
      <c r="AC145" s="1250"/>
      <c r="AD145" s="1250"/>
      <c r="AE145" s="1250"/>
      <c r="AF145" s="1251" t="s">
        <v>282</v>
      </c>
      <c r="AG145" s="1250"/>
      <c r="AH145" s="1250"/>
      <c r="AI145" s="791" t="s">
        <v>68</v>
      </c>
      <c r="AJ145" s="1252" t="s">
        <v>283</v>
      </c>
      <c r="AK145" s="1250"/>
      <c r="AL145" s="1250"/>
      <c r="AM145" s="1250"/>
      <c r="AN145" s="1250"/>
      <c r="AO145" s="1250"/>
      <c r="AP145" s="787">
        <v>418000000</v>
      </c>
      <c r="AQ145" s="788">
        <v>0</v>
      </c>
      <c r="AR145" s="788">
        <v>857</v>
      </c>
      <c r="AS145" s="788">
        <v>0</v>
      </c>
      <c r="AT145" s="787">
        <v>110349634</v>
      </c>
      <c r="AU145" s="787">
        <v>-110349634</v>
      </c>
      <c r="AV145" s="787">
        <v>29915401</v>
      </c>
      <c r="AW145" s="787">
        <v>80434233</v>
      </c>
      <c r="AX145" s="787">
        <v>29513111</v>
      </c>
      <c r="AY145" s="787">
        <v>402290</v>
      </c>
      <c r="AZ145" s="787">
        <v>29513111</v>
      </c>
      <c r="BA145" s="788">
        <v>0</v>
      </c>
      <c r="BB145" s="787">
        <v>2964100</v>
      </c>
    </row>
    <row r="146" spans="1:54" s="281" customFormat="1" hidden="1" x14ac:dyDescent="0.25">
      <c r="A146" s="1251" t="s">
        <v>17</v>
      </c>
      <c r="B146" s="1250"/>
      <c r="C146" s="1251" t="s">
        <v>290</v>
      </c>
      <c r="D146" s="1250"/>
      <c r="E146" s="1251" t="s">
        <v>288</v>
      </c>
      <c r="F146" s="1250"/>
      <c r="G146" s="1251" t="s">
        <v>291</v>
      </c>
      <c r="H146" s="1250"/>
      <c r="I146" s="1251" t="s">
        <v>83</v>
      </c>
      <c r="J146" s="1250"/>
      <c r="K146" s="1250"/>
      <c r="L146" s="1251"/>
      <c r="M146" s="1250"/>
      <c r="N146" s="1250"/>
      <c r="O146" s="1251"/>
      <c r="P146" s="1250"/>
      <c r="Q146" s="1251"/>
      <c r="R146" s="1250"/>
      <c r="S146" s="1249" t="s">
        <v>235</v>
      </c>
      <c r="T146" s="1250"/>
      <c r="U146" s="1250"/>
      <c r="V146" s="1250"/>
      <c r="W146" s="1250"/>
      <c r="X146" s="1250"/>
      <c r="Y146" s="1250"/>
      <c r="Z146" s="1250"/>
      <c r="AA146" s="1251" t="s">
        <v>281</v>
      </c>
      <c r="AB146" s="1250"/>
      <c r="AC146" s="1250"/>
      <c r="AD146" s="1250"/>
      <c r="AE146" s="1250"/>
      <c r="AF146" s="1251" t="s">
        <v>282</v>
      </c>
      <c r="AG146" s="1250"/>
      <c r="AH146" s="1250"/>
      <c r="AI146" s="791" t="s">
        <v>311</v>
      </c>
      <c r="AJ146" s="1252" t="s">
        <v>329</v>
      </c>
      <c r="AK146" s="1250"/>
      <c r="AL146" s="1250"/>
      <c r="AM146" s="1250"/>
      <c r="AN146" s="1250"/>
      <c r="AO146" s="1250"/>
      <c r="AP146" s="787">
        <v>550000000</v>
      </c>
      <c r="AQ146" s="788">
        <v>0</v>
      </c>
      <c r="AR146" s="788">
        <v>0</v>
      </c>
      <c r="AS146" s="788">
        <v>0</v>
      </c>
      <c r="AT146" s="787">
        <v>49979392</v>
      </c>
      <c r="AU146" s="787">
        <v>-49979392</v>
      </c>
      <c r="AV146" s="787">
        <v>88988689</v>
      </c>
      <c r="AW146" s="787">
        <v>-39009297</v>
      </c>
      <c r="AX146" s="787">
        <v>116244582</v>
      </c>
      <c r="AY146" s="787">
        <v>-27255893</v>
      </c>
      <c r="AZ146" s="787">
        <v>116244582</v>
      </c>
      <c r="BA146" s="788">
        <v>0</v>
      </c>
      <c r="BB146" s="788">
        <v>0</v>
      </c>
    </row>
    <row r="147" spans="1:54" hidden="1" x14ac:dyDescent="0.25">
      <c r="A147" s="1240" t="s">
        <v>17</v>
      </c>
      <c r="B147" s="1145"/>
      <c r="C147" s="1240" t="s">
        <v>290</v>
      </c>
      <c r="D147" s="1145"/>
      <c r="E147" s="1240" t="s">
        <v>288</v>
      </c>
      <c r="F147" s="1145"/>
      <c r="G147" s="1240" t="s">
        <v>291</v>
      </c>
      <c r="H147" s="1145"/>
      <c r="I147" s="1240" t="s">
        <v>83</v>
      </c>
      <c r="J147" s="1145"/>
      <c r="K147" s="1145"/>
      <c r="L147" s="1240" t="s">
        <v>287</v>
      </c>
      <c r="M147" s="1145"/>
      <c r="N147" s="1145"/>
      <c r="O147" s="1240"/>
      <c r="P147" s="1145"/>
      <c r="Q147" s="1240"/>
      <c r="R147" s="1145"/>
      <c r="S147" s="1239" t="s">
        <v>86</v>
      </c>
      <c r="T147" s="1145"/>
      <c r="U147" s="1145"/>
      <c r="V147" s="1145"/>
      <c r="W147" s="1145"/>
      <c r="X147" s="1145"/>
      <c r="Y147" s="1145"/>
      <c r="Z147" s="1145"/>
      <c r="AA147" s="1240" t="s">
        <v>281</v>
      </c>
      <c r="AB147" s="1145"/>
      <c r="AC147" s="1145"/>
      <c r="AD147" s="1145"/>
      <c r="AE147" s="1145"/>
      <c r="AF147" s="1240" t="s">
        <v>282</v>
      </c>
      <c r="AG147" s="1145"/>
      <c r="AH147" s="1145"/>
      <c r="AI147" s="172" t="s">
        <v>68</v>
      </c>
      <c r="AJ147" s="1241" t="s">
        <v>283</v>
      </c>
      <c r="AK147" s="1145"/>
      <c r="AL147" s="1145"/>
      <c r="AM147" s="1145"/>
      <c r="AN147" s="1145"/>
      <c r="AO147" s="1145"/>
      <c r="AP147" s="173">
        <v>160000000</v>
      </c>
      <c r="AQ147" s="174">
        <v>0</v>
      </c>
      <c r="AR147" s="174">
        <v>0</v>
      </c>
      <c r="AS147" s="174">
        <v>0</v>
      </c>
      <c r="AT147" s="173">
        <v>884799</v>
      </c>
      <c r="AU147" s="173">
        <v>-884799</v>
      </c>
      <c r="AV147" s="790">
        <v>14719768</v>
      </c>
      <c r="AW147" s="173">
        <v>-13834969</v>
      </c>
      <c r="AX147" s="173">
        <v>19921471</v>
      </c>
      <c r="AY147" s="173">
        <v>-5201703</v>
      </c>
      <c r="AZ147" s="173">
        <v>19921471</v>
      </c>
      <c r="BA147" s="174">
        <v>0</v>
      </c>
      <c r="BB147" s="173">
        <v>2964100</v>
      </c>
    </row>
    <row r="148" spans="1:54" hidden="1" x14ac:dyDescent="0.25">
      <c r="A148" s="1240" t="s">
        <v>17</v>
      </c>
      <c r="B148" s="1145"/>
      <c r="C148" s="1240" t="s">
        <v>290</v>
      </c>
      <c r="D148" s="1145"/>
      <c r="E148" s="1240" t="s">
        <v>288</v>
      </c>
      <c r="F148" s="1145"/>
      <c r="G148" s="1240" t="s">
        <v>291</v>
      </c>
      <c r="H148" s="1145"/>
      <c r="I148" s="1240" t="s">
        <v>83</v>
      </c>
      <c r="J148" s="1145"/>
      <c r="K148" s="1145"/>
      <c r="L148" s="1240" t="s">
        <v>287</v>
      </c>
      <c r="M148" s="1145"/>
      <c r="N148" s="1145"/>
      <c r="O148" s="1240"/>
      <c r="P148" s="1145"/>
      <c r="Q148" s="1240"/>
      <c r="R148" s="1145"/>
      <c r="S148" s="1239" t="s">
        <v>86</v>
      </c>
      <c r="T148" s="1145"/>
      <c r="U148" s="1145"/>
      <c r="V148" s="1145"/>
      <c r="W148" s="1145"/>
      <c r="X148" s="1145"/>
      <c r="Y148" s="1145"/>
      <c r="Z148" s="1145"/>
      <c r="AA148" s="1240" t="s">
        <v>281</v>
      </c>
      <c r="AB148" s="1145"/>
      <c r="AC148" s="1145"/>
      <c r="AD148" s="1145"/>
      <c r="AE148" s="1145"/>
      <c r="AF148" s="1240" t="s">
        <v>282</v>
      </c>
      <c r="AG148" s="1145"/>
      <c r="AH148" s="1145"/>
      <c r="AI148" s="172" t="s">
        <v>311</v>
      </c>
      <c r="AJ148" s="1241" t="s">
        <v>329</v>
      </c>
      <c r="AK148" s="1145"/>
      <c r="AL148" s="1145"/>
      <c r="AM148" s="1145"/>
      <c r="AN148" s="1145"/>
      <c r="AO148" s="1145"/>
      <c r="AP148" s="173">
        <v>50000000</v>
      </c>
      <c r="AQ148" s="174">
        <v>0</v>
      </c>
      <c r="AR148" s="174">
        <v>0</v>
      </c>
      <c r="AS148" s="174">
        <v>0</v>
      </c>
      <c r="AT148" s="174">
        <v>0</v>
      </c>
      <c r="AU148" s="174">
        <v>0</v>
      </c>
      <c r="AV148" s="790">
        <v>11622866</v>
      </c>
      <c r="AW148" s="173">
        <v>-11622866</v>
      </c>
      <c r="AX148" s="173">
        <v>11622866</v>
      </c>
      <c r="AY148" s="174">
        <v>0</v>
      </c>
      <c r="AZ148" s="173">
        <v>11622866</v>
      </c>
      <c r="BA148" s="174">
        <v>0</v>
      </c>
      <c r="BB148" s="174">
        <v>0</v>
      </c>
    </row>
    <row r="149" spans="1:54" hidden="1" x14ac:dyDescent="0.25">
      <c r="A149" s="1240" t="s">
        <v>17</v>
      </c>
      <c r="B149" s="1145"/>
      <c r="C149" s="1240" t="s">
        <v>290</v>
      </c>
      <c r="D149" s="1145"/>
      <c r="E149" s="1240" t="s">
        <v>288</v>
      </c>
      <c r="F149" s="1145"/>
      <c r="G149" s="1240" t="s">
        <v>291</v>
      </c>
      <c r="H149" s="1145"/>
      <c r="I149" s="1240" t="s">
        <v>83</v>
      </c>
      <c r="J149" s="1145"/>
      <c r="K149" s="1145"/>
      <c r="L149" s="1240" t="s">
        <v>290</v>
      </c>
      <c r="M149" s="1145"/>
      <c r="N149" s="1145"/>
      <c r="O149" s="1240"/>
      <c r="P149" s="1145"/>
      <c r="Q149" s="1240"/>
      <c r="R149" s="1145"/>
      <c r="S149" s="1239" t="s">
        <v>87</v>
      </c>
      <c r="T149" s="1145"/>
      <c r="U149" s="1145"/>
      <c r="V149" s="1145"/>
      <c r="W149" s="1145"/>
      <c r="X149" s="1145"/>
      <c r="Y149" s="1145"/>
      <c r="Z149" s="1145"/>
      <c r="AA149" s="1240" t="s">
        <v>281</v>
      </c>
      <c r="AB149" s="1145"/>
      <c r="AC149" s="1145"/>
      <c r="AD149" s="1145"/>
      <c r="AE149" s="1145"/>
      <c r="AF149" s="1240" t="s">
        <v>282</v>
      </c>
      <c r="AG149" s="1145"/>
      <c r="AH149" s="1145"/>
      <c r="AI149" s="172" t="s">
        <v>68</v>
      </c>
      <c r="AJ149" s="1241" t="s">
        <v>283</v>
      </c>
      <c r="AK149" s="1145"/>
      <c r="AL149" s="1145"/>
      <c r="AM149" s="1145"/>
      <c r="AN149" s="1145"/>
      <c r="AO149" s="1145"/>
      <c r="AP149" s="173">
        <v>258000000</v>
      </c>
      <c r="AQ149" s="174">
        <v>0</v>
      </c>
      <c r="AR149" s="174">
        <v>857</v>
      </c>
      <c r="AS149" s="174">
        <v>0</v>
      </c>
      <c r="AT149" s="173">
        <v>109464835</v>
      </c>
      <c r="AU149" s="173">
        <v>-109464835</v>
      </c>
      <c r="AV149" s="790">
        <v>15195633</v>
      </c>
      <c r="AW149" s="173">
        <v>94269202</v>
      </c>
      <c r="AX149" s="173">
        <v>9591640</v>
      </c>
      <c r="AY149" s="173">
        <v>5603993</v>
      </c>
      <c r="AZ149" s="173">
        <v>9591640</v>
      </c>
      <c r="BA149" s="174">
        <v>0</v>
      </c>
      <c r="BB149" s="174">
        <v>0</v>
      </c>
    </row>
    <row r="150" spans="1:54" hidden="1" x14ac:dyDescent="0.25">
      <c r="A150" s="1240" t="s">
        <v>17</v>
      </c>
      <c r="B150" s="1145"/>
      <c r="C150" s="1240" t="s">
        <v>290</v>
      </c>
      <c r="D150" s="1145"/>
      <c r="E150" s="1240" t="s">
        <v>288</v>
      </c>
      <c r="F150" s="1145"/>
      <c r="G150" s="1240" t="s">
        <v>291</v>
      </c>
      <c r="H150" s="1145"/>
      <c r="I150" s="1240" t="s">
        <v>83</v>
      </c>
      <c r="J150" s="1145"/>
      <c r="K150" s="1145"/>
      <c r="L150" s="1240" t="s">
        <v>290</v>
      </c>
      <c r="M150" s="1145"/>
      <c r="N150" s="1145"/>
      <c r="O150" s="1240"/>
      <c r="P150" s="1145"/>
      <c r="Q150" s="1240"/>
      <c r="R150" s="1145"/>
      <c r="S150" s="1239" t="s">
        <v>87</v>
      </c>
      <c r="T150" s="1145"/>
      <c r="U150" s="1145"/>
      <c r="V150" s="1145"/>
      <c r="W150" s="1145"/>
      <c r="X150" s="1145"/>
      <c r="Y150" s="1145"/>
      <c r="Z150" s="1145"/>
      <c r="AA150" s="1240" t="s">
        <v>281</v>
      </c>
      <c r="AB150" s="1145"/>
      <c r="AC150" s="1145"/>
      <c r="AD150" s="1145"/>
      <c r="AE150" s="1145"/>
      <c r="AF150" s="1240" t="s">
        <v>282</v>
      </c>
      <c r="AG150" s="1145"/>
      <c r="AH150" s="1145"/>
      <c r="AI150" s="172" t="s">
        <v>311</v>
      </c>
      <c r="AJ150" s="1241" t="s">
        <v>329</v>
      </c>
      <c r="AK150" s="1145"/>
      <c r="AL150" s="1145"/>
      <c r="AM150" s="1145"/>
      <c r="AN150" s="1145"/>
      <c r="AO150" s="1145"/>
      <c r="AP150" s="173">
        <v>500000000</v>
      </c>
      <c r="AQ150" s="174">
        <v>0</v>
      </c>
      <c r="AR150" s="174">
        <v>0</v>
      </c>
      <c r="AS150" s="174">
        <v>0</v>
      </c>
      <c r="AT150" s="173">
        <v>49979392</v>
      </c>
      <c r="AU150" s="173">
        <v>-49979392</v>
      </c>
      <c r="AV150" s="790">
        <v>77365823</v>
      </c>
      <c r="AW150" s="173">
        <v>-27386431</v>
      </c>
      <c r="AX150" s="173">
        <v>104621716</v>
      </c>
      <c r="AY150" s="173">
        <v>-27255893</v>
      </c>
      <c r="AZ150" s="173">
        <v>104621716</v>
      </c>
      <c r="BA150" s="174">
        <v>0</v>
      </c>
      <c r="BB150" s="174">
        <v>0</v>
      </c>
    </row>
    <row r="151" spans="1:54" hidden="1" x14ac:dyDescent="0.25">
      <c r="A151" s="1240" t="s">
        <v>17</v>
      </c>
      <c r="B151" s="1145"/>
      <c r="C151" s="1240" t="s">
        <v>290</v>
      </c>
      <c r="D151" s="1145"/>
      <c r="E151" s="1240" t="s">
        <v>288</v>
      </c>
      <c r="F151" s="1145"/>
      <c r="G151" s="1240" t="s">
        <v>291</v>
      </c>
      <c r="H151" s="1145"/>
      <c r="I151" s="1240" t="s">
        <v>293</v>
      </c>
      <c r="J151" s="1145"/>
      <c r="K151" s="1145"/>
      <c r="L151" s="1240"/>
      <c r="M151" s="1145"/>
      <c r="N151" s="1145"/>
      <c r="O151" s="1240"/>
      <c r="P151" s="1145"/>
      <c r="Q151" s="1240"/>
      <c r="R151" s="1145"/>
      <c r="S151" s="1239" t="s">
        <v>416</v>
      </c>
      <c r="T151" s="1145"/>
      <c r="U151" s="1145"/>
      <c r="V151" s="1145"/>
      <c r="W151" s="1145"/>
      <c r="X151" s="1145"/>
      <c r="Y151" s="1145"/>
      <c r="Z151" s="1145"/>
      <c r="AA151" s="1240" t="s">
        <v>281</v>
      </c>
      <c r="AB151" s="1145"/>
      <c r="AC151" s="1145"/>
      <c r="AD151" s="1145"/>
      <c r="AE151" s="1145"/>
      <c r="AF151" s="1240" t="s">
        <v>282</v>
      </c>
      <c r="AG151" s="1145"/>
      <c r="AH151" s="1145"/>
      <c r="AI151" s="172" t="s">
        <v>68</v>
      </c>
      <c r="AJ151" s="1241" t="s">
        <v>283</v>
      </c>
      <c r="AK151" s="1145"/>
      <c r="AL151" s="1145"/>
      <c r="AM151" s="1145"/>
      <c r="AN151" s="1145"/>
      <c r="AO151" s="1145"/>
      <c r="AP151" s="173">
        <v>2500000</v>
      </c>
      <c r="AQ151" s="173">
        <v>52130</v>
      </c>
      <c r="AR151" s="173">
        <v>1491790</v>
      </c>
      <c r="AS151" s="174">
        <v>0</v>
      </c>
      <c r="AT151" s="173">
        <v>52130</v>
      </c>
      <c r="AU151" s="174">
        <v>0</v>
      </c>
      <c r="AV151" s="790">
        <v>52130</v>
      </c>
      <c r="AW151" s="174">
        <v>0</v>
      </c>
      <c r="AX151" s="173">
        <v>52130</v>
      </c>
      <c r="AY151" s="174">
        <v>0</v>
      </c>
      <c r="AZ151" s="173">
        <v>52130</v>
      </c>
      <c r="BA151" s="174">
        <v>0</v>
      </c>
      <c r="BB151" s="174">
        <v>0</v>
      </c>
    </row>
    <row r="152" spans="1:54" s="281" customFormat="1" hidden="1" x14ac:dyDescent="0.25">
      <c r="A152" s="1251" t="s">
        <v>17</v>
      </c>
      <c r="B152" s="1250"/>
      <c r="C152" s="1251" t="s">
        <v>290</v>
      </c>
      <c r="D152" s="1250"/>
      <c r="E152" s="1251" t="s">
        <v>288</v>
      </c>
      <c r="F152" s="1250"/>
      <c r="G152" s="1251" t="s">
        <v>291</v>
      </c>
      <c r="H152" s="1250"/>
      <c r="I152" s="1251" t="s">
        <v>309</v>
      </c>
      <c r="J152" s="1250"/>
      <c r="K152" s="1250"/>
      <c r="L152" s="1251"/>
      <c r="M152" s="1250"/>
      <c r="N152" s="1250"/>
      <c r="O152" s="1251"/>
      <c r="P152" s="1250"/>
      <c r="Q152" s="1251"/>
      <c r="R152" s="1250"/>
      <c r="S152" s="1249" t="s">
        <v>314</v>
      </c>
      <c r="T152" s="1250"/>
      <c r="U152" s="1250"/>
      <c r="V152" s="1250"/>
      <c r="W152" s="1250"/>
      <c r="X152" s="1250"/>
      <c r="Y152" s="1250"/>
      <c r="Z152" s="1250"/>
      <c r="AA152" s="1251" t="s">
        <v>281</v>
      </c>
      <c r="AB152" s="1250"/>
      <c r="AC152" s="1250"/>
      <c r="AD152" s="1250"/>
      <c r="AE152" s="1250"/>
      <c r="AF152" s="1251" t="s">
        <v>282</v>
      </c>
      <c r="AG152" s="1250"/>
      <c r="AH152" s="1250"/>
      <c r="AI152" s="791" t="s">
        <v>68</v>
      </c>
      <c r="AJ152" s="1252" t="s">
        <v>283</v>
      </c>
      <c r="AK152" s="1250"/>
      <c r="AL152" s="1250"/>
      <c r="AM152" s="1250"/>
      <c r="AN152" s="1250"/>
      <c r="AO152" s="1250"/>
      <c r="AP152" s="787">
        <v>99950578</v>
      </c>
      <c r="AQ152" s="787">
        <v>28024458</v>
      </c>
      <c r="AR152" s="787">
        <v>606120</v>
      </c>
      <c r="AS152" s="788">
        <v>0</v>
      </c>
      <c r="AT152" s="788">
        <v>0</v>
      </c>
      <c r="AU152" s="787">
        <v>28024458</v>
      </c>
      <c r="AV152" s="788">
        <v>0</v>
      </c>
      <c r="AW152" s="788">
        <v>0</v>
      </c>
      <c r="AX152" s="788">
        <v>0</v>
      </c>
      <c r="AY152" s="788">
        <v>0</v>
      </c>
      <c r="AZ152" s="788">
        <v>0</v>
      </c>
      <c r="BA152" s="788">
        <v>0</v>
      </c>
      <c r="BB152" s="788">
        <v>0</v>
      </c>
    </row>
    <row r="153" spans="1:54" s="281" customFormat="1" hidden="1" x14ac:dyDescent="0.25">
      <c r="A153" s="1251" t="s">
        <v>17</v>
      </c>
      <c r="B153" s="1250"/>
      <c r="C153" s="1251" t="s">
        <v>290</v>
      </c>
      <c r="D153" s="1250"/>
      <c r="E153" s="1251" t="s">
        <v>288</v>
      </c>
      <c r="F153" s="1250"/>
      <c r="G153" s="1251" t="s">
        <v>291</v>
      </c>
      <c r="H153" s="1250"/>
      <c r="I153" s="1251" t="s">
        <v>309</v>
      </c>
      <c r="J153" s="1250"/>
      <c r="K153" s="1250"/>
      <c r="L153" s="1251"/>
      <c r="M153" s="1250"/>
      <c r="N153" s="1250"/>
      <c r="O153" s="1251"/>
      <c r="P153" s="1250"/>
      <c r="Q153" s="1251"/>
      <c r="R153" s="1250"/>
      <c r="S153" s="1249" t="s">
        <v>314</v>
      </c>
      <c r="T153" s="1250"/>
      <c r="U153" s="1250"/>
      <c r="V153" s="1250"/>
      <c r="W153" s="1250"/>
      <c r="X153" s="1250"/>
      <c r="Y153" s="1250"/>
      <c r="Z153" s="1250"/>
      <c r="AA153" s="1251" t="s">
        <v>281</v>
      </c>
      <c r="AB153" s="1250"/>
      <c r="AC153" s="1250"/>
      <c r="AD153" s="1250"/>
      <c r="AE153" s="1250"/>
      <c r="AF153" s="1251" t="s">
        <v>282</v>
      </c>
      <c r="AG153" s="1250"/>
      <c r="AH153" s="1250"/>
      <c r="AI153" s="791" t="s">
        <v>311</v>
      </c>
      <c r="AJ153" s="1252" t="s">
        <v>329</v>
      </c>
      <c r="AK153" s="1250"/>
      <c r="AL153" s="1250"/>
      <c r="AM153" s="1250"/>
      <c r="AN153" s="1250"/>
      <c r="AO153" s="1250"/>
      <c r="AP153" s="787">
        <v>120000000</v>
      </c>
      <c r="AQ153" s="787">
        <v>90000000</v>
      </c>
      <c r="AR153" s="788">
        <v>0</v>
      </c>
      <c r="AS153" s="788">
        <v>0</v>
      </c>
      <c r="AT153" s="788">
        <v>0</v>
      </c>
      <c r="AU153" s="787">
        <v>90000000</v>
      </c>
      <c r="AV153" s="788">
        <v>0</v>
      </c>
      <c r="AW153" s="788">
        <v>0</v>
      </c>
      <c r="AX153" s="788">
        <v>0</v>
      </c>
      <c r="AY153" s="788">
        <v>0</v>
      </c>
      <c r="AZ153" s="788">
        <v>0</v>
      </c>
      <c r="BA153" s="788">
        <v>0</v>
      </c>
      <c r="BB153" s="788">
        <v>0</v>
      </c>
    </row>
    <row r="154" spans="1:54" hidden="1" x14ac:dyDescent="0.25">
      <c r="A154" s="1240" t="s">
        <v>17</v>
      </c>
      <c r="B154" s="1145"/>
      <c r="C154" s="1240" t="s">
        <v>290</v>
      </c>
      <c r="D154" s="1145"/>
      <c r="E154" s="1240" t="s">
        <v>288</v>
      </c>
      <c r="F154" s="1145"/>
      <c r="G154" s="1240" t="s">
        <v>291</v>
      </c>
      <c r="H154" s="1145"/>
      <c r="I154" s="1240" t="s">
        <v>309</v>
      </c>
      <c r="J154" s="1145"/>
      <c r="K154" s="1145"/>
      <c r="L154" s="1240" t="s">
        <v>287</v>
      </c>
      <c r="M154" s="1145"/>
      <c r="N154" s="1145"/>
      <c r="O154" s="1240"/>
      <c r="P154" s="1145"/>
      <c r="Q154" s="1240"/>
      <c r="R154" s="1145"/>
      <c r="S154" s="1239" t="s">
        <v>88</v>
      </c>
      <c r="T154" s="1145"/>
      <c r="U154" s="1145"/>
      <c r="V154" s="1145"/>
      <c r="W154" s="1145"/>
      <c r="X154" s="1145"/>
      <c r="Y154" s="1145"/>
      <c r="Z154" s="1145"/>
      <c r="AA154" s="1240" t="s">
        <v>281</v>
      </c>
      <c r="AB154" s="1145"/>
      <c r="AC154" s="1145"/>
      <c r="AD154" s="1145"/>
      <c r="AE154" s="1145"/>
      <c r="AF154" s="1240" t="s">
        <v>282</v>
      </c>
      <c r="AG154" s="1145"/>
      <c r="AH154" s="1145"/>
      <c r="AI154" s="172" t="s">
        <v>68</v>
      </c>
      <c r="AJ154" s="1241" t="s">
        <v>283</v>
      </c>
      <c r="AK154" s="1145"/>
      <c r="AL154" s="1145"/>
      <c r="AM154" s="1145"/>
      <c r="AN154" s="1145"/>
      <c r="AO154" s="1145"/>
      <c r="AP154" s="173">
        <v>16630578</v>
      </c>
      <c r="AQ154" s="173">
        <v>11380578</v>
      </c>
      <c r="AR154" s="174">
        <v>0</v>
      </c>
      <c r="AS154" s="174">
        <v>0</v>
      </c>
      <c r="AT154" s="174">
        <v>0</v>
      </c>
      <c r="AU154" s="173">
        <v>11380578</v>
      </c>
      <c r="AV154" s="789">
        <v>0</v>
      </c>
      <c r="AW154" s="174">
        <v>0</v>
      </c>
      <c r="AX154" s="174">
        <v>0</v>
      </c>
      <c r="AY154" s="174">
        <v>0</v>
      </c>
      <c r="AZ154" s="174">
        <v>0</v>
      </c>
      <c r="BA154" s="174">
        <v>0</v>
      </c>
      <c r="BB154" s="174">
        <v>0</v>
      </c>
    </row>
    <row r="155" spans="1:54" hidden="1" x14ac:dyDescent="0.25">
      <c r="A155" s="1240" t="s">
        <v>17</v>
      </c>
      <c r="B155" s="1145"/>
      <c r="C155" s="1240" t="s">
        <v>290</v>
      </c>
      <c r="D155" s="1145"/>
      <c r="E155" s="1240" t="s">
        <v>288</v>
      </c>
      <c r="F155" s="1145"/>
      <c r="G155" s="1240" t="s">
        <v>291</v>
      </c>
      <c r="H155" s="1145"/>
      <c r="I155" s="1240" t="s">
        <v>309</v>
      </c>
      <c r="J155" s="1145"/>
      <c r="K155" s="1145"/>
      <c r="L155" s="1240" t="s">
        <v>287</v>
      </c>
      <c r="M155" s="1145"/>
      <c r="N155" s="1145"/>
      <c r="O155" s="1240"/>
      <c r="P155" s="1145"/>
      <c r="Q155" s="1240"/>
      <c r="R155" s="1145"/>
      <c r="S155" s="1239" t="s">
        <v>88</v>
      </c>
      <c r="T155" s="1145"/>
      <c r="U155" s="1145"/>
      <c r="V155" s="1145"/>
      <c r="W155" s="1145"/>
      <c r="X155" s="1145"/>
      <c r="Y155" s="1145"/>
      <c r="Z155" s="1145"/>
      <c r="AA155" s="1240" t="s">
        <v>281</v>
      </c>
      <c r="AB155" s="1145"/>
      <c r="AC155" s="1145"/>
      <c r="AD155" s="1145"/>
      <c r="AE155" s="1145"/>
      <c r="AF155" s="1240" t="s">
        <v>282</v>
      </c>
      <c r="AG155" s="1145"/>
      <c r="AH155" s="1145"/>
      <c r="AI155" s="172" t="s">
        <v>311</v>
      </c>
      <c r="AJ155" s="1241" t="s">
        <v>329</v>
      </c>
      <c r="AK155" s="1145"/>
      <c r="AL155" s="1145"/>
      <c r="AM155" s="1145"/>
      <c r="AN155" s="1145"/>
      <c r="AO155" s="1145"/>
      <c r="AP155" s="173">
        <v>30000000</v>
      </c>
      <c r="AQ155" s="174">
        <v>0</v>
      </c>
      <c r="AR155" s="174">
        <v>0</v>
      </c>
      <c r="AS155" s="174">
        <v>0</v>
      </c>
      <c r="AT155" s="174">
        <v>0</v>
      </c>
      <c r="AU155" s="174">
        <v>0</v>
      </c>
      <c r="AV155" s="789">
        <v>0</v>
      </c>
      <c r="AW155" s="174">
        <v>0</v>
      </c>
      <c r="AX155" s="174">
        <v>0</v>
      </c>
      <c r="AY155" s="174">
        <v>0</v>
      </c>
      <c r="AZ155" s="174">
        <v>0</v>
      </c>
      <c r="BA155" s="174">
        <v>0</v>
      </c>
      <c r="BB155" s="174">
        <v>0</v>
      </c>
    </row>
    <row r="156" spans="1:54" hidden="1" x14ac:dyDescent="0.25">
      <c r="A156" s="1240" t="s">
        <v>17</v>
      </c>
      <c r="B156" s="1145"/>
      <c r="C156" s="1240" t="s">
        <v>290</v>
      </c>
      <c r="D156" s="1145"/>
      <c r="E156" s="1240" t="s">
        <v>288</v>
      </c>
      <c r="F156" s="1145"/>
      <c r="G156" s="1240" t="s">
        <v>291</v>
      </c>
      <c r="H156" s="1145"/>
      <c r="I156" s="1240" t="s">
        <v>309</v>
      </c>
      <c r="J156" s="1145"/>
      <c r="K156" s="1145"/>
      <c r="L156" s="1240" t="s">
        <v>291</v>
      </c>
      <c r="M156" s="1145"/>
      <c r="N156" s="1145"/>
      <c r="O156" s="1240"/>
      <c r="P156" s="1145"/>
      <c r="Q156" s="1240"/>
      <c r="R156" s="1145"/>
      <c r="S156" s="1239" t="s">
        <v>89</v>
      </c>
      <c r="T156" s="1145"/>
      <c r="U156" s="1145"/>
      <c r="V156" s="1145"/>
      <c r="W156" s="1145"/>
      <c r="X156" s="1145"/>
      <c r="Y156" s="1145"/>
      <c r="Z156" s="1145"/>
      <c r="AA156" s="1240" t="s">
        <v>281</v>
      </c>
      <c r="AB156" s="1145"/>
      <c r="AC156" s="1145"/>
      <c r="AD156" s="1145"/>
      <c r="AE156" s="1145"/>
      <c r="AF156" s="1240" t="s">
        <v>282</v>
      </c>
      <c r="AG156" s="1145"/>
      <c r="AH156" s="1145"/>
      <c r="AI156" s="172" t="s">
        <v>68</v>
      </c>
      <c r="AJ156" s="1241" t="s">
        <v>283</v>
      </c>
      <c r="AK156" s="1145"/>
      <c r="AL156" s="1145"/>
      <c r="AM156" s="1145"/>
      <c r="AN156" s="1145"/>
      <c r="AO156" s="1145"/>
      <c r="AP156" s="173">
        <v>16643880</v>
      </c>
      <c r="AQ156" s="173">
        <v>16643880</v>
      </c>
      <c r="AR156" s="174">
        <v>0</v>
      </c>
      <c r="AS156" s="174">
        <v>0</v>
      </c>
      <c r="AT156" s="174">
        <v>0</v>
      </c>
      <c r="AU156" s="173">
        <v>16643880</v>
      </c>
      <c r="AV156" s="789">
        <v>0</v>
      </c>
      <c r="AW156" s="174">
        <v>0</v>
      </c>
      <c r="AX156" s="174">
        <v>0</v>
      </c>
      <c r="AY156" s="174">
        <v>0</v>
      </c>
      <c r="AZ156" s="174">
        <v>0</v>
      </c>
      <c r="BA156" s="174">
        <v>0</v>
      </c>
      <c r="BB156" s="174">
        <v>0</v>
      </c>
    </row>
    <row r="157" spans="1:54" hidden="1" x14ac:dyDescent="0.25">
      <c r="A157" s="1240" t="s">
        <v>17</v>
      </c>
      <c r="B157" s="1145"/>
      <c r="C157" s="1240" t="s">
        <v>290</v>
      </c>
      <c r="D157" s="1145"/>
      <c r="E157" s="1240" t="s">
        <v>288</v>
      </c>
      <c r="F157" s="1145"/>
      <c r="G157" s="1240" t="s">
        <v>291</v>
      </c>
      <c r="H157" s="1145"/>
      <c r="I157" s="1240" t="s">
        <v>309</v>
      </c>
      <c r="J157" s="1145"/>
      <c r="K157" s="1145"/>
      <c r="L157" s="1240" t="s">
        <v>291</v>
      </c>
      <c r="M157" s="1145"/>
      <c r="N157" s="1145"/>
      <c r="O157" s="1240"/>
      <c r="P157" s="1145"/>
      <c r="Q157" s="1240"/>
      <c r="R157" s="1145"/>
      <c r="S157" s="1239" t="s">
        <v>89</v>
      </c>
      <c r="T157" s="1145"/>
      <c r="U157" s="1145"/>
      <c r="V157" s="1145"/>
      <c r="W157" s="1145"/>
      <c r="X157" s="1145"/>
      <c r="Y157" s="1145"/>
      <c r="Z157" s="1145"/>
      <c r="AA157" s="1240" t="s">
        <v>281</v>
      </c>
      <c r="AB157" s="1145"/>
      <c r="AC157" s="1145"/>
      <c r="AD157" s="1145"/>
      <c r="AE157" s="1145"/>
      <c r="AF157" s="1240" t="s">
        <v>282</v>
      </c>
      <c r="AG157" s="1145"/>
      <c r="AH157" s="1145"/>
      <c r="AI157" s="172" t="s">
        <v>311</v>
      </c>
      <c r="AJ157" s="1241" t="s">
        <v>329</v>
      </c>
      <c r="AK157" s="1145"/>
      <c r="AL157" s="1145"/>
      <c r="AM157" s="1145"/>
      <c r="AN157" s="1145"/>
      <c r="AO157" s="1145"/>
      <c r="AP157" s="173">
        <v>60000000</v>
      </c>
      <c r="AQ157" s="173">
        <v>60000000</v>
      </c>
      <c r="AR157" s="174">
        <v>0</v>
      </c>
      <c r="AS157" s="174">
        <v>0</v>
      </c>
      <c r="AT157" s="174">
        <v>0</v>
      </c>
      <c r="AU157" s="173">
        <v>60000000</v>
      </c>
      <c r="AV157" s="789">
        <v>0</v>
      </c>
      <c r="AW157" s="174">
        <v>0</v>
      </c>
      <c r="AX157" s="174">
        <v>0</v>
      </c>
      <c r="AY157" s="174">
        <v>0</v>
      </c>
      <c r="AZ157" s="174">
        <v>0</v>
      </c>
      <c r="BA157" s="174">
        <v>0</v>
      </c>
      <c r="BB157" s="174">
        <v>0</v>
      </c>
    </row>
    <row r="158" spans="1:54" hidden="1" x14ac:dyDescent="0.25">
      <c r="A158" s="1240" t="s">
        <v>17</v>
      </c>
      <c r="B158" s="1145"/>
      <c r="C158" s="1240" t="s">
        <v>290</v>
      </c>
      <c r="D158" s="1145"/>
      <c r="E158" s="1240" t="s">
        <v>288</v>
      </c>
      <c r="F158" s="1145"/>
      <c r="G158" s="1240" t="s">
        <v>291</v>
      </c>
      <c r="H158" s="1145"/>
      <c r="I158" s="1240" t="s">
        <v>309</v>
      </c>
      <c r="J158" s="1145"/>
      <c r="K158" s="1145"/>
      <c r="L158" s="1240" t="s">
        <v>292</v>
      </c>
      <c r="M158" s="1145"/>
      <c r="N158" s="1145"/>
      <c r="O158" s="1240"/>
      <c r="P158" s="1145"/>
      <c r="Q158" s="1240"/>
      <c r="R158" s="1145"/>
      <c r="S158" s="1239" t="s">
        <v>90</v>
      </c>
      <c r="T158" s="1145"/>
      <c r="U158" s="1145"/>
      <c r="V158" s="1145"/>
      <c r="W158" s="1145"/>
      <c r="X158" s="1145"/>
      <c r="Y158" s="1145"/>
      <c r="Z158" s="1145"/>
      <c r="AA158" s="1240" t="s">
        <v>281</v>
      </c>
      <c r="AB158" s="1145"/>
      <c r="AC158" s="1145"/>
      <c r="AD158" s="1145"/>
      <c r="AE158" s="1145"/>
      <c r="AF158" s="1240" t="s">
        <v>282</v>
      </c>
      <c r="AG158" s="1145"/>
      <c r="AH158" s="1145"/>
      <c r="AI158" s="172" t="s">
        <v>68</v>
      </c>
      <c r="AJ158" s="1241" t="s">
        <v>283</v>
      </c>
      <c r="AK158" s="1145"/>
      <c r="AL158" s="1145"/>
      <c r="AM158" s="1145"/>
      <c r="AN158" s="1145"/>
      <c r="AO158" s="1145"/>
      <c r="AP158" s="173">
        <v>66070000</v>
      </c>
      <c r="AQ158" s="174">
        <v>0</v>
      </c>
      <c r="AR158" s="174">
        <v>0</v>
      </c>
      <c r="AS158" s="174">
        <v>0</v>
      </c>
      <c r="AT158" s="174">
        <v>0</v>
      </c>
      <c r="AU158" s="174">
        <v>0</v>
      </c>
      <c r="AV158" s="789">
        <v>0</v>
      </c>
      <c r="AW158" s="174">
        <v>0</v>
      </c>
      <c r="AX158" s="174">
        <v>0</v>
      </c>
      <c r="AY158" s="174">
        <v>0</v>
      </c>
      <c r="AZ158" s="174">
        <v>0</v>
      </c>
      <c r="BA158" s="174">
        <v>0</v>
      </c>
      <c r="BB158" s="174">
        <v>0</v>
      </c>
    </row>
    <row r="159" spans="1:54" hidden="1" x14ac:dyDescent="0.25">
      <c r="A159" s="1240" t="s">
        <v>17</v>
      </c>
      <c r="B159" s="1145"/>
      <c r="C159" s="1240" t="s">
        <v>290</v>
      </c>
      <c r="D159" s="1145"/>
      <c r="E159" s="1240" t="s">
        <v>288</v>
      </c>
      <c r="F159" s="1145"/>
      <c r="G159" s="1240" t="s">
        <v>291</v>
      </c>
      <c r="H159" s="1145"/>
      <c r="I159" s="1240" t="s">
        <v>309</v>
      </c>
      <c r="J159" s="1145"/>
      <c r="K159" s="1145"/>
      <c r="L159" s="1240" t="s">
        <v>292</v>
      </c>
      <c r="M159" s="1145"/>
      <c r="N159" s="1145"/>
      <c r="O159" s="1240"/>
      <c r="P159" s="1145"/>
      <c r="Q159" s="1240"/>
      <c r="R159" s="1145"/>
      <c r="S159" s="1239" t="s">
        <v>90</v>
      </c>
      <c r="T159" s="1145"/>
      <c r="U159" s="1145"/>
      <c r="V159" s="1145"/>
      <c r="W159" s="1145"/>
      <c r="X159" s="1145"/>
      <c r="Y159" s="1145"/>
      <c r="Z159" s="1145"/>
      <c r="AA159" s="1240" t="s">
        <v>281</v>
      </c>
      <c r="AB159" s="1145"/>
      <c r="AC159" s="1145"/>
      <c r="AD159" s="1145"/>
      <c r="AE159" s="1145"/>
      <c r="AF159" s="1240" t="s">
        <v>282</v>
      </c>
      <c r="AG159" s="1145"/>
      <c r="AH159" s="1145"/>
      <c r="AI159" s="172" t="s">
        <v>311</v>
      </c>
      <c r="AJ159" s="1241" t="s">
        <v>329</v>
      </c>
      <c r="AK159" s="1145"/>
      <c r="AL159" s="1145"/>
      <c r="AM159" s="1145"/>
      <c r="AN159" s="1145"/>
      <c r="AO159" s="1145"/>
      <c r="AP159" s="173">
        <v>30000000</v>
      </c>
      <c r="AQ159" s="173">
        <v>30000000</v>
      </c>
      <c r="AR159" s="174">
        <v>0</v>
      </c>
      <c r="AS159" s="174">
        <v>0</v>
      </c>
      <c r="AT159" s="174">
        <v>0</v>
      </c>
      <c r="AU159" s="173">
        <v>30000000</v>
      </c>
      <c r="AV159" s="789">
        <v>0</v>
      </c>
      <c r="AW159" s="174">
        <v>0</v>
      </c>
      <c r="AX159" s="174">
        <v>0</v>
      </c>
      <c r="AY159" s="174">
        <v>0</v>
      </c>
      <c r="AZ159" s="174">
        <v>0</v>
      </c>
      <c r="BA159" s="174">
        <v>0</v>
      </c>
      <c r="BB159" s="174">
        <v>0</v>
      </c>
    </row>
    <row r="160" spans="1:54" hidden="1" x14ac:dyDescent="0.25">
      <c r="A160" s="1240" t="s">
        <v>17</v>
      </c>
      <c r="B160" s="1145"/>
      <c r="C160" s="1240" t="s">
        <v>290</v>
      </c>
      <c r="D160" s="1145"/>
      <c r="E160" s="1240" t="s">
        <v>288</v>
      </c>
      <c r="F160" s="1145"/>
      <c r="G160" s="1240" t="s">
        <v>291</v>
      </c>
      <c r="H160" s="1145"/>
      <c r="I160" s="1240" t="s">
        <v>309</v>
      </c>
      <c r="J160" s="1145"/>
      <c r="K160" s="1145"/>
      <c r="L160" s="1240" t="s">
        <v>302</v>
      </c>
      <c r="M160" s="1145"/>
      <c r="N160" s="1145"/>
      <c r="O160" s="1240"/>
      <c r="P160" s="1145"/>
      <c r="Q160" s="1240"/>
      <c r="R160" s="1145"/>
      <c r="S160" s="1239" t="s">
        <v>91</v>
      </c>
      <c r="T160" s="1145"/>
      <c r="U160" s="1145"/>
      <c r="V160" s="1145"/>
      <c r="W160" s="1145"/>
      <c r="X160" s="1145"/>
      <c r="Y160" s="1145"/>
      <c r="Z160" s="1145"/>
      <c r="AA160" s="1240" t="s">
        <v>281</v>
      </c>
      <c r="AB160" s="1145"/>
      <c r="AC160" s="1145"/>
      <c r="AD160" s="1145"/>
      <c r="AE160" s="1145"/>
      <c r="AF160" s="1240" t="s">
        <v>282</v>
      </c>
      <c r="AG160" s="1145"/>
      <c r="AH160" s="1145"/>
      <c r="AI160" s="172" t="s">
        <v>68</v>
      </c>
      <c r="AJ160" s="1241" t="s">
        <v>283</v>
      </c>
      <c r="AK160" s="1145"/>
      <c r="AL160" s="1145"/>
      <c r="AM160" s="1145"/>
      <c r="AN160" s="1145"/>
      <c r="AO160" s="1145"/>
      <c r="AP160" s="173">
        <v>606120</v>
      </c>
      <c r="AQ160" s="174">
        <v>0</v>
      </c>
      <c r="AR160" s="173">
        <v>606120</v>
      </c>
      <c r="AS160" s="174">
        <v>0</v>
      </c>
      <c r="AT160" s="174">
        <v>0</v>
      </c>
      <c r="AU160" s="174">
        <v>0</v>
      </c>
      <c r="AV160" s="789">
        <v>0</v>
      </c>
      <c r="AW160" s="174">
        <v>0</v>
      </c>
      <c r="AX160" s="174">
        <v>0</v>
      </c>
      <c r="AY160" s="174">
        <v>0</v>
      </c>
      <c r="AZ160" s="174">
        <v>0</v>
      </c>
      <c r="BA160" s="174">
        <v>0</v>
      </c>
      <c r="BB160" s="174">
        <v>0</v>
      </c>
    </row>
    <row r="161" spans="1:54" hidden="1" x14ac:dyDescent="0.25">
      <c r="A161" s="1240" t="s">
        <v>17</v>
      </c>
      <c r="B161" s="1145"/>
      <c r="C161" s="1240" t="s">
        <v>290</v>
      </c>
      <c r="D161" s="1145"/>
      <c r="E161" s="1240" t="s">
        <v>288</v>
      </c>
      <c r="F161" s="1145"/>
      <c r="G161" s="1240" t="s">
        <v>291</v>
      </c>
      <c r="H161" s="1145"/>
      <c r="I161" s="1240" t="s">
        <v>309</v>
      </c>
      <c r="J161" s="1145"/>
      <c r="K161" s="1145"/>
      <c r="L161" s="1240" t="s">
        <v>302</v>
      </c>
      <c r="M161" s="1145"/>
      <c r="N161" s="1145"/>
      <c r="O161" s="1240"/>
      <c r="P161" s="1145"/>
      <c r="Q161" s="1240"/>
      <c r="R161" s="1145"/>
      <c r="S161" s="1239" t="s">
        <v>91</v>
      </c>
      <c r="T161" s="1145"/>
      <c r="U161" s="1145"/>
      <c r="V161" s="1145"/>
      <c r="W161" s="1145"/>
      <c r="X161" s="1145"/>
      <c r="Y161" s="1145"/>
      <c r="Z161" s="1145"/>
      <c r="AA161" s="1240" t="s">
        <v>281</v>
      </c>
      <c r="AB161" s="1145"/>
      <c r="AC161" s="1145"/>
      <c r="AD161" s="1145"/>
      <c r="AE161" s="1145"/>
      <c r="AF161" s="1240" t="s">
        <v>282</v>
      </c>
      <c r="AG161" s="1145"/>
      <c r="AH161" s="1145"/>
      <c r="AI161" s="172" t="s">
        <v>311</v>
      </c>
      <c r="AJ161" s="1241" t="s">
        <v>329</v>
      </c>
      <c r="AK161" s="1145"/>
      <c r="AL161" s="1145"/>
      <c r="AM161" s="1145"/>
      <c r="AN161" s="1145"/>
      <c r="AO161" s="1145"/>
      <c r="AP161" s="174">
        <v>0</v>
      </c>
      <c r="AQ161" s="174">
        <v>0</v>
      </c>
      <c r="AR161" s="174">
        <v>0</v>
      </c>
      <c r="AS161" s="174">
        <v>0</v>
      </c>
      <c r="AT161" s="174">
        <v>0</v>
      </c>
      <c r="AU161" s="174">
        <v>0</v>
      </c>
      <c r="AV161" s="789">
        <v>0</v>
      </c>
      <c r="AW161" s="174">
        <v>0</v>
      </c>
      <c r="AX161" s="174">
        <v>0</v>
      </c>
      <c r="AY161" s="174">
        <v>0</v>
      </c>
      <c r="AZ161" s="174">
        <v>0</v>
      </c>
      <c r="BA161" s="174">
        <v>0</v>
      </c>
      <c r="BB161" s="174">
        <v>0</v>
      </c>
    </row>
    <row r="162" spans="1:54" s="281" customFormat="1" hidden="1" x14ac:dyDescent="0.25">
      <c r="A162" s="1251" t="s">
        <v>17</v>
      </c>
      <c r="B162" s="1250"/>
      <c r="C162" s="1251" t="s">
        <v>290</v>
      </c>
      <c r="D162" s="1250"/>
      <c r="E162" s="1251" t="s">
        <v>288</v>
      </c>
      <c r="F162" s="1250"/>
      <c r="G162" s="1251" t="s">
        <v>291</v>
      </c>
      <c r="H162" s="1250"/>
      <c r="I162" s="1251" t="s">
        <v>315</v>
      </c>
      <c r="J162" s="1250"/>
      <c r="K162" s="1250"/>
      <c r="L162" s="1251"/>
      <c r="M162" s="1250"/>
      <c r="N162" s="1250"/>
      <c r="O162" s="1251"/>
      <c r="P162" s="1250"/>
      <c r="Q162" s="1251"/>
      <c r="R162" s="1250"/>
      <c r="S162" s="1249" t="s">
        <v>316</v>
      </c>
      <c r="T162" s="1250"/>
      <c r="U162" s="1250"/>
      <c r="V162" s="1250"/>
      <c r="W162" s="1250"/>
      <c r="X162" s="1250"/>
      <c r="Y162" s="1250"/>
      <c r="Z162" s="1250"/>
      <c r="AA162" s="1251" t="s">
        <v>281</v>
      </c>
      <c r="AB162" s="1250"/>
      <c r="AC162" s="1250"/>
      <c r="AD162" s="1250"/>
      <c r="AE162" s="1250"/>
      <c r="AF162" s="1251" t="s">
        <v>282</v>
      </c>
      <c r="AG162" s="1250"/>
      <c r="AH162" s="1250"/>
      <c r="AI162" s="791" t="s">
        <v>68</v>
      </c>
      <c r="AJ162" s="1252" t="s">
        <v>283</v>
      </c>
      <c r="AK162" s="1250"/>
      <c r="AL162" s="1250"/>
      <c r="AM162" s="1250"/>
      <c r="AN162" s="1250"/>
      <c r="AO162" s="1250"/>
      <c r="AP162" s="787">
        <v>9880000</v>
      </c>
      <c r="AQ162" s="788">
        <v>0</v>
      </c>
      <c r="AR162" s="787">
        <v>9352200</v>
      </c>
      <c r="AS162" s="788">
        <v>0</v>
      </c>
      <c r="AT162" s="788">
        <v>0</v>
      </c>
      <c r="AU162" s="788">
        <v>0</v>
      </c>
      <c r="AV162" s="788">
        <v>0</v>
      </c>
      <c r="AW162" s="788">
        <v>0</v>
      </c>
      <c r="AX162" s="788">
        <v>0</v>
      </c>
      <c r="AY162" s="788">
        <v>0</v>
      </c>
      <c r="AZ162" s="788">
        <v>0</v>
      </c>
      <c r="BA162" s="788">
        <v>0</v>
      </c>
      <c r="BB162" s="788">
        <v>0</v>
      </c>
    </row>
    <row r="163" spans="1:54" hidden="1" x14ac:dyDescent="0.25">
      <c r="A163" s="1240" t="s">
        <v>17</v>
      </c>
      <c r="B163" s="1145"/>
      <c r="C163" s="1240" t="s">
        <v>290</v>
      </c>
      <c r="D163" s="1145"/>
      <c r="E163" s="1240" t="s">
        <v>288</v>
      </c>
      <c r="F163" s="1145"/>
      <c r="G163" s="1240" t="s">
        <v>291</v>
      </c>
      <c r="H163" s="1145"/>
      <c r="I163" s="1240" t="s">
        <v>315</v>
      </c>
      <c r="J163" s="1145"/>
      <c r="K163" s="1145"/>
      <c r="L163" s="1240" t="s">
        <v>294</v>
      </c>
      <c r="M163" s="1145"/>
      <c r="N163" s="1145"/>
      <c r="O163" s="1240"/>
      <c r="P163" s="1145"/>
      <c r="Q163" s="1240"/>
      <c r="R163" s="1145"/>
      <c r="S163" s="1239" t="s">
        <v>186</v>
      </c>
      <c r="T163" s="1145"/>
      <c r="U163" s="1145"/>
      <c r="V163" s="1145"/>
      <c r="W163" s="1145"/>
      <c r="X163" s="1145"/>
      <c r="Y163" s="1145"/>
      <c r="Z163" s="1145"/>
      <c r="AA163" s="1240" t="s">
        <v>281</v>
      </c>
      <c r="AB163" s="1145"/>
      <c r="AC163" s="1145"/>
      <c r="AD163" s="1145"/>
      <c r="AE163" s="1145"/>
      <c r="AF163" s="1240" t="s">
        <v>282</v>
      </c>
      <c r="AG163" s="1145"/>
      <c r="AH163" s="1145"/>
      <c r="AI163" s="172" t="s">
        <v>68</v>
      </c>
      <c r="AJ163" s="1241" t="s">
        <v>283</v>
      </c>
      <c r="AK163" s="1145"/>
      <c r="AL163" s="1145"/>
      <c r="AM163" s="1145"/>
      <c r="AN163" s="1145"/>
      <c r="AO163" s="1145"/>
      <c r="AP163" s="173">
        <v>9880000</v>
      </c>
      <c r="AQ163" s="174">
        <v>0</v>
      </c>
      <c r="AR163" s="173">
        <v>9352200</v>
      </c>
      <c r="AS163" s="174">
        <v>0</v>
      </c>
      <c r="AT163" s="174">
        <v>0</v>
      </c>
      <c r="AU163" s="174">
        <v>0</v>
      </c>
      <c r="AV163" s="789">
        <v>0</v>
      </c>
      <c r="AW163" s="174">
        <v>0</v>
      </c>
      <c r="AX163" s="174">
        <v>0</v>
      </c>
      <c r="AY163" s="174">
        <v>0</v>
      </c>
      <c r="AZ163" s="174">
        <v>0</v>
      </c>
      <c r="BA163" s="174">
        <v>0</v>
      </c>
      <c r="BB163" s="174">
        <v>0</v>
      </c>
    </row>
    <row r="164" spans="1:54" s="281" customFormat="1" hidden="1" x14ac:dyDescent="0.25">
      <c r="A164" s="1251" t="s">
        <v>17</v>
      </c>
      <c r="B164" s="1250"/>
      <c r="C164" s="1251" t="s">
        <v>290</v>
      </c>
      <c r="D164" s="1250"/>
      <c r="E164" s="1251" t="s">
        <v>288</v>
      </c>
      <c r="F164" s="1250"/>
      <c r="G164" s="1251" t="s">
        <v>291</v>
      </c>
      <c r="H164" s="1250"/>
      <c r="I164" s="1251" t="s">
        <v>317</v>
      </c>
      <c r="J164" s="1250"/>
      <c r="K164" s="1250"/>
      <c r="L164" s="1251"/>
      <c r="M164" s="1250"/>
      <c r="N164" s="1250"/>
      <c r="O164" s="1251"/>
      <c r="P164" s="1250"/>
      <c r="Q164" s="1251"/>
      <c r="R164" s="1250"/>
      <c r="S164" s="1249" t="s">
        <v>92</v>
      </c>
      <c r="T164" s="1250"/>
      <c r="U164" s="1250"/>
      <c r="V164" s="1250"/>
      <c r="W164" s="1250"/>
      <c r="X164" s="1250"/>
      <c r="Y164" s="1250"/>
      <c r="Z164" s="1250"/>
      <c r="AA164" s="1251" t="s">
        <v>281</v>
      </c>
      <c r="AB164" s="1250"/>
      <c r="AC164" s="1250"/>
      <c r="AD164" s="1250"/>
      <c r="AE164" s="1250"/>
      <c r="AF164" s="1251" t="s">
        <v>282</v>
      </c>
      <c r="AG164" s="1250"/>
      <c r="AH164" s="1250"/>
      <c r="AI164" s="791" t="s">
        <v>68</v>
      </c>
      <c r="AJ164" s="1252" t="s">
        <v>283</v>
      </c>
      <c r="AK164" s="1250"/>
      <c r="AL164" s="1250"/>
      <c r="AM164" s="1250"/>
      <c r="AN164" s="1250"/>
      <c r="AO164" s="1250"/>
      <c r="AP164" s="787">
        <v>728100000</v>
      </c>
      <c r="AQ164" s="787">
        <v>697429</v>
      </c>
      <c r="AR164" s="787">
        <v>1318159</v>
      </c>
      <c r="AS164" s="788">
        <v>0</v>
      </c>
      <c r="AT164" s="788">
        <v>0</v>
      </c>
      <c r="AU164" s="787">
        <v>697429</v>
      </c>
      <c r="AV164" s="788">
        <v>0</v>
      </c>
      <c r="AW164" s="788">
        <v>0</v>
      </c>
      <c r="AX164" s="788">
        <v>0</v>
      </c>
      <c r="AY164" s="788">
        <v>0</v>
      </c>
      <c r="AZ164" s="788">
        <v>0</v>
      </c>
      <c r="BA164" s="788">
        <v>0</v>
      </c>
      <c r="BB164" s="788">
        <v>0</v>
      </c>
    </row>
    <row r="165" spans="1:54" s="281" customFormat="1" hidden="1" x14ac:dyDescent="0.25">
      <c r="A165" s="1251" t="s">
        <v>17</v>
      </c>
      <c r="B165" s="1250"/>
      <c r="C165" s="1251" t="s">
        <v>290</v>
      </c>
      <c r="D165" s="1250"/>
      <c r="E165" s="1251" t="s">
        <v>288</v>
      </c>
      <c r="F165" s="1250"/>
      <c r="G165" s="1251" t="s">
        <v>291</v>
      </c>
      <c r="H165" s="1250"/>
      <c r="I165" s="1251" t="s">
        <v>317</v>
      </c>
      <c r="J165" s="1250"/>
      <c r="K165" s="1250"/>
      <c r="L165" s="1251"/>
      <c r="M165" s="1250"/>
      <c r="N165" s="1250"/>
      <c r="O165" s="1251"/>
      <c r="P165" s="1250"/>
      <c r="Q165" s="1251"/>
      <c r="R165" s="1250"/>
      <c r="S165" s="1249" t="s">
        <v>92</v>
      </c>
      <c r="T165" s="1250"/>
      <c r="U165" s="1250"/>
      <c r="V165" s="1250"/>
      <c r="W165" s="1250"/>
      <c r="X165" s="1250"/>
      <c r="Y165" s="1250"/>
      <c r="Z165" s="1250"/>
      <c r="AA165" s="1251" t="s">
        <v>281</v>
      </c>
      <c r="AB165" s="1250"/>
      <c r="AC165" s="1250"/>
      <c r="AD165" s="1250"/>
      <c r="AE165" s="1250"/>
      <c r="AF165" s="1251" t="s">
        <v>282</v>
      </c>
      <c r="AG165" s="1250"/>
      <c r="AH165" s="1250"/>
      <c r="AI165" s="791" t="s">
        <v>311</v>
      </c>
      <c r="AJ165" s="1252" t="s">
        <v>329</v>
      </c>
      <c r="AK165" s="1250"/>
      <c r="AL165" s="1250"/>
      <c r="AM165" s="1250"/>
      <c r="AN165" s="1250"/>
      <c r="AO165" s="1250"/>
      <c r="AP165" s="787">
        <v>116000000</v>
      </c>
      <c r="AQ165" s="788">
        <v>0</v>
      </c>
      <c r="AR165" s="788">
        <v>0</v>
      </c>
      <c r="AS165" s="788">
        <v>0</v>
      </c>
      <c r="AT165" s="788">
        <v>0</v>
      </c>
      <c r="AU165" s="788">
        <v>0</v>
      </c>
      <c r="AV165" s="788">
        <v>0</v>
      </c>
      <c r="AW165" s="788">
        <v>0</v>
      </c>
      <c r="AX165" s="788">
        <v>0</v>
      </c>
      <c r="AY165" s="788">
        <v>0</v>
      </c>
      <c r="AZ165" s="788">
        <v>0</v>
      </c>
      <c r="BA165" s="788">
        <v>0</v>
      </c>
      <c r="BB165" s="788">
        <v>0</v>
      </c>
    </row>
    <row r="166" spans="1:54" hidden="1" x14ac:dyDescent="0.25">
      <c r="A166" s="1240" t="s">
        <v>17</v>
      </c>
      <c r="B166" s="1145"/>
      <c r="C166" s="1240" t="s">
        <v>290</v>
      </c>
      <c r="D166" s="1145"/>
      <c r="E166" s="1240" t="s">
        <v>288</v>
      </c>
      <c r="F166" s="1145"/>
      <c r="G166" s="1240" t="s">
        <v>291</v>
      </c>
      <c r="H166" s="1145"/>
      <c r="I166" s="1240" t="s">
        <v>317</v>
      </c>
      <c r="J166" s="1145"/>
      <c r="K166" s="1145"/>
      <c r="L166" s="1240" t="s">
        <v>290</v>
      </c>
      <c r="M166" s="1145"/>
      <c r="N166" s="1145"/>
      <c r="O166" s="1240"/>
      <c r="P166" s="1145"/>
      <c r="Q166" s="1240"/>
      <c r="R166" s="1145"/>
      <c r="S166" s="1239" t="s">
        <v>93</v>
      </c>
      <c r="T166" s="1145"/>
      <c r="U166" s="1145"/>
      <c r="V166" s="1145"/>
      <c r="W166" s="1145"/>
      <c r="X166" s="1145"/>
      <c r="Y166" s="1145"/>
      <c r="Z166" s="1145"/>
      <c r="AA166" s="1240" t="s">
        <v>281</v>
      </c>
      <c r="AB166" s="1145"/>
      <c r="AC166" s="1145"/>
      <c r="AD166" s="1145"/>
      <c r="AE166" s="1145"/>
      <c r="AF166" s="1240" t="s">
        <v>282</v>
      </c>
      <c r="AG166" s="1145"/>
      <c r="AH166" s="1145"/>
      <c r="AI166" s="172" t="s">
        <v>68</v>
      </c>
      <c r="AJ166" s="1241" t="s">
        <v>283</v>
      </c>
      <c r="AK166" s="1145"/>
      <c r="AL166" s="1145"/>
      <c r="AM166" s="1145"/>
      <c r="AN166" s="1145"/>
      <c r="AO166" s="1145"/>
      <c r="AP166" s="173">
        <v>12000000</v>
      </c>
      <c r="AQ166" s="174">
        <v>0</v>
      </c>
      <c r="AR166" s="174">
        <v>0</v>
      </c>
      <c r="AS166" s="174">
        <v>0</v>
      </c>
      <c r="AT166" s="174">
        <v>0</v>
      </c>
      <c r="AU166" s="174">
        <v>0</v>
      </c>
      <c r="AV166" s="789">
        <v>0</v>
      </c>
      <c r="AW166" s="174">
        <v>0</v>
      </c>
      <c r="AX166" s="174">
        <v>0</v>
      </c>
      <c r="AY166" s="174">
        <v>0</v>
      </c>
      <c r="AZ166" s="174">
        <v>0</v>
      </c>
      <c r="BA166" s="174">
        <v>0</v>
      </c>
      <c r="BB166" s="174">
        <v>0</v>
      </c>
    </row>
    <row r="167" spans="1:54" hidden="1" x14ac:dyDescent="0.25">
      <c r="A167" s="1240" t="s">
        <v>17</v>
      </c>
      <c r="B167" s="1145"/>
      <c r="C167" s="1240" t="s">
        <v>290</v>
      </c>
      <c r="D167" s="1145"/>
      <c r="E167" s="1240" t="s">
        <v>288</v>
      </c>
      <c r="F167" s="1145"/>
      <c r="G167" s="1240" t="s">
        <v>291</v>
      </c>
      <c r="H167" s="1145"/>
      <c r="I167" s="1240" t="s">
        <v>317</v>
      </c>
      <c r="J167" s="1145"/>
      <c r="K167" s="1145"/>
      <c r="L167" s="1240" t="s">
        <v>290</v>
      </c>
      <c r="M167" s="1145"/>
      <c r="N167" s="1145"/>
      <c r="O167" s="1240"/>
      <c r="P167" s="1145"/>
      <c r="Q167" s="1240"/>
      <c r="R167" s="1145"/>
      <c r="S167" s="1239" t="s">
        <v>93</v>
      </c>
      <c r="T167" s="1145"/>
      <c r="U167" s="1145"/>
      <c r="V167" s="1145"/>
      <c r="W167" s="1145"/>
      <c r="X167" s="1145"/>
      <c r="Y167" s="1145"/>
      <c r="Z167" s="1145"/>
      <c r="AA167" s="1240" t="s">
        <v>281</v>
      </c>
      <c r="AB167" s="1145"/>
      <c r="AC167" s="1145"/>
      <c r="AD167" s="1145"/>
      <c r="AE167" s="1145"/>
      <c r="AF167" s="1240" t="s">
        <v>282</v>
      </c>
      <c r="AG167" s="1145"/>
      <c r="AH167" s="1145"/>
      <c r="AI167" s="172" t="s">
        <v>311</v>
      </c>
      <c r="AJ167" s="1241" t="s">
        <v>329</v>
      </c>
      <c r="AK167" s="1145"/>
      <c r="AL167" s="1145"/>
      <c r="AM167" s="1145"/>
      <c r="AN167" s="1145"/>
      <c r="AO167" s="1145"/>
      <c r="AP167" s="173">
        <v>116000000</v>
      </c>
      <c r="AQ167" s="174">
        <v>0</v>
      </c>
      <c r="AR167" s="174">
        <v>0</v>
      </c>
      <c r="AS167" s="174">
        <v>0</v>
      </c>
      <c r="AT167" s="174">
        <v>0</v>
      </c>
      <c r="AU167" s="174">
        <v>0</v>
      </c>
      <c r="AV167" s="789">
        <v>0</v>
      </c>
      <c r="AW167" s="174">
        <v>0</v>
      </c>
      <c r="AX167" s="174">
        <v>0</v>
      </c>
      <c r="AY167" s="174">
        <v>0</v>
      </c>
      <c r="AZ167" s="174">
        <v>0</v>
      </c>
      <c r="BA167" s="174">
        <v>0</v>
      </c>
      <c r="BB167" s="174">
        <v>0</v>
      </c>
    </row>
    <row r="168" spans="1:54" hidden="1" x14ac:dyDescent="0.25">
      <c r="A168" s="1240" t="s">
        <v>17</v>
      </c>
      <c r="B168" s="1145"/>
      <c r="C168" s="1240" t="s">
        <v>290</v>
      </c>
      <c r="D168" s="1145"/>
      <c r="E168" s="1240" t="s">
        <v>288</v>
      </c>
      <c r="F168" s="1145"/>
      <c r="G168" s="1240" t="s">
        <v>291</v>
      </c>
      <c r="H168" s="1145"/>
      <c r="I168" s="1240" t="s">
        <v>317</v>
      </c>
      <c r="J168" s="1145"/>
      <c r="K168" s="1145"/>
      <c r="L168" s="1240" t="s">
        <v>292</v>
      </c>
      <c r="M168" s="1145"/>
      <c r="N168" s="1145"/>
      <c r="O168" s="1240"/>
      <c r="P168" s="1145"/>
      <c r="Q168" s="1240"/>
      <c r="R168" s="1145"/>
      <c r="S168" s="1239" t="s">
        <v>94</v>
      </c>
      <c r="T168" s="1145"/>
      <c r="U168" s="1145"/>
      <c r="V168" s="1145"/>
      <c r="W168" s="1145"/>
      <c r="X168" s="1145"/>
      <c r="Y168" s="1145"/>
      <c r="Z168" s="1145"/>
      <c r="AA168" s="1240" t="s">
        <v>281</v>
      </c>
      <c r="AB168" s="1145"/>
      <c r="AC168" s="1145"/>
      <c r="AD168" s="1145"/>
      <c r="AE168" s="1145"/>
      <c r="AF168" s="1240" t="s">
        <v>282</v>
      </c>
      <c r="AG168" s="1145"/>
      <c r="AH168" s="1145"/>
      <c r="AI168" s="172" t="s">
        <v>68</v>
      </c>
      <c r="AJ168" s="1241" t="s">
        <v>283</v>
      </c>
      <c r="AK168" s="1145"/>
      <c r="AL168" s="1145"/>
      <c r="AM168" s="1145"/>
      <c r="AN168" s="1145"/>
      <c r="AO168" s="1145"/>
      <c r="AP168" s="173">
        <v>5000000</v>
      </c>
      <c r="AQ168" s="174">
        <v>0</v>
      </c>
      <c r="AR168" s="173">
        <v>1234538</v>
      </c>
      <c r="AS168" s="174">
        <v>0</v>
      </c>
      <c r="AT168" s="174">
        <v>0</v>
      </c>
      <c r="AU168" s="174">
        <v>0</v>
      </c>
      <c r="AV168" s="789">
        <v>0</v>
      </c>
      <c r="AW168" s="174">
        <v>0</v>
      </c>
      <c r="AX168" s="174">
        <v>0</v>
      </c>
      <c r="AY168" s="174">
        <v>0</v>
      </c>
      <c r="AZ168" s="174">
        <v>0</v>
      </c>
      <c r="BA168" s="174">
        <v>0</v>
      </c>
      <c r="BB168" s="174">
        <v>0</v>
      </c>
    </row>
    <row r="169" spans="1:54" hidden="1" x14ac:dyDescent="0.25">
      <c r="A169" s="1240" t="s">
        <v>17</v>
      </c>
      <c r="B169" s="1145"/>
      <c r="C169" s="1240" t="s">
        <v>290</v>
      </c>
      <c r="D169" s="1145"/>
      <c r="E169" s="1240" t="s">
        <v>288</v>
      </c>
      <c r="F169" s="1145"/>
      <c r="G169" s="1240" t="s">
        <v>291</v>
      </c>
      <c r="H169" s="1145"/>
      <c r="I169" s="1240" t="s">
        <v>317</v>
      </c>
      <c r="J169" s="1145"/>
      <c r="K169" s="1145"/>
      <c r="L169" s="1240" t="s">
        <v>311</v>
      </c>
      <c r="M169" s="1145"/>
      <c r="N169" s="1145"/>
      <c r="O169" s="1240"/>
      <c r="P169" s="1145"/>
      <c r="Q169" s="1240"/>
      <c r="R169" s="1145"/>
      <c r="S169" s="1239" t="s">
        <v>92</v>
      </c>
      <c r="T169" s="1145"/>
      <c r="U169" s="1145"/>
      <c r="V169" s="1145"/>
      <c r="W169" s="1145"/>
      <c r="X169" s="1145"/>
      <c r="Y169" s="1145"/>
      <c r="Z169" s="1145"/>
      <c r="AA169" s="1240" t="s">
        <v>281</v>
      </c>
      <c r="AB169" s="1145"/>
      <c r="AC169" s="1145"/>
      <c r="AD169" s="1145"/>
      <c r="AE169" s="1145"/>
      <c r="AF169" s="1240" t="s">
        <v>282</v>
      </c>
      <c r="AG169" s="1145"/>
      <c r="AH169" s="1145"/>
      <c r="AI169" s="172" t="s">
        <v>68</v>
      </c>
      <c r="AJ169" s="1241" t="s">
        <v>283</v>
      </c>
      <c r="AK169" s="1145"/>
      <c r="AL169" s="1145"/>
      <c r="AM169" s="1145"/>
      <c r="AN169" s="1145"/>
      <c r="AO169" s="1145"/>
      <c r="AP169" s="173">
        <v>711100000</v>
      </c>
      <c r="AQ169" s="173">
        <v>697429</v>
      </c>
      <c r="AR169" s="173">
        <v>83621</v>
      </c>
      <c r="AS169" s="174">
        <v>0</v>
      </c>
      <c r="AT169" s="174">
        <v>0</v>
      </c>
      <c r="AU169" s="173">
        <v>697429</v>
      </c>
      <c r="AV169" s="789">
        <v>0</v>
      </c>
      <c r="AW169" s="174">
        <v>0</v>
      </c>
      <c r="AX169" s="174">
        <v>0</v>
      </c>
      <c r="AY169" s="174">
        <v>0</v>
      </c>
      <c r="AZ169" s="174">
        <v>0</v>
      </c>
      <c r="BA169" s="174">
        <v>0</v>
      </c>
      <c r="BB169" s="174">
        <v>0</v>
      </c>
    </row>
    <row r="170" spans="1:54" s="723" customFormat="1" hidden="1" x14ac:dyDescent="0.25">
      <c r="A170" s="1237" t="s">
        <v>17</v>
      </c>
      <c r="B170" s="1236"/>
      <c r="C170" s="1237" t="s">
        <v>297</v>
      </c>
      <c r="D170" s="1236"/>
      <c r="E170" s="1237"/>
      <c r="F170" s="1236"/>
      <c r="G170" s="1237"/>
      <c r="H170" s="1236"/>
      <c r="I170" s="1237"/>
      <c r="J170" s="1236"/>
      <c r="K170" s="1236"/>
      <c r="L170" s="1237"/>
      <c r="M170" s="1236"/>
      <c r="N170" s="1236"/>
      <c r="O170" s="1237"/>
      <c r="P170" s="1236"/>
      <c r="Q170" s="1237"/>
      <c r="R170" s="1236"/>
      <c r="S170" s="1235" t="s">
        <v>12</v>
      </c>
      <c r="T170" s="1236"/>
      <c r="U170" s="1236"/>
      <c r="V170" s="1236"/>
      <c r="W170" s="1236"/>
      <c r="X170" s="1236"/>
      <c r="Y170" s="1236"/>
      <c r="Z170" s="1236"/>
      <c r="AA170" s="1237" t="s">
        <v>281</v>
      </c>
      <c r="AB170" s="1236"/>
      <c r="AC170" s="1236"/>
      <c r="AD170" s="1236"/>
      <c r="AE170" s="1236"/>
      <c r="AF170" s="1237" t="s">
        <v>282</v>
      </c>
      <c r="AG170" s="1236"/>
      <c r="AH170" s="1236"/>
      <c r="AI170" s="301" t="s">
        <v>68</v>
      </c>
      <c r="AJ170" s="1238" t="s">
        <v>283</v>
      </c>
      <c r="AK170" s="1236"/>
      <c r="AL170" s="1236"/>
      <c r="AM170" s="1236"/>
      <c r="AN170" s="1236"/>
      <c r="AO170" s="1236"/>
      <c r="AP170" s="300">
        <v>212294370912</v>
      </c>
      <c r="AQ170" s="300">
        <v>221716800</v>
      </c>
      <c r="AR170" s="300">
        <v>391946018</v>
      </c>
      <c r="AS170" s="300">
        <v>-10390170912</v>
      </c>
      <c r="AT170" s="300">
        <v>2688263590</v>
      </c>
      <c r="AU170" s="300">
        <v>-2466546790</v>
      </c>
      <c r="AV170" s="300">
        <v>17124554758</v>
      </c>
      <c r="AW170" s="300">
        <v>-14436291168</v>
      </c>
      <c r="AX170" s="300">
        <v>17123526579</v>
      </c>
      <c r="AY170" s="300">
        <v>1028179</v>
      </c>
      <c r="AZ170" s="300">
        <v>17123526579</v>
      </c>
      <c r="BA170" s="299">
        <v>0</v>
      </c>
      <c r="BB170" s="300">
        <v>5082000</v>
      </c>
    </row>
    <row r="171" spans="1:54" s="723" customFormat="1" hidden="1" x14ac:dyDescent="0.25">
      <c r="A171" s="1237" t="s">
        <v>17</v>
      </c>
      <c r="B171" s="1236"/>
      <c r="C171" s="1237" t="s">
        <v>297</v>
      </c>
      <c r="D171" s="1236"/>
      <c r="E171" s="1237"/>
      <c r="F171" s="1236"/>
      <c r="G171" s="1237"/>
      <c r="H171" s="1236"/>
      <c r="I171" s="1237"/>
      <c r="J171" s="1236"/>
      <c r="K171" s="1236"/>
      <c r="L171" s="1237"/>
      <c r="M171" s="1236"/>
      <c r="N171" s="1236"/>
      <c r="O171" s="1237"/>
      <c r="P171" s="1236"/>
      <c r="Q171" s="1237"/>
      <c r="R171" s="1236"/>
      <c r="S171" s="1235" t="s">
        <v>12</v>
      </c>
      <c r="T171" s="1236"/>
      <c r="U171" s="1236"/>
      <c r="V171" s="1236"/>
      <c r="W171" s="1236"/>
      <c r="X171" s="1236"/>
      <c r="Y171" s="1236"/>
      <c r="Z171" s="1236"/>
      <c r="AA171" s="1237" t="s">
        <v>281</v>
      </c>
      <c r="AB171" s="1236"/>
      <c r="AC171" s="1236"/>
      <c r="AD171" s="1236"/>
      <c r="AE171" s="1236"/>
      <c r="AF171" s="1237" t="s">
        <v>284</v>
      </c>
      <c r="AG171" s="1236"/>
      <c r="AH171" s="1236"/>
      <c r="AI171" s="301" t="s">
        <v>83</v>
      </c>
      <c r="AJ171" s="1238" t="s">
        <v>285</v>
      </c>
      <c r="AK171" s="1236"/>
      <c r="AL171" s="1236"/>
      <c r="AM171" s="1236"/>
      <c r="AN171" s="1236"/>
      <c r="AO171" s="1236"/>
      <c r="AP171" s="300">
        <v>519000000</v>
      </c>
      <c r="AQ171" s="299">
        <v>0</v>
      </c>
      <c r="AR171" s="300">
        <v>519000000</v>
      </c>
      <c r="AS171" s="299">
        <v>0</v>
      </c>
      <c r="AT171" s="299">
        <v>0</v>
      </c>
      <c r="AU171" s="299">
        <v>0</v>
      </c>
      <c r="AV171" s="299">
        <v>0</v>
      </c>
      <c r="AW171" s="299">
        <v>0</v>
      </c>
      <c r="AX171" s="299">
        <v>0</v>
      </c>
      <c r="AY171" s="299">
        <v>0</v>
      </c>
      <c r="AZ171" s="299">
        <v>0</v>
      </c>
      <c r="BA171" s="299">
        <v>0</v>
      </c>
      <c r="BB171" s="299">
        <v>0</v>
      </c>
    </row>
    <row r="172" spans="1:54" s="723" customFormat="1" hidden="1" x14ac:dyDescent="0.25">
      <c r="A172" s="1237" t="s">
        <v>17</v>
      </c>
      <c r="B172" s="1236"/>
      <c r="C172" s="1237" t="s">
        <v>297</v>
      </c>
      <c r="D172" s="1236"/>
      <c r="E172" s="1237"/>
      <c r="F172" s="1236"/>
      <c r="G172" s="1237"/>
      <c r="H172" s="1236"/>
      <c r="I172" s="1237"/>
      <c r="J172" s="1236"/>
      <c r="K172" s="1236"/>
      <c r="L172" s="1237"/>
      <c r="M172" s="1236"/>
      <c r="N172" s="1236"/>
      <c r="O172" s="1237"/>
      <c r="P172" s="1236"/>
      <c r="Q172" s="1237"/>
      <c r="R172" s="1236"/>
      <c r="S172" s="1235" t="s">
        <v>12</v>
      </c>
      <c r="T172" s="1236"/>
      <c r="U172" s="1236"/>
      <c r="V172" s="1236"/>
      <c r="W172" s="1236"/>
      <c r="X172" s="1236"/>
      <c r="Y172" s="1236"/>
      <c r="Z172" s="1236"/>
      <c r="AA172" s="1237" t="s">
        <v>281</v>
      </c>
      <c r="AB172" s="1236"/>
      <c r="AC172" s="1236"/>
      <c r="AD172" s="1236"/>
      <c r="AE172" s="1236"/>
      <c r="AF172" s="1237" t="s">
        <v>284</v>
      </c>
      <c r="AG172" s="1236"/>
      <c r="AH172" s="1236"/>
      <c r="AI172" s="301" t="s">
        <v>26</v>
      </c>
      <c r="AJ172" s="1238" t="s">
        <v>286</v>
      </c>
      <c r="AK172" s="1236"/>
      <c r="AL172" s="1236"/>
      <c r="AM172" s="1236"/>
      <c r="AN172" s="1236"/>
      <c r="AO172" s="1236"/>
      <c r="AP172" s="300">
        <v>66513900000</v>
      </c>
      <c r="AQ172" s="300">
        <v>1366424655</v>
      </c>
      <c r="AR172" s="300">
        <v>47767401357</v>
      </c>
      <c r="AS172" s="299">
        <v>0</v>
      </c>
      <c r="AT172" s="300">
        <v>1063929593</v>
      </c>
      <c r="AU172" s="300">
        <v>302495062</v>
      </c>
      <c r="AV172" s="300">
        <v>919591005</v>
      </c>
      <c r="AW172" s="300">
        <v>144338588</v>
      </c>
      <c r="AX172" s="300">
        <v>835951361</v>
      </c>
      <c r="AY172" s="300">
        <v>83639644</v>
      </c>
      <c r="AZ172" s="300">
        <v>835951361</v>
      </c>
      <c r="BA172" s="299">
        <v>0</v>
      </c>
      <c r="BB172" s="299">
        <v>0</v>
      </c>
    </row>
    <row r="173" spans="1:54" hidden="1" x14ac:dyDescent="0.25">
      <c r="A173" s="1233" t="s">
        <v>17</v>
      </c>
      <c r="B173" s="1145"/>
      <c r="C173" s="1233" t="s">
        <v>297</v>
      </c>
      <c r="D173" s="1145"/>
      <c r="E173" s="1233" t="s">
        <v>290</v>
      </c>
      <c r="F173" s="1145"/>
      <c r="G173" s="1233"/>
      <c r="H173" s="1145"/>
      <c r="I173" s="1233"/>
      <c r="J173" s="1145"/>
      <c r="K173" s="1145"/>
      <c r="L173" s="1233"/>
      <c r="M173" s="1145"/>
      <c r="N173" s="1145"/>
      <c r="O173" s="1233"/>
      <c r="P173" s="1145"/>
      <c r="Q173" s="1233"/>
      <c r="R173" s="1145"/>
      <c r="S173" s="1232" t="s">
        <v>318</v>
      </c>
      <c r="T173" s="1145"/>
      <c r="U173" s="1145"/>
      <c r="V173" s="1145"/>
      <c r="W173" s="1145"/>
      <c r="X173" s="1145"/>
      <c r="Y173" s="1145"/>
      <c r="Z173" s="1145"/>
      <c r="AA173" s="1233" t="s">
        <v>281</v>
      </c>
      <c r="AB173" s="1145"/>
      <c r="AC173" s="1145"/>
      <c r="AD173" s="1145"/>
      <c r="AE173" s="1145"/>
      <c r="AF173" s="1233" t="s">
        <v>284</v>
      </c>
      <c r="AG173" s="1145"/>
      <c r="AH173" s="1145"/>
      <c r="AI173" s="169" t="s">
        <v>83</v>
      </c>
      <c r="AJ173" s="1234" t="s">
        <v>285</v>
      </c>
      <c r="AK173" s="1145"/>
      <c r="AL173" s="1145"/>
      <c r="AM173" s="1145"/>
      <c r="AN173" s="1145"/>
      <c r="AO173" s="1145"/>
      <c r="AP173" s="170">
        <v>519000000</v>
      </c>
      <c r="AQ173" s="171">
        <v>0</v>
      </c>
      <c r="AR173" s="170">
        <v>519000000</v>
      </c>
      <c r="AS173" s="171">
        <v>0</v>
      </c>
      <c r="AT173" s="171">
        <v>0</v>
      </c>
      <c r="AU173" s="171">
        <v>0</v>
      </c>
      <c r="AV173" s="171">
        <v>0</v>
      </c>
      <c r="AW173" s="171">
        <v>0</v>
      </c>
      <c r="AX173" s="171">
        <v>0</v>
      </c>
      <c r="AY173" s="171">
        <v>0</v>
      </c>
      <c r="AZ173" s="171">
        <v>0</v>
      </c>
      <c r="BA173" s="171">
        <v>0</v>
      </c>
      <c r="BB173" s="171">
        <v>0</v>
      </c>
    </row>
    <row r="174" spans="1:54" hidden="1" x14ac:dyDescent="0.25">
      <c r="A174" s="1233" t="s">
        <v>17</v>
      </c>
      <c r="B174" s="1145"/>
      <c r="C174" s="1233" t="s">
        <v>297</v>
      </c>
      <c r="D174" s="1145"/>
      <c r="E174" s="1233" t="s">
        <v>290</v>
      </c>
      <c r="F174" s="1145"/>
      <c r="G174" s="1233" t="s">
        <v>287</v>
      </c>
      <c r="H174" s="1145"/>
      <c r="I174" s="1233"/>
      <c r="J174" s="1145"/>
      <c r="K174" s="1145"/>
      <c r="L174" s="1233"/>
      <c r="M174" s="1145"/>
      <c r="N174" s="1145"/>
      <c r="O174" s="1233"/>
      <c r="P174" s="1145"/>
      <c r="Q174" s="1233"/>
      <c r="R174" s="1145"/>
      <c r="S174" s="1232" t="s">
        <v>319</v>
      </c>
      <c r="T174" s="1145"/>
      <c r="U174" s="1145"/>
      <c r="V174" s="1145"/>
      <c r="W174" s="1145"/>
      <c r="X174" s="1145"/>
      <c r="Y174" s="1145"/>
      <c r="Z174" s="1145"/>
      <c r="AA174" s="1233" t="s">
        <v>281</v>
      </c>
      <c r="AB174" s="1145"/>
      <c r="AC174" s="1145"/>
      <c r="AD174" s="1145"/>
      <c r="AE174" s="1145"/>
      <c r="AF174" s="1233" t="s">
        <v>284</v>
      </c>
      <c r="AG174" s="1145"/>
      <c r="AH174" s="1145"/>
      <c r="AI174" s="169" t="s">
        <v>83</v>
      </c>
      <c r="AJ174" s="1234" t="s">
        <v>285</v>
      </c>
      <c r="AK174" s="1145"/>
      <c r="AL174" s="1145"/>
      <c r="AM174" s="1145"/>
      <c r="AN174" s="1145"/>
      <c r="AO174" s="1145"/>
      <c r="AP174" s="170">
        <v>519000000</v>
      </c>
      <c r="AQ174" s="171">
        <v>0</v>
      </c>
      <c r="AR174" s="170">
        <v>519000000</v>
      </c>
      <c r="AS174" s="171">
        <v>0</v>
      </c>
      <c r="AT174" s="171">
        <v>0</v>
      </c>
      <c r="AU174" s="171">
        <v>0</v>
      </c>
      <c r="AV174" s="171">
        <v>0</v>
      </c>
      <c r="AW174" s="171">
        <v>0</v>
      </c>
      <c r="AX174" s="171">
        <v>0</v>
      </c>
      <c r="AY174" s="171">
        <v>0</v>
      </c>
      <c r="AZ174" s="171">
        <v>0</v>
      </c>
      <c r="BA174" s="171">
        <v>0</v>
      </c>
      <c r="BB174" s="171">
        <v>0</v>
      </c>
    </row>
    <row r="175" spans="1:54" hidden="1" x14ac:dyDescent="0.25">
      <c r="A175" s="1240" t="s">
        <v>17</v>
      </c>
      <c r="B175" s="1145"/>
      <c r="C175" s="1240" t="s">
        <v>297</v>
      </c>
      <c r="D175" s="1145"/>
      <c r="E175" s="1240" t="s">
        <v>290</v>
      </c>
      <c r="F175" s="1145"/>
      <c r="G175" s="1240" t="s">
        <v>287</v>
      </c>
      <c r="H175" s="1145"/>
      <c r="I175" s="1240" t="s">
        <v>287</v>
      </c>
      <c r="J175" s="1145"/>
      <c r="K175" s="1145"/>
      <c r="L175" s="1240"/>
      <c r="M175" s="1145"/>
      <c r="N175" s="1145"/>
      <c r="O175" s="1240"/>
      <c r="P175" s="1145"/>
      <c r="Q175" s="1240"/>
      <c r="R175" s="1145"/>
      <c r="S175" s="1239" t="s">
        <v>95</v>
      </c>
      <c r="T175" s="1145"/>
      <c r="U175" s="1145"/>
      <c r="V175" s="1145"/>
      <c r="W175" s="1145"/>
      <c r="X175" s="1145"/>
      <c r="Y175" s="1145"/>
      <c r="Z175" s="1145"/>
      <c r="AA175" s="1240" t="s">
        <v>281</v>
      </c>
      <c r="AB175" s="1145"/>
      <c r="AC175" s="1145"/>
      <c r="AD175" s="1145"/>
      <c r="AE175" s="1145"/>
      <c r="AF175" s="1240" t="s">
        <v>284</v>
      </c>
      <c r="AG175" s="1145"/>
      <c r="AH175" s="1145"/>
      <c r="AI175" s="172" t="s">
        <v>83</v>
      </c>
      <c r="AJ175" s="1241" t="s">
        <v>285</v>
      </c>
      <c r="AK175" s="1145"/>
      <c r="AL175" s="1145"/>
      <c r="AM175" s="1145"/>
      <c r="AN175" s="1145"/>
      <c r="AO175" s="1145"/>
      <c r="AP175" s="173">
        <v>519000000</v>
      </c>
      <c r="AQ175" s="174">
        <v>0</v>
      </c>
      <c r="AR175" s="173">
        <v>519000000</v>
      </c>
      <c r="AS175" s="174">
        <v>0</v>
      </c>
      <c r="AT175" s="174">
        <v>0</v>
      </c>
      <c r="AU175" s="174">
        <v>0</v>
      </c>
      <c r="AV175" s="174">
        <v>0</v>
      </c>
      <c r="AW175" s="174">
        <v>0</v>
      </c>
      <c r="AX175" s="174">
        <v>0</v>
      </c>
      <c r="AY175" s="174">
        <v>0</v>
      </c>
      <c r="AZ175" s="174">
        <v>0</v>
      </c>
      <c r="BA175" s="174">
        <v>0</v>
      </c>
      <c r="BB175" s="174">
        <v>0</v>
      </c>
    </row>
    <row r="176" spans="1:54" hidden="1" x14ac:dyDescent="0.25">
      <c r="A176" s="1233" t="s">
        <v>17</v>
      </c>
      <c r="B176" s="1145"/>
      <c r="C176" s="1233" t="s">
        <v>297</v>
      </c>
      <c r="D176" s="1145"/>
      <c r="E176" s="1233" t="s">
        <v>292</v>
      </c>
      <c r="F176" s="1145"/>
      <c r="G176" s="1233"/>
      <c r="H176" s="1145"/>
      <c r="I176" s="1233"/>
      <c r="J176" s="1145"/>
      <c r="K176" s="1145"/>
      <c r="L176" s="1233"/>
      <c r="M176" s="1145"/>
      <c r="N176" s="1145"/>
      <c r="O176" s="1233"/>
      <c r="P176" s="1145"/>
      <c r="Q176" s="1233"/>
      <c r="R176" s="1145"/>
      <c r="S176" s="1232" t="s">
        <v>320</v>
      </c>
      <c r="T176" s="1145"/>
      <c r="U176" s="1145"/>
      <c r="V176" s="1145"/>
      <c r="W176" s="1145"/>
      <c r="X176" s="1145"/>
      <c r="Y176" s="1145"/>
      <c r="Z176" s="1145"/>
      <c r="AA176" s="1233" t="s">
        <v>281</v>
      </c>
      <c r="AB176" s="1145"/>
      <c r="AC176" s="1145"/>
      <c r="AD176" s="1145"/>
      <c r="AE176" s="1145"/>
      <c r="AF176" s="1233" t="s">
        <v>282</v>
      </c>
      <c r="AG176" s="1145"/>
      <c r="AH176" s="1145"/>
      <c r="AI176" s="169" t="s">
        <v>68</v>
      </c>
      <c r="AJ176" s="1234" t="s">
        <v>283</v>
      </c>
      <c r="AK176" s="1145"/>
      <c r="AL176" s="1145"/>
      <c r="AM176" s="1145"/>
      <c r="AN176" s="1145"/>
      <c r="AO176" s="1145"/>
      <c r="AP176" s="170">
        <v>576370912</v>
      </c>
      <c r="AQ176" s="171">
        <v>0</v>
      </c>
      <c r="AR176" s="170">
        <v>156370912</v>
      </c>
      <c r="AS176" s="170">
        <v>-390170912</v>
      </c>
      <c r="AT176" s="171">
        <v>0</v>
      </c>
      <c r="AU176" s="171">
        <v>0</v>
      </c>
      <c r="AV176" s="171">
        <v>0</v>
      </c>
      <c r="AW176" s="171">
        <v>0</v>
      </c>
      <c r="AX176" s="171">
        <v>0</v>
      </c>
      <c r="AY176" s="171">
        <v>0</v>
      </c>
      <c r="AZ176" s="171">
        <v>0</v>
      </c>
      <c r="BA176" s="171">
        <v>0</v>
      </c>
      <c r="BB176" s="171">
        <v>0</v>
      </c>
    </row>
    <row r="177" spans="1:54" hidden="1" x14ac:dyDescent="0.25">
      <c r="A177" s="1233" t="s">
        <v>17</v>
      </c>
      <c r="B177" s="1145"/>
      <c r="C177" s="1233" t="s">
        <v>297</v>
      </c>
      <c r="D177" s="1145"/>
      <c r="E177" s="1233" t="s">
        <v>292</v>
      </c>
      <c r="F177" s="1145"/>
      <c r="G177" s="1233" t="s">
        <v>297</v>
      </c>
      <c r="H177" s="1145"/>
      <c r="I177" s="1233"/>
      <c r="J177" s="1145"/>
      <c r="K177" s="1145"/>
      <c r="L177" s="1233"/>
      <c r="M177" s="1145"/>
      <c r="N177" s="1145"/>
      <c r="O177" s="1233"/>
      <c r="P177" s="1145"/>
      <c r="Q177" s="1233"/>
      <c r="R177" s="1145"/>
      <c r="S177" s="1232" t="s">
        <v>321</v>
      </c>
      <c r="T177" s="1145"/>
      <c r="U177" s="1145"/>
      <c r="V177" s="1145"/>
      <c r="W177" s="1145"/>
      <c r="X177" s="1145"/>
      <c r="Y177" s="1145"/>
      <c r="Z177" s="1145"/>
      <c r="AA177" s="1233" t="s">
        <v>281</v>
      </c>
      <c r="AB177" s="1145"/>
      <c r="AC177" s="1145"/>
      <c r="AD177" s="1145"/>
      <c r="AE177" s="1145"/>
      <c r="AF177" s="1233" t="s">
        <v>282</v>
      </c>
      <c r="AG177" s="1145"/>
      <c r="AH177" s="1145"/>
      <c r="AI177" s="169" t="s">
        <v>68</v>
      </c>
      <c r="AJ177" s="1234" t="s">
        <v>283</v>
      </c>
      <c r="AK177" s="1145"/>
      <c r="AL177" s="1145"/>
      <c r="AM177" s="1145"/>
      <c r="AN177" s="1145"/>
      <c r="AO177" s="1145"/>
      <c r="AP177" s="170">
        <v>576370912</v>
      </c>
      <c r="AQ177" s="171">
        <v>0</v>
      </c>
      <c r="AR177" s="170">
        <v>156370912</v>
      </c>
      <c r="AS177" s="170">
        <v>-390170912</v>
      </c>
      <c r="AT177" s="171">
        <v>0</v>
      </c>
      <c r="AU177" s="171">
        <v>0</v>
      </c>
      <c r="AV177" s="171">
        <v>0</v>
      </c>
      <c r="AW177" s="171">
        <v>0</v>
      </c>
      <c r="AX177" s="171">
        <v>0</v>
      </c>
      <c r="AY177" s="171">
        <v>0</v>
      </c>
      <c r="AZ177" s="171">
        <v>0</v>
      </c>
      <c r="BA177" s="171">
        <v>0</v>
      </c>
      <c r="BB177" s="171">
        <v>0</v>
      </c>
    </row>
    <row r="178" spans="1:54" hidden="1" x14ac:dyDescent="0.25">
      <c r="A178" s="1240" t="s">
        <v>17</v>
      </c>
      <c r="B178" s="1145"/>
      <c r="C178" s="1240" t="s">
        <v>297</v>
      </c>
      <c r="D178" s="1145"/>
      <c r="E178" s="1240" t="s">
        <v>292</v>
      </c>
      <c r="F178" s="1145"/>
      <c r="G178" s="1240" t="s">
        <v>297</v>
      </c>
      <c r="H178" s="1145"/>
      <c r="I178" s="1240" t="s">
        <v>322</v>
      </c>
      <c r="J178" s="1145"/>
      <c r="K178" s="1145"/>
      <c r="L178" s="1240"/>
      <c r="M178" s="1145"/>
      <c r="N178" s="1145"/>
      <c r="O178" s="1240"/>
      <c r="P178" s="1145"/>
      <c r="Q178" s="1240"/>
      <c r="R178" s="1145"/>
      <c r="S178" s="1239" t="s">
        <v>96</v>
      </c>
      <c r="T178" s="1145"/>
      <c r="U178" s="1145"/>
      <c r="V178" s="1145"/>
      <c r="W178" s="1145"/>
      <c r="X178" s="1145"/>
      <c r="Y178" s="1145"/>
      <c r="Z178" s="1145"/>
      <c r="AA178" s="1240" t="s">
        <v>281</v>
      </c>
      <c r="AB178" s="1145"/>
      <c r="AC178" s="1145"/>
      <c r="AD178" s="1145"/>
      <c r="AE178" s="1145"/>
      <c r="AF178" s="1240" t="s">
        <v>282</v>
      </c>
      <c r="AG178" s="1145"/>
      <c r="AH178" s="1145"/>
      <c r="AI178" s="172" t="s">
        <v>68</v>
      </c>
      <c r="AJ178" s="1241" t="s">
        <v>283</v>
      </c>
      <c r="AK178" s="1145"/>
      <c r="AL178" s="1145"/>
      <c r="AM178" s="1145"/>
      <c r="AN178" s="1145"/>
      <c r="AO178" s="1145"/>
      <c r="AP178" s="173">
        <v>576370912</v>
      </c>
      <c r="AQ178" s="174">
        <v>0</v>
      </c>
      <c r="AR178" s="173">
        <v>156370912</v>
      </c>
      <c r="AS178" s="173">
        <v>-390170912</v>
      </c>
      <c r="AT178" s="174">
        <v>0</v>
      </c>
      <c r="AU178" s="174">
        <v>0</v>
      </c>
      <c r="AV178" s="174">
        <v>0</v>
      </c>
      <c r="AW178" s="174">
        <v>0</v>
      </c>
      <c r="AX178" s="174">
        <v>0</v>
      </c>
      <c r="AY178" s="174">
        <v>0</v>
      </c>
      <c r="AZ178" s="174">
        <v>0</v>
      </c>
      <c r="BA178" s="174">
        <v>0</v>
      </c>
      <c r="BB178" s="174">
        <v>0</v>
      </c>
    </row>
    <row r="179" spans="1:54" hidden="1" x14ac:dyDescent="0.25">
      <c r="A179" s="1233" t="s">
        <v>17</v>
      </c>
      <c r="B179" s="1145"/>
      <c r="C179" s="1233" t="s">
        <v>297</v>
      </c>
      <c r="D179" s="1145"/>
      <c r="E179" s="1233" t="s">
        <v>300</v>
      </c>
      <c r="F179" s="1145"/>
      <c r="G179" s="1233"/>
      <c r="H179" s="1145"/>
      <c r="I179" s="1233"/>
      <c r="J179" s="1145"/>
      <c r="K179" s="1145"/>
      <c r="L179" s="1233"/>
      <c r="M179" s="1145"/>
      <c r="N179" s="1145"/>
      <c r="O179" s="1233"/>
      <c r="P179" s="1145"/>
      <c r="Q179" s="1233"/>
      <c r="R179" s="1145"/>
      <c r="S179" s="1232" t="s">
        <v>323</v>
      </c>
      <c r="T179" s="1145"/>
      <c r="U179" s="1145"/>
      <c r="V179" s="1145"/>
      <c r="W179" s="1145"/>
      <c r="X179" s="1145"/>
      <c r="Y179" s="1145"/>
      <c r="Z179" s="1145"/>
      <c r="AA179" s="1233" t="s">
        <v>281</v>
      </c>
      <c r="AB179" s="1145"/>
      <c r="AC179" s="1145"/>
      <c r="AD179" s="1145"/>
      <c r="AE179" s="1145"/>
      <c r="AF179" s="1233" t="s">
        <v>282</v>
      </c>
      <c r="AG179" s="1145"/>
      <c r="AH179" s="1145"/>
      <c r="AI179" s="169" t="s">
        <v>68</v>
      </c>
      <c r="AJ179" s="1234" t="s">
        <v>283</v>
      </c>
      <c r="AK179" s="1145"/>
      <c r="AL179" s="1145"/>
      <c r="AM179" s="1145"/>
      <c r="AN179" s="1145"/>
      <c r="AO179" s="1145"/>
      <c r="AP179" s="170">
        <v>211718000000</v>
      </c>
      <c r="AQ179" s="170">
        <v>221716800</v>
      </c>
      <c r="AR179" s="170">
        <v>235575106</v>
      </c>
      <c r="AS179" s="170">
        <v>-10000000000</v>
      </c>
      <c r="AT179" s="170">
        <v>2688263590</v>
      </c>
      <c r="AU179" s="170">
        <v>-2466546790</v>
      </c>
      <c r="AV179" s="170">
        <v>17124554758</v>
      </c>
      <c r="AW179" s="170">
        <v>-14436291168</v>
      </c>
      <c r="AX179" s="170">
        <v>17123526579</v>
      </c>
      <c r="AY179" s="170">
        <v>1028179</v>
      </c>
      <c r="AZ179" s="170">
        <v>17123526579</v>
      </c>
      <c r="BA179" s="171">
        <v>0</v>
      </c>
      <c r="BB179" s="170">
        <v>5082000</v>
      </c>
    </row>
    <row r="180" spans="1:54" hidden="1" x14ac:dyDescent="0.25">
      <c r="A180" s="1233" t="s">
        <v>17</v>
      </c>
      <c r="B180" s="1145"/>
      <c r="C180" s="1233" t="s">
        <v>297</v>
      </c>
      <c r="D180" s="1145"/>
      <c r="E180" s="1233" t="s">
        <v>300</v>
      </c>
      <c r="F180" s="1145"/>
      <c r="G180" s="1233"/>
      <c r="H180" s="1145"/>
      <c r="I180" s="1233"/>
      <c r="J180" s="1145"/>
      <c r="K180" s="1145"/>
      <c r="L180" s="1233"/>
      <c r="M180" s="1145"/>
      <c r="N180" s="1145"/>
      <c r="O180" s="1233"/>
      <c r="P180" s="1145"/>
      <c r="Q180" s="1233"/>
      <c r="R180" s="1145"/>
      <c r="S180" s="1232" t="s">
        <v>323</v>
      </c>
      <c r="T180" s="1145"/>
      <c r="U180" s="1145"/>
      <c r="V180" s="1145"/>
      <c r="W180" s="1145"/>
      <c r="X180" s="1145"/>
      <c r="Y180" s="1145"/>
      <c r="Z180" s="1145"/>
      <c r="AA180" s="1233" t="s">
        <v>281</v>
      </c>
      <c r="AB180" s="1145"/>
      <c r="AC180" s="1145"/>
      <c r="AD180" s="1145"/>
      <c r="AE180" s="1145"/>
      <c r="AF180" s="1233" t="s">
        <v>284</v>
      </c>
      <c r="AG180" s="1145"/>
      <c r="AH180" s="1145"/>
      <c r="AI180" s="169" t="s">
        <v>26</v>
      </c>
      <c r="AJ180" s="1234" t="s">
        <v>286</v>
      </c>
      <c r="AK180" s="1145"/>
      <c r="AL180" s="1145"/>
      <c r="AM180" s="1145"/>
      <c r="AN180" s="1145"/>
      <c r="AO180" s="1145"/>
      <c r="AP180" s="170">
        <v>66513900000</v>
      </c>
      <c r="AQ180" s="170">
        <v>1366424655</v>
      </c>
      <c r="AR180" s="170">
        <v>47767401357</v>
      </c>
      <c r="AS180" s="171">
        <v>0</v>
      </c>
      <c r="AT180" s="170">
        <v>1063929593</v>
      </c>
      <c r="AU180" s="170">
        <v>302495062</v>
      </c>
      <c r="AV180" s="170">
        <v>919591005</v>
      </c>
      <c r="AW180" s="170">
        <v>144338588</v>
      </c>
      <c r="AX180" s="170">
        <v>835951361</v>
      </c>
      <c r="AY180" s="170">
        <v>83639644</v>
      </c>
      <c r="AZ180" s="170">
        <v>835951361</v>
      </c>
      <c r="BA180" s="171">
        <v>0</v>
      </c>
      <c r="BB180" s="171">
        <v>0</v>
      </c>
    </row>
    <row r="181" spans="1:54" hidden="1" x14ac:dyDescent="0.25">
      <c r="A181" s="1233" t="s">
        <v>17</v>
      </c>
      <c r="B181" s="1145"/>
      <c r="C181" s="1233" t="s">
        <v>297</v>
      </c>
      <c r="D181" s="1145"/>
      <c r="E181" s="1233" t="s">
        <v>300</v>
      </c>
      <c r="F181" s="1145"/>
      <c r="G181" s="1233" t="s">
        <v>287</v>
      </c>
      <c r="H181" s="1145"/>
      <c r="I181" s="1233"/>
      <c r="J181" s="1145"/>
      <c r="K181" s="1145"/>
      <c r="L181" s="1233"/>
      <c r="M181" s="1145"/>
      <c r="N181" s="1145"/>
      <c r="O181" s="1233"/>
      <c r="P181" s="1145"/>
      <c r="Q181" s="1233"/>
      <c r="R181" s="1145"/>
      <c r="S181" s="1232" t="s">
        <v>427</v>
      </c>
      <c r="T181" s="1145"/>
      <c r="U181" s="1145"/>
      <c r="V181" s="1145"/>
      <c r="W181" s="1145"/>
      <c r="X181" s="1145"/>
      <c r="Y181" s="1145"/>
      <c r="Z181" s="1145"/>
      <c r="AA181" s="1233" t="s">
        <v>281</v>
      </c>
      <c r="AB181" s="1145"/>
      <c r="AC181" s="1145"/>
      <c r="AD181" s="1145"/>
      <c r="AE181" s="1145"/>
      <c r="AF181" s="1233" t="s">
        <v>282</v>
      </c>
      <c r="AG181" s="1145"/>
      <c r="AH181" s="1145"/>
      <c r="AI181" s="169" t="s">
        <v>68</v>
      </c>
      <c r="AJ181" s="1234" t="s">
        <v>283</v>
      </c>
      <c r="AK181" s="1145"/>
      <c r="AL181" s="1145"/>
      <c r="AM181" s="1145"/>
      <c r="AN181" s="1145"/>
      <c r="AO181" s="1145"/>
      <c r="AP181" s="170">
        <v>420000000</v>
      </c>
      <c r="AQ181" s="171">
        <v>0</v>
      </c>
      <c r="AR181" s="170">
        <v>18535849</v>
      </c>
      <c r="AS181" s="171">
        <v>0</v>
      </c>
      <c r="AT181" s="171">
        <v>0</v>
      </c>
      <c r="AU181" s="171">
        <v>0</v>
      </c>
      <c r="AV181" s="171">
        <v>0</v>
      </c>
      <c r="AW181" s="171">
        <v>0</v>
      </c>
      <c r="AX181" s="171">
        <v>0</v>
      </c>
      <c r="AY181" s="171">
        <v>0</v>
      </c>
      <c r="AZ181" s="171">
        <v>0</v>
      </c>
      <c r="BA181" s="171">
        <v>0</v>
      </c>
      <c r="BB181" s="171">
        <v>0</v>
      </c>
    </row>
    <row r="182" spans="1:54" hidden="1" x14ac:dyDescent="0.25">
      <c r="A182" s="1240" t="s">
        <v>17</v>
      </c>
      <c r="B182" s="1145"/>
      <c r="C182" s="1240" t="s">
        <v>297</v>
      </c>
      <c r="D182" s="1145"/>
      <c r="E182" s="1240" t="s">
        <v>300</v>
      </c>
      <c r="F182" s="1145"/>
      <c r="G182" s="1240" t="s">
        <v>287</v>
      </c>
      <c r="H182" s="1145"/>
      <c r="I182" s="1240" t="s">
        <v>287</v>
      </c>
      <c r="J182" s="1145"/>
      <c r="K182" s="1145"/>
      <c r="L182" s="1240"/>
      <c r="M182" s="1145"/>
      <c r="N182" s="1145"/>
      <c r="O182" s="1240"/>
      <c r="P182" s="1145"/>
      <c r="Q182" s="1240"/>
      <c r="R182" s="1145"/>
      <c r="S182" s="1239" t="s">
        <v>427</v>
      </c>
      <c r="T182" s="1145"/>
      <c r="U182" s="1145"/>
      <c r="V182" s="1145"/>
      <c r="W182" s="1145"/>
      <c r="X182" s="1145"/>
      <c r="Y182" s="1145"/>
      <c r="Z182" s="1145"/>
      <c r="AA182" s="1240" t="s">
        <v>281</v>
      </c>
      <c r="AB182" s="1145"/>
      <c r="AC182" s="1145"/>
      <c r="AD182" s="1145"/>
      <c r="AE182" s="1145"/>
      <c r="AF182" s="1240" t="s">
        <v>282</v>
      </c>
      <c r="AG182" s="1145"/>
      <c r="AH182" s="1145"/>
      <c r="AI182" s="172" t="s">
        <v>68</v>
      </c>
      <c r="AJ182" s="1241" t="s">
        <v>283</v>
      </c>
      <c r="AK182" s="1145"/>
      <c r="AL182" s="1145"/>
      <c r="AM182" s="1145"/>
      <c r="AN182" s="1145"/>
      <c r="AO182" s="1145"/>
      <c r="AP182" s="173">
        <v>420000000</v>
      </c>
      <c r="AQ182" s="174">
        <v>0</v>
      </c>
      <c r="AR182" s="173">
        <v>18535849</v>
      </c>
      <c r="AS182" s="174">
        <v>0</v>
      </c>
      <c r="AT182" s="174">
        <v>0</v>
      </c>
      <c r="AU182" s="174">
        <v>0</v>
      </c>
      <c r="AV182" s="174">
        <v>0</v>
      </c>
      <c r="AW182" s="174">
        <v>0</v>
      </c>
      <c r="AX182" s="174">
        <v>0</v>
      </c>
      <c r="AY182" s="174">
        <v>0</v>
      </c>
      <c r="AZ182" s="174">
        <v>0</v>
      </c>
      <c r="BA182" s="174">
        <v>0</v>
      </c>
      <c r="BB182" s="174">
        <v>0</v>
      </c>
    </row>
    <row r="183" spans="1:54" hidden="1" x14ac:dyDescent="0.25">
      <c r="A183" s="1240" t="s">
        <v>17</v>
      </c>
      <c r="B183" s="1145"/>
      <c r="C183" s="1240" t="s">
        <v>297</v>
      </c>
      <c r="D183" s="1145"/>
      <c r="E183" s="1240" t="s">
        <v>300</v>
      </c>
      <c r="F183" s="1145"/>
      <c r="G183" s="1240" t="s">
        <v>287</v>
      </c>
      <c r="H183" s="1145"/>
      <c r="I183" s="1240" t="s">
        <v>287</v>
      </c>
      <c r="J183" s="1145"/>
      <c r="K183" s="1145"/>
      <c r="L183" s="1240" t="s">
        <v>290</v>
      </c>
      <c r="M183" s="1145"/>
      <c r="N183" s="1145"/>
      <c r="O183" s="1240"/>
      <c r="P183" s="1145"/>
      <c r="Q183" s="1240"/>
      <c r="R183" s="1145"/>
      <c r="S183" s="1239" t="s">
        <v>428</v>
      </c>
      <c r="T183" s="1145"/>
      <c r="U183" s="1145"/>
      <c r="V183" s="1145"/>
      <c r="W183" s="1145"/>
      <c r="X183" s="1145"/>
      <c r="Y183" s="1145"/>
      <c r="Z183" s="1145"/>
      <c r="AA183" s="1240" t="s">
        <v>281</v>
      </c>
      <c r="AB183" s="1145"/>
      <c r="AC183" s="1145"/>
      <c r="AD183" s="1145"/>
      <c r="AE183" s="1145"/>
      <c r="AF183" s="1240" t="s">
        <v>282</v>
      </c>
      <c r="AG183" s="1145"/>
      <c r="AH183" s="1145"/>
      <c r="AI183" s="172" t="s">
        <v>68</v>
      </c>
      <c r="AJ183" s="1241" t="s">
        <v>283</v>
      </c>
      <c r="AK183" s="1145"/>
      <c r="AL183" s="1145"/>
      <c r="AM183" s="1145"/>
      <c r="AN183" s="1145"/>
      <c r="AO183" s="1145"/>
      <c r="AP183" s="173">
        <v>420000000</v>
      </c>
      <c r="AQ183" s="174">
        <v>0</v>
      </c>
      <c r="AR183" s="173">
        <v>18535849</v>
      </c>
      <c r="AS183" s="174">
        <v>0</v>
      </c>
      <c r="AT183" s="174">
        <v>0</v>
      </c>
      <c r="AU183" s="174">
        <v>0</v>
      </c>
      <c r="AV183" s="174">
        <v>0</v>
      </c>
      <c r="AW183" s="174">
        <v>0</v>
      </c>
      <c r="AX183" s="174">
        <v>0</v>
      </c>
      <c r="AY183" s="174">
        <v>0</v>
      </c>
      <c r="AZ183" s="174">
        <v>0</v>
      </c>
      <c r="BA183" s="174">
        <v>0</v>
      </c>
      <c r="BB183" s="174">
        <v>0</v>
      </c>
    </row>
    <row r="184" spans="1:54" hidden="1" x14ac:dyDescent="0.25">
      <c r="A184" s="1233" t="s">
        <v>17</v>
      </c>
      <c r="B184" s="1145"/>
      <c r="C184" s="1233" t="s">
        <v>297</v>
      </c>
      <c r="D184" s="1145"/>
      <c r="E184" s="1233" t="s">
        <v>300</v>
      </c>
      <c r="F184" s="1145"/>
      <c r="G184" s="1233" t="s">
        <v>297</v>
      </c>
      <c r="H184" s="1145"/>
      <c r="I184" s="1233"/>
      <c r="J184" s="1145"/>
      <c r="K184" s="1145"/>
      <c r="L184" s="1233"/>
      <c r="M184" s="1145"/>
      <c r="N184" s="1145"/>
      <c r="O184" s="1233"/>
      <c r="P184" s="1145"/>
      <c r="Q184" s="1233"/>
      <c r="R184" s="1145"/>
      <c r="S184" s="1232" t="s">
        <v>324</v>
      </c>
      <c r="T184" s="1145"/>
      <c r="U184" s="1145"/>
      <c r="V184" s="1145"/>
      <c r="W184" s="1145"/>
      <c r="X184" s="1145"/>
      <c r="Y184" s="1145"/>
      <c r="Z184" s="1145"/>
      <c r="AA184" s="1233" t="s">
        <v>281</v>
      </c>
      <c r="AB184" s="1145"/>
      <c r="AC184" s="1145"/>
      <c r="AD184" s="1145"/>
      <c r="AE184" s="1145"/>
      <c r="AF184" s="1233" t="s">
        <v>282</v>
      </c>
      <c r="AG184" s="1145"/>
      <c r="AH184" s="1145"/>
      <c r="AI184" s="169" t="s">
        <v>68</v>
      </c>
      <c r="AJ184" s="1234" t="s">
        <v>283</v>
      </c>
      <c r="AK184" s="1145"/>
      <c r="AL184" s="1145"/>
      <c r="AM184" s="1145"/>
      <c r="AN184" s="1145"/>
      <c r="AO184" s="1145"/>
      <c r="AP184" s="170">
        <v>211298000000</v>
      </c>
      <c r="AQ184" s="170">
        <v>221716800</v>
      </c>
      <c r="AR184" s="170">
        <v>217039257</v>
      </c>
      <c r="AS184" s="170">
        <v>-10000000000</v>
      </c>
      <c r="AT184" s="170">
        <v>2688263590</v>
      </c>
      <c r="AU184" s="170">
        <v>-2466546790</v>
      </c>
      <c r="AV184" s="170">
        <v>17124554758</v>
      </c>
      <c r="AW184" s="170">
        <v>-14436291168</v>
      </c>
      <c r="AX184" s="170">
        <v>17123526579</v>
      </c>
      <c r="AY184" s="170">
        <v>1028179</v>
      </c>
      <c r="AZ184" s="170">
        <v>17123526579</v>
      </c>
      <c r="BA184" s="171">
        <v>0</v>
      </c>
      <c r="BB184" s="170">
        <v>5082000</v>
      </c>
    </row>
    <row r="185" spans="1:54" hidden="1" x14ac:dyDescent="0.25">
      <c r="A185" s="1233" t="s">
        <v>17</v>
      </c>
      <c r="B185" s="1145"/>
      <c r="C185" s="1233" t="s">
        <v>297</v>
      </c>
      <c r="D185" s="1145"/>
      <c r="E185" s="1233" t="s">
        <v>300</v>
      </c>
      <c r="F185" s="1145"/>
      <c r="G185" s="1233" t="s">
        <v>297</v>
      </c>
      <c r="H185" s="1145"/>
      <c r="I185" s="1233"/>
      <c r="J185" s="1145"/>
      <c r="K185" s="1145"/>
      <c r="L185" s="1233"/>
      <c r="M185" s="1145"/>
      <c r="N185" s="1145"/>
      <c r="O185" s="1233"/>
      <c r="P185" s="1145"/>
      <c r="Q185" s="1233"/>
      <c r="R185" s="1145"/>
      <c r="S185" s="1232" t="s">
        <v>324</v>
      </c>
      <c r="T185" s="1145"/>
      <c r="U185" s="1145"/>
      <c r="V185" s="1145"/>
      <c r="W185" s="1145"/>
      <c r="X185" s="1145"/>
      <c r="Y185" s="1145"/>
      <c r="Z185" s="1145"/>
      <c r="AA185" s="1233" t="s">
        <v>281</v>
      </c>
      <c r="AB185" s="1145"/>
      <c r="AC185" s="1145"/>
      <c r="AD185" s="1145"/>
      <c r="AE185" s="1145"/>
      <c r="AF185" s="1233" t="s">
        <v>284</v>
      </c>
      <c r="AG185" s="1145"/>
      <c r="AH185" s="1145"/>
      <c r="AI185" s="169" t="s">
        <v>26</v>
      </c>
      <c r="AJ185" s="1234" t="s">
        <v>286</v>
      </c>
      <c r="AK185" s="1145"/>
      <c r="AL185" s="1145"/>
      <c r="AM185" s="1145"/>
      <c r="AN185" s="1145"/>
      <c r="AO185" s="1145"/>
      <c r="AP185" s="170">
        <v>66513900000</v>
      </c>
      <c r="AQ185" s="170">
        <v>1366424655</v>
      </c>
      <c r="AR185" s="170">
        <v>47767401357</v>
      </c>
      <c r="AS185" s="171">
        <v>0</v>
      </c>
      <c r="AT185" s="170">
        <v>1063929593</v>
      </c>
      <c r="AU185" s="170">
        <v>302495062</v>
      </c>
      <c r="AV185" s="170">
        <v>919591005</v>
      </c>
      <c r="AW185" s="170">
        <v>144338588</v>
      </c>
      <c r="AX185" s="170">
        <v>835951361</v>
      </c>
      <c r="AY185" s="170">
        <v>83639644</v>
      </c>
      <c r="AZ185" s="170">
        <v>835951361</v>
      </c>
      <c r="BA185" s="171">
        <v>0</v>
      </c>
      <c r="BB185" s="171">
        <v>0</v>
      </c>
    </row>
    <row r="186" spans="1:54" hidden="1" x14ac:dyDescent="0.25">
      <c r="A186" s="1240" t="s">
        <v>17</v>
      </c>
      <c r="B186" s="1145"/>
      <c r="C186" s="1240" t="s">
        <v>297</v>
      </c>
      <c r="D186" s="1145"/>
      <c r="E186" s="1240" t="s">
        <v>300</v>
      </c>
      <c r="F186" s="1145"/>
      <c r="G186" s="1240" t="s">
        <v>297</v>
      </c>
      <c r="H186" s="1145"/>
      <c r="I186" s="1240" t="s">
        <v>291</v>
      </c>
      <c r="J186" s="1145"/>
      <c r="K186" s="1145"/>
      <c r="L186" s="1240"/>
      <c r="M186" s="1145"/>
      <c r="N186" s="1145"/>
      <c r="O186" s="1240"/>
      <c r="P186" s="1145"/>
      <c r="Q186" s="1240"/>
      <c r="R186" s="1145"/>
      <c r="S186" s="1239" t="s">
        <v>97</v>
      </c>
      <c r="T186" s="1145"/>
      <c r="U186" s="1145"/>
      <c r="V186" s="1145"/>
      <c r="W186" s="1145"/>
      <c r="X186" s="1145"/>
      <c r="Y186" s="1145"/>
      <c r="Z186" s="1145"/>
      <c r="AA186" s="1240" t="s">
        <v>281</v>
      </c>
      <c r="AB186" s="1145"/>
      <c r="AC186" s="1145"/>
      <c r="AD186" s="1145"/>
      <c r="AE186" s="1145"/>
      <c r="AF186" s="1240" t="s">
        <v>282</v>
      </c>
      <c r="AG186" s="1145"/>
      <c r="AH186" s="1145"/>
      <c r="AI186" s="172" t="s">
        <v>68</v>
      </c>
      <c r="AJ186" s="1241" t="s">
        <v>283</v>
      </c>
      <c r="AK186" s="1145"/>
      <c r="AL186" s="1145"/>
      <c r="AM186" s="1145"/>
      <c r="AN186" s="1145"/>
      <c r="AO186" s="1145"/>
      <c r="AP186" s="173">
        <v>298000000</v>
      </c>
      <c r="AQ186" s="174">
        <v>0</v>
      </c>
      <c r="AR186" s="173">
        <v>933333</v>
      </c>
      <c r="AS186" s="174">
        <v>0</v>
      </c>
      <c r="AT186" s="174">
        <v>0</v>
      </c>
      <c r="AU186" s="174">
        <v>0</v>
      </c>
      <c r="AV186" s="173">
        <v>28254687</v>
      </c>
      <c r="AW186" s="173">
        <v>-28254687</v>
      </c>
      <c r="AX186" s="173">
        <v>28254687</v>
      </c>
      <c r="AY186" s="174">
        <v>0</v>
      </c>
      <c r="AZ186" s="173">
        <v>28254687</v>
      </c>
      <c r="BA186" s="174">
        <v>0</v>
      </c>
      <c r="BB186" s="174">
        <v>0</v>
      </c>
    </row>
    <row r="187" spans="1:54" hidden="1" x14ac:dyDescent="0.25">
      <c r="A187" s="1240" t="s">
        <v>17</v>
      </c>
      <c r="B187" s="1145"/>
      <c r="C187" s="1240" t="s">
        <v>297</v>
      </c>
      <c r="D187" s="1145"/>
      <c r="E187" s="1240" t="s">
        <v>300</v>
      </c>
      <c r="F187" s="1145"/>
      <c r="G187" s="1240" t="s">
        <v>297</v>
      </c>
      <c r="H187" s="1145"/>
      <c r="I187" s="1240" t="s">
        <v>301</v>
      </c>
      <c r="J187" s="1145"/>
      <c r="K187" s="1145"/>
      <c r="L187" s="1240"/>
      <c r="M187" s="1145"/>
      <c r="N187" s="1145"/>
      <c r="O187" s="1240"/>
      <c r="P187" s="1145"/>
      <c r="Q187" s="1240"/>
      <c r="R187" s="1145"/>
      <c r="S187" s="1239" t="s">
        <v>98</v>
      </c>
      <c r="T187" s="1145"/>
      <c r="U187" s="1145"/>
      <c r="V187" s="1145"/>
      <c r="W187" s="1145"/>
      <c r="X187" s="1145"/>
      <c r="Y187" s="1145"/>
      <c r="Z187" s="1145"/>
      <c r="AA187" s="1240" t="s">
        <v>281</v>
      </c>
      <c r="AB187" s="1145"/>
      <c r="AC187" s="1145"/>
      <c r="AD187" s="1145"/>
      <c r="AE187" s="1145"/>
      <c r="AF187" s="1240" t="s">
        <v>282</v>
      </c>
      <c r="AG187" s="1145"/>
      <c r="AH187" s="1145"/>
      <c r="AI187" s="172" t="s">
        <v>68</v>
      </c>
      <c r="AJ187" s="1241" t="s">
        <v>283</v>
      </c>
      <c r="AK187" s="1145"/>
      <c r="AL187" s="1145"/>
      <c r="AM187" s="1145"/>
      <c r="AN187" s="1145"/>
      <c r="AO187" s="1145"/>
      <c r="AP187" s="173">
        <v>211000000000</v>
      </c>
      <c r="AQ187" s="173">
        <v>221716800</v>
      </c>
      <c r="AR187" s="173">
        <v>216105924</v>
      </c>
      <c r="AS187" s="173">
        <v>-10000000000</v>
      </c>
      <c r="AT187" s="173">
        <v>2688263590</v>
      </c>
      <c r="AU187" s="173">
        <v>-2466546790</v>
      </c>
      <c r="AV187" s="173">
        <v>17096300071</v>
      </c>
      <c r="AW187" s="173">
        <v>-14408036481</v>
      </c>
      <c r="AX187" s="173">
        <v>17095271892</v>
      </c>
      <c r="AY187" s="173">
        <v>1028179</v>
      </c>
      <c r="AZ187" s="173">
        <v>17095271892</v>
      </c>
      <c r="BA187" s="174">
        <v>0</v>
      </c>
      <c r="BB187" s="173">
        <v>5082000</v>
      </c>
    </row>
    <row r="188" spans="1:54" hidden="1" x14ac:dyDescent="0.25">
      <c r="A188" s="1240" t="s">
        <v>17</v>
      </c>
      <c r="B188" s="1145"/>
      <c r="C188" s="1240" t="s">
        <v>297</v>
      </c>
      <c r="D188" s="1145"/>
      <c r="E188" s="1240" t="s">
        <v>300</v>
      </c>
      <c r="F188" s="1145"/>
      <c r="G188" s="1240" t="s">
        <v>297</v>
      </c>
      <c r="H188" s="1145"/>
      <c r="I188" s="1240" t="s">
        <v>83</v>
      </c>
      <c r="J188" s="1145"/>
      <c r="K188" s="1145"/>
      <c r="L188" s="1240"/>
      <c r="M188" s="1145"/>
      <c r="N188" s="1145"/>
      <c r="O188" s="1240"/>
      <c r="P188" s="1145"/>
      <c r="Q188" s="1240"/>
      <c r="R188" s="1145"/>
      <c r="S188" s="1239" t="s">
        <v>187</v>
      </c>
      <c r="T188" s="1145"/>
      <c r="U188" s="1145"/>
      <c r="V188" s="1145"/>
      <c r="W188" s="1145"/>
      <c r="X188" s="1145"/>
      <c r="Y188" s="1145"/>
      <c r="Z188" s="1145"/>
      <c r="AA188" s="1240" t="s">
        <v>281</v>
      </c>
      <c r="AB188" s="1145"/>
      <c r="AC188" s="1145"/>
      <c r="AD188" s="1145"/>
      <c r="AE188" s="1145"/>
      <c r="AF188" s="1240" t="s">
        <v>284</v>
      </c>
      <c r="AG188" s="1145"/>
      <c r="AH188" s="1145"/>
      <c r="AI188" s="172" t="s">
        <v>26</v>
      </c>
      <c r="AJ188" s="1241" t="s">
        <v>286</v>
      </c>
      <c r="AK188" s="1145"/>
      <c r="AL188" s="1145"/>
      <c r="AM188" s="1145"/>
      <c r="AN188" s="1145"/>
      <c r="AO188" s="1145"/>
      <c r="AP188" s="173">
        <v>66009000000</v>
      </c>
      <c r="AQ188" s="173">
        <v>1366424655</v>
      </c>
      <c r="AR188" s="173">
        <v>47262501357</v>
      </c>
      <c r="AS188" s="174">
        <v>0</v>
      </c>
      <c r="AT188" s="173">
        <v>1063929593</v>
      </c>
      <c r="AU188" s="173">
        <v>302495062</v>
      </c>
      <c r="AV188" s="173">
        <v>919591005</v>
      </c>
      <c r="AW188" s="173">
        <v>144338588</v>
      </c>
      <c r="AX188" s="173">
        <v>835951361</v>
      </c>
      <c r="AY188" s="173">
        <v>83639644</v>
      </c>
      <c r="AZ188" s="173">
        <v>835951361</v>
      </c>
      <c r="BA188" s="174">
        <v>0</v>
      </c>
      <c r="BB188" s="174">
        <v>0</v>
      </c>
    </row>
    <row r="189" spans="1:54" hidden="1" x14ac:dyDescent="0.25">
      <c r="A189" s="1240" t="s">
        <v>17</v>
      </c>
      <c r="B189" s="1145"/>
      <c r="C189" s="1240" t="s">
        <v>297</v>
      </c>
      <c r="D189" s="1145"/>
      <c r="E189" s="1240" t="s">
        <v>300</v>
      </c>
      <c r="F189" s="1145"/>
      <c r="G189" s="1240" t="s">
        <v>297</v>
      </c>
      <c r="H189" s="1145"/>
      <c r="I189" s="1240" t="s">
        <v>83</v>
      </c>
      <c r="J189" s="1145"/>
      <c r="K189" s="1145"/>
      <c r="L189" s="1240" t="s">
        <v>287</v>
      </c>
      <c r="M189" s="1145"/>
      <c r="N189" s="1145"/>
      <c r="O189" s="1240" t="s">
        <v>244</v>
      </c>
      <c r="P189" s="1145"/>
      <c r="Q189" s="1240" t="s">
        <v>244</v>
      </c>
      <c r="R189" s="1145"/>
      <c r="S189" s="1239" t="s">
        <v>99</v>
      </c>
      <c r="T189" s="1145"/>
      <c r="U189" s="1145"/>
      <c r="V189" s="1145"/>
      <c r="W189" s="1145"/>
      <c r="X189" s="1145"/>
      <c r="Y189" s="1145"/>
      <c r="Z189" s="1145"/>
      <c r="AA189" s="1240" t="s">
        <v>281</v>
      </c>
      <c r="AB189" s="1145"/>
      <c r="AC189" s="1145"/>
      <c r="AD189" s="1145"/>
      <c r="AE189" s="1145"/>
      <c r="AF189" s="1240" t="s">
        <v>284</v>
      </c>
      <c r="AG189" s="1145"/>
      <c r="AH189" s="1145"/>
      <c r="AI189" s="172" t="s">
        <v>26</v>
      </c>
      <c r="AJ189" s="1241" t="s">
        <v>286</v>
      </c>
      <c r="AK189" s="1145"/>
      <c r="AL189" s="1145"/>
      <c r="AM189" s="1145"/>
      <c r="AN189" s="1145"/>
      <c r="AO189" s="1145"/>
      <c r="AP189" s="173">
        <v>58014500000</v>
      </c>
      <c r="AQ189" s="173">
        <v>1306424655</v>
      </c>
      <c r="AR189" s="173">
        <v>47232501357</v>
      </c>
      <c r="AS189" s="174">
        <v>0</v>
      </c>
      <c r="AT189" s="173">
        <v>1054804433</v>
      </c>
      <c r="AU189" s="173">
        <v>251620222</v>
      </c>
      <c r="AV189" s="173">
        <v>910465845</v>
      </c>
      <c r="AW189" s="173">
        <v>144338588</v>
      </c>
      <c r="AX189" s="173">
        <v>826826201</v>
      </c>
      <c r="AY189" s="173">
        <v>83639644</v>
      </c>
      <c r="AZ189" s="173">
        <v>826826201</v>
      </c>
      <c r="BA189" s="174">
        <v>0</v>
      </c>
      <c r="BB189" s="174">
        <v>0</v>
      </c>
    </row>
    <row r="190" spans="1:54" hidden="1" x14ac:dyDescent="0.25">
      <c r="A190" s="1240" t="s">
        <v>17</v>
      </c>
      <c r="B190" s="1145"/>
      <c r="C190" s="1240" t="s">
        <v>297</v>
      </c>
      <c r="D190" s="1145"/>
      <c r="E190" s="1240" t="s">
        <v>300</v>
      </c>
      <c r="F190" s="1145"/>
      <c r="G190" s="1240" t="s">
        <v>297</v>
      </c>
      <c r="H190" s="1145"/>
      <c r="I190" s="1240" t="s">
        <v>83</v>
      </c>
      <c r="J190" s="1145"/>
      <c r="K190" s="1145"/>
      <c r="L190" s="1240" t="s">
        <v>290</v>
      </c>
      <c r="M190" s="1145"/>
      <c r="N190" s="1145"/>
      <c r="O190" s="1240" t="s">
        <v>244</v>
      </c>
      <c r="P190" s="1145"/>
      <c r="Q190" s="1240" t="s">
        <v>244</v>
      </c>
      <c r="R190" s="1145"/>
      <c r="S190" s="1239" t="s">
        <v>100</v>
      </c>
      <c r="T190" s="1145"/>
      <c r="U190" s="1145"/>
      <c r="V190" s="1145"/>
      <c r="W190" s="1145"/>
      <c r="X190" s="1145"/>
      <c r="Y190" s="1145"/>
      <c r="Z190" s="1145"/>
      <c r="AA190" s="1240" t="s">
        <v>281</v>
      </c>
      <c r="AB190" s="1145"/>
      <c r="AC190" s="1145"/>
      <c r="AD190" s="1145"/>
      <c r="AE190" s="1145"/>
      <c r="AF190" s="1240" t="s">
        <v>284</v>
      </c>
      <c r="AG190" s="1145"/>
      <c r="AH190" s="1145"/>
      <c r="AI190" s="172" t="s">
        <v>26</v>
      </c>
      <c r="AJ190" s="1241" t="s">
        <v>286</v>
      </c>
      <c r="AK190" s="1145"/>
      <c r="AL190" s="1145"/>
      <c r="AM190" s="1145"/>
      <c r="AN190" s="1145"/>
      <c r="AO190" s="1145"/>
      <c r="AP190" s="173">
        <v>7994500000</v>
      </c>
      <c r="AQ190" s="173">
        <v>60000000</v>
      </c>
      <c r="AR190" s="173">
        <v>30000000</v>
      </c>
      <c r="AS190" s="174">
        <v>0</v>
      </c>
      <c r="AT190" s="173">
        <v>9125160</v>
      </c>
      <c r="AU190" s="173">
        <v>50874840</v>
      </c>
      <c r="AV190" s="173">
        <v>9125160</v>
      </c>
      <c r="AW190" s="174">
        <v>0</v>
      </c>
      <c r="AX190" s="173">
        <v>9125160</v>
      </c>
      <c r="AY190" s="174">
        <v>0</v>
      </c>
      <c r="AZ190" s="173">
        <v>9125160</v>
      </c>
      <c r="BA190" s="174">
        <v>0</v>
      </c>
      <c r="BB190" s="174">
        <v>0</v>
      </c>
    </row>
    <row r="191" spans="1:54" hidden="1" x14ac:dyDescent="0.25">
      <c r="A191" s="1240" t="s">
        <v>17</v>
      </c>
      <c r="B191" s="1145"/>
      <c r="C191" s="1240" t="s">
        <v>297</v>
      </c>
      <c r="D191" s="1145"/>
      <c r="E191" s="1240" t="s">
        <v>300</v>
      </c>
      <c r="F191" s="1145"/>
      <c r="G191" s="1240" t="s">
        <v>297</v>
      </c>
      <c r="H191" s="1145"/>
      <c r="I191" s="1240" t="s">
        <v>325</v>
      </c>
      <c r="J191" s="1145"/>
      <c r="K191" s="1145"/>
      <c r="L191" s="1240"/>
      <c r="M191" s="1145"/>
      <c r="N191" s="1145"/>
      <c r="O191" s="1240"/>
      <c r="P191" s="1145"/>
      <c r="Q191" s="1240"/>
      <c r="R191" s="1145"/>
      <c r="S191" s="1239" t="s">
        <v>101</v>
      </c>
      <c r="T191" s="1145"/>
      <c r="U191" s="1145"/>
      <c r="V191" s="1145"/>
      <c r="W191" s="1145"/>
      <c r="X191" s="1145"/>
      <c r="Y191" s="1145"/>
      <c r="Z191" s="1145"/>
      <c r="AA191" s="1240" t="s">
        <v>281</v>
      </c>
      <c r="AB191" s="1145"/>
      <c r="AC191" s="1145"/>
      <c r="AD191" s="1145"/>
      <c r="AE191" s="1145"/>
      <c r="AF191" s="1240" t="s">
        <v>284</v>
      </c>
      <c r="AG191" s="1145"/>
      <c r="AH191" s="1145"/>
      <c r="AI191" s="172" t="s">
        <v>26</v>
      </c>
      <c r="AJ191" s="1241" t="s">
        <v>286</v>
      </c>
      <c r="AK191" s="1145"/>
      <c r="AL191" s="1145"/>
      <c r="AM191" s="1145"/>
      <c r="AN191" s="1145"/>
      <c r="AO191" s="1145"/>
      <c r="AP191" s="173">
        <v>504900000</v>
      </c>
      <c r="AQ191" s="174">
        <v>0</v>
      </c>
      <c r="AR191" s="173">
        <v>504900000</v>
      </c>
      <c r="AS191" s="174">
        <v>0</v>
      </c>
      <c r="AT191" s="174">
        <v>0</v>
      </c>
      <c r="AU191" s="174">
        <v>0</v>
      </c>
      <c r="AV191" s="174">
        <v>0</v>
      </c>
      <c r="AW191" s="174">
        <v>0</v>
      </c>
      <c r="AX191" s="174">
        <v>0</v>
      </c>
      <c r="AY191" s="174">
        <v>0</v>
      </c>
      <c r="AZ191" s="174">
        <v>0</v>
      </c>
      <c r="BA191" s="174">
        <v>0</v>
      </c>
      <c r="BB191" s="174">
        <v>0</v>
      </c>
    </row>
    <row r="192" spans="1:54" s="723" customFormat="1" x14ac:dyDescent="0.25">
      <c r="A192" s="1237" t="s">
        <v>102</v>
      </c>
      <c r="B192" s="1236"/>
      <c r="C192" s="1237"/>
      <c r="D192" s="1236"/>
      <c r="E192" s="1237"/>
      <c r="F192" s="1236"/>
      <c r="G192" s="1237"/>
      <c r="H192" s="1236"/>
      <c r="I192" s="1237"/>
      <c r="J192" s="1236"/>
      <c r="K192" s="1236"/>
      <c r="L192" s="1237"/>
      <c r="M192" s="1236"/>
      <c r="N192" s="1236"/>
      <c r="O192" s="1237"/>
      <c r="P192" s="1236"/>
      <c r="Q192" s="1237"/>
      <c r="R192" s="1236"/>
      <c r="S192" s="1235" t="s">
        <v>13</v>
      </c>
      <c r="T192" s="1236"/>
      <c r="U192" s="1236"/>
      <c r="V192" s="1236"/>
      <c r="W192" s="1236"/>
      <c r="X192" s="1236"/>
      <c r="Y192" s="1236"/>
      <c r="Z192" s="1236"/>
      <c r="AA192" s="1237" t="s">
        <v>281</v>
      </c>
      <c r="AB192" s="1236"/>
      <c r="AC192" s="1236"/>
      <c r="AD192" s="1236"/>
      <c r="AE192" s="1236"/>
      <c r="AF192" s="1237" t="s">
        <v>282</v>
      </c>
      <c r="AG192" s="1236"/>
      <c r="AH192" s="1236"/>
      <c r="AI192" s="301" t="s">
        <v>68</v>
      </c>
      <c r="AJ192" s="1238" t="s">
        <v>283</v>
      </c>
      <c r="AK192" s="1236"/>
      <c r="AL192" s="1236"/>
      <c r="AM192" s="1236"/>
      <c r="AN192" s="1236"/>
      <c r="AO192" s="1236"/>
      <c r="AP192" s="300">
        <v>40119754179</v>
      </c>
      <c r="AQ192" s="300">
        <v>7361938829</v>
      </c>
      <c r="AR192" s="300">
        <v>4797887023</v>
      </c>
      <c r="AS192" s="300">
        <v>-13499334179</v>
      </c>
      <c r="AT192" s="300">
        <v>695335975</v>
      </c>
      <c r="AU192" s="300">
        <v>6666602854</v>
      </c>
      <c r="AV192" s="805">
        <v>1203341099</v>
      </c>
      <c r="AW192" s="300">
        <v>-508005124</v>
      </c>
      <c r="AX192" s="818">
        <v>1175570842</v>
      </c>
      <c r="AY192" s="300">
        <v>27770257</v>
      </c>
      <c r="AZ192" s="300">
        <v>1175570842</v>
      </c>
      <c r="BA192" s="299">
        <v>0</v>
      </c>
      <c r="BB192" s="300">
        <v>920000</v>
      </c>
    </row>
    <row r="193" spans="1:54" s="723" customFormat="1" x14ac:dyDescent="0.25">
      <c r="A193" s="1237" t="s">
        <v>102</v>
      </c>
      <c r="B193" s="1236"/>
      <c r="C193" s="1237"/>
      <c r="D193" s="1236"/>
      <c r="E193" s="1237"/>
      <c r="F193" s="1236"/>
      <c r="G193" s="1237"/>
      <c r="H193" s="1236"/>
      <c r="I193" s="1237"/>
      <c r="J193" s="1236"/>
      <c r="K193" s="1236"/>
      <c r="L193" s="1237"/>
      <c r="M193" s="1236"/>
      <c r="N193" s="1236"/>
      <c r="O193" s="1237"/>
      <c r="P193" s="1236"/>
      <c r="Q193" s="1237"/>
      <c r="R193" s="1236"/>
      <c r="S193" s="1235" t="s">
        <v>13</v>
      </c>
      <c r="T193" s="1236"/>
      <c r="U193" s="1236"/>
      <c r="V193" s="1236"/>
      <c r="W193" s="1236"/>
      <c r="X193" s="1236"/>
      <c r="Y193" s="1236"/>
      <c r="Z193" s="1236"/>
      <c r="AA193" s="1237" t="s">
        <v>281</v>
      </c>
      <c r="AB193" s="1236"/>
      <c r="AC193" s="1236"/>
      <c r="AD193" s="1236"/>
      <c r="AE193" s="1236"/>
      <c r="AF193" s="1237" t="s">
        <v>282</v>
      </c>
      <c r="AG193" s="1236"/>
      <c r="AH193" s="1236"/>
      <c r="AI193" s="301" t="s">
        <v>311</v>
      </c>
      <c r="AJ193" s="1238" t="s">
        <v>329</v>
      </c>
      <c r="AK193" s="1236"/>
      <c r="AL193" s="1236"/>
      <c r="AM193" s="1236"/>
      <c r="AN193" s="1236"/>
      <c r="AO193" s="1236"/>
      <c r="AP193" s="300">
        <v>9021085821</v>
      </c>
      <c r="AQ193" s="299">
        <v>0</v>
      </c>
      <c r="AR193" s="299">
        <v>0</v>
      </c>
      <c r="AS193" s="300">
        <v>-4021085821</v>
      </c>
      <c r="AT193" s="299">
        <v>0</v>
      </c>
      <c r="AU193" s="299">
        <v>0</v>
      </c>
      <c r="AV193" s="805">
        <v>215738409.41</v>
      </c>
      <c r="AW193" s="300">
        <v>-215738409.41</v>
      </c>
      <c r="AX193" s="818">
        <v>215738409.41</v>
      </c>
      <c r="AY193" s="299">
        <v>0</v>
      </c>
      <c r="AZ193" s="300">
        <v>215738409.41</v>
      </c>
      <c r="BA193" s="299">
        <v>0</v>
      </c>
      <c r="BB193" s="299">
        <v>0</v>
      </c>
    </row>
    <row r="194" spans="1:54" s="723" customFormat="1" x14ac:dyDescent="0.25">
      <c r="A194" s="1237" t="s">
        <v>102</v>
      </c>
      <c r="B194" s="1236"/>
      <c r="C194" s="1237"/>
      <c r="D194" s="1236"/>
      <c r="E194" s="1237"/>
      <c r="F194" s="1236"/>
      <c r="G194" s="1237"/>
      <c r="H194" s="1236"/>
      <c r="I194" s="1237"/>
      <c r="J194" s="1236"/>
      <c r="K194" s="1236"/>
      <c r="L194" s="1237"/>
      <c r="M194" s="1236"/>
      <c r="N194" s="1236"/>
      <c r="O194" s="1237"/>
      <c r="P194" s="1236"/>
      <c r="Q194" s="1237"/>
      <c r="R194" s="1236"/>
      <c r="S194" s="1235" t="s">
        <v>13</v>
      </c>
      <c r="T194" s="1236"/>
      <c r="U194" s="1236"/>
      <c r="V194" s="1236"/>
      <c r="W194" s="1236"/>
      <c r="X194" s="1236"/>
      <c r="Y194" s="1236"/>
      <c r="Z194" s="1236"/>
      <c r="AA194" s="1237" t="s">
        <v>281</v>
      </c>
      <c r="AB194" s="1236"/>
      <c r="AC194" s="1236"/>
      <c r="AD194" s="1236"/>
      <c r="AE194" s="1236"/>
      <c r="AF194" s="1237" t="s">
        <v>282</v>
      </c>
      <c r="AG194" s="1236"/>
      <c r="AH194" s="1236"/>
      <c r="AI194" s="301" t="s">
        <v>294</v>
      </c>
      <c r="AJ194" s="1238" t="s">
        <v>429</v>
      </c>
      <c r="AK194" s="1236"/>
      <c r="AL194" s="1236"/>
      <c r="AM194" s="1236"/>
      <c r="AN194" s="1236"/>
      <c r="AO194" s="1236"/>
      <c r="AP194" s="300">
        <v>2815325822</v>
      </c>
      <c r="AQ194" s="299">
        <v>0</v>
      </c>
      <c r="AR194" s="300">
        <v>1779225822</v>
      </c>
      <c r="AS194" s="299">
        <v>0</v>
      </c>
      <c r="AT194" s="299">
        <v>0</v>
      </c>
      <c r="AU194" s="299">
        <v>0</v>
      </c>
      <c r="AV194" s="806">
        <v>0</v>
      </c>
      <c r="AW194" s="299">
        <v>0</v>
      </c>
      <c r="AX194" s="819">
        <v>0</v>
      </c>
      <c r="AY194" s="299">
        <v>0</v>
      </c>
      <c r="AZ194" s="299">
        <v>0</v>
      </c>
      <c r="BA194" s="299">
        <v>0</v>
      </c>
      <c r="BB194" s="299">
        <v>0</v>
      </c>
    </row>
    <row r="195" spans="1:54" x14ac:dyDescent="0.25">
      <c r="A195" s="1233" t="s">
        <v>102</v>
      </c>
      <c r="B195" s="1145"/>
      <c r="C195" s="1233" t="s">
        <v>330</v>
      </c>
      <c r="D195" s="1145"/>
      <c r="E195" s="1233"/>
      <c r="F195" s="1145"/>
      <c r="G195" s="1233"/>
      <c r="H195" s="1145"/>
      <c r="I195" s="1233"/>
      <c r="J195" s="1145"/>
      <c r="K195" s="1145"/>
      <c r="L195" s="1233"/>
      <c r="M195" s="1145"/>
      <c r="N195" s="1145"/>
      <c r="O195" s="1233"/>
      <c r="P195" s="1145"/>
      <c r="Q195" s="1233"/>
      <c r="R195" s="1145"/>
      <c r="S195" s="1232" t="s">
        <v>331</v>
      </c>
      <c r="T195" s="1145"/>
      <c r="U195" s="1145"/>
      <c r="V195" s="1145"/>
      <c r="W195" s="1145"/>
      <c r="X195" s="1145"/>
      <c r="Y195" s="1145"/>
      <c r="Z195" s="1145"/>
      <c r="AA195" s="1233" t="s">
        <v>281</v>
      </c>
      <c r="AB195" s="1145"/>
      <c r="AC195" s="1145"/>
      <c r="AD195" s="1145"/>
      <c r="AE195" s="1145"/>
      <c r="AF195" s="1233" t="s">
        <v>282</v>
      </c>
      <c r="AG195" s="1145"/>
      <c r="AH195" s="1145"/>
      <c r="AI195" s="169" t="s">
        <v>68</v>
      </c>
      <c r="AJ195" s="1234" t="s">
        <v>283</v>
      </c>
      <c r="AK195" s="1145"/>
      <c r="AL195" s="1145"/>
      <c r="AM195" s="1145"/>
      <c r="AN195" s="1145"/>
      <c r="AO195" s="1145"/>
      <c r="AP195" s="170">
        <v>19573920000</v>
      </c>
      <c r="AQ195" s="170">
        <v>1106077571</v>
      </c>
      <c r="AR195" s="170">
        <v>1876660281</v>
      </c>
      <c r="AS195" s="170">
        <v>-2623920000</v>
      </c>
      <c r="AT195" s="170">
        <v>689559620</v>
      </c>
      <c r="AU195" s="170">
        <v>416517951</v>
      </c>
      <c r="AV195" s="807">
        <v>1188566880</v>
      </c>
      <c r="AW195" s="170">
        <v>-499007260</v>
      </c>
      <c r="AX195" s="820">
        <v>1159798513</v>
      </c>
      <c r="AY195" s="170">
        <v>28768367</v>
      </c>
      <c r="AZ195" s="170">
        <v>1159798513</v>
      </c>
      <c r="BA195" s="171">
        <v>0</v>
      </c>
      <c r="BB195" s="170">
        <v>920000</v>
      </c>
    </row>
    <row r="196" spans="1:54" x14ac:dyDescent="0.25">
      <c r="A196" s="1233" t="s">
        <v>102</v>
      </c>
      <c r="B196" s="1145"/>
      <c r="C196" s="1233" t="s">
        <v>330</v>
      </c>
      <c r="D196" s="1145"/>
      <c r="E196" s="1233"/>
      <c r="F196" s="1145"/>
      <c r="G196" s="1233"/>
      <c r="H196" s="1145"/>
      <c r="I196" s="1233"/>
      <c r="J196" s="1145"/>
      <c r="K196" s="1145"/>
      <c r="L196" s="1233"/>
      <c r="M196" s="1145"/>
      <c r="N196" s="1145"/>
      <c r="O196" s="1233"/>
      <c r="P196" s="1145"/>
      <c r="Q196" s="1233"/>
      <c r="R196" s="1145"/>
      <c r="S196" s="1232" t="s">
        <v>331</v>
      </c>
      <c r="T196" s="1145"/>
      <c r="U196" s="1145"/>
      <c r="V196" s="1145"/>
      <c r="W196" s="1145"/>
      <c r="X196" s="1145"/>
      <c r="Y196" s="1145"/>
      <c r="Z196" s="1145"/>
      <c r="AA196" s="1233" t="s">
        <v>281</v>
      </c>
      <c r="AB196" s="1145"/>
      <c r="AC196" s="1145"/>
      <c r="AD196" s="1145"/>
      <c r="AE196" s="1145"/>
      <c r="AF196" s="1233" t="s">
        <v>282</v>
      </c>
      <c r="AG196" s="1145"/>
      <c r="AH196" s="1145"/>
      <c r="AI196" s="169" t="s">
        <v>294</v>
      </c>
      <c r="AJ196" s="1234" t="s">
        <v>429</v>
      </c>
      <c r="AK196" s="1145"/>
      <c r="AL196" s="1145"/>
      <c r="AM196" s="1145"/>
      <c r="AN196" s="1145"/>
      <c r="AO196" s="1145"/>
      <c r="AP196" s="170">
        <v>2815325822</v>
      </c>
      <c r="AQ196" s="171">
        <v>0</v>
      </c>
      <c r="AR196" s="170">
        <v>1779225822</v>
      </c>
      <c r="AS196" s="171">
        <v>0</v>
      </c>
      <c r="AT196" s="171">
        <v>0</v>
      </c>
      <c r="AU196" s="171">
        <v>0</v>
      </c>
      <c r="AV196" s="808">
        <v>0</v>
      </c>
      <c r="AW196" s="171">
        <v>0</v>
      </c>
      <c r="AX196" s="821">
        <v>0</v>
      </c>
      <c r="AY196" s="171">
        <v>0</v>
      </c>
      <c r="AZ196" s="171">
        <v>0</v>
      </c>
      <c r="BA196" s="171">
        <v>0</v>
      </c>
      <c r="BB196" s="171">
        <v>0</v>
      </c>
    </row>
    <row r="197" spans="1:54" x14ac:dyDescent="0.25">
      <c r="A197" s="1233" t="s">
        <v>102</v>
      </c>
      <c r="B197" s="1145"/>
      <c r="C197" s="1233" t="s">
        <v>330</v>
      </c>
      <c r="D197" s="1145"/>
      <c r="E197" s="1233" t="s">
        <v>332</v>
      </c>
      <c r="F197" s="1145"/>
      <c r="G197" s="1233"/>
      <c r="H197" s="1145"/>
      <c r="I197" s="1233"/>
      <c r="J197" s="1145"/>
      <c r="K197" s="1145"/>
      <c r="L197" s="1233"/>
      <c r="M197" s="1145"/>
      <c r="N197" s="1145"/>
      <c r="O197" s="1233"/>
      <c r="P197" s="1145"/>
      <c r="Q197" s="1233"/>
      <c r="R197" s="1145"/>
      <c r="S197" s="1232" t="s">
        <v>333</v>
      </c>
      <c r="T197" s="1145"/>
      <c r="U197" s="1145"/>
      <c r="V197" s="1145"/>
      <c r="W197" s="1145"/>
      <c r="X197" s="1145"/>
      <c r="Y197" s="1145"/>
      <c r="Z197" s="1145"/>
      <c r="AA197" s="1233" t="s">
        <v>281</v>
      </c>
      <c r="AB197" s="1145"/>
      <c r="AC197" s="1145"/>
      <c r="AD197" s="1145"/>
      <c r="AE197" s="1145"/>
      <c r="AF197" s="1233" t="s">
        <v>282</v>
      </c>
      <c r="AG197" s="1145"/>
      <c r="AH197" s="1145"/>
      <c r="AI197" s="169" t="s">
        <v>68</v>
      </c>
      <c r="AJ197" s="1234" t="s">
        <v>283</v>
      </c>
      <c r="AK197" s="1145"/>
      <c r="AL197" s="1145"/>
      <c r="AM197" s="1145"/>
      <c r="AN197" s="1145"/>
      <c r="AO197" s="1145"/>
      <c r="AP197" s="170">
        <v>19573920000</v>
      </c>
      <c r="AQ197" s="170">
        <v>1106077571</v>
      </c>
      <c r="AR197" s="170">
        <v>1876660281</v>
      </c>
      <c r="AS197" s="170">
        <v>-2623920000</v>
      </c>
      <c r="AT197" s="170">
        <v>689559620</v>
      </c>
      <c r="AU197" s="170">
        <v>416517951</v>
      </c>
      <c r="AV197" s="807">
        <v>1188566880</v>
      </c>
      <c r="AW197" s="170">
        <v>-499007260</v>
      </c>
      <c r="AX197" s="820">
        <v>1159798513</v>
      </c>
      <c r="AY197" s="170">
        <v>28768367</v>
      </c>
      <c r="AZ197" s="170">
        <v>1159798513</v>
      </c>
      <c r="BA197" s="171">
        <v>0</v>
      </c>
      <c r="BB197" s="170">
        <v>920000</v>
      </c>
    </row>
    <row r="198" spans="1:54" x14ac:dyDescent="0.25">
      <c r="A198" s="1233" t="s">
        <v>102</v>
      </c>
      <c r="B198" s="1145"/>
      <c r="C198" s="1233" t="s">
        <v>330</v>
      </c>
      <c r="D198" s="1145"/>
      <c r="E198" s="1233" t="s">
        <v>332</v>
      </c>
      <c r="F198" s="1145"/>
      <c r="G198" s="1233"/>
      <c r="H198" s="1145"/>
      <c r="I198" s="1233"/>
      <c r="J198" s="1145"/>
      <c r="K198" s="1145"/>
      <c r="L198" s="1233"/>
      <c r="M198" s="1145"/>
      <c r="N198" s="1145"/>
      <c r="O198" s="1233"/>
      <c r="P198" s="1145"/>
      <c r="Q198" s="1233"/>
      <c r="R198" s="1145"/>
      <c r="S198" s="1232" t="s">
        <v>333</v>
      </c>
      <c r="T198" s="1145"/>
      <c r="U198" s="1145"/>
      <c r="V198" s="1145"/>
      <c r="W198" s="1145"/>
      <c r="X198" s="1145"/>
      <c r="Y198" s="1145"/>
      <c r="Z198" s="1145"/>
      <c r="AA198" s="1233" t="s">
        <v>281</v>
      </c>
      <c r="AB198" s="1145"/>
      <c r="AC198" s="1145"/>
      <c r="AD198" s="1145"/>
      <c r="AE198" s="1145"/>
      <c r="AF198" s="1233" t="s">
        <v>282</v>
      </c>
      <c r="AG198" s="1145"/>
      <c r="AH198" s="1145"/>
      <c r="AI198" s="169" t="s">
        <v>294</v>
      </c>
      <c r="AJ198" s="1234" t="s">
        <v>429</v>
      </c>
      <c r="AK198" s="1145"/>
      <c r="AL198" s="1145"/>
      <c r="AM198" s="1145"/>
      <c r="AN198" s="1145"/>
      <c r="AO198" s="1145"/>
      <c r="AP198" s="170">
        <v>2815325822</v>
      </c>
      <c r="AQ198" s="171">
        <v>0</v>
      </c>
      <c r="AR198" s="170">
        <v>1779225822</v>
      </c>
      <c r="AS198" s="171">
        <v>0</v>
      </c>
      <c r="AT198" s="171">
        <v>0</v>
      </c>
      <c r="AU198" s="171">
        <v>0</v>
      </c>
      <c r="AV198" s="808">
        <v>0</v>
      </c>
      <c r="AW198" s="171">
        <v>0</v>
      </c>
      <c r="AX198" s="821">
        <v>0</v>
      </c>
      <c r="AY198" s="171">
        <v>0</v>
      </c>
      <c r="AZ198" s="171">
        <v>0</v>
      </c>
      <c r="BA198" s="171">
        <v>0</v>
      </c>
      <c r="BB198" s="171">
        <v>0</v>
      </c>
    </row>
    <row r="199" spans="1:54" s="340" customFormat="1" x14ac:dyDescent="0.25">
      <c r="A199" s="1255" t="s">
        <v>102</v>
      </c>
      <c r="B199" s="1254"/>
      <c r="C199" s="1255" t="s">
        <v>330</v>
      </c>
      <c r="D199" s="1254"/>
      <c r="E199" s="1255" t="s">
        <v>332</v>
      </c>
      <c r="F199" s="1254"/>
      <c r="G199" s="1255" t="s">
        <v>287</v>
      </c>
      <c r="H199" s="1254"/>
      <c r="I199" s="1255"/>
      <c r="J199" s="1254"/>
      <c r="K199" s="1254"/>
      <c r="L199" s="1255"/>
      <c r="M199" s="1254"/>
      <c r="N199" s="1254"/>
      <c r="O199" s="1255"/>
      <c r="P199" s="1254"/>
      <c r="Q199" s="1255"/>
      <c r="R199" s="1254"/>
      <c r="S199" s="1253" t="s">
        <v>245</v>
      </c>
      <c r="T199" s="1254"/>
      <c r="U199" s="1254"/>
      <c r="V199" s="1254"/>
      <c r="W199" s="1254"/>
      <c r="X199" s="1254"/>
      <c r="Y199" s="1254"/>
      <c r="Z199" s="1254"/>
      <c r="AA199" s="1255" t="s">
        <v>281</v>
      </c>
      <c r="AB199" s="1254"/>
      <c r="AC199" s="1254"/>
      <c r="AD199" s="1254"/>
      <c r="AE199" s="1254"/>
      <c r="AF199" s="1255" t="s">
        <v>282</v>
      </c>
      <c r="AG199" s="1254"/>
      <c r="AH199" s="1254"/>
      <c r="AI199" s="794" t="s">
        <v>68</v>
      </c>
      <c r="AJ199" s="1256" t="s">
        <v>283</v>
      </c>
      <c r="AK199" s="1254"/>
      <c r="AL199" s="1254"/>
      <c r="AM199" s="1254"/>
      <c r="AN199" s="1254"/>
      <c r="AO199" s="1254"/>
      <c r="AP199" s="795">
        <v>1700000000</v>
      </c>
      <c r="AQ199" s="795">
        <v>6180120</v>
      </c>
      <c r="AR199" s="795">
        <v>308819880</v>
      </c>
      <c r="AS199" s="795">
        <v>-400000000</v>
      </c>
      <c r="AT199" s="795">
        <v>45522369</v>
      </c>
      <c r="AU199" s="795">
        <v>-39342249</v>
      </c>
      <c r="AV199" s="809">
        <v>34259119</v>
      </c>
      <c r="AW199" s="795">
        <v>11263250</v>
      </c>
      <c r="AX199" s="792">
        <v>28097071</v>
      </c>
      <c r="AY199" s="795">
        <v>6162048</v>
      </c>
      <c r="AZ199" s="795">
        <v>28097071</v>
      </c>
      <c r="BA199" s="796">
        <v>0</v>
      </c>
      <c r="BB199" s="796">
        <v>0</v>
      </c>
    </row>
    <row r="200" spans="1:54" x14ac:dyDescent="0.25">
      <c r="A200" s="1233" t="s">
        <v>102</v>
      </c>
      <c r="B200" s="1145"/>
      <c r="C200" s="1233" t="s">
        <v>330</v>
      </c>
      <c r="D200" s="1145"/>
      <c r="E200" s="1233" t="s">
        <v>332</v>
      </c>
      <c r="F200" s="1145"/>
      <c r="G200" s="1233" t="s">
        <v>287</v>
      </c>
      <c r="H200" s="1145"/>
      <c r="I200" s="1233"/>
      <c r="J200" s="1145"/>
      <c r="K200" s="1145"/>
      <c r="L200" s="1233"/>
      <c r="M200" s="1145"/>
      <c r="N200" s="1145"/>
      <c r="O200" s="1233"/>
      <c r="P200" s="1145"/>
      <c r="Q200" s="1233"/>
      <c r="R200" s="1145"/>
      <c r="S200" s="1232" t="s">
        <v>245</v>
      </c>
      <c r="T200" s="1145"/>
      <c r="U200" s="1145"/>
      <c r="V200" s="1145"/>
      <c r="W200" s="1145"/>
      <c r="X200" s="1145"/>
      <c r="Y200" s="1145"/>
      <c r="Z200" s="1145"/>
      <c r="AA200" s="1233" t="s">
        <v>281</v>
      </c>
      <c r="AB200" s="1145"/>
      <c r="AC200" s="1145"/>
      <c r="AD200" s="1145"/>
      <c r="AE200" s="1145"/>
      <c r="AF200" s="1233" t="s">
        <v>282</v>
      </c>
      <c r="AG200" s="1145"/>
      <c r="AH200" s="1145"/>
      <c r="AI200" s="169" t="s">
        <v>294</v>
      </c>
      <c r="AJ200" s="1234" t="s">
        <v>429</v>
      </c>
      <c r="AK200" s="1145"/>
      <c r="AL200" s="1145"/>
      <c r="AM200" s="1145"/>
      <c r="AN200" s="1145"/>
      <c r="AO200" s="1145"/>
      <c r="AP200" s="170">
        <v>2815325822</v>
      </c>
      <c r="AQ200" s="171">
        <v>0</v>
      </c>
      <c r="AR200" s="170">
        <v>1779225822</v>
      </c>
      <c r="AS200" s="171">
        <v>0</v>
      </c>
      <c r="AT200" s="171">
        <v>0</v>
      </c>
      <c r="AU200" s="171">
        <v>0</v>
      </c>
      <c r="AV200" s="808">
        <v>0</v>
      </c>
      <c r="AW200" s="171">
        <v>0</v>
      </c>
      <c r="AX200" s="821">
        <v>0</v>
      </c>
      <c r="AY200" s="171">
        <v>0</v>
      </c>
      <c r="AZ200" s="171">
        <v>0</v>
      </c>
      <c r="BA200" s="171">
        <v>0</v>
      </c>
      <c r="BB200" s="171">
        <v>0</v>
      </c>
    </row>
    <row r="201" spans="1:54" x14ac:dyDescent="0.25">
      <c r="A201" s="1233" t="s">
        <v>102</v>
      </c>
      <c r="B201" s="1145"/>
      <c r="C201" s="1233" t="s">
        <v>330</v>
      </c>
      <c r="D201" s="1145"/>
      <c r="E201" s="1233" t="s">
        <v>332</v>
      </c>
      <c r="F201" s="1145"/>
      <c r="G201" s="1233" t="s">
        <v>287</v>
      </c>
      <c r="H201" s="1145"/>
      <c r="I201" s="1233" t="s">
        <v>288</v>
      </c>
      <c r="J201" s="1145"/>
      <c r="K201" s="1145"/>
      <c r="L201" s="1233"/>
      <c r="M201" s="1145"/>
      <c r="N201" s="1145"/>
      <c r="O201" s="1233"/>
      <c r="P201" s="1145"/>
      <c r="Q201" s="1233"/>
      <c r="R201" s="1145"/>
      <c r="S201" s="1232" t="s">
        <v>245</v>
      </c>
      <c r="T201" s="1145"/>
      <c r="U201" s="1145"/>
      <c r="V201" s="1145"/>
      <c r="W201" s="1145"/>
      <c r="X201" s="1145"/>
      <c r="Y201" s="1145"/>
      <c r="Z201" s="1145"/>
      <c r="AA201" s="1233" t="s">
        <v>281</v>
      </c>
      <c r="AB201" s="1145"/>
      <c r="AC201" s="1145"/>
      <c r="AD201" s="1145"/>
      <c r="AE201" s="1145"/>
      <c r="AF201" s="1233" t="s">
        <v>282</v>
      </c>
      <c r="AG201" s="1145"/>
      <c r="AH201" s="1145"/>
      <c r="AI201" s="169" t="s">
        <v>68</v>
      </c>
      <c r="AJ201" s="1234" t="s">
        <v>283</v>
      </c>
      <c r="AK201" s="1145"/>
      <c r="AL201" s="1145"/>
      <c r="AM201" s="1145"/>
      <c r="AN201" s="1145"/>
      <c r="AO201" s="1145"/>
      <c r="AP201" s="170">
        <v>1300000000</v>
      </c>
      <c r="AQ201" s="170">
        <v>6180120</v>
      </c>
      <c r="AR201" s="170">
        <v>308819880</v>
      </c>
      <c r="AS201" s="171">
        <v>0</v>
      </c>
      <c r="AT201" s="170">
        <v>45522369</v>
      </c>
      <c r="AU201" s="170">
        <v>-39342249</v>
      </c>
      <c r="AV201" s="807">
        <v>34259119</v>
      </c>
      <c r="AW201" s="170">
        <v>11263250</v>
      </c>
      <c r="AX201" s="820">
        <v>28097071</v>
      </c>
      <c r="AY201" s="170">
        <v>6162048</v>
      </c>
      <c r="AZ201" s="170">
        <v>28097071</v>
      </c>
      <c r="BA201" s="171">
        <v>0</v>
      </c>
      <c r="BB201" s="171">
        <v>0</v>
      </c>
    </row>
    <row r="202" spans="1:54" x14ac:dyDescent="0.25">
      <c r="A202" s="1233" t="s">
        <v>102</v>
      </c>
      <c r="B202" s="1145"/>
      <c r="C202" s="1233" t="s">
        <v>330</v>
      </c>
      <c r="D202" s="1145"/>
      <c r="E202" s="1233" t="s">
        <v>332</v>
      </c>
      <c r="F202" s="1145"/>
      <c r="G202" s="1233" t="s">
        <v>287</v>
      </c>
      <c r="H202" s="1145"/>
      <c r="I202" s="1233" t="s">
        <v>288</v>
      </c>
      <c r="J202" s="1145"/>
      <c r="K202" s="1145"/>
      <c r="L202" s="1233"/>
      <c r="M202" s="1145"/>
      <c r="N202" s="1145"/>
      <c r="O202" s="1233"/>
      <c r="P202" s="1145"/>
      <c r="Q202" s="1233"/>
      <c r="R202" s="1145"/>
      <c r="S202" s="1232" t="s">
        <v>245</v>
      </c>
      <c r="T202" s="1145"/>
      <c r="U202" s="1145"/>
      <c r="V202" s="1145"/>
      <c r="W202" s="1145"/>
      <c r="X202" s="1145"/>
      <c r="Y202" s="1145"/>
      <c r="Z202" s="1145"/>
      <c r="AA202" s="1233" t="s">
        <v>281</v>
      </c>
      <c r="AB202" s="1145"/>
      <c r="AC202" s="1145"/>
      <c r="AD202" s="1145"/>
      <c r="AE202" s="1145"/>
      <c r="AF202" s="1233" t="s">
        <v>282</v>
      </c>
      <c r="AG202" s="1145"/>
      <c r="AH202" s="1145"/>
      <c r="AI202" s="169" t="s">
        <v>294</v>
      </c>
      <c r="AJ202" s="1234" t="s">
        <v>429</v>
      </c>
      <c r="AK202" s="1145"/>
      <c r="AL202" s="1145"/>
      <c r="AM202" s="1145"/>
      <c r="AN202" s="1145"/>
      <c r="AO202" s="1145"/>
      <c r="AP202" s="170">
        <v>2815325822</v>
      </c>
      <c r="AQ202" s="171">
        <v>0</v>
      </c>
      <c r="AR202" s="170">
        <v>1779225822</v>
      </c>
      <c r="AS202" s="171">
        <v>0</v>
      </c>
      <c r="AT202" s="171">
        <v>0</v>
      </c>
      <c r="AU202" s="171">
        <v>0</v>
      </c>
      <c r="AV202" s="808">
        <v>0</v>
      </c>
      <c r="AW202" s="171">
        <v>0</v>
      </c>
      <c r="AX202" s="821">
        <v>0</v>
      </c>
      <c r="AY202" s="171">
        <v>0</v>
      </c>
      <c r="AZ202" s="171">
        <v>0</v>
      </c>
      <c r="BA202" s="171">
        <v>0</v>
      </c>
      <c r="BB202" s="171">
        <v>0</v>
      </c>
    </row>
    <row r="203" spans="1:54" x14ac:dyDescent="0.25">
      <c r="A203" s="1233" t="s">
        <v>102</v>
      </c>
      <c r="B203" s="1145"/>
      <c r="C203" s="1233" t="s">
        <v>330</v>
      </c>
      <c r="D203" s="1145"/>
      <c r="E203" s="1233" t="s">
        <v>332</v>
      </c>
      <c r="F203" s="1145"/>
      <c r="G203" s="1233" t="s">
        <v>287</v>
      </c>
      <c r="H203" s="1145"/>
      <c r="I203" s="1233" t="s">
        <v>288</v>
      </c>
      <c r="J203" s="1145"/>
      <c r="K203" s="1145"/>
      <c r="L203" s="1233" t="s">
        <v>290</v>
      </c>
      <c r="M203" s="1145"/>
      <c r="N203" s="1145"/>
      <c r="O203" s="1233"/>
      <c r="P203" s="1145"/>
      <c r="Q203" s="1233"/>
      <c r="R203" s="1145"/>
      <c r="S203" s="1232" t="s">
        <v>334</v>
      </c>
      <c r="T203" s="1145"/>
      <c r="U203" s="1145"/>
      <c r="V203" s="1145"/>
      <c r="W203" s="1145"/>
      <c r="X203" s="1145"/>
      <c r="Y203" s="1145"/>
      <c r="Z203" s="1145"/>
      <c r="AA203" s="1233" t="s">
        <v>281</v>
      </c>
      <c r="AB203" s="1145"/>
      <c r="AC203" s="1145"/>
      <c r="AD203" s="1145"/>
      <c r="AE203" s="1145"/>
      <c r="AF203" s="1233" t="s">
        <v>282</v>
      </c>
      <c r="AG203" s="1145"/>
      <c r="AH203" s="1145"/>
      <c r="AI203" s="169" t="s">
        <v>68</v>
      </c>
      <c r="AJ203" s="1234" t="s">
        <v>283</v>
      </c>
      <c r="AK203" s="1145"/>
      <c r="AL203" s="1145"/>
      <c r="AM203" s="1145"/>
      <c r="AN203" s="1145"/>
      <c r="AO203" s="1145"/>
      <c r="AP203" s="170">
        <v>1300000000</v>
      </c>
      <c r="AQ203" s="170">
        <v>6180120</v>
      </c>
      <c r="AR203" s="170">
        <v>308819880</v>
      </c>
      <c r="AS203" s="171">
        <v>0</v>
      </c>
      <c r="AT203" s="170">
        <v>45522369</v>
      </c>
      <c r="AU203" s="170">
        <v>-39342249</v>
      </c>
      <c r="AV203" s="807">
        <v>34259119</v>
      </c>
      <c r="AW203" s="170">
        <v>11263250</v>
      </c>
      <c r="AX203" s="820">
        <v>28097071</v>
      </c>
      <c r="AY203" s="170">
        <v>6162048</v>
      </c>
      <c r="AZ203" s="170">
        <v>28097071</v>
      </c>
      <c r="BA203" s="171">
        <v>0</v>
      </c>
      <c r="BB203" s="171">
        <v>0</v>
      </c>
    </row>
    <row r="204" spans="1:54" x14ac:dyDescent="0.25">
      <c r="A204" s="1240" t="s">
        <v>102</v>
      </c>
      <c r="B204" s="1145"/>
      <c r="C204" s="1240" t="s">
        <v>330</v>
      </c>
      <c r="D204" s="1145"/>
      <c r="E204" s="1240" t="s">
        <v>332</v>
      </c>
      <c r="F204" s="1145"/>
      <c r="G204" s="1240" t="s">
        <v>287</v>
      </c>
      <c r="H204" s="1145"/>
      <c r="I204" s="1240" t="s">
        <v>288</v>
      </c>
      <c r="J204" s="1145"/>
      <c r="K204" s="1145"/>
      <c r="L204" s="1240" t="s">
        <v>290</v>
      </c>
      <c r="M204" s="1145"/>
      <c r="N204" s="1145"/>
      <c r="O204" s="1240" t="s">
        <v>287</v>
      </c>
      <c r="P204" s="1145"/>
      <c r="Q204" s="1240"/>
      <c r="R204" s="1145"/>
      <c r="S204" s="1239" t="s">
        <v>340</v>
      </c>
      <c r="T204" s="1145"/>
      <c r="U204" s="1145"/>
      <c r="V204" s="1145"/>
      <c r="W204" s="1145"/>
      <c r="X204" s="1145"/>
      <c r="Y204" s="1145"/>
      <c r="Z204" s="1145"/>
      <c r="AA204" s="1240" t="s">
        <v>281</v>
      </c>
      <c r="AB204" s="1145"/>
      <c r="AC204" s="1145"/>
      <c r="AD204" s="1145"/>
      <c r="AE204" s="1145"/>
      <c r="AF204" s="1240" t="s">
        <v>282</v>
      </c>
      <c r="AG204" s="1145"/>
      <c r="AH204" s="1145"/>
      <c r="AI204" s="172" t="s">
        <v>68</v>
      </c>
      <c r="AJ204" s="1241" t="s">
        <v>283</v>
      </c>
      <c r="AK204" s="1145"/>
      <c r="AL204" s="1145"/>
      <c r="AM204" s="1145"/>
      <c r="AN204" s="1145"/>
      <c r="AO204" s="1145"/>
      <c r="AP204" s="173">
        <v>197200000</v>
      </c>
      <c r="AQ204" s="174">
        <v>0</v>
      </c>
      <c r="AR204" s="173">
        <v>107200000</v>
      </c>
      <c r="AS204" s="174">
        <v>0</v>
      </c>
      <c r="AT204" s="174">
        <v>0</v>
      </c>
      <c r="AU204" s="174">
        <v>0</v>
      </c>
      <c r="AV204" s="810">
        <v>0</v>
      </c>
      <c r="AW204" s="174">
        <v>0</v>
      </c>
      <c r="AX204" s="793">
        <v>0</v>
      </c>
      <c r="AY204" s="174">
        <v>0</v>
      </c>
      <c r="AZ204" s="174">
        <v>0</v>
      </c>
      <c r="BA204" s="174">
        <v>0</v>
      </c>
      <c r="BB204" s="174">
        <v>0</v>
      </c>
    </row>
    <row r="205" spans="1:54" x14ac:dyDescent="0.25">
      <c r="A205" s="1240" t="s">
        <v>102</v>
      </c>
      <c r="B205" s="1145"/>
      <c r="C205" s="1240" t="s">
        <v>330</v>
      </c>
      <c r="D205" s="1145"/>
      <c r="E205" s="1240" t="s">
        <v>332</v>
      </c>
      <c r="F205" s="1145"/>
      <c r="G205" s="1240" t="s">
        <v>287</v>
      </c>
      <c r="H205" s="1145"/>
      <c r="I205" s="1240" t="s">
        <v>288</v>
      </c>
      <c r="J205" s="1145"/>
      <c r="K205" s="1145"/>
      <c r="L205" s="1240" t="s">
        <v>290</v>
      </c>
      <c r="M205" s="1145"/>
      <c r="N205" s="1145"/>
      <c r="O205" s="1240" t="s">
        <v>290</v>
      </c>
      <c r="P205" s="1145"/>
      <c r="Q205" s="1240"/>
      <c r="R205" s="1145"/>
      <c r="S205" s="1239" t="s">
        <v>335</v>
      </c>
      <c r="T205" s="1145"/>
      <c r="U205" s="1145"/>
      <c r="V205" s="1145"/>
      <c r="W205" s="1145"/>
      <c r="X205" s="1145"/>
      <c r="Y205" s="1145"/>
      <c r="Z205" s="1145"/>
      <c r="AA205" s="1240" t="s">
        <v>281</v>
      </c>
      <c r="AB205" s="1145"/>
      <c r="AC205" s="1145"/>
      <c r="AD205" s="1145"/>
      <c r="AE205" s="1145"/>
      <c r="AF205" s="1240" t="s">
        <v>282</v>
      </c>
      <c r="AG205" s="1145"/>
      <c r="AH205" s="1145"/>
      <c r="AI205" s="172" t="s">
        <v>68</v>
      </c>
      <c r="AJ205" s="1241" t="s">
        <v>283</v>
      </c>
      <c r="AK205" s="1145"/>
      <c r="AL205" s="1145"/>
      <c r="AM205" s="1145"/>
      <c r="AN205" s="1145"/>
      <c r="AO205" s="1145"/>
      <c r="AP205" s="173">
        <v>135600000</v>
      </c>
      <c r="AQ205" s="174">
        <v>0</v>
      </c>
      <c r="AR205" s="173">
        <v>30600000</v>
      </c>
      <c r="AS205" s="174">
        <v>0</v>
      </c>
      <c r="AT205" s="174">
        <v>0</v>
      </c>
      <c r="AU205" s="174">
        <v>0</v>
      </c>
      <c r="AV205" s="809">
        <v>1906627</v>
      </c>
      <c r="AW205" s="173">
        <v>-1906627</v>
      </c>
      <c r="AX205" s="792">
        <v>1906627</v>
      </c>
      <c r="AY205" s="174">
        <v>0</v>
      </c>
      <c r="AZ205" s="173">
        <v>1906627</v>
      </c>
      <c r="BA205" s="174">
        <v>0</v>
      </c>
      <c r="BB205" s="174">
        <v>0</v>
      </c>
    </row>
    <row r="206" spans="1:54" x14ac:dyDescent="0.25">
      <c r="A206" s="1240" t="s">
        <v>102</v>
      </c>
      <c r="B206" s="1145"/>
      <c r="C206" s="1240" t="s">
        <v>330</v>
      </c>
      <c r="D206" s="1145"/>
      <c r="E206" s="1240" t="s">
        <v>332</v>
      </c>
      <c r="F206" s="1145"/>
      <c r="G206" s="1240" t="s">
        <v>287</v>
      </c>
      <c r="H206" s="1145"/>
      <c r="I206" s="1240" t="s">
        <v>288</v>
      </c>
      <c r="J206" s="1145"/>
      <c r="K206" s="1145"/>
      <c r="L206" s="1240" t="s">
        <v>290</v>
      </c>
      <c r="M206" s="1145"/>
      <c r="N206" s="1145"/>
      <c r="O206" s="1240" t="s">
        <v>297</v>
      </c>
      <c r="P206" s="1145"/>
      <c r="Q206" s="1240"/>
      <c r="R206" s="1145"/>
      <c r="S206" s="1239" t="s">
        <v>336</v>
      </c>
      <c r="T206" s="1145"/>
      <c r="U206" s="1145"/>
      <c r="V206" s="1145"/>
      <c r="W206" s="1145"/>
      <c r="X206" s="1145"/>
      <c r="Y206" s="1145"/>
      <c r="Z206" s="1145"/>
      <c r="AA206" s="1240" t="s">
        <v>281</v>
      </c>
      <c r="AB206" s="1145"/>
      <c r="AC206" s="1145"/>
      <c r="AD206" s="1145"/>
      <c r="AE206" s="1145"/>
      <c r="AF206" s="1240" t="s">
        <v>282</v>
      </c>
      <c r="AG206" s="1145"/>
      <c r="AH206" s="1145"/>
      <c r="AI206" s="172" t="s">
        <v>68</v>
      </c>
      <c r="AJ206" s="1241" t="s">
        <v>283</v>
      </c>
      <c r="AK206" s="1145"/>
      <c r="AL206" s="1145"/>
      <c r="AM206" s="1145"/>
      <c r="AN206" s="1145"/>
      <c r="AO206" s="1145"/>
      <c r="AP206" s="173">
        <v>341600000</v>
      </c>
      <c r="AQ206" s="174">
        <v>0</v>
      </c>
      <c r="AR206" s="174">
        <v>0</v>
      </c>
      <c r="AS206" s="174">
        <v>0</v>
      </c>
      <c r="AT206" s="174">
        <v>0</v>
      </c>
      <c r="AU206" s="174">
        <v>0</v>
      </c>
      <c r="AV206" s="809">
        <v>16252300</v>
      </c>
      <c r="AW206" s="173">
        <v>-16252300</v>
      </c>
      <c r="AX206" s="792">
        <v>16252300</v>
      </c>
      <c r="AY206" s="174">
        <v>0</v>
      </c>
      <c r="AZ206" s="173">
        <v>16252300</v>
      </c>
      <c r="BA206" s="174">
        <v>0</v>
      </c>
      <c r="BB206" s="174">
        <v>0</v>
      </c>
    </row>
    <row r="207" spans="1:54" x14ac:dyDescent="0.25">
      <c r="A207" s="1240" t="s">
        <v>102</v>
      </c>
      <c r="B207" s="1145"/>
      <c r="C207" s="1240" t="s">
        <v>330</v>
      </c>
      <c r="D207" s="1145"/>
      <c r="E207" s="1240" t="s">
        <v>332</v>
      </c>
      <c r="F207" s="1145"/>
      <c r="G207" s="1240" t="s">
        <v>287</v>
      </c>
      <c r="H207" s="1145"/>
      <c r="I207" s="1240" t="s">
        <v>288</v>
      </c>
      <c r="J207" s="1145"/>
      <c r="K207" s="1145"/>
      <c r="L207" s="1240" t="s">
        <v>290</v>
      </c>
      <c r="M207" s="1145"/>
      <c r="N207" s="1145"/>
      <c r="O207" s="1240" t="s">
        <v>291</v>
      </c>
      <c r="P207" s="1145"/>
      <c r="Q207" s="1240"/>
      <c r="R207" s="1145"/>
      <c r="S207" s="1239" t="s">
        <v>87</v>
      </c>
      <c r="T207" s="1145"/>
      <c r="U207" s="1145"/>
      <c r="V207" s="1145"/>
      <c r="W207" s="1145"/>
      <c r="X207" s="1145"/>
      <c r="Y207" s="1145"/>
      <c r="Z207" s="1145"/>
      <c r="AA207" s="1240" t="s">
        <v>281</v>
      </c>
      <c r="AB207" s="1145"/>
      <c r="AC207" s="1145"/>
      <c r="AD207" s="1145"/>
      <c r="AE207" s="1145"/>
      <c r="AF207" s="1240" t="s">
        <v>282</v>
      </c>
      <c r="AG207" s="1145"/>
      <c r="AH207" s="1145"/>
      <c r="AI207" s="172" t="s">
        <v>68</v>
      </c>
      <c r="AJ207" s="1241" t="s">
        <v>283</v>
      </c>
      <c r="AK207" s="1145"/>
      <c r="AL207" s="1145"/>
      <c r="AM207" s="1145"/>
      <c r="AN207" s="1145"/>
      <c r="AO207" s="1145"/>
      <c r="AP207" s="173">
        <v>394400000</v>
      </c>
      <c r="AQ207" s="174">
        <v>0</v>
      </c>
      <c r="AR207" s="174">
        <v>0</v>
      </c>
      <c r="AS207" s="174">
        <v>0</v>
      </c>
      <c r="AT207" s="173">
        <v>45522369</v>
      </c>
      <c r="AU207" s="173">
        <v>-45522369</v>
      </c>
      <c r="AV207" s="809">
        <v>16100192</v>
      </c>
      <c r="AW207" s="173">
        <v>29422177</v>
      </c>
      <c r="AX207" s="792">
        <v>9938144</v>
      </c>
      <c r="AY207" s="173">
        <v>6162048</v>
      </c>
      <c r="AZ207" s="173">
        <v>9938144</v>
      </c>
      <c r="BA207" s="174">
        <v>0</v>
      </c>
      <c r="BB207" s="174">
        <v>0</v>
      </c>
    </row>
    <row r="208" spans="1:54" x14ac:dyDescent="0.25">
      <c r="A208" s="1240" t="s">
        <v>102</v>
      </c>
      <c r="B208" s="1145"/>
      <c r="C208" s="1240" t="s">
        <v>330</v>
      </c>
      <c r="D208" s="1145"/>
      <c r="E208" s="1240" t="s">
        <v>332</v>
      </c>
      <c r="F208" s="1145"/>
      <c r="G208" s="1240" t="s">
        <v>287</v>
      </c>
      <c r="H208" s="1145"/>
      <c r="I208" s="1240" t="s">
        <v>288</v>
      </c>
      <c r="J208" s="1145"/>
      <c r="K208" s="1145"/>
      <c r="L208" s="1240" t="s">
        <v>290</v>
      </c>
      <c r="M208" s="1145"/>
      <c r="N208" s="1145"/>
      <c r="O208" s="1240" t="s">
        <v>300</v>
      </c>
      <c r="P208" s="1145"/>
      <c r="Q208" s="1240"/>
      <c r="R208" s="1145"/>
      <c r="S208" s="1239" t="s">
        <v>337</v>
      </c>
      <c r="T208" s="1145"/>
      <c r="U208" s="1145"/>
      <c r="V208" s="1145"/>
      <c r="W208" s="1145"/>
      <c r="X208" s="1145"/>
      <c r="Y208" s="1145"/>
      <c r="Z208" s="1145"/>
      <c r="AA208" s="1240" t="s">
        <v>281</v>
      </c>
      <c r="AB208" s="1145"/>
      <c r="AC208" s="1145"/>
      <c r="AD208" s="1145"/>
      <c r="AE208" s="1145"/>
      <c r="AF208" s="1240" t="s">
        <v>282</v>
      </c>
      <c r="AG208" s="1145"/>
      <c r="AH208" s="1145"/>
      <c r="AI208" s="172" t="s">
        <v>68</v>
      </c>
      <c r="AJ208" s="1241" t="s">
        <v>283</v>
      </c>
      <c r="AK208" s="1145"/>
      <c r="AL208" s="1145"/>
      <c r="AM208" s="1145"/>
      <c r="AN208" s="1145"/>
      <c r="AO208" s="1145"/>
      <c r="AP208" s="173">
        <v>230000000</v>
      </c>
      <c r="AQ208" s="173">
        <v>6180120</v>
      </c>
      <c r="AR208" s="173">
        <v>169819880</v>
      </c>
      <c r="AS208" s="174">
        <v>0</v>
      </c>
      <c r="AT208" s="174">
        <v>0</v>
      </c>
      <c r="AU208" s="173">
        <v>6180120</v>
      </c>
      <c r="AV208" s="810">
        <v>0</v>
      </c>
      <c r="AW208" s="174">
        <v>0</v>
      </c>
      <c r="AX208" s="793">
        <v>0</v>
      </c>
      <c r="AY208" s="174">
        <v>0</v>
      </c>
      <c r="AZ208" s="174">
        <v>0</v>
      </c>
      <c r="BA208" s="174">
        <v>0</v>
      </c>
      <c r="BB208" s="174">
        <v>0</v>
      </c>
    </row>
    <row r="209" spans="1:54" x14ac:dyDescent="0.25">
      <c r="A209" s="1240" t="s">
        <v>102</v>
      </c>
      <c r="B209" s="1145"/>
      <c r="C209" s="1240" t="s">
        <v>330</v>
      </c>
      <c r="D209" s="1145"/>
      <c r="E209" s="1240" t="s">
        <v>332</v>
      </c>
      <c r="F209" s="1145"/>
      <c r="G209" s="1240" t="s">
        <v>287</v>
      </c>
      <c r="H209" s="1145"/>
      <c r="I209" s="1240" t="s">
        <v>288</v>
      </c>
      <c r="J209" s="1145"/>
      <c r="K209" s="1145"/>
      <c r="L209" s="1240" t="s">
        <v>290</v>
      </c>
      <c r="M209" s="1145"/>
      <c r="N209" s="1145"/>
      <c r="O209" s="1240" t="s">
        <v>83</v>
      </c>
      <c r="P209" s="1145"/>
      <c r="Q209" s="1240"/>
      <c r="R209" s="1145"/>
      <c r="S209" s="1239" t="s">
        <v>338</v>
      </c>
      <c r="T209" s="1145"/>
      <c r="U209" s="1145"/>
      <c r="V209" s="1145"/>
      <c r="W209" s="1145"/>
      <c r="X209" s="1145"/>
      <c r="Y209" s="1145"/>
      <c r="Z209" s="1145"/>
      <c r="AA209" s="1240" t="s">
        <v>281</v>
      </c>
      <c r="AB209" s="1145"/>
      <c r="AC209" s="1145"/>
      <c r="AD209" s="1145"/>
      <c r="AE209" s="1145"/>
      <c r="AF209" s="1240" t="s">
        <v>282</v>
      </c>
      <c r="AG209" s="1145"/>
      <c r="AH209" s="1145"/>
      <c r="AI209" s="172" t="s">
        <v>68</v>
      </c>
      <c r="AJ209" s="1241" t="s">
        <v>283</v>
      </c>
      <c r="AK209" s="1145"/>
      <c r="AL209" s="1145"/>
      <c r="AM209" s="1145"/>
      <c r="AN209" s="1145"/>
      <c r="AO209" s="1145"/>
      <c r="AP209" s="173">
        <v>1200000</v>
      </c>
      <c r="AQ209" s="174">
        <v>0</v>
      </c>
      <c r="AR209" s="173">
        <v>1200000</v>
      </c>
      <c r="AS209" s="174">
        <v>0</v>
      </c>
      <c r="AT209" s="174">
        <v>0</v>
      </c>
      <c r="AU209" s="174">
        <v>0</v>
      </c>
      <c r="AV209" s="810">
        <v>0</v>
      </c>
      <c r="AW209" s="174">
        <v>0</v>
      </c>
      <c r="AX209" s="793">
        <v>0</v>
      </c>
      <c r="AY209" s="174">
        <v>0</v>
      </c>
      <c r="AZ209" s="174">
        <v>0</v>
      </c>
      <c r="BA209" s="174">
        <v>0</v>
      </c>
      <c r="BB209" s="174">
        <v>0</v>
      </c>
    </row>
    <row r="210" spans="1:54" x14ac:dyDescent="0.25">
      <c r="A210" s="1233" t="s">
        <v>102</v>
      </c>
      <c r="B210" s="1145"/>
      <c r="C210" s="1233" t="s">
        <v>330</v>
      </c>
      <c r="D210" s="1145"/>
      <c r="E210" s="1233" t="s">
        <v>332</v>
      </c>
      <c r="F210" s="1145"/>
      <c r="G210" s="1233" t="s">
        <v>287</v>
      </c>
      <c r="H210" s="1145"/>
      <c r="I210" s="1233" t="s">
        <v>288</v>
      </c>
      <c r="J210" s="1145"/>
      <c r="K210" s="1145"/>
      <c r="L210" s="1233" t="s">
        <v>297</v>
      </c>
      <c r="M210" s="1145"/>
      <c r="N210" s="1145"/>
      <c r="O210" s="1233"/>
      <c r="P210" s="1145"/>
      <c r="Q210" s="1233"/>
      <c r="R210" s="1145"/>
      <c r="S210" s="1232" t="s">
        <v>430</v>
      </c>
      <c r="T210" s="1145"/>
      <c r="U210" s="1145"/>
      <c r="V210" s="1145"/>
      <c r="W210" s="1145"/>
      <c r="X210" s="1145"/>
      <c r="Y210" s="1145"/>
      <c r="Z210" s="1145"/>
      <c r="AA210" s="1233" t="s">
        <v>281</v>
      </c>
      <c r="AB210" s="1145"/>
      <c r="AC210" s="1145"/>
      <c r="AD210" s="1145"/>
      <c r="AE210" s="1145"/>
      <c r="AF210" s="1233" t="s">
        <v>282</v>
      </c>
      <c r="AG210" s="1145"/>
      <c r="AH210" s="1145"/>
      <c r="AI210" s="169" t="s">
        <v>294</v>
      </c>
      <c r="AJ210" s="1234" t="s">
        <v>429</v>
      </c>
      <c r="AK210" s="1145"/>
      <c r="AL210" s="1145"/>
      <c r="AM210" s="1145"/>
      <c r="AN210" s="1145"/>
      <c r="AO210" s="1145"/>
      <c r="AP210" s="170">
        <v>2815325822</v>
      </c>
      <c r="AQ210" s="171">
        <v>0</v>
      </c>
      <c r="AR210" s="170">
        <v>1779225822</v>
      </c>
      <c r="AS210" s="171">
        <v>0</v>
      </c>
      <c r="AT210" s="171">
        <v>0</v>
      </c>
      <c r="AU210" s="171">
        <v>0</v>
      </c>
      <c r="AV210" s="808">
        <v>0</v>
      </c>
      <c r="AW210" s="171">
        <v>0</v>
      </c>
      <c r="AX210" s="821">
        <v>0</v>
      </c>
      <c r="AY210" s="171">
        <v>0</v>
      </c>
      <c r="AZ210" s="171">
        <v>0</v>
      </c>
      <c r="BA210" s="171">
        <v>0</v>
      </c>
      <c r="BB210" s="171">
        <v>0</v>
      </c>
    </row>
    <row r="211" spans="1:54" x14ac:dyDescent="0.25">
      <c r="A211" s="1240" t="s">
        <v>102</v>
      </c>
      <c r="B211" s="1145"/>
      <c r="C211" s="1240" t="s">
        <v>330</v>
      </c>
      <c r="D211" s="1145"/>
      <c r="E211" s="1240" t="s">
        <v>332</v>
      </c>
      <c r="F211" s="1145"/>
      <c r="G211" s="1240" t="s">
        <v>287</v>
      </c>
      <c r="H211" s="1145"/>
      <c r="I211" s="1240" t="s">
        <v>288</v>
      </c>
      <c r="J211" s="1145"/>
      <c r="K211" s="1145"/>
      <c r="L211" s="1240" t="s">
        <v>297</v>
      </c>
      <c r="M211" s="1145"/>
      <c r="N211" s="1145"/>
      <c r="O211" s="1240" t="s">
        <v>287</v>
      </c>
      <c r="P211" s="1145"/>
      <c r="Q211" s="1240"/>
      <c r="R211" s="1145"/>
      <c r="S211" s="1239" t="s">
        <v>340</v>
      </c>
      <c r="T211" s="1145"/>
      <c r="U211" s="1145"/>
      <c r="V211" s="1145"/>
      <c r="W211" s="1145"/>
      <c r="X211" s="1145"/>
      <c r="Y211" s="1145"/>
      <c r="Z211" s="1145"/>
      <c r="AA211" s="1240" t="s">
        <v>281</v>
      </c>
      <c r="AB211" s="1145"/>
      <c r="AC211" s="1145"/>
      <c r="AD211" s="1145"/>
      <c r="AE211" s="1145"/>
      <c r="AF211" s="1240" t="s">
        <v>282</v>
      </c>
      <c r="AG211" s="1145"/>
      <c r="AH211" s="1145"/>
      <c r="AI211" s="172" t="s">
        <v>294</v>
      </c>
      <c r="AJ211" s="1241" t="s">
        <v>429</v>
      </c>
      <c r="AK211" s="1145"/>
      <c r="AL211" s="1145"/>
      <c r="AM211" s="1145"/>
      <c r="AN211" s="1145"/>
      <c r="AO211" s="1145"/>
      <c r="AP211" s="173">
        <v>1217200000</v>
      </c>
      <c r="AQ211" s="174">
        <v>0</v>
      </c>
      <c r="AR211" s="173">
        <v>590400000</v>
      </c>
      <c r="AS211" s="174">
        <v>0</v>
      </c>
      <c r="AT211" s="174">
        <v>0</v>
      </c>
      <c r="AU211" s="174">
        <v>0</v>
      </c>
      <c r="AV211" s="810">
        <v>0</v>
      </c>
      <c r="AW211" s="174">
        <v>0</v>
      </c>
      <c r="AX211" s="793">
        <v>0</v>
      </c>
      <c r="AY211" s="174">
        <v>0</v>
      </c>
      <c r="AZ211" s="174">
        <v>0</v>
      </c>
      <c r="BA211" s="174">
        <v>0</v>
      </c>
      <c r="BB211" s="174">
        <v>0</v>
      </c>
    </row>
    <row r="212" spans="1:54" x14ac:dyDescent="0.25">
      <c r="A212" s="1240" t="s">
        <v>102</v>
      </c>
      <c r="B212" s="1145"/>
      <c r="C212" s="1240" t="s">
        <v>330</v>
      </c>
      <c r="D212" s="1145"/>
      <c r="E212" s="1240" t="s">
        <v>332</v>
      </c>
      <c r="F212" s="1145"/>
      <c r="G212" s="1240" t="s">
        <v>287</v>
      </c>
      <c r="H212" s="1145"/>
      <c r="I212" s="1240" t="s">
        <v>288</v>
      </c>
      <c r="J212" s="1145"/>
      <c r="K212" s="1145"/>
      <c r="L212" s="1240" t="s">
        <v>297</v>
      </c>
      <c r="M212" s="1145"/>
      <c r="N212" s="1145"/>
      <c r="O212" s="1240" t="s">
        <v>290</v>
      </c>
      <c r="P212" s="1145"/>
      <c r="Q212" s="1240"/>
      <c r="R212" s="1145"/>
      <c r="S212" s="1239" t="s">
        <v>335</v>
      </c>
      <c r="T212" s="1145"/>
      <c r="U212" s="1145"/>
      <c r="V212" s="1145"/>
      <c r="W212" s="1145"/>
      <c r="X212" s="1145"/>
      <c r="Y212" s="1145"/>
      <c r="Z212" s="1145"/>
      <c r="AA212" s="1240" t="s">
        <v>281</v>
      </c>
      <c r="AB212" s="1145"/>
      <c r="AC212" s="1145"/>
      <c r="AD212" s="1145"/>
      <c r="AE212" s="1145"/>
      <c r="AF212" s="1240" t="s">
        <v>282</v>
      </c>
      <c r="AG212" s="1145"/>
      <c r="AH212" s="1145"/>
      <c r="AI212" s="172" t="s">
        <v>294</v>
      </c>
      <c r="AJ212" s="1241" t="s">
        <v>429</v>
      </c>
      <c r="AK212" s="1145"/>
      <c r="AL212" s="1145"/>
      <c r="AM212" s="1145"/>
      <c r="AN212" s="1145"/>
      <c r="AO212" s="1145"/>
      <c r="AP212" s="173">
        <v>228000000</v>
      </c>
      <c r="AQ212" s="174">
        <v>0</v>
      </c>
      <c r="AR212" s="174">
        <v>0</v>
      </c>
      <c r="AS212" s="174">
        <v>0</v>
      </c>
      <c r="AT212" s="174">
        <v>0</v>
      </c>
      <c r="AU212" s="174">
        <v>0</v>
      </c>
      <c r="AV212" s="810">
        <v>0</v>
      </c>
      <c r="AW212" s="174">
        <v>0</v>
      </c>
      <c r="AX212" s="793">
        <v>0</v>
      </c>
      <c r="AY212" s="174">
        <v>0</v>
      </c>
      <c r="AZ212" s="174">
        <v>0</v>
      </c>
      <c r="BA212" s="174">
        <v>0</v>
      </c>
      <c r="BB212" s="174">
        <v>0</v>
      </c>
    </row>
    <row r="213" spans="1:54" x14ac:dyDescent="0.25">
      <c r="A213" s="1240" t="s">
        <v>102</v>
      </c>
      <c r="B213" s="1145"/>
      <c r="C213" s="1240" t="s">
        <v>330</v>
      </c>
      <c r="D213" s="1145"/>
      <c r="E213" s="1240" t="s">
        <v>332</v>
      </c>
      <c r="F213" s="1145"/>
      <c r="G213" s="1240" t="s">
        <v>287</v>
      </c>
      <c r="H213" s="1145"/>
      <c r="I213" s="1240" t="s">
        <v>288</v>
      </c>
      <c r="J213" s="1145"/>
      <c r="K213" s="1145"/>
      <c r="L213" s="1240" t="s">
        <v>297</v>
      </c>
      <c r="M213" s="1145"/>
      <c r="N213" s="1145"/>
      <c r="O213" s="1240" t="s">
        <v>297</v>
      </c>
      <c r="P213" s="1145"/>
      <c r="Q213" s="1240"/>
      <c r="R213" s="1145"/>
      <c r="S213" s="1239" t="s">
        <v>336</v>
      </c>
      <c r="T213" s="1145"/>
      <c r="U213" s="1145"/>
      <c r="V213" s="1145"/>
      <c r="W213" s="1145"/>
      <c r="X213" s="1145"/>
      <c r="Y213" s="1145"/>
      <c r="Z213" s="1145"/>
      <c r="AA213" s="1240" t="s">
        <v>281</v>
      </c>
      <c r="AB213" s="1145"/>
      <c r="AC213" s="1145"/>
      <c r="AD213" s="1145"/>
      <c r="AE213" s="1145"/>
      <c r="AF213" s="1240" t="s">
        <v>282</v>
      </c>
      <c r="AG213" s="1145"/>
      <c r="AH213" s="1145"/>
      <c r="AI213" s="172" t="s">
        <v>294</v>
      </c>
      <c r="AJ213" s="1241" t="s">
        <v>429</v>
      </c>
      <c r="AK213" s="1145"/>
      <c r="AL213" s="1145"/>
      <c r="AM213" s="1145"/>
      <c r="AN213" s="1145"/>
      <c r="AO213" s="1145"/>
      <c r="AP213" s="173">
        <v>164000000</v>
      </c>
      <c r="AQ213" s="174">
        <v>0</v>
      </c>
      <c r="AR213" s="174">
        <v>0</v>
      </c>
      <c r="AS213" s="174">
        <v>0</v>
      </c>
      <c r="AT213" s="174">
        <v>0</v>
      </c>
      <c r="AU213" s="174">
        <v>0</v>
      </c>
      <c r="AV213" s="810">
        <v>0</v>
      </c>
      <c r="AW213" s="174">
        <v>0</v>
      </c>
      <c r="AX213" s="793">
        <v>0</v>
      </c>
      <c r="AY213" s="174">
        <v>0</v>
      </c>
      <c r="AZ213" s="174">
        <v>0</v>
      </c>
      <c r="BA213" s="174">
        <v>0</v>
      </c>
      <c r="BB213" s="174">
        <v>0</v>
      </c>
    </row>
    <row r="214" spans="1:54" x14ac:dyDescent="0.25">
      <c r="A214" s="1240" t="s">
        <v>102</v>
      </c>
      <c r="B214" s="1145"/>
      <c r="C214" s="1240" t="s">
        <v>330</v>
      </c>
      <c r="D214" s="1145"/>
      <c r="E214" s="1240" t="s">
        <v>332</v>
      </c>
      <c r="F214" s="1145"/>
      <c r="G214" s="1240" t="s">
        <v>287</v>
      </c>
      <c r="H214" s="1145"/>
      <c r="I214" s="1240" t="s">
        <v>288</v>
      </c>
      <c r="J214" s="1145"/>
      <c r="K214" s="1145"/>
      <c r="L214" s="1240" t="s">
        <v>297</v>
      </c>
      <c r="M214" s="1145"/>
      <c r="N214" s="1145"/>
      <c r="O214" s="1240" t="s">
        <v>291</v>
      </c>
      <c r="P214" s="1145"/>
      <c r="Q214" s="1240"/>
      <c r="R214" s="1145"/>
      <c r="S214" s="1239" t="s">
        <v>87</v>
      </c>
      <c r="T214" s="1145"/>
      <c r="U214" s="1145"/>
      <c r="V214" s="1145"/>
      <c r="W214" s="1145"/>
      <c r="X214" s="1145"/>
      <c r="Y214" s="1145"/>
      <c r="Z214" s="1145"/>
      <c r="AA214" s="1240" t="s">
        <v>281</v>
      </c>
      <c r="AB214" s="1145"/>
      <c r="AC214" s="1145"/>
      <c r="AD214" s="1145"/>
      <c r="AE214" s="1145"/>
      <c r="AF214" s="1240" t="s">
        <v>282</v>
      </c>
      <c r="AG214" s="1145"/>
      <c r="AH214" s="1145"/>
      <c r="AI214" s="172" t="s">
        <v>294</v>
      </c>
      <c r="AJ214" s="1241" t="s">
        <v>429</v>
      </c>
      <c r="AK214" s="1145"/>
      <c r="AL214" s="1145"/>
      <c r="AM214" s="1145"/>
      <c r="AN214" s="1145"/>
      <c r="AO214" s="1145"/>
      <c r="AP214" s="173">
        <v>361540000</v>
      </c>
      <c r="AQ214" s="174">
        <v>0</v>
      </c>
      <c r="AR214" s="173">
        <v>344240000</v>
      </c>
      <c r="AS214" s="174">
        <v>0</v>
      </c>
      <c r="AT214" s="174">
        <v>0</v>
      </c>
      <c r="AU214" s="174">
        <v>0</v>
      </c>
      <c r="AV214" s="810">
        <v>0</v>
      </c>
      <c r="AW214" s="174">
        <v>0</v>
      </c>
      <c r="AX214" s="793">
        <v>0</v>
      </c>
      <c r="AY214" s="174">
        <v>0</v>
      </c>
      <c r="AZ214" s="174">
        <v>0</v>
      </c>
      <c r="BA214" s="174">
        <v>0</v>
      </c>
      <c r="BB214" s="174">
        <v>0</v>
      </c>
    </row>
    <row r="215" spans="1:54" x14ac:dyDescent="0.25">
      <c r="A215" s="1240" t="s">
        <v>102</v>
      </c>
      <c r="B215" s="1145"/>
      <c r="C215" s="1240" t="s">
        <v>330</v>
      </c>
      <c r="D215" s="1145"/>
      <c r="E215" s="1240" t="s">
        <v>332</v>
      </c>
      <c r="F215" s="1145"/>
      <c r="G215" s="1240" t="s">
        <v>287</v>
      </c>
      <c r="H215" s="1145"/>
      <c r="I215" s="1240" t="s">
        <v>288</v>
      </c>
      <c r="J215" s="1145"/>
      <c r="K215" s="1145"/>
      <c r="L215" s="1240" t="s">
        <v>297</v>
      </c>
      <c r="M215" s="1145"/>
      <c r="N215" s="1145"/>
      <c r="O215" s="1240" t="s">
        <v>83</v>
      </c>
      <c r="P215" s="1145"/>
      <c r="Q215" s="1240"/>
      <c r="R215" s="1145"/>
      <c r="S215" s="1239" t="s">
        <v>338</v>
      </c>
      <c r="T215" s="1145"/>
      <c r="U215" s="1145"/>
      <c r="V215" s="1145"/>
      <c r="W215" s="1145"/>
      <c r="X215" s="1145"/>
      <c r="Y215" s="1145"/>
      <c r="Z215" s="1145"/>
      <c r="AA215" s="1240" t="s">
        <v>281</v>
      </c>
      <c r="AB215" s="1145"/>
      <c r="AC215" s="1145"/>
      <c r="AD215" s="1145"/>
      <c r="AE215" s="1145"/>
      <c r="AF215" s="1240" t="s">
        <v>282</v>
      </c>
      <c r="AG215" s="1145"/>
      <c r="AH215" s="1145"/>
      <c r="AI215" s="172" t="s">
        <v>294</v>
      </c>
      <c r="AJ215" s="1241" t="s">
        <v>429</v>
      </c>
      <c r="AK215" s="1145"/>
      <c r="AL215" s="1145"/>
      <c r="AM215" s="1145"/>
      <c r="AN215" s="1145"/>
      <c r="AO215" s="1145"/>
      <c r="AP215" s="173">
        <v>844585822</v>
      </c>
      <c r="AQ215" s="174">
        <v>0</v>
      </c>
      <c r="AR215" s="173">
        <v>844585822</v>
      </c>
      <c r="AS215" s="174">
        <v>0</v>
      </c>
      <c r="AT215" s="174">
        <v>0</v>
      </c>
      <c r="AU215" s="174">
        <v>0</v>
      </c>
      <c r="AV215" s="810">
        <v>0</v>
      </c>
      <c r="AW215" s="174">
        <v>0</v>
      </c>
      <c r="AX215" s="793">
        <v>0</v>
      </c>
      <c r="AY215" s="174">
        <v>0</v>
      </c>
      <c r="AZ215" s="174">
        <v>0</v>
      </c>
      <c r="BA215" s="174">
        <v>0</v>
      </c>
      <c r="BB215" s="174">
        <v>0</v>
      </c>
    </row>
    <row r="216" spans="1:54" s="340" customFormat="1" x14ac:dyDescent="0.25">
      <c r="A216" s="1255" t="s">
        <v>102</v>
      </c>
      <c r="B216" s="1254"/>
      <c r="C216" s="1255" t="s">
        <v>330</v>
      </c>
      <c r="D216" s="1254"/>
      <c r="E216" s="1255" t="s">
        <v>332</v>
      </c>
      <c r="F216" s="1254"/>
      <c r="G216" s="1255" t="s">
        <v>290</v>
      </c>
      <c r="H216" s="1254"/>
      <c r="I216" s="1255"/>
      <c r="J216" s="1254"/>
      <c r="K216" s="1254"/>
      <c r="L216" s="1255"/>
      <c r="M216" s="1254"/>
      <c r="N216" s="1254"/>
      <c r="O216" s="1255"/>
      <c r="P216" s="1254"/>
      <c r="Q216" s="1255"/>
      <c r="R216" s="1254"/>
      <c r="S216" s="1253" t="s">
        <v>326</v>
      </c>
      <c r="T216" s="1254"/>
      <c r="U216" s="1254"/>
      <c r="V216" s="1254"/>
      <c r="W216" s="1254"/>
      <c r="X216" s="1254"/>
      <c r="Y216" s="1254"/>
      <c r="Z216" s="1254"/>
      <c r="AA216" s="1255" t="s">
        <v>281</v>
      </c>
      <c r="AB216" s="1254"/>
      <c r="AC216" s="1254"/>
      <c r="AD216" s="1254"/>
      <c r="AE216" s="1254"/>
      <c r="AF216" s="1255" t="s">
        <v>282</v>
      </c>
      <c r="AG216" s="1254"/>
      <c r="AH216" s="1254"/>
      <c r="AI216" s="794" t="s">
        <v>68</v>
      </c>
      <c r="AJ216" s="1256" t="s">
        <v>283</v>
      </c>
      <c r="AK216" s="1254"/>
      <c r="AL216" s="1254"/>
      <c r="AM216" s="1254"/>
      <c r="AN216" s="1254"/>
      <c r="AO216" s="1254"/>
      <c r="AP216" s="795">
        <v>1923920000</v>
      </c>
      <c r="AQ216" s="795">
        <v>131000000</v>
      </c>
      <c r="AR216" s="795">
        <v>111400540</v>
      </c>
      <c r="AS216" s="795">
        <v>-323920000</v>
      </c>
      <c r="AT216" s="795">
        <v>45008510</v>
      </c>
      <c r="AU216" s="795">
        <v>85991490</v>
      </c>
      <c r="AV216" s="809">
        <v>176591282</v>
      </c>
      <c r="AW216" s="795">
        <v>-131582772</v>
      </c>
      <c r="AX216" s="792">
        <v>175992416</v>
      </c>
      <c r="AY216" s="795">
        <v>598866</v>
      </c>
      <c r="AZ216" s="795">
        <v>175992416</v>
      </c>
      <c r="BA216" s="796">
        <v>0</v>
      </c>
      <c r="BB216" s="796">
        <v>0</v>
      </c>
    </row>
    <row r="217" spans="1:54" x14ac:dyDescent="0.25">
      <c r="A217" s="1233" t="s">
        <v>102</v>
      </c>
      <c r="B217" s="1145"/>
      <c r="C217" s="1233" t="s">
        <v>330</v>
      </c>
      <c r="D217" s="1145"/>
      <c r="E217" s="1233" t="s">
        <v>332</v>
      </c>
      <c r="F217" s="1145"/>
      <c r="G217" s="1233" t="s">
        <v>290</v>
      </c>
      <c r="H217" s="1145"/>
      <c r="I217" s="1233" t="s">
        <v>288</v>
      </c>
      <c r="J217" s="1145"/>
      <c r="K217" s="1145"/>
      <c r="L217" s="1233"/>
      <c r="M217" s="1145"/>
      <c r="N217" s="1145"/>
      <c r="O217" s="1233"/>
      <c r="P217" s="1145"/>
      <c r="Q217" s="1233"/>
      <c r="R217" s="1145"/>
      <c r="S217" s="1232" t="s">
        <v>326</v>
      </c>
      <c r="T217" s="1145"/>
      <c r="U217" s="1145"/>
      <c r="V217" s="1145"/>
      <c r="W217" s="1145"/>
      <c r="X217" s="1145"/>
      <c r="Y217" s="1145"/>
      <c r="Z217" s="1145"/>
      <c r="AA217" s="1233" t="s">
        <v>281</v>
      </c>
      <c r="AB217" s="1145"/>
      <c r="AC217" s="1145"/>
      <c r="AD217" s="1145"/>
      <c r="AE217" s="1145"/>
      <c r="AF217" s="1233" t="s">
        <v>282</v>
      </c>
      <c r="AG217" s="1145"/>
      <c r="AH217" s="1145"/>
      <c r="AI217" s="169" t="s">
        <v>68</v>
      </c>
      <c r="AJ217" s="1234" t="s">
        <v>283</v>
      </c>
      <c r="AK217" s="1145"/>
      <c r="AL217" s="1145"/>
      <c r="AM217" s="1145"/>
      <c r="AN217" s="1145"/>
      <c r="AO217" s="1145"/>
      <c r="AP217" s="170">
        <v>1600000000</v>
      </c>
      <c r="AQ217" s="170">
        <v>131000000</v>
      </c>
      <c r="AR217" s="170">
        <v>111400540</v>
      </c>
      <c r="AS217" s="171">
        <v>0</v>
      </c>
      <c r="AT217" s="170">
        <v>45008510</v>
      </c>
      <c r="AU217" s="170">
        <v>85991490</v>
      </c>
      <c r="AV217" s="807">
        <v>176591282</v>
      </c>
      <c r="AW217" s="170">
        <v>-131582772</v>
      </c>
      <c r="AX217" s="820">
        <v>175992416</v>
      </c>
      <c r="AY217" s="170">
        <v>598866</v>
      </c>
      <c r="AZ217" s="170">
        <v>175992416</v>
      </c>
      <c r="BA217" s="171">
        <v>0</v>
      </c>
      <c r="BB217" s="171">
        <v>0</v>
      </c>
    </row>
    <row r="218" spans="1:54" x14ac:dyDescent="0.25">
      <c r="A218" s="1233" t="s">
        <v>102</v>
      </c>
      <c r="B218" s="1145"/>
      <c r="C218" s="1233" t="s">
        <v>330</v>
      </c>
      <c r="D218" s="1145"/>
      <c r="E218" s="1233" t="s">
        <v>332</v>
      </c>
      <c r="F218" s="1145"/>
      <c r="G218" s="1233" t="s">
        <v>290</v>
      </c>
      <c r="H218" s="1145"/>
      <c r="I218" s="1233" t="s">
        <v>288</v>
      </c>
      <c r="J218" s="1145"/>
      <c r="K218" s="1145"/>
      <c r="L218" s="1233" t="s">
        <v>287</v>
      </c>
      <c r="M218" s="1145"/>
      <c r="N218" s="1145"/>
      <c r="O218" s="1233"/>
      <c r="P218" s="1145"/>
      <c r="Q218" s="1233"/>
      <c r="R218" s="1145"/>
      <c r="S218" s="1232" t="s">
        <v>339</v>
      </c>
      <c r="T218" s="1145"/>
      <c r="U218" s="1145"/>
      <c r="V218" s="1145"/>
      <c r="W218" s="1145"/>
      <c r="X218" s="1145"/>
      <c r="Y218" s="1145"/>
      <c r="Z218" s="1145"/>
      <c r="AA218" s="1233" t="s">
        <v>281</v>
      </c>
      <c r="AB218" s="1145"/>
      <c r="AC218" s="1145"/>
      <c r="AD218" s="1145"/>
      <c r="AE218" s="1145"/>
      <c r="AF218" s="1233" t="s">
        <v>282</v>
      </c>
      <c r="AG218" s="1145"/>
      <c r="AH218" s="1145"/>
      <c r="AI218" s="169" t="s">
        <v>68</v>
      </c>
      <c r="AJ218" s="1234" t="s">
        <v>283</v>
      </c>
      <c r="AK218" s="1145"/>
      <c r="AL218" s="1145"/>
      <c r="AM218" s="1145"/>
      <c r="AN218" s="1145"/>
      <c r="AO218" s="1145"/>
      <c r="AP218" s="170">
        <v>374740540</v>
      </c>
      <c r="AQ218" s="170">
        <v>15000000</v>
      </c>
      <c r="AR218" s="170">
        <v>74740540</v>
      </c>
      <c r="AS218" s="171">
        <v>0</v>
      </c>
      <c r="AT218" s="170">
        <v>11406476</v>
      </c>
      <c r="AU218" s="170">
        <v>3593524</v>
      </c>
      <c r="AV218" s="807">
        <v>15937243</v>
      </c>
      <c r="AW218" s="170">
        <v>-4530767</v>
      </c>
      <c r="AX218" s="820">
        <v>15937243</v>
      </c>
      <c r="AY218" s="171">
        <v>0</v>
      </c>
      <c r="AZ218" s="170">
        <v>15937243</v>
      </c>
      <c r="BA218" s="171">
        <v>0</v>
      </c>
      <c r="BB218" s="171">
        <v>0</v>
      </c>
    </row>
    <row r="219" spans="1:54" x14ac:dyDescent="0.25">
      <c r="A219" s="1240" t="s">
        <v>102</v>
      </c>
      <c r="B219" s="1145"/>
      <c r="C219" s="1240" t="s">
        <v>330</v>
      </c>
      <c r="D219" s="1145"/>
      <c r="E219" s="1240" t="s">
        <v>332</v>
      </c>
      <c r="F219" s="1145"/>
      <c r="G219" s="1240" t="s">
        <v>290</v>
      </c>
      <c r="H219" s="1145"/>
      <c r="I219" s="1240" t="s">
        <v>288</v>
      </c>
      <c r="J219" s="1145"/>
      <c r="K219" s="1145"/>
      <c r="L219" s="1240" t="s">
        <v>287</v>
      </c>
      <c r="M219" s="1145"/>
      <c r="N219" s="1145"/>
      <c r="O219" s="1240" t="s">
        <v>287</v>
      </c>
      <c r="P219" s="1145"/>
      <c r="Q219" s="1240"/>
      <c r="R219" s="1145"/>
      <c r="S219" s="1239" t="s">
        <v>340</v>
      </c>
      <c r="T219" s="1145"/>
      <c r="U219" s="1145"/>
      <c r="V219" s="1145"/>
      <c r="W219" s="1145"/>
      <c r="X219" s="1145"/>
      <c r="Y219" s="1145"/>
      <c r="Z219" s="1145"/>
      <c r="AA219" s="1240" t="s">
        <v>281</v>
      </c>
      <c r="AB219" s="1145"/>
      <c r="AC219" s="1145"/>
      <c r="AD219" s="1145"/>
      <c r="AE219" s="1145"/>
      <c r="AF219" s="1240" t="s">
        <v>282</v>
      </c>
      <c r="AG219" s="1145"/>
      <c r="AH219" s="1145"/>
      <c r="AI219" s="172" t="s">
        <v>68</v>
      </c>
      <c r="AJ219" s="1241" t="s">
        <v>283</v>
      </c>
      <c r="AK219" s="1145"/>
      <c r="AL219" s="1145"/>
      <c r="AM219" s="1145"/>
      <c r="AN219" s="1145"/>
      <c r="AO219" s="1145"/>
      <c r="AP219" s="173">
        <v>169740540</v>
      </c>
      <c r="AQ219" s="173">
        <v>15000000</v>
      </c>
      <c r="AR219" s="173">
        <v>74740540</v>
      </c>
      <c r="AS219" s="174">
        <v>0</v>
      </c>
      <c r="AT219" s="173">
        <v>11000000</v>
      </c>
      <c r="AU219" s="173">
        <v>4000000</v>
      </c>
      <c r="AV219" s="809">
        <v>15000000</v>
      </c>
      <c r="AW219" s="173">
        <v>-4000000</v>
      </c>
      <c r="AX219" s="792">
        <v>15000000</v>
      </c>
      <c r="AY219" s="174">
        <v>0</v>
      </c>
      <c r="AZ219" s="173">
        <v>15000000</v>
      </c>
      <c r="BA219" s="174">
        <v>0</v>
      </c>
      <c r="BB219" s="174">
        <v>0</v>
      </c>
    </row>
    <row r="220" spans="1:54" x14ac:dyDescent="0.25">
      <c r="A220" s="1240" t="s">
        <v>102</v>
      </c>
      <c r="B220" s="1145"/>
      <c r="C220" s="1240" t="s">
        <v>330</v>
      </c>
      <c r="D220" s="1145"/>
      <c r="E220" s="1240" t="s">
        <v>332</v>
      </c>
      <c r="F220" s="1145"/>
      <c r="G220" s="1240" t="s">
        <v>290</v>
      </c>
      <c r="H220" s="1145"/>
      <c r="I220" s="1240" t="s">
        <v>288</v>
      </c>
      <c r="J220" s="1145"/>
      <c r="K220" s="1145"/>
      <c r="L220" s="1240" t="s">
        <v>287</v>
      </c>
      <c r="M220" s="1145"/>
      <c r="N220" s="1145"/>
      <c r="O220" s="1240" t="s">
        <v>290</v>
      </c>
      <c r="P220" s="1145"/>
      <c r="Q220" s="1240"/>
      <c r="R220" s="1145"/>
      <c r="S220" s="1239" t="s">
        <v>335</v>
      </c>
      <c r="T220" s="1145"/>
      <c r="U220" s="1145"/>
      <c r="V220" s="1145"/>
      <c r="W220" s="1145"/>
      <c r="X220" s="1145"/>
      <c r="Y220" s="1145"/>
      <c r="Z220" s="1145"/>
      <c r="AA220" s="1240" t="s">
        <v>281</v>
      </c>
      <c r="AB220" s="1145"/>
      <c r="AC220" s="1145"/>
      <c r="AD220" s="1145"/>
      <c r="AE220" s="1145"/>
      <c r="AF220" s="1240" t="s">
        <v>282</v>
      </c>
      <c r="AG220" s="1145"/>
      <c r="AH220" s="1145"/>
      <c r="AI220" s="172" t="s">
        <v>68</v>
      </c>
      <c r="AJ220" s="1241" t="s">
        <v>283</v>
      </c>
      <c r="AK220" s="1145"/>
      <c r="AL220" s="1145"/>
      <c r="AM220" s="1145"/>
      <c r="AN220" s="1145"/>
      <c r="AO220" s="1145"/>
      <c r="AP220" s="173">
        <v>175000000</v>
      </c>
      <c r="AQ220" s="174">
        <v>0</v>
      </c>
      <c r="AR220" s="174">
        <v>0</v>
      </c>
      <c r="AS220" s="174">
        <v>0</v>
      </c>
      <c r="AT220" s="174">
        <v>0</v>
      </c>
      <c r="AU220" s="174">
        <v>0</v>
      </c>
      <c r="AV220" s="810">
        <v>0</v>
      </c>
      <c r="AW220" s="174">
        <v>0</v>
      </c>
      <c r="AX220" s="793">
        <v>0</v>
      </c>
      <c r="AY220" s="174">
        <v>0</v>
      </c>
      <c r="AZ220" s="174">
        <v>0</v>
      </c>
      <c r="BA220" s="174">
        <v>0</v>
      </c>
      <c r="BB220" s="174">
        <v>0</v>
      </c>
    </row>
    <row r="221" spans="1:54" x14ac:dyDescent="0.25">
      <c r="A221" s="1240" t="s">
        <v>102</v>
      </c>
      <c r="B221" s="1145"/>
      <c r="C221" s="1240" t="s">
        <v>330</v>
      </c>
      <c r="D221" s="1145"/>
      <c r="E221" s="1240" t="s">
        <v>332</v>
      </c>
      <c r="F221" s="1145"/>
      <c r="G221" s="1240" t="s">
        <v>290</v>
      </c>
      <c r="H221" s="1145"/>
      <c r="I221" s="1240" t="s">
        <v>288</v>
      </c>
      <c r="J221" s="1145"/>
      <c r="K221" s="1145"/>
      <c r="L221" s="1240" t="s">
        <v>287</v>
      </c>
      <c r="M221" s="1145"/>
      <c r="N221" s="1145"/>
      <c r="O221" s="1240" t="s">
        <v>297</v>
      </c>
      <c r="P221" s="1145"/>
      <c r="Q221" s="1240"/>
      <c r="R221" s="1145"/>
      <c r="S221" s="1239" t="s">
        <v>336</v>
      </c>
      <c r="T221" s="1145"/>
      <c r="U221" s="1145"/>
      <c r="V221" s="1145"/>
      <c r="W221" s="1145"/>
      <c r="X221" s="1145"/>
      <c r="Y221" s="1145"/>
      <c r="Z221" s="1145"/>
      <c r="AA221" s="1240" t="s">
        <v>281</v>
      </c>
      <c r="AB221" s="1145"/>
      <c r="AC221" s="1145"/>
      <c r="AD221" s="1145"/>
      <c r="AE221" s="1145"/>
      <c r="AF221" s="1240" t="s">
        <v>282</v>
      </c>
      <c r="AG221" s="1145"/>
      <c r="AH221" s="1145"/>
      <c r="AI221" s="172" t="s">
        <v>68</v>
      </c>
      <c r="AJ221" s="1241" t="s">
        <v>283</v>
      </c>
      <c r="AK221" s="1145"/>
      <c r="AL221" s="1145"/>
      <c r="AM221" s="1145"/>
      <c r="AN221" s="1145"/>
      <c r="AO221" s="1145"/>
      <c r="AP221" s="173">
        <v>5000000</v>
      </c>
      <c r="AQ221" s="174">
        <v>0</v>
      </c>
      <c r="AR221" s="174">
        <v>0</v>
      </c>
      <c r="AS221" s="174">
        <v>0</v>
      </c>
      <c r="AT221" s="174">
        <v>0</v>
      </c>
      <c r="AU221" s="174">
        <v>0</v>
      </c>
      <c r="AV221" s="809">
        <v>937243</v>
      </c>
      <c r="AW221" s="173">
        <v>-937243</v>
      </c>
      <c r="AX221" s="792">
        <v>937243</v>
      </c>
      <c r="AY221" s="174">
        <v>0</v>
      </c>
      <c r="AZ221" s="173">
        <v>937243</v>
      </c>
      <c r="BA221" s="174">
        <v>0</v>
      </c>
      <c r="BB221" s="174">
        <v>0</v>
      </c>
    </row>
    <row r="222" spans="1:54" x14ac:dyDescent="0.25">
      <c r="A222" s="1240" t="s">
        <v>102</v>
      </c>
      <c r="B222" s="1145"/>
      <c r="C222" s="1240" t="s">
        <v>330</v>
      </c>
      <c r="D222" s="1145"/>
      <c r="E222" s="1240" t="s">
        <v>332</v>
      </c>
      <c r="F222" s="1145"/>
      <c r="G222" s="1240" t="s">
        <v>290</v>
      </c>
      <c r="H222" s="1145"/>
      <c r="I222" s="1240" t="s">
        <v>288</v>
      </c>
      <c r="J222" s="1145"/>
      <c r="K222" s="1145"/>
      <c r="L222" s="1240" t="s">
        <v>287</v>
      </c>
      <c r="M222" s="1145"/>
      <c r="N222" s="1145"/>
      <c r="O222" s="1240" t="s">
        <v>291</v>
      </c>
      <c r="P222" s="1145"/>
      <c r="Q222" s="1240"/>
      <c r="R222" s="1145"/>
      <c r="S222" s="1239" t="s">
        <v>87</v>
      </c>
      <c r="T222" s="1145"/>
      <c r="U222" s="1145"/>
      <c r="V222" s="1145"/>
      <c r="W222" s="1145"/>
      <c r="X222" s="1145"/>
      <c r="Y222" s="1145"/>
      <c r="Z222" s="1145"/>
      <c r="AA222" s="1240" t="s">
        <v>281</v>
      </c>
      <c r="AB222" s="1145"/>
      <c r="AC222" s="1145"/>
      <c r="AD222" s="1145"/>
      <c r="AE222" s="1145"/>
      <c r="AF222" s="1240" t="s">
        <v>282</v>
      </c>
      <c r="AG222" s="1145"/>
      <c r="AH222" s="1145"/>
      <c r="AI222" s="172" t="s">
        <v>68</v>
      </c>
      <c r="AJ222" s="1241" t="s">
        <v>283</v>
      </c>
      <c r="AK222" s="1145"/>
      <c r="AL222" s="1145"/>
      <c r="AM222" s="1145"/>
      <c r="AN222" s="1145"/>
      <c r="AO222" s="1145"/>
      <c r="AP222" s="173">
        <v>25000000</v>
      </c>
      <c r="AQ222" s="174">
        <v>0</v>
      </c>
      <c r="AR222" s="174">
        <v>0</v>
      </c>
      <c r="AS222" s="174">
        <v>0</v>
      </c>
      <c r="AT222" s="173">
        <v>406476</v>
      </c>
      <c r="AU222" s="173">
        <v>-406476</v>
      </c>
      <c r="AV222" s="810">
        <v>0</v>
      </c>
      <c r="AW222" s="173">
        <v>406476</v>
      </c>
      <c r="AX222" s="793">
        <v>0</v>
      </c>
      <c r="AY222" s="174">
        <v>0</v>
      </c>
      <c r="AZ222" s="174">
        <v>0</v>
      </c>
      <c r="BA222" s="174">
        <v>0</v>
      </c>
      <c r="BB222" s="174">
        <v>0</v>
      </c>
    </row>
    <row r="223" spans="1:54" x14ac:dyDescent="0.25">
      <c r="A223" s="1233" t="s">
        <v>102</v>
      </c>
      <c r="B223" s="1145"/>
      <c r="C223" s="1233" t="s">
        <v>330</v>
      </c>
      <c r="D223" s="1145"/>
      <c r="E223" s="1233" t="s">
        <v>332</v>
      </c>
      <c r="F223" s="1145"/>
      <c r="G223" s="1233" t="s">
        <v>290</v>
      </c>
      <c r="H223" s="1145"/>
      <c r="I223" s="1233" t="s">
        <v>288</v>
      </c>
      <c r="J223" s="1145"/>
      <c r="K223" s="1145"/>
      <c r="L223" s="1233" t="s">
        <v>290</v>
      </c>
      <c r="M223" s="1145"/>
      <c r="N223" s="1145"/>
      <c r="O223" s="1233"/>
      <c r="P223" s="1145"/>
      <c r="Q223" s="1233"/>
      <c r="R223" s="1145"/>
      <c r="S223" s="1232" t="s">
        <v>334</v>
      </c>
      <c r="T223" s="1145"/>
      <c r="U223" s="1145"/>
      <c r="V223" s="1145"/>
      <c r="W223" s="1145"/>
      <c r="X223" s="1145"/>
      <c r="Y223" s="1145"/>
      <c r="Z223" s="1145"/>
      <c r="AA223" s="1233" t="s">
        <v>281</v>
      </c>
      <c r="AB223" s="1145"/>
      <c r="AC223" s="1145"/>
      <c r="AD223" s="1145"/>
      <c r="AE223" s="1145"/>
      <c r="AF223" s="1233" t="s">
        <v>282</v>
      </c>
      <c r="AG223" s="1145"/>
      <c r="AH223" s="1145"/>
      <c r="AI223" s="169" t="s">
        <v>68</v>
      </c>
      <c r="AJ223" s="1234" t="s">
        <v>283</v>
      </c>
      <c r="AK223" s="1145"/>
      <c r="AL223" s="1145"/>
      <c r="AM223" s="1145"/>
      <c r="AN223" s="1145"/>
      <c r="AO223" s="1145"/>
      <c r="AP223" s="170">
        <v>1225259460</v>
      </c>
      <c r="AQ223" s="170">
        <v>116000000</v>
      </c>
      <c r="AR223" s="170">
        <v>36660000</v>
      </c>
      <c r="AS223" s="171">
        <v>0</v>
      </c>
      <c r="AT223" s="170">
        <v>33602034</v>
      </c>
      <c r="AU223" s="170">
        <v>82397966</v>
      </c>
      <c r="AV223" s="807">
        <v>160654039</v>
      </c>
      <c r="AW223" s="170">
        <v>-127052005</v>
      </c>
      <c r="AX223" s="820">
        <v>160055173</v>
      </c>
      <c r="AY223" s="170">
        <v>598866</v>
      </c>
      <c r="AZ223" s="170">
        <v>160055173</v>
      </c>
      <c r="BA223" s="171">
        <v>0</v>
      </c>
      <c r="BB223" s="171">
        <v>0</v>
      </c>
    </row>
    <row r="224" spans="1:54" x14ac:dyDescent="0.25">
      <c r="A224" s="1240" t="s">
        <v>102</v>
      </c>
      <c r="B224" s="1145"/>
      <c r="C224" s="1240" t="s">
        <v>330</v>
      </c>
      <c r="D224" s="1145"/>
      <c r="E224" s="1240" t="s">
        <v>332</v>
      </c>
      <c r="F224" s="1145"/>
      <c r="G224" s="1240" t="s">
        <v>290</v>
      </c>
      <c r="H224" s="1145"/>
      <c r="I224" s="1240" t="s">
        <v>288</v>
      </c>
      <c r="J224" s="1145"/>
      <c r="K224" s="1145"/>
      <c r="L224" s="1240" t="s">
        <v>290</v>
      </c>
      <c r="M224" s="1145"/>
      <c r="N224" s="1145"/>
      <c r="O224" s="1240" t="s">
        <v>287</v>
      </c>
      <c r="P224" s="1145"/>
      <c r="Q224" s="1240"/>
      <c r="R224" s="1145"/>
      <c r="S224" s="1239" t="s">
        <v>340</v>
      </c>
      <c r="T224" s="1145"/>
      <c r="U224" s="1145"/>
      <c r="V224" s="1145"/>
      <c r="W224" s="1145"/>
      <c r="X224" s="1145"/>
      <c r="Y224" s="1145"/>
      <c r="Z224" s="1145"/>
      <c r="AA224" s="1240" t="s">
        <v>281</v>
      </c>
      <c r="AB224" s="1145"/>
      <c r="AC224" s="1145"/>
      <c r="AD224" s="1145"/>
      <c r="AE224" s="1145"/>
      <c r="AF224" s="1240" t="s">
        <v>282</v>
      </c>
      <c r="AG224" s="1145"/>
      <c r="AH224" s="1145"/>
      <c r="AI224" s="172" t="s">
        <v>68</v>
      </c>
      <c r="AJ224" s="1241" t="s">
        <v>283</v>
      </c>
      <c r="AK224" s="1145"/>
      <c r="AL224" s="1145"/>
      <c r="AM224" s="1145"/>
      <c r="AN224" s="1145"/>
      <c r="AO224" s="1145"/>
      <c r="AP224" s="173">
        <v>172000000</v>
      </c>
      <c r="AQ224" s="174">
        <v>0</v>
      </c>
      <c r="AR224" s="173">
        <v>36660000</v>
      </c>
      <c r="AS224" s="174">
        <v>0</v>
      </c>
      <c r="AT224" s="174">
        <v>0</v>
      </c>
      <c r="AU224" s="174">
        <v>0</v>
      </c>
      <c r="AV224" s="809">
        <v>17700000</v>
      </c>
      <c r="AW224" s="173">
        <v>-17700000</v>
      </c>
      <c r="AX224" s="792">
        <v>17700000</v>
      </c>
      <c r="AY224" s="174">
        <v>0</v>
      </c>
      <c r="AZ224" s="173">
        <v>17700000</v>
      </c>
      <c r="BA224" s="174">
        <v>0</v>
      </c>
      <c r="BB224" s="174">
        <v>0</v>
      </c>
    </row>
    <row r="225" spans="1:54" x14ac:dyDescent="0.25">
      <c r="A225" s="1240" t="s">
        <v>102</v>
      </c>
      <c r="B225" s="1145"/>
      <c r="C225" s="1240" t="s">
        <v>330</v>
      </c>
      <c r="D225" s="1145"/>
      <c r="E225" s="1240" t="s">
        <v>332</v>
      </c>
      <c r="F225" s="1145"/>
      <c r="G225" s="1240" t="s">
        <v>290</v>
      </c>
      <c r="H225" s="1145"/>
      <c r="I225" s="1240" t="s">
        <v>288</v>
      </c>
      <c r="J225" s="1145"/>
      <c r="K225" s="1145"/>
      <c r="L225" s="1240" t="s">
        <v>290</v>
      </c>
      <c r="M225" s="1145"/>
      <c r="N225" s="1145"/>
      <c r="O225" s="1240" t="s">
        <v>290</v>
      </c>
      <c r="P225" s="1145"/>
      <c r="Q225" s="1240"/>
      <c r="R225" s="1145"/>
      <c r="S225" s="1239" t="s">
        <v>335</v>
      </c>
      <c r="T225" s="1145"/>
      <c r="U225" s="1145"/>
      <c r="V225" s="1145"/>
      <c r="W225" s="1145"/>
      <c r="X225" s="1145"/>
      <c r="Y225" s="1145"/>
      <c r="Z225" s="1145"/>
      <c r="AA225" s="1240" t="s">
        <v>281</v>
      </c>
      <c r="AB225" s="1145"/>
      <c r="AC225" s="1145"/>
      <c r="AD225" s="1145"/>
      <c r="AE225" s="1145"/>
      <c r="AF225" s="1240" t="s">
        <v>282</v>
      </c>
      <c r="AG225" s="1145"/>
      <c r="AH225" s="1145"/>
      <c r="AI225" s="172" t="s">
        <v>68</v>
      </c>
      <c r="AJ225" s="1241" t="s">
        <v>283</v>
      </c>
      <c r="AK225" s="1145"/>
      <c r="AL225" s="1145"/>
      <c r="AM225" s="1145"/>
      <c r="AN225" s="1145"/>
      <c r="AO225" s="1145"/>
      <c r="AP225" s="173">
        <v>633400000</v>
      </c>
      <c r="AQ225" s="174">
        <v>0</v>
      </c>
      <c r="AR225" s="174">
        <v>0</v>
      </c>
      <c r="AS225" s="174">
        <v>0</v>
      </c>
      <c r="AT225" s="174">
        <v>0</v>
      </c>
      <c r="AU225" s="174">
        <v>0</v>
      </c>
      <c r="AV225" s="809">
        <v>110179405</v>
      </c>
      <c r="AW225" s="173">
        <v>-110179405</v>
      </c>
      <c r="AX225" s="792">
        <v>110179405</v>
      </c>
      <c r="AY225" s="174">
        <v>0</v>
      </c>
      <c r="AZ225" s="173">
        <v>110179405</v>
      </c>
      <c r="BA225" s="174">
        <v>0</v>
      </c>
      <c r="BB225" s="174">
        <v>0</v>
      </c>
    </row>
    <row r="226" spans="1:54" x14ac:dyDescent="0.25">
      <c r="A226" s="1240" t="s">
        <v>102</v>
      </c>
      <c r="B226" s="1145"/>
      <c r="C226" s="1240" t="s">
        <v>330</v>
      </c>
      <c r="D226" s="1145"/>
      <c r="E226" s="1240" t="s">
        <v>332</v>
      </c>
      <c r="F226" s="1145"/>
      <c r="G226" s="1240" t="s">
        <v>290</v>
      </c>
      <c r="H226" s="1145"/>
      <c r="I226" s="1240" t="s">
        <v>288</v>
      </c>
      <c r="J226" s="1145"/>
      <c r="K226" s="1145"/>
      <c r="L226" s="1240" t="s">
        <v>290</v>
      </c>
      <c r="M226" s="1145"/>
      <c r="N226" s="1145"/>
      <c r="O226" s="1240" t="s">
        <v>297</v>
      </c>
      <c r="P226" s="1145"/>
      <c r="Q226" s="1240"/>
      <c r="R226" s="1145"/>
      <c r="S226" s="1239" t="s">
        <v>336</v>
      </c>
      <c r="T226" s="1145"/>
      <c r="U226" s="1145"/>
      <c r="V226" s="1145"/>
      <c r="W226" s="1145"/>
      <c r="X226" s="1145"/>
      <c r="Y226" s="1145"/>
      <c r="Z226" s="1145"/>
      <c r="AA226" s="1240" t="s">
        <v>281</v>
      </c>
      <c r="AB226" s="1145"/>
      <c r="AC226" s="1145"/>
      <c r="AD226" s="1145"/>
      <c r="AE226" s="1145"/>
      <c r="AF226" s="1240" t="s">
        <v>282</v>
      </c>
      <c r="AG226" s="1145"/>
      <c r="AH226" s="1145"/>
      <c r="AI226" s="172" t="s">
        <v>68</v>
      </c>
      <c r="AJ226" s="1241" t="s">
        <v>283</v>
      </c>
      <c r="AK226" s="1145"/>
      <c r="AL226" s="1145"/>
      <c r="AM226" s="1145"/>
      <c r="AN226" s="1145"/>
      <c r="AO226" s="1145"/>
      <c r="AP226" s="173">
        <v>160000000</v>
      </c>
      <c r="AQ226" s="174">
        <v>0</v>
      </c>
      <c r="AR226" s="174">
        <v>0</v>
      </c>
      <c r="AS226" s="174">
        <v>0</v>
      </c>
      <c r="AT226" s="174">
        <v>0</v>
      </c>
      <c r="AU226" s="174">
        <v>0</v>
      </c>
      <c r="AV226" s="809">
        <v>20083502</v>
      </c>
      <c r="AW226" s="173">
        <v>-20083502</v>
      </c>
      <c r="AX226" s="792">
        <v>20083502</v>
      </c>
      <c r="AY226" s="174">
        <v>0</v>
      </c>
      <c r="AZ226" s="173">
        <v>20083502</v>
      </c>
      <c r="BA226" s="174">
        <v>0</v>
      </c>
      <c r="BB226" s="174">
        <v>0</v>
      </c>
    </row>
    <row r="227" spans="1:54" x14ac:dyDescent="0.25">
      <c r="A227" s="1240" t="s">
        <v>102</v>
      </c>
      <c r="B227" s="1145"/>
      <c r="C227" s="1240" t="s">
        <v>330</v>
      </c>
      <c r="D227" s="1145"/>
      <c r="E227" s="1240" t="s">
        <v>332</v>
      </c>
      <c r="F227" s="1145"/>
      <c r="G227" s="1240" t="s">
        <v>290</v>
      </c>
      <c r="H227" s="1145"/>
      <c r="I227" s="1240" t="s">
        <v>288</v>
      </c>
      <c r="J227" s="1145"/>
      <c r="K227" s="1145"/>
      <c r="L227" s="1240" t="s">
        <v>290</v>
      </c>
      <c r="M227" s="1145"/>
      <c r="N227" s="1145"/>
      <c r="O227" s="1240" t="s">
        <v>291</v>
      </c>
      <c r="P227" s="1145"/>
      <c r="Q227" s="1240"/>
      <c r="R227" s="1145"/>
      <c r="S227" s="1239" t="s">
        <v>87</v>
      </c>
      <c r="T227" s="1145"/>
      <c r="U227" s="1145"/>
      <c r="V227" s="1145"/>
      <c r="W227" s="1145"/>
      <c r="X227" s="1145"/>
      <c r="Y227" s="1145"/>
      <c r="Z227" s="1145"/>
      <c r="AA227" s="1240" t="s">
        <v>281</v>
      </c>
      <c r="AB227" s="1145"/>
      <c r="AC227" s="1145"/>
      <c r="AD227" s="1145"/>
      <c r="AE227" s="1145"/>
      <c r="AF227" s="1240" t="s">
        <v>282</v>
      </c>
      <c r="AG227" s="1145"/>
      <c r="AH227" s="1145"/>
      <c r="AI227" s="172" t="s">
        <v>68</v>
      </c>
      <c r="AJ227" s="1241" t="s">
        <v>283</v>
      </c>
      <c r="AK227" s="1145"/>
      <c r="AL227" s="1145"/>
      <c r="AM227" s="1145"/>
      <c r="AN227" s="1145"/>
      <c r="AO227" s="1145"/>
      <c r="AP227" s="173">
        <v>140000000</v>
      </c>
      <c r="AQ227" s="174">
        <v>0</v>
      </c>
      <c r="AR227" s="174">
        <v>0</v>
      </c>
      <c r="AS227" s="174">
        <v>0</v>
      </c>
      <c r="AT227" s="173">
        <v>33602034</v>
      </c>
      <c r="AU227" s="173">
        <v>-33602034</v>
      </c>
      <c r="AV227" s="809">
        <v>12691132</v>
      </c>
      <c r="AW227" s="173">
        <v>20910902</v>
      </c>
      <c r="AX227" s="792">
        <v>12092266</v>
      </c>
      <c r="AY227" s="173">
        <v>598866</v>
      </c>
      <c r="AZ227" s="173">
        <v>12092266</v>
      </c>
      <c r="BA227" s="174">
        <v>0</v>
      </c>
      <c r="BB227" s="174">
        <v>0</v>
      </c>
    </row>
    <row r="228" spans="1:54" x14ac:dyDescent="0.25">
      <c r="A228" s="1240" t="s">
        <v>102</v>
      </c>
      <c r="B228" s="1145"/>
      <c r="C228" s="1240" t="s">
        <v>330</v>
      </c>
      <c r="D228" s="1145"/>
      <c r="E228" s="1240" t="s">
        <v>332</v>
      </c>
      <c r="F228" s="1145"/>
      <c r="G228" s="1240" t="s">
        <v>290</v>
      </c>
      <c r="H228" s="1145"/>
      <c r="I228" s="1240" t="s">
        <v>288</v>
      </c>
      <c r="J228" s="1145"/>
      <c r="K228" s="1145"/>
      <c r="L228" s="1240" t="s">
        <v>290</v>
      </c>
      <c r="M228" s="1145"/>
      <c r="N228" s="1145"/>
      <c r="O228" s="1240" t="s">
        <v>300</v>
      </c>
      <c r="P228" s="1145"/>
      <c r="Q228" s="1240"/>
      <c r="R228" s="1145"/>
      <c r="S228" s="1239" t="s">
        <v>337</v>
      </c>
      <c r="T228" s="1145"/>
      <c r="U228" s="1145"/>
      <c r="V228" s="1145"/>
      <c r="W228" s="1145"/>
      <c r="X228" s="1145"/>
      <c r="Y228" s="1145"/>
      <c r="Z228" s="1145"/>
      <c r="AA228" s="1240" t="s">
        <v>281</v>
      </c>
      <c r="AB228" s="1145"/>
      <c r="AC228" s="1145"/>
      <c r="AD228" s="1145"/>
      <c r="AE228" s="1145"/>
      <c r="AF228" s="1240" t="s">
        <v>282</v>
      </c>
      <c r="AG228" s="1145"/>
      <c r="AH228" s="1145"/>
      <c r="AI228" s="172" t="s">
        <v>68</v>
      </c>
      <c r="AJ228" s="1241" t="s">
        <v>283</v>
      </c>
      <c r="AK228" s="1145"/>
      <c r="AL228" s="1145"/>
      <c r="AM228" s="1145"/>
      <c r="AN228" s="1145"/>
      <c r="AO228" s="1145"/>
      <c r="AP228" s="173">
        <v>70000000</v>
      </c>
      <c r="AQ228" s="173">
        <v>70000000</v>
      </c>
      <c r="AR228" s="174">
        <v>0</v>
      </c>
      <c r="AS228" s="174">
        <v>0</v>
      </c>
      <c r="AT228" s="174">
        <v>0</v>
      </c>
      <c r="AU228" s="173">
        <v>70000000</v>
      </c>
      <c r="AV228" s="810">
        <v>0</v>
      </c>
      <c r="AW228" s="174">
        <v>0</v>
      </c>
      <c r="AX228" s="793">
        <v>0</v>
      </c>
      <c r="AY228" s="174">
        <v>0</v>
      </c>
      <c r="AZ228" s="174">
        <v>0</v>
      </c>
      <c r="BA228" s="174">
        <v>0</v>
      </c>
      <c r="BB228" s="174">
        <v>0</v>
      </c>
    </row>
    <row r="229" spans="1:54" x14ac:dyDescent="0.25">
      <c r="A229" s="1240" t="s">
        <v>102</v>
      </c>
      <c r="B229" s="1145"/>
      <c r="C229" s="1240" t="s">
        <v>330</v>
      </c>
      <c r="D229" s="1145"/>
      <c r="E229" s="1240" t="s">
        <v>332</v>
      </c>
      <c r="F229" s="1145"/>
      <c r="G229" s="1240" t="s">
        <v>290</v>
      </c>
      <c r="H229" s="1145"/>
      <c r="I229" s="1240" t="s">
        <v>288</v>
      </c>
      <c r="J229" s="1145"/>
      <c r="K229" s="1145"/>
      <c r="L229" s="1240" t="s">
        <v>290</v>
      </c>
      <c r="M229" s="1145"/>
      <c r="N229" s="1145"/>
      <c r="O229" s="1240" t="s">
        <v>83</v>
      </c>
      <c r="P229" s="1145"/>
      <c r="Q229" s="1240"/>
      <c r="R229" s="1145"/>
      <c r="S229" s="1239" t="s">
        <v>338</v>
      </c>
      <c r="T229" s="1145"/>
      <c r="U229" s="1145"/>
      <c r="V229" s="1145"/>
      <c r="W229" s="1145"/>
      <c r="X229" s="1145"/>
      <c r="Y229" s="1145"/>
      <c r="Z229" s="1145"/>
      <c r="AA229" s="1240" t="s">
        <v>281</v>
      </c>
      <c r="AB229" s="1145"/>
      <c r="AC229" s="1145"/>
      <c r="AD229" s="1145"/>
      <c r="AE229" s="1145"/>
      <c r="AF229" s="1240" t="s">
        <v>282</v>
      </c>
      <c r="AG229" s="1145"/>
      <c r="AH229" s="1145"/>
      <c r="AI229" s="172" t="s">
        <v>68</v>
      </c>
      <c r="AJ229" s="1241" t="s">
        <v>283</v>
      </c>
      <c r="AK229" s="1145"/>
      <c r="AL229" s="1145"/>
      <c r="AM229" s="1145"/>
      <c r="AN229" s="1145"/>
      <c r="AO229" s="1145"/>
      <c r="AP229" s="173">
        <v>49859460</v>
      </c>
      <c r="AQ229" s="173">
        <v>46000000</v>
      </c>
      <c r="AR229" s="174">
        <v>0</v>
      </c>
      <c r="AS229" s="174">
        <v>0</v>
      </c>
      <c r="AT229" s="174">
        <v>0</v>
      </c>
      <c r="AU229" s="173">
        <v>46000000</v>
      </c>
      <c r="AV229" s="810">
        <v>0</v>
      </c>
      <c r="AW229" s="174">
        <v>0</v>
      </c>
      <c r="AX229" s="793">
        <v>0</v>
      </c>
      <c r="AY229" s="174">
        <v>0</v>
      </c>
      <c r="AZ229" s="174">
        <v>0</v>
      </c>
      <c r="BA229" s="174">
        <v>0</v>
      </c>
      <c r="BB229" s="174">
        <v>0</v>
      </c>
    </row>
    <row r="230" spans="1:54" s="340" customFormat="1" x14ac:dyDescent="0.25">
      <c r="A230" s="1255" t="s">
        <v>102</v>
      </c>
      <c r="B230" s="1254"/>
      <c r="C230" s="1255" t="s">
        <v>330</v>
      </c>
      <c r="D230" s="1254"/>
      <c r="E230" s="1255" t="s">
        <v>332</v>
      </c>
      <c r="F230" s="1254"/>
      <c r="G230" s="1255" t="s">
        <v>297</v>
      </c>
      <c r="H230" s="1254"/>
      <c r="I230" s="1255"/>
      <c r="J230" s="1254"/>
      <c r="K230" s="1254"/>
      <c r="L230" s="1255"/>
      <c r="M230" s="1254"/>
      <c r="N230" s="1254"/>
      <c r="O230" s="1255"/>
      <c r="P230" s="1254"/>
      <c r="Q230" s="1255"/>
      <c r="R230" s="1254"/>
      <c r="S230" s="1253" t="s">
        <v>328</v>
      </c>
      <c r="T230" s="1254"/>
      <c r="U230" s="1254"/>
      <c r="V230" s="1254"/>
      <c r="W230" s="1254"/>
      <c r="X230" s="1254"/>
      <c r="Y230" s="1254"/>
      <c r="Z230" s="1254"/>
      <c r="AA230" s="1255" t="s">
        <v>281</v>
      </c>
      <c r="AB230" s="1254"/>
      <c r="AC230" s="1254"/>
      <c r="AD230" s="1254"/>
      <c r="AE230" s="1254"/>
      <c r="AF230" s="1255" t="s">
        <v>282</v>
      </c>
      <c r="AG230" s="1254"/>
      <c r="AH230" s="1254"/>
      <c r="AI230" s="794" t="s">
        <v>68</v>
      </c>
      <c r="AJ230" s="1256" t="s">
        <v>283</v>
      </c>
      <c r="AK230" s="1254"/>
      <c r="AL230" s="1254"/>
      <c r="AM230" s="1254"/>
      <c r="AN230" s="1254"/>
      <c r="AO230" s="1254"/>
      <c r="AP230" s="795">
        <v>3500000000</v>
      </c>
      <c r="AQ230" s="796">
        <v>0</v>
      </c>
      <c r="AR230" s="795">
        <v>339089919</v>
      </c>
      <c r="AS230" s="795">
        <v>-1000000000</v>
      </c>
      <c r="AT230" s="795">
        <v>186610368</v>
      </c>
      <c r="AU230" s="795">
        <v>-186610368</v>
      </c>
      <c r="AV230" s="809">
        <v>254321552</v>
      </c>
      <c r="AW230" s="795">
        <v>-67711184</v>
      </c>
      <c r="AX230" s="792">
        <v>252712888</v>
      </c>
      <c r="AY230" s="795">
        <v>1608664</v>
      </c>
      <c r="AZ230" s="795">
        <v>252712888</v>
      </c>
      <c r="BA230" s="796">
        <v>0</v>
      </c>
      <c r="BB230" s="795">
        <v>900000</v>
      </c>
    </row>
    <row r="231" spans="1:54" x14ac:dyDescent="0.25">
      <c r="A231" s="1233" t="s">
        <v>102</v>
      </c>
      <c r="B231" s="1145"/>
      <c r="C231" s="1233" t="s">
        <v>330</v>
      </c>
      <c r="D231" s="1145"/>
      <c r="E231" s="1233" t="s">
        <v>332</v>
      </c>
      <c r="F231" s="1145"/>
      <c r="G231" s="1233" t="s">
        <v>297</v>
      </c>
      <c r="H231" s="1145"/>
      <c r="I231" s="1233" t="s">
        <v>288</v>
      </c>
      <c r="J231" s="1145"/>
      <c r="K231" s="1145"/>
      <c r="L231" s="1233"/>
      <c r="M231" s="1145"/>
      <c r="N231" s="1145"/>
      <c r="O231" s="1233"/>
      <c r="P231" s="1145"/>
      <c r="Q231" s="1233"/>
      <c r="R231" s="1145"/>
      <c r="S231" s="1232" t="s">
        <v>328</v>
      </c>
      <c r="T231" s="1145"/>
      <c r="U231" s="1145"/>
      <c r="V231" s="1145"/>
      <c r="W231" s="1145"/>
      <c r="X231" s="1145"/>
      <c r="Y231" s="1145"/>
      <c r="Z231" s="1145"/>
      <c r="AA231" s="1233" t="s">
        <v>281</v>
      </c>
      <c r="AB231" s="1145"/>
      <c r="AC231" s="1145"/>
      <c r="AD231" s="1145"/>
      <c r="AE231" s="1145"/>
      <c r="AF231" s="1233" t="s">
        <v>282</v>
      </c>
      <c r="AG231" s="1145"/>
      <c r="AH231" s="1145"/>
      <c r="AI231" s="169" t="s">
        <v>68</v>
      </c>
      <c r="AJ231" s="1234" t="s">
        <v>283</v>
      </c>
      <c r="AK231" s="1145"/>
      <c r="AL231" s="1145"/>
      <c r="AM231" s="1145"/>
      <c r="AN231" s="1145"/>
      <c r="AO231" s="1145"/>
      <c r="AP231" s="170">
        <v>2500000000</v>
      </c>
      <c r="AQ231" s="171">
        <v>0</v>
      </c>
      <c r="AR231" s="170">
        <v>339089919</v>
      </c>
      <c r="AS231" s="171">
        <v>0</v>
      </c>
      <c r="AT231" s="170">
        <v>186610368</v>
      </c>
      <c r="AU231" s="170">
        <v>-186610368</v>
      </c>
      <c r="AV231" s="807">
        <v>254321552</v>
      </c>
      <c r="AW231" s="170">
        <v>-67711184</v>
      </c>
      <c r="AX231" s="820">
        <v>252712888</v>
      </c>
      <c r="AY231" s="170">
        <v>1608664</v>
      </c>
      <c r="AZ231" s="170">
        <v>252712888</v>
      </c>
      <c r="BA231" s="171">
        <v>0</v>
      </c>
      <c r="BB231" s="170">
        <v>900000</v>
      </c>
    </row>
    <row r="232" spans="1:54" x14ac:dyDescent="0.25">
      <c r="A232" s="1233" t="s">
        <v>102</v>
      </c>
      <c r="B232" s="1145"/>
      <c r="C232" s="1233" t="s">
        <v>330</v>
      </c>
      <c r="D232" s="1145"/>
      <c r="E232" s="1233" t="s">
        <v>332</v>
      </c>
      <c r="F232" s="1145"/>
      <c r="G232" s="1233" t="s">
        <v>297</v>
      </c>
      <c r="H232" s="1145"/>
      <c r="I232" s="1233" t="s">
        <v>288</v>
      </c>
      <c r="J232" s="1145"/>
      <c r="K232" s="1145"/>
      <c r="L232" s="1233" t="s">
        <v>287</v>
      </c>
      <c r="M232" s="1145"/>
      <c r="N232" s="1145"/>
      <c r="O232" s="1233"/>
      <c r="P232" s="1145"/>
      <c r="Q232" s="1233"/>
      <c r="R232" s="1145"/>
      <c r="S232" s="1232" t="s">
        <v>339</v>
      </c>
      <c r="T232" s="1145"/>
      <c r="U232" s="1145"/>
      <c r="V232" s="1145"/>
      <c r="W232" s="1145"/>
      <c r="X232" s="1145"/>
      <c r="Y232" s="1145"/>
      <c r="Z232" s="1145"/>
      <c r="AA232" s="1233" t="s">
        <v>281</v>
      </c>
      <c r="AB232" s="1145"/>
      <c r="AC232" s="1145"/>
      <c r="AD232" s="1145"/>
      <c r="AE232" s="1145"/>
      <c r="AF232" s="1233" t="s">
        <v>282</v>
      </c>
      <c r="AG232" s="1145"/>
      <c r="AH232" s="1145"/>
      <c r="AI232" s="169" t="s">
        <v>68</v>
      </c>
      <c r="AJ232" s="1234" t="s">
        <v>283</v>
      </c>
      <c r="AK232" s="1145"/>
      <c r="AL232" s="1145"/>
      <c r="AM232" s="1145"/>
      <c r="AN232" s="1145"/>
      <c r="AO232" s="1145"/>
      <c r="AP232" s="171">
        <v>0</v>
      </c>
      <c r="AQ232" s="171">
        <v>0</v>
      </c>
      <c r="AR232" s="171">
        <v>0</v>
      </c>
      <c r="AS232" s="171">
        <v>0</v>
      </c>
      <c r="AT232" s="171">
        <v>0</v>
      </c>
      <c r="AU232" s="171">
        <v>0</v>
      </c>
      <c r="AV232" s="808">
        <v>0</v>
      </c>
      <c r="AW232" s="171">
        <v>0</v>
      </c>
      <c r="AX232" s="821">
        <v>0</v>
      </c>
      <c r="AY232" s="171">
        <v>0</v>
      </c>
      <c r="AZ232" s="171">
        <v>0</v>
      </c>
      <c r="BA232" s="171">
        <v>0</v>
      </c>
      <c r="BB232" s="171">
        <v>0</v>
      </c>
    </row>
    <row r="233" spans="1:54" x14ac:dyDescent="0.25">
      <c r="A233" s="1240" t="s">
        <v>102</v>
      </c>
      <c r="B233" s="1145"/>
      <c r="C233" s="1240" t="s">
        <v>330</v>
      </c>
      <c r="D233" s="1145"/>
      <c r="E233" s="1240" t="s">
        <v>332</v>
      </c>
      <c r="F233" s="1145"/>
      <c r="G233" s="1240" t="s">
        <v>297</v>
      </c>
      <c r="H233" s="1145"/>
      <c r="I233" s="1240" t="s">
        <v>288</v>
      </c>
      <c r="J233" s="1145"/>
      <c r="K233" s="1145"/>
      <c r="L233" s="1240" t="s">
        <v>287</v>
      </c>
      <c r="M233" s="1145"/>
      <c r="N233" s="1145"/>
      <c r="O233" s="1240" t="s">
        <v>291</v>
      </c>
      <c r="P233" s="1145"/>
      <c r="Q233" s="1240"/>
      <c r="R233" s="1145"/>
      <c r="S233" s="1239" t="s">
        <v>87</v>
      </c>
      <c r="T233" s="1145"/>
      <c r="U233" s="1145"/>
      <c r="V233" s="1145"/>
      <c r="W233" s="1145"/>
      <c r="X233" s="1145"/>
      <c r="Y233" s="1145"/>
      <c r="Z233" s="1145"/>
      <c r="AA233" s="1240" t="s">
        <v>281</v>
      </c>
      <c r="AB233" s="1145"/>
      <c r="AC233" s="1145"/>
      <c r="AD233" s="1145"/>
      <c r="AE233" s="1145"/>
      <c r="AF233" s="1240" t="s">
        <v>282</v>
      </c>
      <c r="AG233" s="1145"/>
      <c r="AH233" s="1145"/>
      <c r="AI233" s="172" t="s">
        <v>68</v>
      </c>
      <c r="AJ233" s="1241" t="s">
        <v>283</v>
      </c>
      <c r="AK233" s="1145"/>
      <c r="AL233" s="1145"/>
      <c r="AM233" s="1145"/>
      <c r="AN233" s="1145"/>
      <c r="AO233" s="1145"/>
      <c r="AP233" s="174">
        <v>0</v>
      </c>
      <c r="AQ233" s="174">
        <v>0</v>
      </c>
      <c r="AR233" s="174">
        <v>0</v>
      </c>
      <c r="AS233" s="174">
        <v>0</v>
      </c>
      <c r="AT233" s="174">
        <v>0</v>
      </c>
      <c r="AU233" s="174">
        <v>0</v>
      </c>
      <c r="AV233" s="810">
        <v>0</v>
      </c>
      <c r="AW233" s="174">
        <v>0</v>
      </c>
      <c r="AX233" s="793">
        <v>0</v>
      </c>
      <c r="AY233" s="174">
        <v>0</v>
      </c>
      <c r="AZ233" s="174">
        <v>0</v>
      </c>
      <c r="BA233" s="174">
        <v>0</v>
      </c>
      <c r="BB233" s="174">
        <v>0</v>
      </c>
    </row>
    <row r="234" spans="1:54" x14ac:dyDescent="0.25">
      <c r="A234" s="1233" t="s">
        <v>102</v>
      </c>
      <c r="B234" s="1145"/>
      <c r="C234" s="1233" t="s">
        <v>330</v>
      </c>
      <c r="D234" s="1145"/>
      <c r="E234" s="1233" t="s">
        <v>332</v>
      </c>
      <c r="F234" s="1145"/>
      <c r="G234" s="1233" t="s">
        <v>297</v>
      </c>
      <c r="H234" s="1145"/>
      <c r="I234" s="1233" t="s">
        <v>288</v>
      </c>
      <c r="J234" s="1145"/>
      <c r="K234" s="1145"/>
      <c r="L234" s="1233" t="s">
        <v>290</v>
      </c>
      <c r="M234" s="1145"/>
      <c r="N234" s="1145"/>
      <c r="O234" s="1233"/>
      <c r="P234" s="1145"/>
      <c r="Q234" s="1233"/>
      <c r="R234" s="1145"/>
      <c r="S234" s="1232" t="s">
        <v>334</v>
      </c>
      <c r="T234" s="1145"/>
      <c r="U234" s="1145"/>
      <c r="V234" s="1145"/>
      <c r="W234" s="1145"/>
      <c r="X234" s="1145"/>
      <c r="Y234" s="1145"/>
      <c r="Z234" s="1145"/>
      <c r="AA234" s="1233" t="s">
        <v>281</v>
      </c>
      <c r="AB234" s="1145"/>
      <c r="AC234" s="1145"/>
      <c r="AD234" s="1145"/>
      <c r="AE234" s="1145"/>
      <c r="AF234" s="1233" t="s">
        <v>282</v>
      </c>
      <c r="AG234" s="1145"/>
      <c r="AH234" s="1145"/>
      <c r="AI234" s="169" t="s">
        <v>68</v>
      </c>
      <c r="AJ234" s="1234" t="s">
        <v>283</v>
      </c>
      <c r="AK234" s="1145"/>
      <c r="AL234" s="1145"/>
      <c r="AM234" s="1145"/>
      <c r="AN234" s="1145"/>
      <c r="AO234" s="1145"/>
      <c r="AP234" s="170">
        <v>2500000000</v>
      </c>
      <c r="AQ234" s="171">
        <v>0</v>
      </c>
      <c r="AR234" s="170">
        <v>339089919</v>
      </c>
      <c r="AS234" s="171">
        <v>0</v>
      </c>
      <c r="AT234" s="170">
        <v>186610368</v>
      </c>
      <c r="AU234" s="170">
        <v>-186610368</v>
      </c>
      <c r="AV234" s="807">
        <v>254321552</v>
      </c>
      <c r="AW234" s="170">
        <v>-67711184</v>
      </c>
      <c r="AX234" s="820">
        <v>252712888</v>
      </c>
      <c r="AY234" s="170">
        <v>1608664</v>
      </c>
      <c r="AZ234" s="170">
        <v>252712888</v>
      </c>
      <c r="BA234" s="171">
        <v>0</v>
      </c>
      <c r="BB234" s="170">
        <v>900000</v>
      </c>
    </row>
    <row r="235" spans="1:54" x14ac:dyDescent="0.25">
      <c r="A235" s="1240" t="s">
        <v>102</v>
      </c>
      <c r="B235" s="1145"/>
      <c r="C235" s="1240" t="s">
        <v>330</v>
      </c>
      <c r="D235" s="1145"/>
      <c r="E235" s="1240" t="s">
        <v>332</v>
      </c>
      <c r="F235" s="1145"/>
      <c r="G235" s="1240" t="s">
        <v>297</v>
      </c>
      <c r="H235" s="1145"/>
      <c r="I235" s="1240" t="s">
        <v>288</v>
      </c>
      <c r="J235" s="1145"/>
      <c r="K235" s="1145"/>
      <c r="L235" s="1240" t="s">
        <v>290</v>
      </c>
      <c r="M235" s="1145"/>
      <c r="N235" s="1145"/>
      <c r="O235" s="1240" t="s">
        <v>287</v>
      </c>
      <c r="P235" s="1145"/>
      <c r="Q235" s="1240"/>
      <c r="R235" s="1145"/>
      <c r="S235" s="1239" t="s">
        <v>340</v>
      </c>
      <c r="T235" s="1145"/>
      <c r="U235" s="1145"/>
      <c r="V235" s="1145"/>
      <c r="W235" s="1145"/>
      <c r="X235" s="1145"/>
      <c r="Y235" s="1145"/>
      <c r="Z235" s="1145"/>
      <c r="AA235" s="1240" t="s">
        <v>281</v>
      </c>
      <c r="AB235" s="1145"/>
      <c r="AC235" s="1145"/>
      <c r="AD235" s="1145"/>
      <c r="AE235" s="1145"/>
      <c r="AF235" s="1240" t="s">
        <v>282</v>
      </c>
      <c r="AG235" s="1145"/>
      <c r="AH235" s="1145"/>
      <c r="AI235" s="172" t="s">
        <v>68</v>
      </c>
      <c r="AJ235" s="1241" t="s">
        <v>283</v>
      </c>
      <c r="AK235" s="1145"/>
      <c r="AL235" s="1145"/>
      <c r="AM235" s="1145"/>
      <c r="AN235" s="1145"/>
      <c r="AO235" s="1145"/>
      <c r="AP235" s="173">
        <v>1000000000</v>
      </c>
      <c r="AQ235" s="174">
        <v>0</v>
      </c>
      <c r="AR235" s="173">
        <v>109089919</v>
      </c>
      <c r="AS235" s="174">
        <v>0</v>
      </c>
      <c r="AT235" s="173">
        <v>146450000</v>
      </c>
      <c r="AU235" s="173">
        <v>-146450000</v>
      </c>
      <c r="AV235" s="809">
        <v>79269880</v>
      </c>
      <c r="AW235" s="173">
        <v>67180120</v>
      </c>
      <c r="AX235" s="792">
        <v>79269880</v>
      </c>
      <c r="AY235" s="174">
        <v>0</v>
      </c>
      <c r="AZ235" s="173">
        <v>79269880</v>
      </c>
      <c r="BA235" s="174">
        <v>0</v>
      </c>
      <c r="BB235" s="174">
        <v>0</v>
      </c>
    </row>
    <row r="236" spans="1:54" x14ac:dyDescent="0.25">
      <c r="A236" s="1240" t="s">
        <v>102</v>
      </c>
      <c r="B236" s="1145"/>
      <c r="C236" s="1240" t="s">
        <v>330</v>
      </c>
      <c r="D236" s="1145"/>
      <c r="E236" s="1240" t="s">
        <v>332</v>
      </c>
      <c r="F236" s="1145"/>
      <c r="G236" s="1240" t="s">
        <v>297</v>
      </c>
      <c r="H236" s="1145"/>
      <c r="I236" s="1240" t="s">
        <v>288</v>
      </c>
      <c r="J236" s="1145"/>
      <c r="K236" s="1145"/>
      <c r="L236" s="1240" t="s">
        <v>290</v>
      </c>
      <c r="M236" s="1145"/>
      <c r="N236" s="1145"/>
      <c r="O236" s="1240" t="s">
        <v>290</v>
      </c>
      <c r="P236" s="1145"/>
      <c r="Q236" s="1240"/>
      <c r="R236" s="1145"/>
      <c r="S236" s="1239" t="s">
        <v>335</v>
      </c>
      <c r="T236" s="1145"/>
      <c r="U236" s="1145"/>
      <c r="V236" s="1145"/>
      <c r="W236" s="1145"/>
      <c r="X236" s="1145"/>
      <c r="Y236" s="1145"/>
      <c r="Z236" s="1145"/>
      <c r="AA236" s="1240" t="s">
        <v>281</v>
      </c>
      <c r="AB236" s="1145"/>
      <c r="AC236" s="1145"/>
      <c r="AD236" s="1145"/>
      <c r="AE236" s="1145"/>
      <c r="AF236" s="1240" t="s">
        <v>282</v>
      </c>
      <c r="AG236" s="1145"/>
      <c r="AH236" s="1145"/>
      <c r="AI236" s="172" t="s">
        <v>68</v>
      </c>
      <c r="AJ236" s="1241" t="s">
        <v>283</v>
      </c>
      <c r="AK236" s="1145"/>
      <c r="AL236" s="1145"/>
      <c r="AM236" s="1145"/>
      <c r="AN236" s="1145"/>
      <c r="AO236" s="1145"/>
      <c r="AP236" s="173">
        <v>420000000</v>
      </c>
      <c r="AQ236" s="174">
        <v>0</v>
      </c>
      <c r="AR236" s="174">
        <v>0</v>
      </c>
      <c r="AS236" s="174">
        <v>0</v>
      </c>
      <c r="AT236" s="174">
        <v>0</v>
      </c>
      <c r="AU236" s="174">
        <v>0</v>
      </c>
      <c r="AV236" s="809">
        <v>58030353</v>
      </c>
      <c r="AW236" s="173">
        <v>-58030353</v>
      </c>
      <c r="AX236" s="792">
        <v>58030353</v>
      </c>
      <c r="AY236" s="174">
        <v>0</v>
      </c>
      <c r="AZ236" s="173">
        <v>58030353</v>
      </c>
      <c r="BA236" s="174">
        <v>0</v>
      </c>
      <c r="BB236" s="174">
        <v>0</v>
      </c>
    </row>
    <row r="237" spans="1:54" x14ac:dyDescent="0.25">
      <c r="A237" s="1240" t="s">
        <v>102</v>
      </c>
      <c r="B237" s="1145"/>
      <c r="C237" s="1240" t="s">
        <v>330</v>
      </c>
      <c r="D237" s="1145"/>
      <c r="E237" s="1240" t="s">
        <v>332</v>
      </c>
      <c r="F237" s="1145"/>
      <c r="G237" s="1240" t="s">
        <v>297</v>
      </c>
      <c r="H237" s="1145"/>
      <c r="I237" s="1240" t="s">
        <v>288</v>
      </c>
      <c r="J237" s="1145"/>
      <c r="K237" s="1145"/>
      <c r="L237" s="1240" t="s">
        <v>290</v>
      </c>
      <c r="M237" s="1145"/>
      <c r="N237" s="1145"/>
      <c r="O237" s="1240" t="s">
        <v>297</v>
      </c>
      <c r="P237" s="1145"/>
      <c r="Q237" s="1240"/>
      <c r="R237" s="1145"/>
      <c r="S237" s="1239" t="s">
        <v>336</v>
      </c>
      <c r="T237" s="1145"/>
      <c r="U237" s="1145"/>
      <c r="V237" s="1145"/>
      <c r="W237" s="1145"/>
      <c r="X237" s="1145"/>
      <c r="Y237" s="1145"/>
      <c r="Z237" s="1145"/>
      <c r="AA237" s="1240" t="s">
        <v>281</v>
      </c>
      <c r="AB237" s="1145"/>
      <c r="AC237" s="1145"/>
      <c r="AD237" s="1145"/>
      <c r="AE237" s="1145"/>
      <c r="AF237" s="1240" t="s">
        <v>282</v>
      </c>
      <c r="AG237" s="1145"/>
      <c r="AH237" s="1145"/>
      <c r="AI237" s="172" t="s">
        <v>68</v>
      </c>
      <c r="AJ237" s="1241" t="s">
        <v>283</v>
      </c>
      <c r="AK237" s="1145"/>
      <c r="AL237" s="1145"/>
      <c r="AM237" s="1145"/>
      <c r="AN237" s="1145"/>
      <c r="AO237" s="1145"/>
      <c r="AP237" s="173">
        <v>250000000</v>
      </c>
      <c r="AQ237" s="174">
        <v>0</v>
      </c>
      <c r="AR237" s="174">
        <v>0</v>
      </c>
      <c r="AS237" s="174">
        <v>0</v>
      </c>
      <c r="AT237" s="174">
        <v>0</v>
      </c>
      <c r="AU237" s="174">
        <v>0</v>
      </c>
      <c r="AV237" s="809">
        <v>91926352</v>
      </c>
      <c r="AW237" s="173">
        <v>-91926352</v>
      </c>
      <c r="AX237" s="792">
        <v>91926352</v>
      </c>
      <c r="AY237" s="174">
        <v>0</v>
      </c>
      <c r="AZ237" s="173">
        <v>91926352</v>
      </c>
      <c r="BA237" s="174">
        <v>0</v>
      </c>
      <c r="BB237" s="174">
        <v>0</v>
      </c>
    </row>
    <row r="238" spans="1:54" x14ac:dyDescent="0.25">
      <c r="A238" s="1240" t="s">
        <v>102</v>
      </c>
      <c r="B238" s="1145"/>
      <c r="C238" s="1240" t="s">
        <v>330</v>
      </c>
      <c r="D238" s="1145"/>
      <c r="E238" s="1240" t="s">
        <v>332</v>
      </c>
      <c r="F238" s="1145"/>
      <c r="G238" s="1240" t="s">
        <v>297</v>
      </c>
      <c r="H238" s="1145"/>
      <c r="I238" s="1240" t="s">
        <v>288</v>
      </c>
      <c r="J238" s="1145"/>
      <c r="K238" s="1145"/>
      <c r="L238" s="1240" t="s">
        <v>290</v>
      </c>
      <c r="M238" s="1145"/>
      <c r="N238" s="1145"/>
      <c r="O238" s="1240" t="s">
        <v>291</v>
      </c>
      <c r="P238" s="1145"/>
      <c r="Q238" s="1240"/>
      <c r="R238" s="1145"/>
      <c r="S238" s="1239" t="s">
        <v>87</v>
      </c>
      <c r="T238" s="1145"/>
      <c r="U238" s="1145"/>
      <c r="V238" s="1145"/>
      <c r="W238" s="1145"/>
      <c r="X238" s="1145"/>
      <c r="Y238" s="1145"/>
      <c r="Z238" s="1145"/>
      <c r="AA238" s="1240" t="s">
        <v>281</v>
      </c>
      <c r="AB238" s="1145"/>
      <c r="AC238" s="1145"/>
      <c r="AD238" s="1145"/>
      <c r="AE238" s="1145"/>
      <c r="AF238" s="1240" t="s">
        <v>282</v>
      </c>
      <c r="AG238" s="1145"/>
      <c r="AH238" s="1145"/>
      <c r="AI238" s="172" t="s">
        <v>68</v>
      </c>
      <c r="AJ238" s="1241" t="s">
        <v>283</v>
      </c>
      <c r="AK238" s="1145"/>
      <c r="AL238" s="1145"/>
      <c r="AM238" s="1145"/>
      <c r="AN238" s="1145"/>
      <c r="AO238" s="1145"/>
      <c r="AP238" s="173">
        <v>400000000</v>
      </c>
      <c r="AQ238" s="174">
        <v>0</v>
      </c>
      <c r="AR238" s="174">
        <v>0</v>
      </c>
      <c r="AS238" s="174">
        <v>0</v>
      </c>
      <c r="AT238" s="173">
        <v>40160368</v>
      </c>
      <c r="AU238" s="173">
        <v>-40160368</v>
      </c>
      <c r="AV238" s="809">
        <v>25094967</v>
      </c>
      <c r="AW238" s="173">
        <v>15065401</v>
      </c>
      <c r="AX238" s="792">
        <v>23486303</v>
      </c>
      <c r="AY238" s="173">
        <v>1608664</v>
      </c>
      <c r="AZ238" s="173">
        <v>23486303</v>
      </c>
      <c r="BA238" s="174">
        <v>0</v>
      </c>
      <c r="BB238" s="173">
        <v>900000</v>
      </c>
    </row>
    <row r="239" spans="1:54" x14ac:dyDescent="0.25">
      <c r="A239" s="1240" t="s">
        <v>102</v>
      </c>
      <c r="B239" s="1145"/>
      <c r="C239" s="1240" t="s">
        <v>330</v>
      </c>
      <c r="D239" s="1145"/>
      <c r="E239" s="1240" t="s">
        <v>332</v>
      </c>
      <c r="F239" s="1145"/>
      <c r="G239" s="1240" t="s">
        <v>297</v>
      </c>
      <c r="H239" s="1145"/>
      <c r="I239" s="1240" t="s">
        <v>288</v>
      </c>
      <c r="J239" s="1145"/>
      <c r="K239" s="1145"/>
      <c r="L239" s="1240" t="s">
        <v>290</v>
      </c>
      <c r="M239" s="1145"/>
      <c r="N239" s="1145"/>
      <c r="O239" s="1240" t="s">
        <v>300</v>
      </c>
      <c r="P239" s="1145"/>
      <c r="Q239" s="1240"/>
      <c r="R239" s="1145"/>
      <c r="S239" s="1239" t="s">
        <v>337</v>
      </c>
      <c r="T239" s="1145"/>
      <c r="U239" s="1145"/>
      <c r="V239" s="1145"/>
      <c r="W239" s="1145"/>
      <c r="X239" s="1145"/>
      <c r="Y239" s="1145"/>
      <c r="Z239" s="1145"/>
      <c r="AA239" s="1240" t="s">
        <v>281</v>
      </c>
      <c r="AB239" s="1145"/>
      <c r="AC239" s="1145"/>
      <c r="AD239" s="1145"/>
      <c r="AE239" s="1145"/>
      <c r="AF239" s="1240" t="s">
        <v>282</v>
      </c>
      <c r="AG239" s="1145"/>
      <c r="AH239" s="1145"/>
      <c r="AI239" s="172" t="s">
        <v>68</v>
      </c>
      <c r="AJ239" s="1241" t="s">
        <v>283</v>
      </c>
      <c r="AK239" s="1145"/>
      <c r="AL239" s="1145"/>
      <c r="AM239" s="1145"/>
      <c r="AN239" s="1145"/>
      <c r="AO239" s="1145"/>
      <c r="AP239" s="173">
        <v>200000000</v>
      </c>
      <c r="AQ239" s="174">
        <v>0</v>
      </c>
      <c r="AR239" s="174">
        <v>0</v>
      </c>
      <c r="AS239" s="174">
        <v>0</v>
      </c>
      <c r="AT239" s="174">
        <v>0</v>
      </c>
      <c r="AU239" s="174">
        <v>0</v>
      </c>
      <c r="AV239" s="810">
        <v>0</v>
      </c>
      <c r="AW239" s="174">
        <v>0</v>
      </c>
      <c r="AX239" s="793">
        <v>0</v>
      </c>
      <c r="AY239" s="174">
        <v>0</v>
      </c>
      <c r="AZ239" s="174">
        <v>0</v>
      </c>
      <c r="BA239" s="174">
        <v>0</v>
      </c>
      <c r="BB239" s="174">
        <v>0</v>
      </c>
    </row>
    <row r="240" spans="1:54" x14ac:dyDescent="0.25">
      <c r="A240" s="1240" t="s">
        <v>102</v>
      </c>
      <c r="B240" s="1145"/>
      <c r="C240" s="1240" t="s">
        <v>330</v>
      </c>
      <c r="D240" s="1145"/>
      <c r="E240" s="1240" t="s">
        <v>332</v>
      </c>
      <c r="F240" s="1145"/>
      <c r="G240" s="1240" t="s">
        <v>297</v>
      </c>
      <c r="H240" s="1145"/>
      <c r="I240" s="1240" t="s">
        <v>288</v>
      </c>
      <c r="J240" s="1145"/>
      <c r="K240" s="1145"/>
      <c r="L240" s="1240" t="s">
        <v>290</v>
      </c>
      <c r="M240" s="1145"/>
      <c r="N240" s="1145"/>
      <c r="O240" s="1240" t="s">
        <v>83</v>
      </c>
      <c r="P240" s="1145"/>
      <c r="Q240" s="1240"/>
      <c r="R240" s="1145"/>
      <c r="S240" s="1239" t="s">
        <v>338</v>
      </c>
      <c r="T240" s="1145"/>
      <c r="U240" s="1145"/>
      <c r="V240" s="1145"/>
      <c r="W240" s="1145"/>
      <c r="X240" s="1145"/>
      <c r="Y240" s="1145"/>
      <c r="Z240" s="1145"/>
      <c r="AA240" s="1240" t="s">
        <v>281</v>
      </c>
      <c r="AB240" s="1145"/>
      <c r="AC240" s="1145"/>
      <c r="AD240" s="1145"/>
      <c r="AE240" s="1145"/>
      <c r="AF240" s="1240" t="s">
        <v>282</v>
      </c>
      <c r="AG240" s="1145"/>
      <c r="AH240" s="1145"/>
      <c r="AI240" s="172" t="s">
        <v>68</v>
      </c>
      <c r="AJ240" s="1241" t="s">
        <v>283</v>
      </c>
      <c r="AK240" s="1145"/>
      <c r="AL240" s="1145"/>
      <c r="AM240" s="1145"/>
      <c r="AN240" s="1145"/>
      <c r="AO240" s="1145"/>
      <c r="AP240" s="173">
        <v>230000000</v>
      </c>
      <c r="AQ240" s="174">
        <v>0</v>
      </c>
      <c r="AR240" s="173">
        <v>230000000</v>
      </c>
      <c r="AS240" s="174">
        <v>0</v>
      </c>
      <c r="AT240" s="174">
        <v>0</v>
      </c>
      <c r="AU240" s="174">
        <v>0</v>
      </c>
      <c r="AV240" s="810">
        <v>0</v>
      </c>
      <c r="AW240" s="174">
        <v>0</v>
      </c>
      <c r="AX240" s="793">
        <v>0</v>
      </c>
      <c r="AY240" s="174">
        <v>0</v>
      </c>
      <c r="AZ240" s="174">
        <v>0</v>
      </c>
      <c r="BA240" s="174">
        <v>0</v>
      </c>
      <c r="BB240" s="174">
        <v>0</v>
      </c>
    </row>
    <row r="241" spans="1:54" s="340" customFormat="1" x14ac:dyDescent="0.25">
      <c r="A241" s="1255" t="s">
        <v>102</v>
      </c>
      <c r="B241" s="1254"/>
      <c r="C241" s="1255" t="s">
        <v>330</v>
      </c>
      <c r="D241" s="1254"/>
      <c r="E241" s="1255" t="s">
        <v>332</v>
      </c>
      <c r="F241" s="1254"/>
      <c r="G241" s="1255" t="s">
        <v>291</v>
      </c>
      <c r="H241" s="1254"/>
      <c r="I241" s="1255"/>
      <c r="J241" s="1254"/>
      <c r="K241" s="1254"/>
      <c r="L241" s="1255"/>
      <c r="M241" s="1254"/>
      <c r="N241" s="1254"/>
      <c r="O241" s="1255"/>
      <c r="P241" s="1254"/>
      <c r="Q241" s="1255"/>
      <c r="R241" s="1254"/>
      <c r="S241" s="1253" t="s">
        <v>327</v>
      </c>
      <c r="T241" s="1254"/>
      <c r="U241" s="1254"/>
      <c r="V241" s="1254"/>
      <c r="W241" s="1254"/>
      <c r="X241" s="1254"/>
      <c r="Y241" s="1254"/>
      <c r="Z241" s="1254"/>
      <c r="AA241" s="1255" t="s">
        <v>281</v>
      </c>
      <c r="AB241" s="1254"/>
      <c r="AC241" s="1254"/>
      <c r="AD241" s="1254"/>
      <c r="AE241" s="1254"/>
      <c r="AF241" s="1255" t="s">
        <v>282</v>
      </c>
      <c r="AG241" s="1254"/>
      <c r="AH241" s="1254"/>
      <c r="AI241" s="794" t="s">
        <v>68</v>
      </c>
      <c r="AJ241" s="1256" t="s">
        <v>283</v>
      </c>
      <c r="AK241" s="1254"/>
      <c r="AL241" s="1254"/>
      <c r="AM241" s="1254"/>
      <c r="AN241" s="1254"/>
      <c r="AO241" s="1254"/>
      <c r="AP241" s="795">
        <v>900000000</v>
      </c>
      <c r="AQ241" s="795">
        <v>16000000</v>
      </c>
      <c r="AR241" s="796">
        <v>0</v>
      </c>
      <c r="AS241" s="795">
        <v>-300000000</v>
      </c>
      <c r="AT241" s="795">
        <v>26640627</v>
      </c>
      <c r="AU241" s="795">
        <v>-10640627</v>
      </c>
      <c r="AV241" s="809">
        <v>61676273</v>
      </c>
      <c r="AW241" s="795">
        <v>-35035646</v>
      </c>
      <c r="AX241" s="792">
        <v>60528718</v>
      </c>
      <c r="AY241" s="795">
        <v>1147555</v>
      </c>
      <c r="AZ241" s="795">
        <v>60528718</v>
      </c>
      <c r="BA241" s="796">
        <v>0</v>
      </c>
      <c r="BB241" s="796">
        <v>0</v>
      </c>
    </row>
    <row r="242" spans="1:54" x14ac:dyDescent="0.25">
      <c r="A242" s="1233" t="s">
        <v>102</v>
      </c>
      <c r="B242" s="1145"/>
      <c r="C242" s="1233" t="s">
        <v>330</v>
      </c>
      <c r="D242" s="1145"/>
      <c r="E242" s="1233" t="s">
        <v>332</v>
      </c>
      <c r="F242" s="1145"/>
      <c r="G242" s="1233" t="s">
        <v>291</v>
      </c>
      <c r="H242" s="1145"/>
      <c r="I242" s="1233" t="s">
        <v>288</v>
      </c>
      <c r="J242" s="1145"/>
      <c r="K242" s="1145"/>
      <c r="L242" s="1233"/>
      <c r="M242" s="1145"/>
      <c r="N242" s="1145"/>
      <c r="O242" s="1233"/>
      <c r="P242" s="1145"/>
      <c r="Q242" s="1233"/>
      <c r="R242" s="1145"/>
      <c r="S242" s="1232" t="s">
        <v>327</v>
      </c>
      <c r="T242" s="1145"/>
      <c r="U242" s="1145"/>
      <c r="V242" s="1145"/>
      <c r="W242" s="1145"/>
      <c r="X242" s="1145"/>
      <c r="Y242" s="1145"/>
      <c r="Z242" s="1145"/>
      <c r="AA242" s="1233" t="s">
        <v>281</v>
      </c>
      <c r="AB242" s="1145"/>
      <c r="AC242" s="1145"/>
      <c r="AD242" s="1145"/>
      <c r="AE242" s="1145"/>
      <c r="AF242" s="1233" t="s">
        <v>282</v>
      </c>
      <c r="AG242" s="1145"/>
      <c r="AH242" s="1145"/>
      <c r="AI242" s="169" t="s">
        <v>68</v>
      </c>
      <c r="AJ242" s="1234" t="s">
        <v>283</v>
      </c>
      <c r="AK242" s="1145"/>
      <c r="AL242" s="1145"/>
      <c r="AM242" s="1145"/>
      <c r="AN242" s="1145"/>
      <c r="AO242" s="1145"/>
      <c r="AP242" s="170">
        <v>600000000</v>
      </c>
      <c r="AQ242" s="170">
        <v>16000000</v>
      </c>
      <c r="AR242" s="171">
        <v>0</v>
      </c>
      <c r="AS242" s="171">
        <v>0</v>
      </c>
      <c r="AT242" s="170">
        <v>26640627</v>
      </c>
      <c r="AU242" s="170">
        <v>-10640627</v>
      </c>
      <c r="AV242" s="807">
        <v>61676273</v>
      </c>
      <c r="AW242" s="170">
        <v>-35035646</v>
      </c>
      <c r="AX242" s="820">
        <v>60528718</v>
      </c>
      <c r="AY242" s="170">
        <v>1147555</v>
      </c>
      <c r="AZ242" s="170">
        <v>60528718</v>
      </c>
      <c r="BA242" s="171">
        <v>0</v>
      </c>
      <c r="BB242" s="171">
        <v>0</v>
      </c>
    </row>
    <row r="243" spans="1:54" x14ac:dyDescent="0.25">
      <c r="A243" s="1233" t="s">
        <v>102</v>
      </c>
      <c r="B243" s="1145"/>
      <c r="C243" s="1233" t="s">
        <v>330</v>
      </c>
      <c r="D243" s="1145"/>
      <c r="E243" s="1233" t="s">
        <v>332</v>
      </c>
      <c r="F243" s="1145"/>
      <c r="G243" s="1233" t="s">
        <v>291</v>
      </c>
      <c r="H243" s="1145"/>
      <c r="I243" s="1233" t="s">
        <v>288</v>
      </c>
      <c r="J243" s="1145"/>
      <c r="K243" s="1145"/>
      <c r="L243" s="1233" t="s">
        <v>290</v>
      </c>
      <c r="M243" s="1145"/>
      <c r="N243" s="1145"/>
      <c r="O243" s="1233"/>
      <c r="P243" s="1145"/>
      <c r="Q243" s="1233"/>
      <c r="R243" s="1145"/>
      <c r="S243" s="1232" t="s">
        <v>334</v>
      </c>
      <c r="T243" s="1145"/>
      <c r="U243" s="1145"/>
      <c r="V243" s="1145"/>
      <c r="W243" s="1145"/>
      <c r="X243" s="1145"/>
      <c r="Y243" s="1145"/>
      <c r="Z243" s="1145"/>
      <c r="AA243" s="1233" t="s">
        <v>281</v>
      </c>
      <c r="AB243" s="1145"/>
      <c r="AC243" s="1145"/>
      <c r="AD243" s="1145"/>
      <c r="AE243" s="1145"/>
      <c r="AF243" s="1233" t="s">
        <v>282</v>
      </c>
      <c r="AG243" s="1145"/>
      <c r="AH243" s="1145"/>
      <c r="AI243" s="169" t="s">
        <v>68</v>
      </c>
      <c r="AJ243" s="1234" t="s">
        <v>283</v>
      </c>
      <c r="AK243" s="1145"/>
      <c r="AL243" s="1145"/>
      <c r="AM243" s="1145"/>
      <c r="AN243" s="1145"/>
      <c r="AO243" s="1145"/>
      <c r="AP243" s="170">
        <v>600000000</v>
      </c>
      <c r="AQ243" s="170">
        <v>16000000</v>
      </c>
      <c r="AR243" s="171">
        <v>0</v>
      </c>
      <c r="AS243" s="171">
        <v>0</v>
      </c>
      <c r="AT243" s="170">
        <v>26640627</v>
      </c>
      <c r="AU243" s="170">
        <v>-10640627</v>
      </c>
      <c r="AV243" s="807">
        <v>61676273</v>
      </c>
      <c r="AW243" s="170">
        <v>-35035646</v>
      </c>
      <c r="AX243" s="820">
        <v>60528718</v>
      </c>
      <c r="AY243" s="170">
        <v>1147555</v>
      </c>
      <c r="AZ243" s="170">
        <v>60528718</v>
      </c>
      <c r="BA243" s="171">
        <v>0</v>
      </c>
      <c r="BB243" s="171">
        <v>0</v>
      </c>
    </row>
    <row r="244" spans="1:54" x14ac:dyDescent="0.25">
      <c r="A244" s="1240" t="s">
        <v>102</v>
      </c>
      <c r="B244" s="1145"/>
      <c r="C244" s="1240" t="s">
        <v>330</v>
      </c>
      <c r="D244" s="1145"/>
      <c r="E244" s="1240" t="s">
        <v>332</v>
      </c>
      <c r="F244" s="1145"/>
      <c r="G244" s="1240" t="s">
        <v>291</v>
      </c>
      <c r="H244" s="1145"/>
      <c r="I244" s="1240" t="s">
        <v>288</v>
      </c>
      <c r="J244" s="1145"/>
      <c r="K244" s="1145"/>
      <c r="L244" s="1240" t="s">
        <v>290</v>
      </c>
      <c r="M244" s="1145"/>
      <c r="N244" s="1145"/>
      <c r="O244" s="1240" t="s">
        <v>287</v>
      </c>
      <c r="P244" s="1145"/>
      <c r="Q244" s="1240"/>
      <c r="R244" s="1145"/>
      <c r="S244" s="1239" t="s">
        <v>340</v>
      </c>
      <c r="T244" s="1145"/>
      <c r="U244" s="1145"/>
      <c r="V244" s="1145"/>
      <c r="W244" s="1145"/>
      <c r="X244" s="1145"/>
      <c r="Y244" s="1145"/>
      <c r="Z244" s="1145"/>
      <c r="AA244" s="1240" t="s">
        <v>281</v>
      </c>
      <c r="AB244" s="1145"/>
      <c r="AC244" s="1145"/>
      <c r="AD244" s="1145"/>
      <c r="AE244" s="1145"/>
      <c r="AF244" s="1240" t="s">
        <v>282</v>
      </c>
      <c r="AG244" s="1145"/>
      <c r="AH244" s="1145"/>
      <c r="AI244" s="172" t="s">
        <v>68</v>
      </c>
      <c r="AJ244" s="1241" t="s">
        <v>283</v>
      </c>
      <c r="AK244" s="1145"/>
      <c r="AL244" s="1145"/>
      <c r="AM244" s="1145"/>
      <c r="AN244" s="1145"/>
      <c r="AO244" s="1145"/>
      <c r="AP244" s="173">
        <v>289194899</v>
      </c>
      <c r="AQ244" s="173">
        <v>16000000</v>
      </c>
      <c r="AR244" s="174">
        <v>0</v>
      </c>
      <c r="AS244" s="174">
        <v>0</v>
      </c>
      <c r="AT244" s="173">
        <v>13852300</v>
      </c>
      <c r="AU244" s="173">
        <v>2147700</v>
      </c>
      <c r="AV244" s="809">
        <v>25059370</v>
      </c>
      <c r="AW244" s="173">
        <v>-11207070</v>
      </c>
      <c r="AX244" s="792">
        <v>25059370</v>
      </c>
      <c r="AY244" s="174">
        <v>0</v>
      </c>
      <c r="AZ244" s="173">
        <v>25059370</v>
      </c>
      <c r="BA244" s="174">
        <v>0</v>
      </c>
      <c r="BB244" s="174">
        <v>0</v>
      </c>
    </row>
    <row r="245" spans="1:54" x14ac:dyDescent="0.25">
      <c r="A245" s="1240" t="s">
        <v>102</v>
      </c>
      <c r="B245" s="1145"/>
      <c r="C245" s="1240" t="s">
        <v>330</v>
      </c>
      <c r="D245" s="1145"/>
      <c r="E245" s="1240" t="s">
        <v>332</v>
      </c>
      <c r="F245" s="1145"/>
      <c r="G245" s="1240" t="s">
        <v>291</v>
      </c>
      <c r="H245" s="1145"/>
      <c r="I245" s="1240" t="s">
        <v>288</v>
      </c>
      <c r="J245" s="1145"/>
      <c r="K245" s="1145"/>
      <c r="L245" s="1240" t="s">
        <v>290</v>
      </c>
      <c r="M245" s="1145"/>
      <c r="N245" s="1145"/>
      <c r="O245" s="1240" t="s">
        <v>290</v>
      </c>
      <c r="P245" s="1145"/>
      <c r="Q245" s="1240"/>
      <c r="R245" s="1145"/>
      <c r="S245" s="1239" t="s">
        <v>335</v>
      </c>
      <c r="T245" s="1145"/>
      <c r="U245" s="1145"/>
      <c r="V245" s="1145"/>
      <c r="W245" s="1145"/>
      <c r="X245" s="1145"/>
      <c r="Y245" s="1145"/>
      <c r="Z245" s="1145"/>
      <c r="AA245" s="1240" t="s">
        <v>281</v>
      </c>
      <c r="AB245" s="1145"/>
      <c r="AC245" s="1145"/>
      <c r="AD245" s="1145"/>
      <c r="AE245" s="1145"/>
      <c r="AF245" s="1240" t="s">
        <v>282</v>
      </c>
      <c r="AG245" s="1145"/>
      <c r="AH245" s="1145"/>
      <c r="AI245" s="172" t="s">
        <v>68</v>
      </c>
      <c r="AJ245" s="1241" t="s">
        <v>283</v>
      </c>
      <c r="AK245" s="1145"/>
      <c r="AL245" s="1145"/>
      <c r="AM245" s="1145"/>
      <c r="AN245" s="1145"/>
      <c r="AO245" s="1145"/>
      <c r="AP245" s="173">
        <v>99544101</v>
      </c>
      <c r="AQ245" s="174">
        <v>0</v>
      </c>
      <c r="AR245" s="174">
        <v>0</v>
      </c>
      <c r="AS245" s="174">
        <v>0</v>
      </c>
      <c r="AT245" s="174">
        <v>0</v>
      </c>
      <c r="AU245" s="174">
        <v>0</v>
      </c>
      <c r="AV245" s="810">
        <v>0</v>
      </c>
      <c r="AW245" s="174">
        <v>0</v>
      </c>
      <c r="AX245" s="793">
        <v>0</v>
      </c>
      <c r="AY245" s="174">
        <v>0</v>
      </c>
      <c r="AZ245" s="174">
        <v>0</v>
      </c>
      <c r="BA245" s="174">
        <v>0</v>
      </c>
      <c r="BB245" s="174">
        <v>0</v>
      </c>
    </row>
    <row r="246" spans="1:54" x14ac:dyDescent="0.25">
      <c r="A246" s="1240" t="s">
        <v>102</v>
      </c>
      <c r="B246" s="1145"/>
      <c r="C246" s="1240" t="s">
        <v>330</v>
      </c>
      <c r="D246" s="1145"/>
      <c r="E246" s="1240" t="s">
        <v>332</v>
      </c>
      <c r="F246" s="1145"/>
      <c r="G246" s="1240" t="s">
        <v>291</v>
      </c>
      <c r="H246" s="1145"/>
      <c r="I246" s="1240" t="s">
        <v>288</v>
      </c>
      <c r="J246" s="1145"/>
      <c r="K246" s="1145"/>
      <c r="L246" s="1240" t="s">
        <v>290</v>
      </c>
      <c r="M246" s="1145"/>
      <c r="N246" s="1145"/>
      <c r="O246" s="1240" t="s">
        <v>297</v>
      </c>
      <c r="P246" s="1145"/>
      <c r="Q246" s="1240"/>
      <c r="R246" s="1145"/>
      <c r="S246" s="1239" t="s">
        <v>336</v>
      </c>
      <c r="T246" s="1145"/>
      <c r="U246" s="1145"/>
      <c r="V246" s="1145"/>
      <c r="W246" s="1145"/>
      <c r="X246" s="1145"/>
      <c r="Y246" s="1145"/>
      <c r="Z246" s="1145"/>
      <c r="AA246" s="1240" t="s">
        <v>281</v>
      </c>
      <c r="AB246" s="1145"/>
      <c r="AC246" s="1145"/>
      <c r="AD246" s="1145"/>
      <c r="AE246" s="1145"/>
      <c r="AF246" s="1240" t="s">
        <v>282</v>
      </c>
      <c r="AG246" s="1145"/>
      <c r="AH246" s="1145"/>
      <c r="AI246" s="172" t="s">
        <v>68</v>
      </c>
      <c r="AJ246" s="1241" t="s">
        <v>283</v>
      </c>
      <c r="AK246" s="1145"/>
      <c r="AL246" s="1145"/>
      <c r="AM246" s="1145"/>
      <c r="AN246" s="1145"/>
      <c r="AO246" s="1145"/>
      <c r="AP246" s="173">
        <v>56540000</v>
      </c>
      <c r="AQ246" s="174">
        <v>0</v>
      </c>
      <c r="AR246" s="174">
        <v>0</v>
      </c>
      <c r="AS246" s="174">
        <v>0</v>
      </c>
      <c r="AT246" s="174">
        <v>0</v>
      </c>
      <c r="AU246" s="174">
        <v>0</v>
      </c>
      <c r="AV246" s="809">
        <v>24232860</v>
      </c>
      <c r="AW246" s="173">
        <v>-24232860</v>
      </c>
      <c r="AX246" s="792">
        <v>24232860</v>
      </c>
      <c r="AY246" s="174">
        <v>0</v>
      </c>
      <c r="AZ246" s="173">
        <v>24232860</v>
      </c>
      <c r="BA246" s="174">
        <v>0</v>
      </c>
      <c r="BB246" s="174">
        <v>0</v>
      </c>
    </row>
    <row r="247" spans="1:54" x14ac:dyDescent="0.25">
      <c r="A247" s="1240" t="s">
        <v>102</v>
      </c>
      <c r="B247" s="1145"/>
      <c r="C247" s="1240" t="s">
        <v>330</v>
      </c>
      <c r="D247" s="1145"/>
      <c r="E247" s="1240" t="s">
        <v>332</v>
      </c>
      <c r="F247" s="1145"/>
      <c r="G247" s="1240" t="s">
        <v>291</v>
      </c>
      <c r="H247" s="1145"/>
      <c r="I247" s="1240" t="s">
        <v>288</v>
      </c>
      <c r="J247" s="1145"/>
      <c r="K247" s="1145"/>
      <c r="L247" s="1240" t="s">
        <v>290</v>
      </c>
      <c r="M247" s="1145"/>
      <c r="N247" s="1145"/>
      <c r="O247" s="1240" t="s">
        <v>291</v>
      </c>
      <c r="P247" s="1145"/>
      <c r="Q247" s="1240"/>
      <c r="R247" s="1145"/>
      <c r="S247" s="1239" t="s">
        <v>87</v>
      </c>
      <c r="T247" s="1145"/>
      <c r="U247" s="1145"/>
      <c r="V247" s="1145"/>
      <c r="W247" s="1145"/>
      <c r="X247" s="1145"/>
      <c r="Y247" s="1145"/>
      <c r="Z247" s="1145"/>
      <c r="AA247" s="1240" t="s">
        <v>281</v>
      </c>
      <c r="AB247" s="1145"/>
      <c r="AC247" s="1145"/>
      <c r="AD247" s="1145"/>
      <c r="AE247" s="1145"/>
      <c r="AF247" s="1240" t="s">
        <v>282</v>
      </c>
      <c r="AG247" s="1145"/>
      <c r="AH247" s="1145"/>
      <c r="AI247" s="172" t="s">
        <v>68</v>
      </c>
      <c r="AJ247" s="1241" t="s">
        <v>283</v>
      </c>
      <c r="AK247" s="1145"/>
      <c r="AL247" s="1145"/>
      <c r="AM247" s="1145"/>
      <c r="AN247" s="1145"/>
      <c r="AO247" s="1145"/>
      <c r="AP247" s="173">
        <v>134721000</v>
      </c>
      <c r="AQ247" s="174">
        <v>0</v>
      </c>
      <c r="AR247" s="174">
        <v>0</v>
      </c>
      <c r="AS247" s="174">
        <v>0</v>
      </c>
      <c r="AT247" s="173">
        <v>12788327</v>
      </c>
      <c r="AU247" s="173">
        <v>-12788327</v>
      </c>
      <c r="AV247" s="809">
        <v>12384043</v>
      </c>
      <c r="AW247" s="173">
        <v>404284</v>
      </c>
      <c r="AX247" s="792">
        <v>11236488</v>
      </c>
      <c r="AY247" s="173">
        <v>1147555</v>
      </c>
      <c r="AZ247" s="173">
        <v>11236488</v>
      </c>
      <c r="BA247" s="174">
        <v>0</v>
      </c>
      <c r="BB247" s="174">
        <v>0</v>
      </c>
    </row>
    <row r="248" spans="1:54" x14ac:dyDescent="0.25">
      <c r="A248" s="1240" t="s">
        <v>102</v>
      </c>
      <c r="B248" s="1145"/>
      <c r="C248" s="1240" t="s">
        <v>330</v>
      </c>
      <c r="D248" s="1145"/>
      <c r="E248" s="1240" t="s">
        <v>332</v>
      </c>
      <c r="F248" s="1145"/>
      <c r="G248" s="1240" t="s">
        <v>291</v>
      </c>
      <c r="H248" s="1145"/>
      <c r="I248" s="1240" t="s">
        <v>288</v>
      </c>
      <c r="J248" s="1145"/>
      <c r="K248" s="1145"/>
      <c r="L248" s="1240" t="s">
        <v>290</v>
      </c>
      <c r="M248" s="1145"/>
      <c r="N248" s="1145"/>
      <c r="O248" s="1240" t="s">
        <v>300</v>
      </c>
      <c r="P248" s="1145"/>
      <c r="Q248" s="1240"/>
      <c r="R248" s="1145"/>
      <c r="S248" s="1239" t="s">
        <v>337</v>
      </c>
      <c r="T248" s="1145"/>
      <c r="U248" s="1145"/>
      <c r="V248" s="1145"/>
      <c r="W248" s="1145"/>
      <c r="X248" s="1145"/>
      <c r="Y248" s="1145"/>
      <c r="Z248" s="1145"/>
      <c r="AA248" s="1240" t="s">
        <v>281</v>
      </c>
      <c r="AB248" s="1145"/>
      <c r="AC248" s="1145"/>
      <c r="AD248" s="1145"/>
      <c r="AE248" s="1145"/>
      <c r="AF248" s="1240" t="s">
        <v>282</v>
      </c>
      <c r="AG248" s="1145"/>
      <c r="AH248" s="1145"/>
      <c r="AI248" s="172" t="s">
        <v>68</v>
      </c>
      <c r="AJ248" s="1241" t="s">
        <v>283</v>
      </c>
      <c r="AK248" s="1145"/>
      <c r="AL248" s="1145"/>
      <c r="AM248" s="1145"/>
      <c r="AN248" s="1145"/>
      <c r="AO248" s="1145"/>
      <c r="AP248" s="173">
        <v>20000000</v>
      </c>
      <c r="AQ248" s="174">
        <v>0</v>
      </c>
      <c r="AR248" s="174">
        <v>0</v>
      </c>
      <c r="AS248" s="174">
        <v>0</v>
      </c>
      <c r="AT248" s="174">
        <v>0</v>
      </c>
      <c r="AU248" s="174">
        <v>0</v>
      </c>
      <c r="AV248" s="810">
        <v>0</v>
      </c>
      <c r="AW248" s="174">
        <v>0</v>
      </c>
      <c r="AX248" s="793">
        <v>0</v>
      </c>
      <c r="AY248" s="174">
        <v>0</v>
      </c>
      <c r="AZ248" s="174">
        <v>0</v>
      </c>
      <c r="BA248" s="174">
        <v>0</v>
      </c>
      <c r="BB248" s="174">
        <v>0</v>
      </c>
    </row>
    <row r="249" spans="1:54" x14ac:dyDescent="0.25">
      <c r="A249" s="1240" t="s">
        <v>102</v>
      </c>
      <c r="B249" s="1145"/>
      <c r="C249" s="1240" t="s">
        <v>330</v>
      </c>
      <c r="D249" s="1145"/>
      <c r="E249" s="1240" t="s">
        <v>332</v>
      </c>
      <c r="F249" s="1145"/>
      <c r="G249" s="1240" t="s">
        <v>291</v>
      </c>
      <c r="H249" s="1145"/>
      <c r="I249" s="1240" t="s">
        <v>288</v>
      </c>
      <c r="J249" s="1145"/>
      <c r="K249" s="1145"/>
      <c r="L249" s="1240" t="s">
        <v>290</v>
      </c>
      <c r="M249" s="1145"/>
      <c r="N249" s="1145"/>
      <c r="O249" s="1240" t="s">
        <v>83</v>
      </c>
      <c r="P249" s="1145"/>
      <c r="Q249" s="1240"/>
      <c r="R249" s="1145"/>
      <c r="S249" s="1239" t="s">
        <v>338</v>
      </c>
      <c r="T249" s="1145"/>
      <c r="U249" s="1145"/>
      <c r="V249" s="1145"/>
      <c r="W249" s="1145"/>
      <c r="X249" s="1145"/>
      <c r="Y249" s="1145"/>
      <c r="Z249" s="1145"/>
      <c r="AA249" s="1240" t="s">
        <v>281</v>
      </c>
      <c r="AB249" s="1145"/>
      <c r="AC249" s="1145"/>
      <c r="AD249" s="1145"/>
      <c r="AE249" s="1145"/>
      <c r="AF249" s="1240" t="s">
        <v>282</v>
      </c>
      <c r="AG249" s="1145"/>
      <c r="AH249" s="1145"/>
      <c r="AI249" s="172" t="s">
        <v>68</v>
      </c>
      <c r="AJ249" s="1241" t="s">
        <v>283</v>
      </c>
      <c r="AK249" s="1145"/>
      <c r="AL249" s="1145"/>
      <c r="AM249" s="1145"/>
      <c r="AN249" s="1145"/>
      <c r="AO249" s="1145"/>
      <c r="AP249" s="174">
        <v>0</v>
      </c>
      <c r="AQ249" s="174">
        <v>0</v>
      </c>
      <c r="AR249" s="174">
        <v>0</v>
      </c>
      <c r="AS249" s="174">
        <v>0</v>
      </c>
      <c r="AT249" s="174">
        <v>0</v>
      </c>
      <c r="AU249" s="174">
        <v>0</v>
      </c>
      <c r="AV249" s="810">
        <v>0</v>
      </c>
      <c r="AW249" s="174">
        <v>0</v>
      </c>
      <c r="AX249" s="793">
        <v>0</v>
      </c>
      <c r="AY249" s="174">
        <v>0</v>
      </c>
      <c r="AZ249" s="174">
        <v>0</v>
      </c>
      <c r="BA249" s="174">
        <v>0</v>
      </c>
      <c r="BB249" s="174">
        <v>0</v>
      </c>
    </row>
    <row r="250" spans="1:54" s="340" customFormat="1" x14ac:dyDescent="0.25">
      <c r="A250" s="1255" t="s">
        <v>102</v>
      </c>
      <c r="B250" s="1254"/>
      <c r="C250" s="1255" t="s">
        <v>330</v>
      </c>
      <c r="D250" s="1254"/>
      <c r="E250" s="1255" t="s">
        <v>332</v>
      </c>
      <c r="F250" s="1254"/>
      <c r="G250" s="1255" t="s">
        <v>292</v>
      </c>
      <c r="H250" s="1254"/>
      <c r="I250" s="1255"/>
      <c r="J250" s="1254"/>
      <c r="K250" s="1254"/>
      <c r="L250" s="1255"/>
      <c r="M250" s="1254"/>
      <c r="N250" s="1254"/>
      <c r="O250" s="1255"/>
      <c r="P250" s="1254"/>
      <c r="Q250" s="1255"/>
      <c r="R250" s="1254"/>
      <c r="S250" s="1253" t="s">
        <v>341</v>
      </c>
      <c r="T250" s="1254"/>
      <c r="U250" s="1254"/>
      <c r="V250" s="1254"/>
      <c r="W250" s="1254"/>
      <c r="X250" s="1254"/>
      <c r="Y250" s="1254"/>
      <c r="Z250" s="1254"/>
      <c r="AA250" s="1255" t="s">
        <v>281</v>
      </c>
      <c r="AB250" s="1254"/>
      <c r="AC250" s="1254"/>
      <c r="AD250" s="1254"/>
      <c r="AE250" s="1254"/>
      <c r="AF250" s="1255" t="s">
        <v>282</v>
      </c>
      <c r="AG250" s="1254"/>
      <c r="AH250" s="1254"/>
      <c r="AI250" s="794" t="s">
        <v>68</v>
      </c>
      <c r="AJ250" s="1256" t="s">
        <v>283</v>
      </c>
      <c r="AK250" s="1254"/>
      <c r="AL250" s="1254"/>
      <c r="AM250" s="1254"/>
      <c r="AN250" s="1254"/>
      <c r="AO250" s="1254"/>
      <c r="AP250" s="795">
        <v>1200000000</v>
      </c>
      <c r="AQ250" s="796">
        <v>0</v>
      </c>
      <c r="AR250" s="796">
        <v>0</v>
      </c>
      <c r="AS250" s="795">
        <v>-300000000</v>
      </c>
      <c r="AT250" s="795">
        <v>46848106</v>
      </c>
      <c r="AU250" s="795">
        <v>-46848106</v>
      </c>
      <c r="AV250" s="809">
        <v>127054087</v>
      </c>
      <c r="AW250" s="795">
        <v>-80205981</v>
      </c>
      <c r="AX250" s="792">
        <v>124233752</v>
      </c>
      <c r="AY250" s="795">
        <v>2820335</v>
      </c>
      <c r="AZ250" s="795">
        <v>124233752</v>
      </c>
      <c r="BA250" s="796">
        <v>0</v>
      </c>
      <c r="BB250" s="796">
        <v>0</v>
      </c>
    </row>
    <row r="251" spans="1:54" x14ac:dyDescent="0.25">
      <c r="A251" s="1233" t="s">
        <v>102</v>
      </c>
      <c r="B251" s="1145"/>
      <c r="C251" s="1233" t="s">
        <v>330</v>
      </c>
      <c r="D251" s="1145"/>
      <c r="E251" s="1233" t="s">
        <v>332</v>
      </c>
      <c r="F251" s="1145"/>
      <c r="G251" s="1233" t="s">
        <v>292</v>
      </c>
      <c r="H251" s="1145"/>
      <c r="I251" s="1233" t="s">
        <v>288</v>
      </c>
      <c r="J251" s="1145"/>
      <c r="K251" s="1145"/>
      <c r="L251" s="1233"/>
      <c r="M251" s="1145"/>
      <c r="N251" s="1145"/>
      <c r="O251" s="1233"/>
      <c r="P251" s="1145"/>
      <c r="Q251" s="1233"/>
      <c r="R251" s="1145"/>
      <c r="S251" s="1232" t="s">
        <v>341</v>
      </c>
      <c r="T251" s="1145"/>
      <c r="U251" s="1145"/>
      <c r="V251" s="1145"/>
      <c r="W251" s="1145"/>
      <c r="X251" s="1145"/>
      <c r="Y251" s="1145"/>
      <c r="Z251" s="1145"/>
      <c r="AA251" s="1233" t="s">
        <v>281</v>
      </c>
      <c r="AB251" s="1145"/>
      <c r="AC251" s="1145"/>
      <c r="AD251" s="1145"/>
      <c r="AE251" s="1145"/>
      <c r="AF251" s="1233" t="s">
        <v>282</v>
      </c>
      <c r="AG251" s="1145"/>
      <c r="AH251" s="1145"/>
      <c r="AI251" s="169" t="s">
        <v>68</v>
      </c>
      <c r="AJ251" s="1234" t="s">
        <v>283</v>
      </c>
      <c r="AK251" s="1145"/>
      <c r="AL251" s="1145"/>
      <c r="AM251" s="1145"/>
      <c r="AN251" s="1145"/>
      <c r="AO251" s="1145"/>
      <c r="AP251" s="170">
        <v>900000000</v>
      </c>
      <c r="AQ251" s="171">
        <v>0</v>
      </c>
      <c r="AR251" s="171">
        <v>0</v>
      </c>
      <c r="AS251" s="171">
        <v>0</v>
      </c>
      <c r="AT251" s="170">
        <v>46848106</v>
      </c>
      <c r="AU251" s="170">
        <v>-46848106</v>
      </c>
      <c r="AV251" s="807">
        <v>127054087</v>
      </c>
      <c r="AW251" s="170">
        <v>-80205981</v>
      </c>
      <c r="AX251" s="820">
        <v>124233752</v>
      </c>
      <c r="AY251" s="170">
        <v>2820335</v>
      </c>
      <c r="AZ251" s="170">
        <v>124233752</v>
      </c>
      <c r="BA251" s="171">
        <v>0</v>
      </c>
      <c r="BB251" s="171">
        <v>0</v>
      </c>
    </row>
    <row r="252" spans="1:54" x14ac:dyDescent="0.25">
      <c r="A252" s="1233" t="s">
        <v>102</v>
      </c>
      <c r="B252" s="1145"/>
      <c r="C252" s="1233" t="s">
        <v>330</v>
      </c>
      <c r="D252" s="1145"/>
      <c r="E252" s="1233" t="s">
        <v>332</v>
      </c>
      <c r="F252" s="1145"/>
      <c r="G252" s="1233" t="s">
        <v>292</v>
      </c>
      <c r="H252" s="1145"/>
      <c r="I252" s="1233" t="s">
        <v>288</v>
      </c>
      <c r="J252" s="1145"/>
      <c r="K252" s="1145"/>
      <c r="L252" s="1233" t="s">
        <v>290</v>
      </c>
      <c r="M252" s="1145"/>
      <c r="N252" s="1145"/>
      <c r="O252" s="1233"/>
      <c r="P252" s="1145"/>
      <c r="Q252" s="1233"/>
      <c r="R252" s="1145"/>
      <c r="S252" s="1232" t="s">
        <v>334</v>
      </c>
      <c r="T252" s="1145"/>
      <c r="U252" s="1145"/>
      <c r="V252" s="1145"/>
      <c r="W252" s="1145"/>
      <c r="X252" s="1145"/>
      <c r="Y252" s="1145"/>
      <c r="Z252" s="1145"/>
      <c r="AA252" s="1233" t="s">
        <v>281</v>
      </c>
      <c r="AB252" s="1145"/>
      <c r="AC252" s="1145"/>
      <c r="AD252" s="1145"/>
      <c r="AE252" s="1145"/>
      <c r="AF252" s="1233" t="s">
        <v>282</v>
      </c>
      <c r="AG252" s="1145"/>
      <c r="AH252" s="1145"/>
      <c r="AI252" s="169" t="s">
        <v>68</v>
      </c>
      <c r="AJ252" s="1234" t="s">
        <v>283</v>
      </c>
      <c r="AK252" s="1145"/>
      <c r="AL252" s="1145"/>
      <c r="AM252" s="1145"/>
      <c r="AN252" s="1145"/>
      <c r="AO252" s="1145"/>
      <c r="AP252" s="170">
        <v>900000000</v>
      </c>
      <c r="AQ252" s="171">
        <v>0</v>
      </c>
      <c r="AR252" s="171">
        <v>0</v>
      </c>
      <c r="AS252" s="171">
        <v>0</v>
      </c>
      <c r="AT252" s="170">
        <v>46848106</v>
      </c>
      <c r="AU252" s="170">
        <v>-46848106</v>
      </c>
      <c r="AV252" s="807">
        <v>127054087</v>
      </c>
      <c r="AW252" s="170">
        <v>-80205981</v>
      </c>
      <c r="AX252" s="820">
        <v>124233752</v>
      </c>
      <c r="AY252" s="170">
        <v>2820335</v>
      </c>
      <c r="AZ252" s="170">
        <v>124233752</v>
      </c>
      <c r="BA252" s="171">
        <v>0</v>
      </c>
      <c r="BB252" s="171">
        <v>0</v>
      </c>
    </row>
    <row r="253" spans="1:54" x14ac:dyDescent="0.25">
      <c r="A253" s="1240" t="s">
        <v>102</v>
      </c>
      <c r="B253" s="1145"/>
      <c r="C253" s="1240" t="s">
        <v>330</v>
      </c>
      <c r="D253" s="1145"/>
      <c r="E253" s="1240" t="s">
        <v>332</v>
      </c>
      <c r="F253" s="1145"/>
      <c r="G253" s="1240" t="s">
        <v>292</v>
      </c>
      <c r="H253" s="1145"/>
      <c r="I253" s="1240" t="s">
        <v>288</v>
      </c>
      <c r="J253" s="1145"/>
      <c r="K253" s="1145"/>
      <c r="L253" s="1240" t="s">
        <v>290</v>
      </c>
      <c r="M253" s="1145"/>
      <c r="N253" s="1145"/>
      <c r="O253" s="1240" t="s">
        <v>287</v>
      </c>
      <c r="P253" s="1145"/>
      <c r="Q253" s="1240"/>
      <c r="R253" s="1145"/>
      <c r="S253" s="1239" t="s">
        <v>340</v>
      </c>
      <c r="T253" s="1145"/>
      <c r="U253" s="1145"/>
      <c r="V253" s="1145"/>
      <c r="W253" s="1145"/>
      <c r="X253" s="1145"/>
      <c r="Y253" s="1145"/>
      <c r="Z253" s="1145"/>
      <c r="AA253" s="1240" t="s">
        <v>281</v>
      </c>
      <c r="AB253" s="1145"/>
      <c r="AC253" s="1145"/>
      <c r="AD253" s="1145"/>
      <c r="AE253" s="1145"/>
      <c r="AF253" s="1240" t="s">
        <v>282</v>
      </c>
      <c r="AG253" s="1145"/>
      <c r="AH253" s="1145"/>
      <c r="AI253" s="172" t="s">
        <v>68</v>
      </c>
      <c r="AJ253" s="1241" t="s">
        <v>283</v>
      </c>
      <c r="AK253" s="1145"/>
      <c r="AL253" s="1145"/>
      <c r="AM253" s="1145"/>
      <c r="AN253" s="1145"/>
      <c r="AO253" s="1145"/>
      <c r="AP253" s="173">
        <v>435700000</v>
      </c>
      <c r="AQ253" s="174">
        <v>0</v>
      </c>
      <c r="AR253" s="174">
        <v>0</v>
      </c>
      <c r="AS253" s="174">
        <v>0</v>
      </c>
      <c r="AT253" s="174">
        <v>0</v>
      </c>
      <c r="AU253" s="174">
        <v>0</v>
      </c>
      <c r="AV253" s="809">
        <v>42400000</v>
      </c>
      <c r="AW253" s="173">
        <v>-42400000</v>
      </c>
      <c r="AX253" s="792">
        <v>42400000</v>
      </c>
      <c r="AY253" s="174">
        <v>0</v>
      </c>
      <c r="AZ253" s="173">
        <v>42400000</v>
      </c>
      <c r="BA253" s="174">
        <v>0</v>
      </c>
      <c r="BB253" s="174">
        <v>0</v>
      </c>
    </row>
    <row r="254" spans="1:54" x14ac:dyDescent="0.25">
      <c r="A254" s="1240" t="s">
        <v>102</v>
      </c>
      <c r="B254" s="1145"/>
      <c r="C254" s="1240" t="s">
        <v>330</v>
      </c>
      <c r="D254" s="1145"/>
      <c r="E254" s="1240" t="s">
        <v>332</v>
      </c>
      <c r="F254" s="1145"/>
      <c r="G254" s="1240" t="s">
        <v>292</v>
      </c>
      <c r="H254" s="1145"/>
      <c r="I254" s="1240" t="s">
        <v>288</v>
      </c>
      <c r="J254" s="1145"/>
      <c r="K254" s="1145"/>
      <c r="L254" s="1240" t="s">
        <v>290</v>
      </c>
      <c r="M254" s="1145"/>
      <c r="N254" s="1145"/>
      <c r="O254" s="1240" t="s">
        <v>290</v>
      </c>
      <c r="P254" s="1145"/>
      <c r="Q254" s="1240"/>
      <c r="R254" s="1145"/>
      <c r="S254" s="1239" t="s">
        <v>335</v>
      </c>
      <c r="T254" s="1145"/>
      <c r="U254" s="1145"/>
      <c r="V254" s="1145"/>
      <c r="W254" s="1145"/>
      <c r="X254" s="1145"/>
      <c r="Y254" s="1145"/>
      <c r="Z254" s="1145"/>
      <c r="AA254" s="1240" t="s">
        <v>281</v>
      </c>
      <c r="AB254" s="1145"/>
      <c r="AC254" s="1145"/>
      <c r="AD254" s="1145"/>
      <c r="AE254" s="1145"/>
      <c r="AF254" s="1240" t="s">
        <v>282</v>
      </c>
      <c r="AG254" s="1145"/>
      <c r="AH254" s="1145"/>
      <c r="AI254" s="172" t="s">
        <v>68</v>
      </c>
      <c r="AJ254" s="1241" t="s">
        <v>283</v>
      </c>
      <c r="AK254" s="1145"/>
      <c r="AL254" s="1145"/>
      <c r="AM254" s="1145"/>
      <c r="AN254" s="1145"/>
      <c r="AO254" s="1145"/>
      <c r="AP254" s="173">
        <v>154000000</v>
      </c>
      <c r="AQ254" s="174">
        <v>0</v>
      </c>
      <c r="AR254" s="174">
        <v>0</v>
      </c>
      <c r="AS254" s="174">
        <v>0</v>
      </c>
      <c r="AT254" s="174">
        <v>0</v>
      </c>
      <c r="AU254" s="174">
        <v>0</v>
      </c>
      <c r="AV254" s="809">
        <v>34091264</v>
      </c>
      <c r="AW254" s="173">
        <v>-34091264</v>
      </c>
      <c r="AX254" s="792">
        <v>34091264</v>
      </c>
      <c r="AY254" s="174">
        <v>0</v>
      </c>
      <c r="AZ254" s="173">
        <v>34091264</v>
      </c>
      <c r="BA254" s="174">
        <v>0</v>
      </c>
      <c r="BB254" s="174">
        <v>0</v>
      </c>
    </row>
    <row r="255" spans="1:54" x14ac:dyDescent="0.25">
      <c r="A255" s="1240" t="s">
        <v>102</v>
      </c>
      <c r="B255" s="1145"/>
      <c r="C255" s="1240" t="s">
        <v>330</v>
      </c>
      <c r="D255" s="1145"/>
      <c r="E255" s="1240" t="s">
        <v>332</v>
      </c>
      <c r="F255" s="1145"/>
      <c r="G255" s="1240" t="s">
        <v>292</v>
      </c>
      <c r="H255" s="1145"/>
      <c r="I255" s="1240" t="s">
        <v>288</v>
      </c>
      <c r="J255" s="1145"/>
      <c r="K255" s="1145"/>
      <c r="L255" s="1240" t="s">
        <v>290</v>
      </c>
      <c r="M255" s="1145"/>
      <c r="N255" s="1145"/>
      <c r="O255" s="1240" t="s">
        <v>297</v>
      </c>
      <c r="P255" s="1145"/>
      <c r="Q255" s="1240"/>
      <c r="R255" s="1145"/>
      <c r="S255" s="1239" t="s">
        <v>336</v>
      </c>
      <c r="T255" s="1145"/>
      <c r="U255" s="1145"/>
      <c r="V255" s="1145"/>
      <c r="W255" s="1145"/>
      <c r="X255" s="1145"/>
      <c r="Y255" s="1145"/>
      <c r="Z255" s="1145"/>
      <c r="AA255" s="1240" t="s">
        <v>281</v>
      </c>
      <c r="AB255" s="1145"/>
      <c r="AC255" s="1145"/>
      <c r="AD255" s="1145"/>
      <c r="AE255" s="1145"/>
      <c r="AF255" s="1240" t="s">
        <v>282</v>
      </c>
      <c r="AG255" s="1145"/>
      <c r="AH255" s="1145"/>
      <c r="AI255" s="172" t="s">
        <v>68</v>
      </c>
      <c r="AJ255" s="1241" t="s">
        <v>283</v>
      </c>
      <c r="AK255" s="1145"/>
      <c r="AL255" s="1145"/>
      <c r="AM255" s="1145"/>
      <c r="AN255" s="1145"/>
      <c r="AO255" s="1145"/>
      <c r="AP255" s="173">
        <v>65000000</v>
      </c>
      <c r="AQ255" s="174">
        <v>0</v>
      </c>
      <c r="AR255" s="174">
        <v>0</v>
      </c>
      <c r="AS255" s="174">
        <v>0</v>
      </c>
      <c r="AT255" s="174">
        <v>0</v>
      </c>
      <c r="AU255" s="174">
        <v>0</v>
      </c>
      <c r="AV255" s="809">
        <v>23575357</v>
      </c>
      <c r="AW255" s="173">
        <v>-23575357</v>
      </c>
      <c r="AX255" s="792">
        <v>23575357</v>
      </c>
      <c r="AY255" s="174">
        <v>0</v>
      </c>
      <c r="AZ255" s="173">
        <v>23575357</v>
      </c>
      <c r="BA255" s="174">
        <v>0</v>
      </c>
      <c r="BB255" s="174">
        <v>0</v>
      </c>
    </row>
    <row r="256" spans="1:54" x14ac:dyDescent="0.25">
      <c r="A256" s="1240" t="s">
        <v>102</v>
      </c>
      <c r="B256" s="1145"/>
      <c r="C256" s="1240" t="s">
        <v>330</v>
      </c>
      <c r="D256" s="1145"/>
      <c r="E256" s="1240" t="s">
        <v>332</v>
      </c>
      <c r="F256" s="1145"/>
      <c r="G256" s="1240" t="s">
        <v>292</v>
      </c>
      <c r="H256" s="1145"/>
      <c r="I256" s="1240" t="s">
        <v>288</v>
      </c>
      <c r="J256" s="1145"/>
      <c r="K256" s="1145"/>
      <c r="L256" s="1240" t="s">
        <v>290</v>
      </c>
      <c r="M256" s="1145"/>
      <c r="N256" s="1145"/>
      <c r="O256" s="1240" t="s">
        <v>291</v>
      </c>
      <c r="P256" s="1145"/>
      <c r="Q256" s="1240"/>
      <c r="R256" s="1145"/>
      <c r="S256" s="1239" t="s">
        <v>87</v>
      </c>
      <c r="T256" s="1145"/>
      <c r="U256" s="1145"/>
      <c r="V256" s="1145"/>
      <c r="W256" s="1145"/>
      <c r="X256" s="1145"/>
      <c r="Y256" s="1145"/>
      <c r="Z256" s="1145"/>
      <c r="AA256" s="1240" t="s">
        <v>281</v>
      </c>
      <c r="AB256" s="1145"/>
      <c r="AC256" s="1145"/>
      <c r="AD256" s="1145"/>
      <c r="AE256" s="1145"/>
      <c r="AF256" s="1240" t="s">
        <v>282</v>
      </c>
      <c r="AG256" s="1145"/>
      <c r="AH256" s="1145"/>
      <c r="AI256" s="172" t="s">
        <v>68</v>
      </c>
      <c r="AJ256" s="1241" t="s">
        <v>283</v>
      </c>
      <c r="AK256" s="1145"/>
      <c r="AL256" s="1145"/>
      <c r="AM256" s="1145"/>
      <c r="AN256" s="1145"/>
      <c r="AO256" s="1145"/>
      <c r="AP256" s="173">
        <v>245300000</v>
      </c>
      <c r="AQ256" s="174">
        <v>0</v>
      </c>
      <c r="AR256" s="174">
        <v>0</v>
      </c>
      <c r="AS256" s="174">
        <v>0</v>
      </c>
      <c r="AT256" s="173">
        <v>46848106</v>
      </c>
      <c r="AU256" s="173">
        <v>-46848106</v>
      </c>
      <c r="AV256" s="809">
        <v>26987466</v>
      </c>
      <c r="AW256" s="173">
        <v>19860640</v>
      </c>
      <c r="AX256" s="792">
        <v>24167131</v>
      </c>
      <c r="AY256" s="173">
        <v>2820335</v>
      </c>
      <c r="AZ256" s="173">
        <v>24167131</v>
      </c>
      <c r="BA256" s="174">
        <v>0</v>
      </c>
      <c r="BB256" s="174">
        <v>0</v>
      </c>
    </row>
    <row r="257" spans="1:54" x14ac:dyDescent="0.25">
      <c r="A257" s="1240" t="s">
        <v>102</v>
      </c>
      <c r="B257" s="1145"/>
      <c r="C257" s="1240" t="s">
        <v>330</v>
      </c>
      <c r="D257" s="1145"/>
      <c r="E257" s="1240" t="s">
        <v>332</v>
      </c>
      <c r="F257" s="1145"/>
      <c r="G257" s="1240" t="s">
        <v>292</v>
      </c>
      <c r="H257" s="1145"/>
      <c r="I257" s="1240" t="s">
        <v>288</v>
      </c>
      <c r="J257" s="1145"/>
      <c r="K257" s="1145"/>
      <c r="L257" s="1240" t="s">
        <v>290</v>
      </c>
      <c r="M257" s="1145"/>
      <c r="N257" s="1145"/>
      <c r="O257" s="1240" t="s">
        <v>300</v>
      </c>
      <c r="P257" s="1145"/>
      <c r="Q257" s="1240"/>
      <c r="R257" s="1145"/>
      <c r="S257" s="1239" t="s">
        <v>337</v>
      </c>
      <c r="T257" s="1145"/>
      <c r="U257" s="1145"/>
      <c r="V257" s="1145"/>
      <c r="W257" s="1145"/>
      <c r="X257" s="1145"/>
      <c r="Y257" s="1145"/>
      <c r="Z257" s="1145"/>
      <c r="AA257" s="1240" t="s">
        <v>281</v>
      </c>
      <c r="AB257" s="1145"/>
      <c r="AC257" s="1145"/>
      <c r="AD257" s="1145"/>
      <c r="AE257" s="1145"/>
      <c r="AF257" s="1240" t="s">
        <v>282</v>
      </c>
      <c r="AG257" s="1145"/>
      <c r="AH257" s="1145"/>
      <c r="AI257" s="172" t="s">
        <v>68</v>
      </c>
      <c r="AJ257" s="1241" t="s">
        <v>283</v>
      </c>
      <c r="AK257" s="1145"/>
      <c r="AL257" s="1145"/>
      <c r="AM257" s="1145"/>
      <c r="AN257" s="1145"/>
      <c r="AO257" s="1145"/>
      <c r="AP257" s="174">
        <v>0</v>
      </c>
      <c r="AQ257" s="174">
        <v>0</v>
      </c>
      <c r="AR257" s="174">
        <v>0</v>
      </c>
      <c r="AS257" s="174">
        <v>0</v>
      </c>
      <c r="AT257" s="174">
        <v>0</v>
      </c>
      <c r="AU257" s="174">
        <v>0</v>
      </c>
      <c r="AV257" s="810">
        <v>0</v>
      </c>
      <c r="AW257" s="174">
        <v>0</v>
      </c>
      <c r="AX257" s="793">
        <v>0</v>
      </c>
      <c r="AY257" s="174">
        <v>0</v>
      </c>
      <c r="AZ257" s="174">
        <v>0</v>
      </c>
      <c r="BA257" s="174">
        <v>0</v>
      </c>
      <c r="BB257" s="174">
        <v>0</v>
      </c>
    </row>
    <row r="258" spans="1:54" x14ac:dyDescent="0.25">
      <c r="A258" s="1240" t="s">
        <v>102</v>
      </c>
      <c r="B258" s="1145"/>
      <c r="C258" s="1240" t="s">
        <v>330</v>
      </c>
      <c r="D258" s="1145"/>
      <c r="E258" s="1240" t="s">
        <v>332</v>
      </c>
      <c r="F258" s="1145"/>
      <c r="G258" s="1240" t="s">
        <v>292</v>
      </c>
      <c r="H258" s="1145"/>
      <c r="I258" s="1240" t="s">
        <v>288</v>
      </c>
      <c r="J258" s="1145"/>
      <c r="K258" s="1145"/>
      <c r="L258" s="1240" t="s">
        <v>290</v>
      </c>
      <c r="M258" s="1145"/>
      <c r="N258" s="1145"/>
      <c r="O258" s="1240" t="s">
        <v>83</v>
      </c>
      <c r="P258" s="1145"/>
      <c r="Q258" s="1240"/>
      <c r="R258" s="1145"/>
      <c r="S258" s="1239" t="s">
        <v>338</v>
      </c>
      <c r="T258" s="1145"/>
      <c r="U258" s="1145"/>
      <c r="V258" s="1145"/>
      <c r="W258" s="1145"/>
      <c r="X258" s="1145"/>
      <c r="Y258" s="1145"/>
      <c r="Z258" s="1145"/>
      <c r="AA258" s="1240" t="s">
        <v>281</v>
      </c>
      <c r="AB258" s="1145"/>
      <c r="AC258" s="1145"/>
      <c r="AD258" s="1145"/>
      <c r="AE258" s="1145"/>
      <c r="AF258" s="1240" t="s">
        <v>282</v>
      </c>
      <c r="AG258" s="1145"/>
      <c r="AH258" s="1145"/>
      <c r="AI258" s="172" t="s">
        <v>68</v>
      </c>
      <c r="AJ258" s="1241" t="s">
        <v>283</v>
      </c>
      <c r="AK258" s="1145"/>
      <c r="AL258" s="1145"/>
      <c r="AM258" s="1145"/>
      <c r="AN258" s="1145"/>
      <c r="AO258" s="1145"/>
      <c r="AP258" s="174">
        <v>0</v>
      </c>
      <c r="AQ258" s="174">
        <v>0</v>
      </c>
      <c r="AR258" s="174">
        <v>0</v>
      </c>
      <c r="AS258" s="174">
        <v>0</v>
      </c>
      <c r="AT258" s="174">
        <v>0</v>
      </c>
      <c r="AU258" s="174">
        <v>0</v>
      </c>
      <c r="AV258" s="810">
        <v>0</v>
      </c>
      <c r="AW258" s="174">
        <v>0</v>
      </c>
      <c r="AX258" s="793">
        <v>0</v>
      </c>
      <c r="AY258" s="174">
        <v>0</v>
      </c>
      <c r="AZ258" s="174">
        <v>0</v>
      </c>
      <c r="BA258" s="174">
        <v>0</v>
      </c>
      <c r="BB258" s="174">
        <v>0</v>
      </c>
    </row>
    <row r="259" spans="1:54" s="340" customFormat="1" x14ac:dyDescent="0.25">
      <c r="A259" s="1255" t="s">
        <v>102</v>
      </c>
      <c r="B259" s="1254"/>
      <c r="C259" s="1255" t="s">
        <v>330</v>
      </c>
      <c r="D259" s="1254"/>
      <c r="E259" s="1255" t="s">
        <v>332</v>
      </c>
      <c r="F259" s="1254"/>
      <c r="G259" s="1255" t="s">
        <v>300</v>
      </c>
      <c r="H259" s="1254"/>
      <c r="I259" s="1255"/>
      <c r="J259" s="1254"/>
      <c r="K259" s="1254"/>
      <c r="L259" s="1255"/>
      <c r="M259" s="1254"/>
      <c r="N259" s="1254"/>
      <c r="O259" s="1255"/>
      <c r="P259" s="1254"/>
      <c r="Q259" s="1255"/>
      <c r="R259" s="1254"/>
      <c r="S259" s="1253" t="s">
        <v>342</v>
      </c>
      <c r="T259" s="1254"/>
      <c r="U259" s="1254"/>
      <c r="V259" s="1254"/>
      <c r="W259" s="1254"/>
      <c r="X259" s="1254"/>
      <c r="Y259" s="1254"/>
      <c r="Z259" s="1254"/>
      <c r="AA259" s="1255" t="s">
        <v>281</v>
      </c>
      <c r="AB259" s="1254"/>
      <c r="AC259" s="1254"/>
      <c r="AD259" s="1254"/>
      <c r="AE259" s="1254"/>
      <c r="AF259" s="1255" t="s">
        <v>282</v>
      </c>
      <c r="AG259" s="1254"/>
      <c r="AH259" s="1254"/>
      <c r="AI259" s="794" t="s">
        <v>68</v>
      </c>
      <c r="AJ259" s="1256" t="s">
        <v>283</v>
      </c>
      <c r="AK259" s="1254"/>
      <c r="AL259" s="1254"/>
      <c r="AM259" s="1254"/>
      <c r="AN259" s="1254"/>
      <c r="AO259" s="1254"/>
      <c r="AP259" s="795">
        <v>4000000000</v>
      </c>
      <c r="AQ259" s="795">
        <v>330000000</v>
      </c>
      <c r="AR259" s="795">
        <v>69759725</v>
      </c>
      <c r="AS259" s="796">
        <v>0</v>
      </c>
      <c r="AT259" s="795">
        <v>209352948</v>
      </c>
      <c r="AU259" s="795">
        <v>120647052</v>
      </c>
      <c r="AV259" s="809">
        <v>202735307</v>
      </c>
      <c r="AW259" s="795">
        <v>6617641</v>
      </c>
      <c r="AX259" s="792">
        <v>188998661</v>
      </c>
      <c r="AY259" s="795">
        <v>13736646</v>
      </c>
      <c r="AZ259" s="795">
        <v>188998661</v>
      </c>
      <c r="BA259" s="796">
        <v>0</v>
      </c>
      <c r="BB259" s="795">
        <v>20000</v>
      </c>
    </row>
    <row r="260" spans="1:54" x14ac:dyDescent="0.25">
      <c r="A260" s="1233" t="s">
        <v>102</v>
      </c>
      <c r="B260" s="1145"/>
      <c r="C260" s="1233" t="s">
        <v>330</v>
      </c>
      <c r="D260" s="1145"/>
      <c r="E260" s="1233" t="s">
        <v>332</v>
      </c>
      <c r="F260" s="1145"/>
      <c r="G260" s="1233" t="s">
        <v>300</v>
      </c>
      <c r="H260" s="1145"/>
      <c r="I260" s="1233" t="s">
        <v>288</v>
      </c>
      <c r="J260" s="1145"/>
      <c r="K260" s="1145"/>
      <c r="L260" s="1233"/>
      <c r="M260" s="1145"/>
      <c r="N260" s="1145"/>
      <c r="O260" s="1233"/>
      <c r="P260" s="1145"/>
      <c r="Q260" s="1233"/>
      <c r="R260" s="1145"/>
      <c r="S260" s="1232" t="s">
        <v>342</v>
      </c>
      <c r="T260" s="1145"/>
      <c r="U260" s="1145"/>
      <c r="V260" s="1145"/>
      <c r="W260" s="1145"/>
      <c r="X260" s="1145"/>
      <c r="Y260" s="1145"/>
      <c r="Z260" s="1145"/>
      <c r="AA260" s="1233" t="s">
        <v>281</v>
      </c>
      <c r="AB260" s="1145"/>
      <c r="AC260" s="1145"/>
      <c r="AD260" s="1145"/>
      <c r="AE260" s="1145"/>
      <c r="AF260" s="1233" t="s">
        <v>282</v>
      </c>
      <c r="AG260" s="1145"/>
      <c r="AH260" s="1145"/>
      <c r="AI260" s="169" t="s">
        <v>68</v>
      </c>
      <c r="AJ260" s="1234" t="s">
        <v>283</v>
      </c>
      <c r="AK260" s="1145"/>
      <c r="AL260" s="1145"/>
      <c r="AM260" s="1145"/>
      <c r="AN260" s="1145"/>
      <c r="AO260" s="1145"/>
      <c r="AP260" s="170">
        <v>4000000000</v>
      </c>
      <c r="AQ260" s="170">
        <v>330000000</v>
      </c>
      <c r="AR260" s="170">
        <v>69759725</v>
      </c>
      <c r="AS260" s="171">
        <v>0</v>
      </c>
      <c r="AT260" s="170">
        <v>209352948</v>
      </c>
      <c r="AU260" s="170">
        <v>120647052</v>
      </c>
      <c r="AV260" s="807">
        <v>202735307</v>
      </c>
      <c r="AW260" s="170">
        <v>6617641</v>
      </c>
      <c r="AX260" s="820">
        <v>188998661</v>
      </c>
      <c r="AY260" s="170">
        <v>13736646</v>
      </c>
      <c r="AZ260" s="170">
        <v>188998661</v>
      </c>
      <c r="BA260" s="171">
        <v>0</v>
      </c>
      <c r="BB260" s="170">
        <v>20000</v>
      </c>
    </row>
    <row r="261" spans="1:54" x14ac:dyDescent="0.25">
      <c r="A261" s="1233" t="s">
        <v>102</v>
      </c>
      <c r="B261" s="1145"/>
      <c r="C261" s="1233" t="s">
        <v>330</v>
      </c>
      <c r="D261" s="1145"/>
      <c r="E261" s="1233" t="s">
        <v>332</v>
      </c>
      <c r="F261" s="1145"/>
      <c r="G261" s="1233" t="s">
        <v>300</v>
      </c>
      <c r="H261" s="1145"/>
      <c r="I261" s="1233" t="s">
        <v>288</v>
      </c>
      <c r="J261" s="1145"/>
      <c r="K261" s="1145"/>
      <c r="L261" s="1233" t="s">
        <v>287</v>
      </c>
      <c r="M261" s="1145"/>
      <c r="N261" s="1145"/>
      <c r="O261" s="1233"/>
      <c r="P261" s="1145"/>
      <c r="Q261" s="1233"/>
      <c r="R261" s="1145"/>
      <c r="S261" s="1232" t="s">
        <v>339</v>
      </c>
      <c r="T261" s="1145"/>
      <c r="U261" s="1145"/>
      <c r="V261" s="1145"/>
      <c r="W261" s="1145"/>
      <c r="X261" s="1145"/>
      <c r="Y261" s="1145"/>
      <c r="Z261" s="1145"/>
      <c r="AA261" s="1233" t="s">
        <v>281</v>
      </c>
      <c r="AB261" s="1145"/>
      <c r="AC261" s="1145"/>
      <c r="AD261" s="1145"/>
      <c r="AE261" s="1145"/>
      <c r="AF261" s="1233" t="s">
        <v>282</v>
      </c>
      <c r="AG261" s="1145"/>
      <c r="AH261" s="1145"/>
      <c r="AI261" s="169" t="s">
        <v>68</v>
      </c>
      <c r="AJ261" s="1234" t="s">
        <v>283</v>
      </c>
      <c r="AK261" s="1145"/>
      <c r="AL261" s="1145"/>
      <c r="AM261" s="1145"/>
      <c r="AN261" s="1145"/>
      <c r="AO261" s="1145"/>
      <c r="AP261" s="170">
        <v>4000000000</v>
      </c>
      <c r="AQ261" s="170">
        <v>330000000</v>
      </c>
      <c r="AR261" s="170">
        <v>69759725</v>
      </c>
      <c r="AS261" s="171">
        <v>0</v>
      </c>
      <c r="AT261" s="170">
        <v>209352948</v>
      </c>
      <c r="AU261" s="170">
        <v>120647052</v>
      </c>
      <c r="AV261" s="807">
        <v>202735307</v>
      </c>
      <c r="AW261" s="170">
        <v>6617641</v>
      </c>
      <c r="AX261" s="820">
        <v>188998661</v>
      </c>
      <c r="AY261" s="170">
        <v>13736646</v>
      </c>
      <c r="AZ261" s="170">
        <v>188998661</v>
      </c>
      <c r="BA261" s="171">
        <v>0</v>
      </c>
      <c r="BB261" s="170">
        <v>20000</v>
      </c>
    </row>
    <row r="262" spans="1:54" x14ac:dyDescent="0.25">
      <c r="A262" s="1240" t="s">
        <v>102</v>
      </c>
      <c r="B262" s="1145"/>
      <c r="C262" s="1240" t="s">
        <v>330</v>
      </c>
      <c r="D262" s="1145"/>
      <c r="E262" s="1240" t="s">
        <v>332</v>
      </c>
      <c r="F262" s="1145"/>
      <c r="G262" s="1240" t="s">
        <v>300</v>
      </c>
      <c r="H262" s="1145"/>
      <c r="I262" s="1240" t="s">
        <v>288</v>
      </c>
      <c r="J262" s="1145"/>
      <c r="K262" s="1145"/>
      <c r="L262" s="1240" t="s">
        <v>287</v>
      </c>
      <c r="M262" s="1145"/>
      <c r="N262" s="1145"/>
      <c r="O262" s="1240" t="s">
        <v>287</v>
      </c>
      <c r="P262" s="1145"/>
      <c r="Q262" s="1240"/>
      <c r="R262" s="1145"/>
      <c r="S262" s="1239" t="s">
        <v>340</v>
      </c>
      <c r="T262" s="1145"/>
      <c r="U262" s="1145"/>
      <c r="V262" s="1145"/>
      <c r="W262" s="1145"/>
      <c r="X262" s="1145"/>
      <c r="Y262" s="1145"/>
      <c r="Z262" s="1145"/>
      <c r="AA262" s="1240" t="s">
        <v>281</v>
      </c>
      <c r="AB262" s="1145"/>
      <c r="AC262" s="1145"/>
      <c r="AD262" s="1145"/>
      <c r="AE262" s="1145"/>
      <c r="AF262" s="1240" t="s">
        <v>282</v>
      </c>
      <c r="AG262" s="1145"/>
      <c r="AH262" s="1145"/>
      <c r="AI262" s="172" t="s">
        <v>68</v>
      </c>
      <c r="AJ262" s="1241" t="s">
        <v>283</v>
      </c>
      <c r="AK262" s="1145"/>
      <c r="AL262" s="1145"/>
      <c r="AM262" s="1145"/>
      <c r="AN262" s="1145"/>
      <c r="AO262" s="1145"/>
      <c r="AP262" s="173">
        <v>1103992633</v>
      </c>
      <c r="AQ262" s="174">
        <v>0</v>
      </c>
      <c r="AR262" s="174">
        <v>0</v>
      </c>
      <c r="AS262" s="174">
        <v>0</v>
      </c>
      <c r="AT262" s="173">
        <v>61400000</v>
      </c>
      <c r="AU262" s="173">
        <v>-61400000</v>
      </c>
      <c r="AV262" s="809">
        <v>75795000</v>
      </c>
      <c r="AW262" s="173">
        <v>-14395000</v>
      </c>
      <c r="AX262" s="792">
        <v>75795000</v>
      </c>
      <c r="AY262" s="174">
        <v>0</v>
      </c>
      <c r="AZ262" s="173">
        <v>75795000</v>
      </c>
      <c r="BA262" s="174">
        <v>0</v>
      </c>
      <c r="BB262" s="174">
        <v>0</v>
      </c>
    </row>
    <row r="263" spans="1:54" x14ac:dyDescent="0.25">
      <c r="A263" s="1240" t="s">
        <v>102</v>
      </c>
      <c r="B263" s="1145"/>
      <c r="C263" s="1240" t="s">
        <v>330</v>
      </c>
      <c r="D263" s="1145"/>
      <c r="E263" s="1240" t="s">
        <v>332</v>
      </c>
      <c r="F263" s="1145"/>
      <c r="G263" s="1240" t="s">
        <v>300</v>
      </c>
      <c r="H263" s="1145"/>
      <c r="I263" s="1240" t="s">
        <v>288</v>
      </c>
      <c r="J263" s="1145"/>
      <c r="K263" s="1145"/>
      <c r="L263" s="1240" t="s">
        <v>287</v>
      </c>
      <c r="M263" s="1145"/>
      <c r="N263" s="1145"/>
      <c r="O263" s="1240" t="s">
        <v>290</v>
      </c>
      <c r="P263" s="1145"/>
      <c r="Q263" s="1240"/>
      <c r="R263" s="1145"/>
      <c r="S263" s="1239" t="s">
        <v>335</v>
      </c>
      <c r="T263" s="1145"/>
      <c r="U263" s="1145"/>
      <c r="V263" s="1145"/>
      <c r="W263" s="1145"/>
      <c r="X263" s="1145"/>
      <c r="Y263" s="1145"/>
      <c r="Z263" s="1145"/>
      <c r="AA263" s="1240" t="s">
        <v>281</v>
      </c>
      <c r="AB263" s="1145"/>
      <c r="AC263" s="1145"/>
      <c r="AD263" s="1145"/>
      <c r="AE263" s="1145"/>
      <c r="AF263" s="1240" t="s">
        <v>282</v>
      </c>
      <c r="AG263" s="1145"/>
      <c r="AH263" s="1145"/>
      <c r="AI263" s="172" t="s">
        <v>68</v>
      </c>
      <c r="AJ263" s="1241" t="s">
        <v>283</v>
      </c>
      <c r="AK263" s="1145"/>
      <c r="AL263" s="1145"/>
      <c r="AM263" s="1145"/>
      <c r="AN263" s="1145"/>
      <c r="AO263" s="1145"/>
      <c r="AP263" s="173">
        <v>534700000</v>
      </c>
      <c r="AQ263" s="174">
        <v>0</v>
      </c>
      <c r="AR263" s="174">
        <v>0</v>
      </c>
      <c r="AS263" s="174">
        <v>0</v>
      </c>
      <c r="AT263" s="174">
        <v>0</v>
      </c>
      <c r="AU263" s="174">
        <v>0</v>
      </c>
      <c r="AV263" s="809">
        <v>7421877</v>
      </c>
      <c r="AW263" s="173">
        <v>-7421877</v>
      </c>
      <c r="AX263" s="792">
        <v>7421877</v>
      </c>
      <c r="AY263" s="174">
        <v>0</v>
      </c>
      <c r="AZ263" s="173">
        <v>7421877</v>
      </c>
      <c r="BA263" s="174">
        <v>0</v>
      </c>
      <c r="BB263" s="174">
        <v>0</v>
      </c>
    </row>
    <row r="264" spans="1:54" x14ac:dyDescent="0.25">
      <c r="A264" s="1240" t="s">
        <v>102</v>
      </c>
      <c r="B264" s="1145"/>
      <c r="C264" s="1240" t="s">
        <v>330</v>
      </c>
      <c r="D264" s="1145"/>
      <c r="E264" s="1240" t="s">
        <v>332</v>
      </c>
      <c r="F264" s="1145"/>
      <c r="G264" s="1240" t="s">
        <v>300</v>
      </c>
      <c r="H264" s="1145"/>
      <c r="I264" s="1240" t="s">
        <v>288</v>
      </c>
      <c r="J264" s="1145"/>
      <c r="K264" s="1145"/>
      <c r="L264" s="1240" t="s">
        <v>287</v>
      </c>
      <c r="M264" s="1145"/>
      <c r="N264" s="1145"/>
      <c r="O264" s="1240" t="s">
        <v>297</v>
      </c>
      <c r="P264" s="1145"/>
      <c r="Q264" s="1240"/>
      <c r="R264" s="1145"/>
      <c r="S264" s="1239" t="s">
        <v>336</v>
      </c>
      <c r="T264" s="1145"/>
      <c r="U264" s="1145"/>
      <c r="V264" s="1145"/>
      <c r="W264" s="1145"/>
      <c r="X264" s="1145"/>
      <c r="Y264" s="1145"/>
      <c r="Z264" s="1145"/>
      <c r="AA264" s="1240" t="s">
        <v>281</v>
      </c>
      <c r="AB264" s="1145"/>
      <c r="AC264" s="1145"/>
      <c r="AD264" s="1145"/>
      <c r="AE264" s="1145"/>
      <c r="AF264" s="1240" t="s">
        <v>282</v>
      </c>
      <c r="AG264" s="1145"/>
      <c r="AH264" s="1145"/>
      <c r="AI264" s="172" t="s">
        <v>68</v>
      </c>
      <c r="AJ264" s="1241" t="s">
        <v>283</v>
      </c>
      <c r="AK264" s="1145"/>
      <c r="AL264" s="1145"/>
      <c r="AM264" s="1145"/>
      <c r="AN264" s="1145"/>
      <c r="AO264" s="1145"/>
      <c r="AP264" s="173">
        <v>390000000</v>
      </c>
      <c r="AQ264" s="174">
        <v>0</v>
      </c>
      <c r="AR264" s="174">
        <v>0</v>
      </c>
      <c r="AS264" s="174">
        <v>0</v>
      </c>
      <c r="AT264" s="174">
        <v>0</v>
      </c>
      <c r="AU264" s="174">
        <v>0</v>
      </c>
      <c r="AV264" s="809">
        <v>27318176</v>
      </c>
      <c r="AW264" s="173">
        <v>-27318176</v>
      </c>
      <c r="AX264" s="792">
        <v>27318176</v>
      </c>
      <c r="AY264" s="174">
        <v>0</v>
      </c>
      <c r="AZ264" s="173">
        <v>27318176</v>
      </c>
      <c r="BA264" s="174">
        <v>0</v>
      </c>
      <c r="BB264" s="174">
        <v>0</v>
      </c>
    </row>
    <row r="265" spans="1:54" x14ac:dyDescent="0.25">
      <c r="A265" s="1240" t="s">
        <v>102</v>
      </c>
      <c r="B265" s="1145"/>
      <c r="C265" s="1240" t="s">
        <v>330</v>
      </c>
      <c r="D265" s="1145"/>
      <c r="E265" s="1240" t="s">
        <v>332</v>
      </c>
      <c r="F265" s="1145"/>
      <c r="G265" s="1240" t="s">
        <v>300</v>
      </c>
      <c r="H265" s="1145"/>
      <c r="I265" s="1240" t="s">
        <v>288</v>
      </c>
      <c r="J265" s="1145"/>
      <c r="K265" s="1145"/>
      <c r="L265" s="1240" t="s">
        <v>287</v>
      </c>
      <c r="M265" s="1145"/>
      <c r="N265" s="1145"/>
      <c r="O265" s="1240" t="s">
        <v>291</v>
      </c>
      <c r="P265" s="1145"/>
      <c r="Q265" s="1240"/>
      <c r="R265" s="1145"/>
      <c r="S265" s="1239" t="s">
        <v>87</v>
      </c>
      <c r="T265" s="1145"/>
      <c r="U265" s="1145"/>
      <c r="V265" s="1145"/>
      <c r="W265" s="1145"/>
      <c r="X265" s="1145"/>
      <c r="Y265" s="1145"/>
      <c r="Z265" s="1145"/>
      <c r="AA265" s="1240" t="s">
        <v>281</v>
      </c>
      <c r="AB265" s="1145"/>
      <c r="AC265" s="1145"/>
      <c r="AD265" s="1145"/>
      <c r="AE265" s="1145"/>
      <c r="AF265" s="1240" t="s">
        <v>282</v>
      </c>
      <c r="AG265" s="1145"/>
      <c r="AH265" s="1145"/>
      <c r="AI265" s="172" t="s">
        <v>68</v>
      </c>
      <c r="AJ265" s="1241" t="s">
        <v>283</v>
      </c>
      <c r="AK265" s="1145"/>
      <c r="AL265" s="1145"/>
      <c r="AM265" s="1145"/>
      <c r="AN265" s="1145"/>
      <c r="AO265" s="1145"/>
      <c r="AP265" s="173">
        <v>1634547642</v>
      </c>
      <c r="AQ265" s="174">
        <v>0</v>
      </c>
      <c r="AR265" s="173">
        <v>63000000</v>
      </c>
      <c r="AS265" s="174">
        <v>0</v>
      </c>
      <c r="AT265" s="173">
        <v>147952948</v>
      </c>
      <c r="AU265" s="173">
        <v>-147952948</v>
      </c>
      <c r="AV265" s="809">
        <v>92200254</v>
      </c>
      <c r="AW265" s="173">
        <v>55752694</v>
      </c>
      <c r="AX265" s="792">
        <v>78463608</v>
      </c>
      <c r="AY265" s="173">
        <v>13736646</v>
      </c>
      <c r="AZ265" s="173">
        <v>78463608</v>
      </c>
      <c r="BA265" s="174">
        <v>0</v>
      </c>
      <c r="BB265" s="173">
        <v>20000</v>
      </c>
    </row>
    <row r="266" spans="1:54" x14ac:dyDescent="0.25">
      <c r="A266" s="1240" t="s">
        <v>102</v>
      </c>
      <c r="B266" s="1145"/>
      <c r="C266" s="1240" t="s">
        <v>330</v>
      </c>
      <c r="D266" s="1145"/>
      <c r="E266" s="1240" t="s">
        <v>332</v>
      </c>
      <c r="F266" s="1145"/>
      <c r="G266" s="1240" t="s">
        <v>300</v>
      </c>
      <c r="H266" s="1145"/>
      <c r="I266" s="1240" t="s">
        <v>288</v>
      </c>
      <c r="J266" s="1145"/>
      <c r="K266" s="1145"/>
      <c r="L266" s="1240" t="s">
        <v>287</v>
      </c>
      <c r="M266" s="1145"/>
      <c r="N266" s="1145"/>
      <c r="O266" s="1240" t="s">
        <v>301</v>
      </c>
      <c r="P266" s="1145"/>
      <c r="Q266" s="1240"/>
      <c r="R266" s="1145"/>
      <c r="S266" s="1239" t="s">
        <v>343</v>
      </c>
      <c r="T266" s="1145"/>
      <c r="U266" s="1145"/>
      <c r="V266" s="1145"/>
      <c r="W266" s="1145"/>
      <c r="X266" s="1145"/>
      <c r="Y266" s="1145"/>
      <c r="Z266" s="1145"/>
      <c r="AA266" s="1240" t="s">
        <v>281</v>
      </c>
      <c r="AB266" s="1145"/>
      <c r="AC266" s="1145"/>
      <c r="AD266" s="1145"/>
      <c r="AE266" s="1145"/>
      <c r="AF266" s="1240" t="s">
        <v>282</v>
      </c>
      <c r="AG266" s="1145"/>
      <c r="AH266" s="1145"/>
      <c r="AI266" s="172" t="s">
        <v>68</v>
      </c>
      <c r="AJ266" s="1241" t="s">
        <v>283</v>
      </c>
      <c r="AK266" s="1145"/>
      <c r="AL266" s="1145"/>
      <c r="AM266" s="1145"/>
      <c r="AN266" s="1145"/>
      <c r="AO266" s="1145"/>
      <c r="AP266" s="173">
        <v>196759725</v>
      </c>
      <c r="AQ266" s="173">
        <v>190000000</v>
      </c>
      <c r="AR266" s="173">
        <v>6759725</v>
      </c>
      <c r="AS266" s="174">
        <v>0</v>
      </c>
      <c r="AT266" s="174">
        <v>0</v>
      </c>
      <c r="AU266" s="173">
        <v>190000000</v>
      </c>
      <c r="AV266" s="810">
        <v>0</v>
      </c>
      <c r="AW266" s="174">
        <v>0</v>
      </c>
      <c r="AX266" s="793">
        <v>0</v>
      </c>
      <c r="AY266" s="174">
        <v>0</v>
      </c>
      <c r="AZ266" s="174">
        <v>0</v>
      </c>
      <c r="BA266" s="174">
        <v>0</v>
      </c>
      <c r="BB266" s="174">
        <v>0</v>
      </c>
    </row>
    <row r="267" spans="1:54" x14ac:dyDescent="0.25">
      <c r="A267" s="1240" t="s">
        <v>102</v>
      </c>
      <c r="B267" s="1145"/>
      <c r="C267" s="1240" t="s">
        <v>330</v>
      </c>
      <c r="D267" s="1145"/>
      <c r="E267" s="1240" t="s">
        <v>332</v>
      </c>
      <c r="F267" s="1145"/>
      <c r="G267" s="1240" t="s">
        <v>300</v>
      </c>
      <c r="H267" s="1145"/>
      <c r="I267" s="1240" t="s">
        <v>288</v>
      </c>
      <c r="J267" s="1145"/>
      <c r="K267" s="1145"/>
      <c r="L267" s="1240" t="s">
        <v>287</v>
      </c>
      <c r="M267" s="1145"/>
      <c r="N267" s="1145"/>
      <c r="O267" s="1240" t="s">
        <v>298</v>
      </c>
      <c r="P267" s="1145"/>
      <c r="Q267" s="1240" t="s">
        <v>244</v>
      </c>
      <c r="R267" s="1145"/>
      <c r="S267" s="1239" t="s">
        <v>871</v>
      </c>
      <c r="T267" s="1145"/>
      <c r="U267" s="1145"/>
      <c r="V267" s="1145"/>
      <c r="W267" s="1145"/>
      <c r="X267" s="1145"/>
      <c r="Y267" s="1145"/>
      <c r="Z267" s="1145"/>
      <c r="AA267" s="1240" t="s">
        <v>281</v>
      </c>
      <c r="AB267" s="1145"/>
      <c r="AC267" s="1145"/>
      <c r="AD267" s="1145"/>
      <c r="AE267" s="1145"/>
      <c r="AF267" s="1240" t="s">
        <v>282</v>
      </c>
      <c r="AG267" s="1145"/>
      <c r="AH267" s="1145"/>
      <c r="AI267" s="172" t="s">
        <v>68</v>
      </c>
      <c r="AJ267" s="1241" t="s">
        <v>283</v>
      </c>
      <c r="AK267" s="1145"/>
      <c r="AL267" s="1145"/>
      <c r="AM267" s="1145"/>
      <c r="AN267" s="1145"/>
      <c r="AO267" s="1145"/>
      <c r="AP267" s="173">
        <v>140000000</v>
      </c>
      <c r="AQ267" s="173">
        <v>140000000</v>
      </c>
      <c r="AR267" s="174">
        <v>0</v>
      </c>
      <c r="AS267" s="174">
        <v>0</v>
      </c>
      <c r="AT267" s="174">
        <v>0</v>
      </c>
      <c r="AU267" s="173">
        <v>140000000</v>
      </c>
      <c r="AV267" s="810">
        <v>0</v>
      </c>
      <c r="AW267" s="174">
        <v>0</v>
      </c>
      <c r="AX267" s="793">
        <v>0</v>
      </c>
      <c r="AY267" s="174">
        <v>0</v>
      </c>
      <c r="AZ267" s="174">
        <v>0</v>
      </c>
      <c r="BA267" s="174">
        <v>0</v>
      </c>
      <c r="BB267" s="174">
        <v>0</v>
      </c>
    </row>
    <row r="268" spans="1:54" s="340" customFormat="1" x14ac:dyDescent="0.25">
      <c r="A268" s="1255" t="s">
        <v>102</v>
      </c>
      <c r="B268" s="1254"/>
      <c r="C268" s="1255" t="s">
        <v>330</v>
      </c>
      <c r="D268" s="1254"/>
      <c r="E268" s="1255" t="s">
        <v>332</v>
      </c>
      <c r="F268" s="1254"/>
      <c r="G268" s="1255" t="s">
        <v>301</v>
      </c>
      <c r="H268" s="1254"/>
      <c r="I268" s="1255"/>
      <c r="J268" s="1254"/>
      <c r="K268" s="1254"/>
      <c r="L268" s="1255"/>
      <c r="M268" s="1254"/>
      <c r="N268" s="1254"/>
      <c r="O268" s="1255"/>
      <c r="P268" s="1254"/>
      <c r="Q268" s="1255"/>
      <c r="R268" s="1254"/>
      <c r="S268" s="1253" t="s">
        <v>344</v>
      </c>
      <c r="T268" s="1254"/>
      <c r="U268" s="1254"/>
      <c r="V268" s="1254"/>
      <c r="W268" s="1254"/>
      <c r="X268" s="1254"/>
      <c r="Y268" s="1254"/>
      <c r="Z268" s="1254"/>
      <c r="AA268" s="1255" t="s">
        <v>281</v>
      </c>
      <c r="AB268" s="1254"/>
      <c r="AC268" s="1254"/>
      <c r="AD268" s="1254"/>
      <c r="AE268" s="1254"/>
      <c r="AF268" s="1255" t="s">
        <v>282</v>
      </c>
      <c r="AG268" s="1254"/>
      <c r="AH268" s="1254"/>
      <c r="AI268" s="794" t="s">
        <v>68</v>
      </c>
      <c r="AJ268" s="1256" t="s">
        <v>283</v>
      </c>
      <c r="AK268" s="1254"/>
      <c r="AL268" s="1254"/>
      <c r="AM268" s="1254"/>
      <c r="AN268" s="1254"/>
      <c r="AO268" s="1254"/>
      <c r="AP268" s="795">
        <v>5000000000</v>
      </c>
      <c r="AQ268" s="796">
        <v>0</v>
      </c>
      <c r="AR268" s="795">
        <v>610487668</v>
      </c>
      <c r="AS268" s="795">
        <v>-300000000</v>
      </c>
      <c r="AT268" s="795">
        <v>98606995</v>
      </c>
      <c r="AU268" s="795">
        <v>-98606995</v>
      </c>
      <c r="AV268" s="809">
        <v>311448956</v>
      </c>
      <c r="AW268" s="795">
        <v>-212841961</v>
      </c>
      <c r="AX268" s="792">
        <v>310545956</v>
      </c>
      <c r="AY268" s="795">
        <v>903000</v>
      </c>
      <c r="AZ268" s="795">
        <v>310545956</v>
      </c>
      <c r="BA268" s="796">
        <v>0</v>
      </c>
      <c r="BB268" s="796">
        <v>0</v>
      </c>
    </row>
    <row r="269" spans="1:54" x14ac:dyDescent="0.25">
      <c r="A269" s="1233" t="s">
        <v>102</v>
      </c>
      <c r="B269" s="1145"/>
      <c r="C269" s="1233" t="s">
        <v>330</v>
      </c>
      <c r="D269" s="1145"/>
      <c r="E269" s="1233" t="s">
        <v>332</v>
      </c>
      <c r="F269" s="1145"/>
      <c r="G269" s="1233" t="s">
        <v>301</v>
      </c>
      <c r="H269" s="1145"/>
      <c r="I269" s="1233" t="s">
        <v>288</v>
      </c>
      <c r="J269" s="1145"/>
      <c r="K269" s="1145"/>
      <c r="L269" s="1233"/>
      <c r="M269" s="1145"/>
      <c r="N269" s="1145"/>
      <c r="O269" s="1233"/>
      <c r="P269" s="1145"/>
      <c r="Q269" s="1233"/>
      <c r="R269" s="1145"/>
      <c r="S269" s="1232" t="s">
        <v>344</v>
      </c>
      <c r="T269" s="1145"/>
      <c r="U269" s="1145"/>
      <c r="V269" s="1145"/>
      <c r="W269" s="1145"/>
      <c r="X269" s="1145"/>
      <c r="Y269" s="1145"/>
      <c r="Z269" s="1145"/>
      <c r="AA269" s="1233" t="s">
        <v>281</v>
      </c>
      <c r="AB269" s="1145"/>
      <c r="AC269" s="1145"/>
      <c r="AD269" s="1145"/>
      <c r="AE269" s="1145"/>
      <c r="AF269" s="1233" t="s">
        <v>282</v>
      </c>
      <c r="AG269" s="1145"/>
      <c r="AH269" s="1145"/>
      <c r="AI269" s="169" t="s">
        <v>68</v>
      </c>
      <c r="AJ269" s="1234" t="s">
        <v>283</v>
      </c>
      <c r="AK269" s="1145"/>
      <c r="AL269" s="1145"/>
      <c r="AM269" s="1145"/>
      <c r="AN269" s="1145"/>
      <c r="AO269" s="1145"/>
      <c r="AP269" s="170">
        <v>4700000000</v>
      </c>
      <c r="AQ269" s="171">
        <v>0</v>
      </c>
      <c r="AR269" s="170">
        <v>610487668</v>
      </c>
      <c r="AS269" s="171">
        <v>0</v>
      </c>
      <c r="AT269" s="170">
        <v>98606995</v>
      </c>
      <c r="AU269" s="170">
        <v>-98606995</v>
      </c>
      <c r="AV269" s="807">
        <v>311448956</v>
      </c>
      <c r="AW269" s="170">
        <v>-212841961</v>
      </c>
      <c r="AX269" s="820">
        <v>310545956</v>
      </c>
      <c r="AY269" s="170">
        <v>903000</v>
      </c>
      <c r="AZ269" s="170">
        <v>310545956</v>
      </c>
      <c r="BA269" s="171">
        <v>0</v>
      </c>
      <c r="BB269" s="171">
        <v>0</v>
      </c>
    </row>
    <row r="270" spans="1:54" x14ac:dyDescent="0.25">
      <c r="A270" s="1233" t="s">
        <v>102</v>
      </c>
      <c r="B270" s="1145"/>
      <c r="C270" s="1233" t="s">
        <v>330</v>
      </c>
      <c r="D270" s="1145"/>
      <c r="E270" s="1233" t="s">
        <v>332</v>
      </c>
      <c r="F270" s="1145"/>
      <c r="G270" s="1233" t="s">
        <v>301</v>
      </c>
      <c r="H270" s="1145"/>
      <c r="I270" s="1233" t="s">
        <v>288</v>
      </c>
      <c r="J270" s="1145"/>
      <c r="K270" s="1145"/>
      <c r="L270" s="1233" t="s">
        <v>290</v>
      </c>
      <c r="M270" s="1145"/>
      <c r="N270" s="1145"/>
      <c r="O270" s="1233"/>
      <c r="P270" s="1145"/>
      <c r="Q270" s="1233"/>
      <c r="R270" s="1145"/>
      <c r="S270" s="1232" t="s">
        <v>334</v>
      </c>
      <c r="T270" s="1145"/>
      <c r="U270" s="1145"/>
      <c r="V270" s="1145"/>
      <c r="W270" s="1145"/>
      <c r="X270" s="1145"/>
      <c r="Y270" s="1145"/>
      <c r="Z270" s="1145"/>
      <c r="AA270" s="1233" t="s">
        <v>281</v>
      </c>
      <c r="AB270" s="1145"/>
      <c r="AC270" s="1145"/>
      <c r="AD270" s="1145"/>
      <c r="AE270" s="1145"/>
      <c r="AF270" s="1233" t="s">
        <v>282</v>
      </c>
      <c r="AG270" s="1145"/>
      <c r="AH270" s="1145"/>
      <c r="AI270" s="169" t="s">
        <v>68</v>
      </c>
      <c r="AJ270" s="1234" t="s">
        <v>283</v>
      </c>
      <c r="AK270" s="1145"/>
      <c r="AL270" s="1145"/>
      <c r="AM270" s="1145"/>
      <c r="AN270" s="1145"/>
      <c r="AO270" s="1145"/>
      <c r="AP270" s="170">
        <v>4700000000</v>
      </c>
      <c r="AQ270" s="171">
        <v>0</v>
      </c>
      <c r="AR270" s="170">
        <v>610487668</v>
      </c>
      <c r="AS270" s="171">
        <v>0</v>
      </c>
      <c r="AT270" s="170">
        <v>98606995</v>
      </c>
      <c r="AU270" s="170">
        <v>-98606995</v>
      </c>
      <c r="AV270" s="807">
        <v>311448956</v>
      </c>
      <c r="AW270" s="170">
        <v>-212841961</v>
      </c>
      <c r="AX270" s="820">
        <v>310545956</v>
      </c>
      <c r="AY270" s="170">
        <v>903000</v>
      </c>
      <c r="AZ270" s="170">
        <v>310545956</v>
      </c>
      <c r="BA270" s="171">
        <v>0</v>
      </c>
      <c r="BB270" s="171">
        <v>0</v>
      </c>
    </row>
    <row r="271" spans="1:54" x14ac:dyDescent="0.25">
      <c r="A271" s="1240" t="s">
        <v>102</v>
      </c>
      <c r="B271" s="1145"/>
      <c r="C271" s="1240" t="s">
        <v>330</v>
      </c>
      <c r="D271" s="1145"/>
      <c r="E271" s="1240" t="s">
        <v>332</v>
      </c>
      <c r="F271" s="1145"/>
      <c r="G271" s="1240" t="s">
        <v>301</v>
      </c>
      <c r="H271" s="1145"/>
      <c r="I271" s="1240" t="s">
        <v>288</v>
      </c>
      <c r="J271" s="1145"/>
      <c r="K271" s="1145"/>
      <c r="L271" s="1240" t="s">
        <v>290</v>
      </c>
      <c r="M271" s="1145"/>
      <c r="N271" s="1145"/>
      <c r="O271" s="1240" t="s">
        <v>287</v>
      </c>
      <c r="P271" s="1145"/>
      <c r="Q271" s="1240"/>
      <c r="R271" s="1145"/>
      <c r="S271" s="1239" t="s">
        <v>340</v>
      </c>
      <c r="T271" s="1145"/>
      <c r="U271" s="1145"/>
      <c r="V271" s="1145"/>
      <c r="W271" s="1145"/>
      <c r="X271" s="1145"/>
      <c r="Y271" s="1145"/>
      <c r="Z271" s="1145"/>
      <c r="AA271" s="1240" t="s">
        <v>281</v>
      </c>
      <c r="AB271" s="1145"/>
      <c r="AC271" s="1145"/>
      <c r="AD271" s="1145"/>
      <c r="AE271" s="1145"/>
      <c r="AF271" s="1240" t="s">
        <v>282</v>
      </c>
      <c r="AG271" s="1145"/>
      <c r="AH271" s="1145"/>
      <c r="AI271" s="172" t="s">
        <v>68</v>
      </c>
      <c r="AJ271" s="1241" t="s">
        <v>283</v>
      </c>
      <c r="AK271" s="1145"/>
      <c r="AL271" s="1145"/>
      <c r="AM271" s="1145"/>
      <c r="AN271" s="1145"/>
      <c r="AO271" s="1145"/>
      <c r="AP271" s="173">
        <v>2393000000</v>
      </c>
      <c r="AQ271" s="174">
        <v>0</v>
      </c>
      <c r="AR271" s="173">
        <v>245487668</v>
      </c>
      <c r="AS271" s="174">
        <v>0</v>
      </c>
      <c r="AT271" s="173">
        <v>37950000</v>
      </c>
      <c r="AU271" s="173">
        <v>-37950000</v>
      </c>
      <c r="AV271" s="809">
        <v>244892000</v>
      </c>
      <c r="AW271" s="173">
        <v>-206942000</v>
      </c>
      <c r="AX271" s="792">
        <v>244892000</v>
      </c>
      <c r="AY271" s="174">
        <v>0</v>
      </c>
      <c r="AZ271" s="173">
        <v>244892000</v>
      </c>
      <c r="BA271" s="174">
        <v>0</v>
      </c>
      <c r="BB271" s="174">
        <v>0</v>
      </c>
    </row>
    <row r="272" spans="1:54" x14ac:dyDescent="0.25">
      <c r="A272" s="1240" t="s">
        <v>102</v>
      </c>
      <c r="B272" s="1145"/>
      <c r="C272" s="1240" t="s">
        <v>330</v>
      </c>
      <c r="D272" s="1145"/>
      <c r="E272" s="1240" t="s">
        <v>332</v>
      </c>
      <c r="F272" s="1145"/>
      <c r="G272" s="1240" t="s">
        <v>301</v>
      </c>
      <c r="H272" s="1145"/>
      <c r="I272" s="1240" t="s">
        <v>288</v>
      </c>
      <c r="J272" s="1145"/>
      <c r="K272" s="1145"/>
      <c r="L272" s="1240" t="s">
        <v>290</v>
      </c>
      <c r="M272" s="1145"/>
      <c r="N272" s="1145"/>
      <c r="O272" s="1240" t="s">
        <v>290</v>
      </c>
      <c r="P272" s="1145"/>
      <c r="Q272" s="1240"/>
      <c r="R272" s="1145"/>
      <c r="S272" s="1239" t="s">
        <v>335</v>
      </c>
      <c r="T272" s="1145"/>
      <c r="U272" s="1145"/>
      <c r="V272" s="1145"/>
      <c r="W272" s="1145"/>
      <c r="X272" s="1145"/>
      <c r="Y272" s="1145"/>
      <c r="Z272" s="1145"/>
      <c r="AA272" s="1240" t="s">
        <v>281</v>
      </c>
      <c r="AB272" s="1145"/>
      <c r="AC272" s="1145"/>
      <c r="AD272" s="1145"/>
      <c r="AE272" s="1145"/>
      <c r="AF272" s="1240" t="s">
        <v>282</v>
      </c>
      <c r="AG272" s="1145"/>
      <c r="AH272" s="1145"/>
      <c r="AI272" s="172" t="s">
        <v>68</v>
      </c>
      <c r="AJ272" s="1241" t="s">
        <v>283</v>
      </c>
      <c r="AK272" s="1145"/>
      <c r="AL272" s="1145"/>
      <c r="AM272" s="1145"/>
      <c r="AN272" s="1145"/>
      <c r="AO272" s="1145"/>
      <c r="AP272" s="173">
        <v>841000000</v>
      </c>
      <c r="AQ272" s="174">
        <v>0</v>
      </c>
      <c r="AR272" s="174">
        <v>0</v>
      </c>
      <c r="AS272" s="174">
        <v>0</v>
      </c>
      <c r="AT272" s="174">
        <v>0</v>
      </c>
      <c r="AU272" s="174">
        <v>0</v>
      </c>
      <c r="AV272" s="809">
        <v>4275227</v>
      </c>
      <c r="AW272" s="173">
        <v>-4275227</v>
      </c>
      <c r="AX272" s="792">
        <v>4275227</v>
      </c>
      <c r="AY272" s="174">
        <v>0</v>
      </c>
      <c r="AZ272" s="173">
        <v>4275227</v>
      </c>
      <c r="BA272" s="174">
        <v>0</v>
      </c>
      <c r="BB272" s="174">
        <v>0</v>
      </c>
    </row>
    <row r="273" spans="1:54" x14ac:dyDescent="0.25">
      <c r="A273" s="1240" t="s">
        <v>102</v>
      </c>
      <c r="B273" s="1145"/>
      <c r="C273" s="1240" t="s">
        <v>330</v>
      </c>
      <c r="D273" s="1145"/>
      <c r="E273" s="1240" t="s">
        <v>332</v>
      </c>
      <c r="F273" s="1145"/>
      <c r="G273" s="1240" t="s">
        <v>301</v>
      </c>
      <c r="H273" s="1145"/>
      <c r="I273" s="1240" t="s">
        <v>288</v>
      </c>
      <c r="J273" s="1145"/>
      <c r="K273" s="1145"/>
      <c r="L273" s="1240" t="s">
        <v>290</v>
      </c>
      <c r="M273" s="1145"/>
      <c r="N273" s="1145"/>
      <c r="O273" s="1240" t="s">
        <v>297</v>
      </c>
      <c r="P273" s="1145"/>
      <c r="Q273" s="1240"/>
      <c r="R273" s="1145"/>
      <c r="S273" s="1239" t="s">
        <v>336</v>
      </c>
      <c r="T273" s="1145"/>
      <c r="U273" s="1145"/>
      <c r="V273" s="1145"/>
      <c r="W273" s="1145"/>
      <c r="X273" s="1145"/>
      <c r="Y273" s="1145"/>
      <c r="Z273" s="1145"/>
      <c r="AA273" s="1240" t="s">
        <v>281</v>
      </c>
      <c r="AB273" s="1145"/>
      <c r="AC273" s="1145"/>
      <c r="AD273" s="1145"/>
      <c r="AE273" s="1145"/>
      <c r="AF273" s="1240" t="s">
        <v>282</v>
      </c>
      <c r="AG273" s="1145"/>
      <c r="AH273" s="1145"/>
      <c r="AI273" s="172" t="s">
        <v>68</v>
      </c>
      <c r="AJ273" s="1241" t="s">
        <v>283</v>
      </c>
      <c r="AK273" s="1145"/>
      <c r="AL273" s="1145"/>
      <c r="AM273" s="1145"/>
      <c r="AN273" s="1145"/>
      <c r="AO273" s="1145"/>
      <c r="AP273" s="173">
        <v>408000000</v>
      </c>
      <c r="AQ273" s="174">
        <v>0</v>
      </c>
      <c r="AR273" s="174">
        <v>0</v>
      </c>
      <c r="AS273" s="174">
        <v>0</v>
      </c>
      <c r="AT273" s="174">
        <v>0</v>
      </c>
      <c r="AU273" s="174">
        <v>0</v>
      </c>
      <c r="AV273" s="809">
        <v>22804354</v>
      </c>
      <c r="AW273" s="173">
        <v>-22804354</v>
      </c>
      <c r="AX273" s="792">
        <v>22804354</v>
      </c>
      <c r="AY273" s="174">
        <v>0</v>
      </c>
      <c r="AZ273" s="173">
        <v>22804354</v>
      </c>
      <c r="BA273" s="174">
        <v>0</v>
      </c>
      <c r="BB273" s="174">
        <v>0</v>
      </c>
    </row>
    <row r="274" spans="1:54" x14ac:dyDescent="0.25">
      <c r="A274" s="1240" t="s">
        <v>102</v>
      </c>
      <c r="B274" s="1145"/>
      <c r="C274" s="1240" t="s">
        <v>330</v>
      </c>
      <c r="D274" s="1145"/>
      <c r="E274" s="1240" t="s">
        <v>332</v>
      </c>
      <c r="F274" s="1145"/>
      <c r="G274" s="1240" t="s">
        <v>301</v>
      </c>
      <c r="H274" s="1145"/>
      <c r="I274" s="1240" t="s">
        <v>288</v>
      </c>
      <c r="J274" s="1145"/>
      <c r="K274" s="1145"/>
      <c r="L274" s="1240" t="s">
        <v>290</v>
      </c>
      <c r="M274" s="1145"/>
      <c r="N274" s="1145"/>
      <c r="O274" s="1240" t="s">
        <v>291</v>
      </c>
      <c r="P274" s="1145"/>
      <c r="Q274" s="1240"/>
      <c r="R274" s="1145"/>
      <c r="S274" s="1239" t="s">
        <v>87</v>
      </c>
      <c r="T274" s="1145"/>
      <c r="U274" s="1145"/>
      <c r="V274" s="1145"/>
      <c r="W274" s="1145"/>
      <c r="X274" s="1145"/>
      <c r="Y274" s="1145"/>
      <c r="Z274" s="1145"/>
      <c r="AA274" s="1240" t="s">
        <v>281</v>
      </c>
      <c r="AB274" s="1145"/>
      <c r="AC274" s="1145"/>
      <c r="AD274" s="1145"/>
      <c r="AE274" s="1145"/>
      <c r="AF274" s="1240" t="s">
        <v>282</v>
      </c>
      <c r="AG274" s="1145"/>
      <c r="AH274" s="1145"/>
      <c r="AI274" s="172" t="s">
        <v>68</v>
      </c>
      <c r="AJ274" s="1241" t="s">
        <v>283</v>
      </c>
      <c r="AK274" s="1145"/>
      <c r="AL274" s="1145"/>
      <c r="AM274" s="1145"/>
      <c r="AN274" s="1145"/>
      <c r="AO274" s="1145"/>
      <c r="AP274" s="173">
        <v>693000000</v>
      </c>
      <c r="AQ274" s="174">
        <v>0</v>
      </c>
      <c r="AR274" s="174">
        <v>0</v>
      </c>
      <c r="AS274" s="174">
        <v>0</v>
      </c>
      <c r="AT274" s="173">
        <v>60656995</v>
      </c>
      <c r="AU274" s="173">
        <v>-60656995</v>
      </c>
      <c r="AV274" s="809">
        <v>39477375</v>
      </c>
      <c r="AW274" s="173">
        <v>21179620</v>
      </c>
      <c r="AX274" s="792">
        <v>38574375</v>
      </c>
      <c r="AY274" s="173">
        <v>903000</v>
      </c>
      <c r="AZ274" s="173">
        <v>38574375</v>
      </c>
      <c r="BA274" s="174">
        <v>0</v>
      </c>
      <c r="BB274" s="174">
        <v>0</v>
      </c>
    </row>
    <row r="275" spans="1:54" x14ac:dyDescent="0.25">
      <c r="A275" s="1240" t="s">
        <v>102</v>
      </c>
      <c r="B275" s="1145"/>
      <c r="C275" s="1240" t="s">
        <v>330</v>
      </c>
      <c r="D275" s="1145"/>
      <c r="E275" s="1240" t="s">
        <v>332</v>
      </c>
      <c r="F275" s="1145"/>
      <c r="G275" s="1240" t="s">
        <v>301</v>
      </c>
      <c r="H275" s="1145"/>
      <c r="I275" s="1240" t="s">
        <v>288</v>
      </c>
      <c r="J275" s="1145"/>
      <c r="K275" s="1145"/>
      <c r="L275" s="1240" t="s">
        <v>290</v>
      </c>
      <c r="M275" s="1145"/>
      <c r="N275" s="1145"/>
      <c r="O275" s="1240" t="s">
        <v>300</v>
      </c>
      <c r="P275" s="1145"/>
      <c r="Q275" s="1240"/>
      <c r="R275" s="1145"/>
      <c r="S275" s="1239" t="s">
        <v>337</v>
      </c>
      <c r="T275" s="1145"/>
      <c r="U275" s="1145"/>
      <c r="V275" s="1145"/>
      <c r="W275" s="1145"/>
      <c r="X275" s="1145"/>
      <c r="Y275" s="1145"/>
      <c r="Z275" s="1145"/>
      <c r="AA275" s="1240" t="s">
        <v>281</v>
      </c>
      <c r="AB275" s="1145"/>
      <c r="AC275" s="1145"/>
      <c r="AD275" s="1145"/>
      <c r="AE275" s="1145"/>
      <c r="AF275" s="1240" t="s">
        <v>282</v>
      </c>
      <c r="AG275" s="1145"/>
      <c r="AH275" s="1145"/>
      <c r="AI275" s="172" t="s">
        <v>68</v>
      </c>
      <c r="AJ275" s="1241" t="s">
        <v>283</v>
      </c>
      <c r="AK275" s="1145"/>
      <c r="AL275" s="1145"/>
      <c r="AM275" s="1145"/>
      <c r="AN275" s="1145"/>
      <c r="AO275" s="1145"/>
      <c r="AP275" s="173">
        <v>75000000</v>
      </c>
      <c r="AQ275" s="174">
        <v>0</v>
      </c>
      <c r="AR275" s="173">
        <v>75000000</v>
      </c>
      <c r="AS275" s="174">
        <v>0</v>
      </c>
      <c r="AT275" s="174">
        <v>0</v>
      </c>
      <c r="AU275" s="174">
        <v>0</v>
      </c>
      <c r="AV275" s="810">
        <v>0</v>
      </c>
      <c r="AW275" s="174">
        <v>0</v>
      </c>
      <c r="AX275" s="793">
        <v>0</v>
      </c>
      <c r="AY275" s="174">
        <v>0</v>
      </c>
      <c r="AZ275" s="174">
        <v>0</v>
      </c>
      <c r="BA275" s="174">
        <v>0</v>
      </c>
      <c r="BB275" s="174">
        <v>0</v>
      </c>
    </row>
    <row r="276" spans="1:54" x14ac:dyDescent="0.25">
      <c r="A276" s="1240" t="s">
        <v>102</v>
      </c>
      <c r="B276" s="1145"/>
      <c r="C276" s="1240" t="s">
        <v>330</v>
      </c>
      <c r="D276" s="1145"/>
      <c r="E276" s="1240" t="s">
        <v>332</v>
      </c>
      <c r="F276" s="1145"/>
      <c r="G276" s="1240" t="s">
        <v>301</v>
      </c>
      <c r="H276" s="1145"/>
      <c r="I276" s="1240" t="s">
        <v>288</v>
      </c>
      <c r="J276" s="1145"/>
      <c r="K276" s="1145"/>
      <c r="L276" s="1240" t="s">
        <v>290</v>
      </c>
      <c r="M276" s="1145"/>
      <c r="N276" s="1145"/>
      <c r="O276" s="1240" t="s">
        <v>83</v>
      </c>
      <c r="P276" s="1145"/>
      <c r="Q276" s="1240"/>
      <c r="R276" s="1145"/>
      <c r="S276" s="1239" t="s">
        <v>338</v>
      </c>
      <c r="T276" s="1145"/>
      <c r="U276" s="1145"/>
      <c r="V276" s="1145"/>
      <c r="W276" s="1145"/>
      <c r="X276" s="1145"/>
      <c r="Y276" s="1145"/>
      <c r="Z276" s="1145"/>
      <c r="AA276" s="1240" t="s">
        <v>281</v>
      </c>
      <c r="AB276" s="1145"/>
      <c r="AC276" s="1145"/>
      <c r="AD276" s="1145"/>
      <c r="AE276" s="1145"/>
      <c r="AF276" s="1240" t="s">
        <v>282</v>
      </c>
      <c r="AG276" s="1145"/>
      <c r="AH276" s="1145"/>
      <c r="AI276" s="172" t="s">
        <v>68</v>
      </c>
      <c r="AJ276" s="1241" t="s">
        <v>283</v>
      </c>
      <c r="AK276" s="1145"/>
      <c r="AL276" s="1145"/>
      <c r="AM276" s="1145"/>
      <c r="AN276" s="1145"/>
      <c r="AO276" s="1145"/>
      <c r="AP276" s="173">
        <v>290000000</v>
      </c>
      <c r="AQ276" s="174">
        <v>0</v>
      </c>
      <c r="AR276" s="173">
        <v>290000000</v>
      </c>
      <c r="AS276" s="174">
        <v>0</v>
      </c>
      <c r="AT276" s="174">
        <v>0</v>
      </c>
      <c r="AU276" s="174">
        <v>0</v>
      </c>
      <c r="AV276" s="810">
        <v>0</v>
      </c>
      <c r="AW276" s="174">
        <v>0</v>
      </c>
      <c r="AX276" s="793">
        <v>0</v>
      </c>
      <c r="AY276" s="174">
        <v>0</v>
      </c>
      <c r="AZ276" s="174">
        <v>0</v>
      </c>
      <c r="BA276" s="174">
        <v>0</v>
      </c>
      <c r="BB276" s="174">
        <v>0</v>
      </c>
    </row>
    <row r="277" spans="1:54" s="340" customFormat="1" x14ac:dyDescent="0.25">
      <c r="A277" s="1258" t="s">
        <v>102</v>
      </c>
      <c r="B277" s="1254"/>
      <c r="C277" s="1258" t="s">
        <v>330</v>
      </c>
      <c r="D277" s="1254"/>
      <c r="E277" s="1258" t="s">
        <v>332</v>
      </c>
      <c r="F277" s="1254"/>
      <c r="G277" s="1258" t="s">
        <v>302</v>
      </c>
      <c r="H277" s="1254"/>
      <c r="I277" s="1258" t="s">
        <v>244</v>
      </c>
      <c r="J277" s="1254"/>
      <c r="K277" s="1254"/>
      <c r="L277" s="1258" t="s">
        <v>244</v>
      </c>
      <c r="M277" s="1254"/>
      <c r="N277" s="1254"/>
      <c r="O277" s="1258" t="s">
        <v>244</v>
      </c>
      <c r="P277" s="1254"/>
      <c r="Q277" s="1258" t="s">
        <v>244</v>
      </c>
      <c r="R277" s="1254"/>
      <c r="S277" s="1257" t="s">
        <v>892</v>
      </c>
      <c r="T277" s="1254"/>
      <c r="U277" s="1254"/>
      <c r="V277" s="1254"/>
      <c r="W277" s="1254"/>
      <c r="X277" s="1254"/>
      <c r="Y277" s="1254"/>
      <c r="Z277" s="1254"/>
      <c r="AA277" s="1258" t="s">
        <v>281</v>
      </c>
      <c r="AB277" s="1254"/>
      <c r="AC277" s="1254"/>
      <c r="AD277" s="1254"/>
      <c r="AE277" s="1254"/>
      <c r="AF277" s="1258" t="s">
        <v>282</v>
      </c>
      <c r="AG277" s="1254"/>
      <c r="AH277" s="1254"/>
      <c r="AI277" s="797" t="s">
        <v>68</v>
      </c>
      <c r="AJ277" s="1259" t="s">
        <v>283</v>
      </c>
      <c r="AK277" s="1254"/>
      <c r="AL277" s="1254"/>
      <c r="AM277" s="1254"/>
      <c r="AN277" s="1254"/>
      <c r="AO277" s="1254"/>
      <c r="AP277" s="798">
        <v>400000000</v>
      </c>
      <c r="AQ277" s="798">
        <v>398697451</v>
      </c>
      <c r="AR277" s="798">
        <v>1302549</v>
      </c>
      <c r="AS277" s="799">
        <v>0</v>
      </c>
      <c r="AT277" s="799">
        <v>0</v>
      </c>
      <c r="AU277" s="798">
        <v>398697451</v>
      </c>
      <c r="AV277" s="808">
        <v>0</v>
      </c>
      <c r="AW277" s="799">
        <v>0</v>
      </c>
      <c r="AX277" s="821">
        <v>0</v>
      </c>
      <c r="AY277" s="799">
        <v>0</v>
      </c>
      <c r="AZ277" s="799">
        <v>0</v>
      </c>
      <c r="BA277" s="799">
        <v>0</v>
      </c>
      <c r="BB277" s="799">
        <v>0</v>
      </c>
    </row>
    <row r="278" spans="1:54" x14ac:dyDescent="0.25">
      <c r="A278" s="1233" t="s">
        <v>102</v>
      </c>
      <c r="B278" s="1145"/>
      <c r="C278" s="1233" t="s">
        <v>330</v>
      </c>
      <c r="D278" s="1145"/>
      <c r="E278" s="1233" t="s">
        <v>332</v>
      </c>
      <c r="F278" s="1145"/>
      <c r="G278" s="1233" t="s">
        <v>302</v>
      </c>
      <c r="H278" s="1145"/>
      <c r="I278" s="1233" t="s">
        <v>288</v>
      </c>
      <c r="J278" s="1145"/>
      <c r="K278" s="1145"/>
      <c r="L278" s="1233" t="s">
        <v>244</v>
      </c>
      <c r="M278" s="1145"/>
      <c r="N278" s="1145"/>
      <c r="O278" s="1233" t="s">
        <v>244</v>
      </c>
      <c r="P278" s="1145"/>
      <c r="Q278" s="1233" t="s">
        <v>244</v>
      </c>
      <c r="R278" s="1145"/>
      <c r="S278" s="1232" t="s">
        <v>892</v>
      </c>
      <c r="T278" s="1145"/>
      <c r="U278" s="1145"/>
      <c r="V278" s="1145"/>
      <c r="W278" s="1145"/>
      <c r="X278" s="1145"/>
      <c r="Y278" s="1145"/>
      <c r="Z278" s="1145"/>
      <c r="AA278" s="1233" t="s">
        <v>281</v>
      </c>
      <c r="AB278" s="1145"/>
      <c r="AC278" s="1145"/>
      <c r="AD278" s="1145"/>
      <c r="AE278" s="1145"/>
      <c r="AF278" s="1233" t="s">
        <v>282</v>
      </c>
      <c r="AG278" s="1145"/>
      <c r="AH278" s="1145"/>
      <c r="AI278" s="169" t="s">
        <v>68</v>
      </c>
      <c r="AJ278" s="1234" t="s">
        <v>283</v>
      </c>
      <c r="AK278" s="1145"/>
      <c r="AL278" s="1145"/>
      <c r="AM278" s="1145"/>
      <c r="AN278" s="1145"/>
      <c r="AO278" s="1145"/>
      <c r="AP278" s="170">
        <v>400000000</v>
      </c>
      <c r="AQ278" s="170">
        <v>398697451</v>
      </c>
      <c r="AR278" s="170">
        <v>1302549</v>
      </c>
      <c r="AS278" s="171">
        <v>0</v>
      </c>
      <c r="AT278" s="171">
        <v>0</v>
      </c>
      <c r="AU278" s="170">
        <v>398697451</v>
      </c>
      <c r="AV278" s="808">
        <v>0</v>
      </c>
      <c r="AW278" s="171">
        <v>0</v>
      </c>
      <c r="AX278" s="821">
        <v>0</v>
      </c>
      <c r="AY278" s="171">
        <v>0</v>
      </c>
      <c r="AZ278" s="171">
        <v>0</v>
      </c>
      <c r="BA278" s="171">
        <v>0</v>
      </c>
      <c r="BB278" s="171">
        <v>0</v>
      </c>
    </row>
    <row r="279" spans="1:54" x14ac:dyDescent="0.25">
      <c r="A279" s="1233" t="s">
        <v>102</v>
      </c>
      <c r="B279" s="1145"/>
      <c r="C279" s="1233" t="s">
        <v>330</v>
      </c>
      <c r="D279" s="1145"/>
      <c r="E279" s="1233" t="s">
        <v>332</v>
      </c>
      <c r="F279" s="1145"/>
      <c r="G279" s="1233" t="s">
        <v>302</v>
      </c>
      <c r="H279" s="1145"/>
      <c r="I279" s="1233" t="s">
        <v>288</v>
      </c>
      <c r="J279" s="1145"/>
      <c r="K279" s="1145"/>
      <c r="L279" s="1233" t="s">
        <v>290</v>
      </c>
      <c r="M279" s="1145"/>
      <c r="N279" s="1145"/>
      <c r="O279" s="1233" t="s">
        <v>244</v>
      </c>
      <c r="P279" s="1145"/>
      <c r="Q279" s="1233" t="s">
        <v>244</v>
      </c>
      <c r="R279" s="1145"/>
      <c r="S279" s="1232" t="s">
        <v>334</v>
      </c>
      <c r="T279" s="1145"/>
      <c r="U279" s="1145"/>
      <c r="V279" s="1145"/>
      <c r="W279" s="1145"/>
      <c r="X279" s="1145"/>
      <c r="Y279" s="1145"/>
      <c r="Z279" s="1145"/>
      <c r="AA279" s="1233" t="s">
        <v>281</v>
      </c>
      <c r="AB279" s="1145"/>
      <c r="AC279" s="1145"/>
      <c r="AD279" s="1145"/>
      <c r="AE279" s="1145"/>
      <c r="AF279" s="1233" t="s">
        <v>282</v>
      </c>
      <c r="AG279" s="1145"/>
      <c r="AH279" s="1145"/>
      <c r="AI279" s="169" t="s">
        <v>68</v>
      </c>
      <c r="AJ279" s="1234" t="s">
        <v>283</v>
      </c>
      <c r="AK279" s="1145"/>
      <c r="AL279" s="1145"/>
      <c r="AM279" s="1145"/>
      <c r="AN279" s="1145"/>
      <c r="AO279" s="1145"/>
      <c r="AP279" s="170">
        <v>400000000</v>
      </c>
      <c r="AQ279" s="170">
        <v>398697451</v>
      </c>
      <c r="AR279" s="170">
        <v>1302549</v>
      </c>
      <c r="AS279" s="171">
        <v>0</v>
      </c>
      <c r="AT279" s="171">
        <v>0</v>
      </c>
      <c r="AU279" s="170">
        <v>398697451</v>
      </c>
      <c r="AV279" s="808">
        <v>0</v>
      </c>
      <c r="AW279" s="171">
        <v>0</v>
      </c>
      <c r="AX279" s="821">
        <v>0</v>
      </c>
      <c r="AY279" s="171">
        <v>0</v>
      </c>
      <c r="AZ279" s="171">
        <v>0</v>
      </c>
      <c r="BA279" s="171">
        <v>0</v>
      </c>
      <c r="BB279" s="171">
        <v>0</v>
      </c>
    </row>
    <row r="280" spans="1:54" x14ac:dyDescent="0.25">
      <c r="A280" s="1240" t="s">
        <v>102</v>
      </c>
      <c r="B280" s="1145"/>
      <c r="C280" s="1240" t="s">
        <v>330</v>
      </c>
      <c r="D280" s="1145"/>
      <c r="E280" s="1240" t="s">
        <v>332</v>
      </c>
      <c r="F280" s="1145"/>
      <c r="G280" s="1240" t="s">
        <v>302</v>
      </c>
      <c r="H280" s="1145"/>
      <c r="I280" s="1240" t="s">
        <v>288</v>
      </c>
      <c r="J280" s="1145"/>
      <c r="K280" s="1145"/>
      <c r="L280" s="1240" t="s">
        <v>290</v>
      </c>
      <c r="M280" s="1145"/>
      <c r="N280" s="1145"/>
      <c r="O280" s="1240" t="s">
        <v>68</v>
      </c>
      <c r="P280" s="1145"/>
      <c r="Q280" s="1240" t="s">
        <v>244</v>
      </c>
      <c r="R280" s="1145"/>
      <c r="S280" s="1239" t="s">
        <v>894</v>
      </c>
      <c r="T280" s="1145"/>
      <c r="U280" s="1145"/>
      <c r="V280" s="1145"/>
      <c r="W280" s="1145"/>
      <c r="X280" s="1145"/>
      <c r="Y280" s="1145"/>
      <c r="Z280" s="1145"/>
      <c r="AA280" s="1240" t="s">
        <v>281</v>
      </c>
      <c r="AB280" s="1145"/>
      <c r="AC280" s="1145"/>
      <c r="AD280" s="1145"/>
      <c r="AE280" s="1145"/>
      <c r="AF280" s="1240" t="s">
        <v>282</v>
      </c>
      <c r="AG280" s="1145"/>
      <c r="AH280" s="1145"/>
      <c r="AI280" s="172" t="s">
        <v>68</v>
      </c>
      <c r="AJ280" s="1241" t="s">
        <v>283</v>
      </c>
      <c r="AK280" s="1145"/>
      <c r="AL280" s="1145"/>
      <c r="AM280" s="1145"/>
      <c r="AN280" s="1145"/>
      <c r="AO280" s="1145"/>
      <c r="AP280" s="173">
        <v>361979000</v>
      </c>
      <c r="AQ280" s="173">
        <v>360676951</v>
      </c>
      <c r="AR280" s="173">
        <v>1302049</v>
      </c>
      <c r="AS280" s="174">
        <v>0</v>
      </c>
      <c r="AT280" s="174">
        <v>0</v>
      </c>
      <c r="AU280" s="173">
        <v>360676951</v>
      </c>
      <c r="AV280" s="810">
        <v>0</v>
      </c>
      <c r="AW280" s="174">
        <v>0</v>
      </c>
      <c r="AX280" s="793">
        <v>0</v>
      </c>
      <c r="AY280" s="174">
        <v>0</v>
      </c>
      <c r="AZ280" s="174">
        <v>0</v>
      </c>
      <c r="BA280" s="174">
        <v>0</v>
      </c>
      <c r="BB280" s="174">
        <v>0</v>
      </c>
    </row>
    <row r="281" spans="1:54" x14ac:dyDescent="0.25">
      <c r="A281" s="1240" t="s">
        <v>102</v>
      </c>
      <c r="B281" s="1145"/>
      <c r="C281" s="1240" t="s">
        <v>330</v>
      </c>
      <c r="D281" s="1145"/>
      <c r="E281" s="1240" t="s">
        <v>332</v>
      </c>
      <c r="F281" s="1145"/>
      <c r="G281" s="1240" t="s">
        <v>302</v>
      </c>
      <c r="H281" s="1145"/>
      <c r="I281" s="1240" t="s">
        <v>288</v>
      </c>
      <c r="J281" s="1145"/>
      <c r="K281" s="1145"/>
      <c r="L281" s="1240" t="s">
        <v>290</v>
      </c>
      <c r="M281" s="1145"/>
      <c r="N281" s="1145"/>
      <c r="O281" s="1240" t="s">
        <v>83</v>
      </c>
      <c r="P281" s="1145"/>
      <c r="Q281" s="1240" t="s">
        <v>244</v>
      </c>
      <c r="R281" s="1145"/>
      <c r="S281" s="1239" t="s">
        <v>338</v>
      </c>
      <c r="T281" s="1145"/>
      <c r="U281" s="1145"/>
      <c r="V281" s="1145"/>
      <c r="W281" s="1145"/>
      <c r="X281" s="1145"/>
      <c r="Y281" s="1145"/>
      <c r="Z281" s="1145"/>
      <c r="AA281" s="1240" t="s">
        <v>281</v>
      </c>
      <c r="AB281" s="1145"/>
      <c r="AC281" s="1145"/>
      <c r="AD281" s="1145"/>
      <c r="AE281" s="1145"/>
      <c r="AF281" s="1240" t="s">
        <v>282</v>
      </c>
      <c r="AG281" s="1145"/>
      <c r="AH281" s="1145"/>
      <c r="AI281" s="172" t="s">
        <v>68</v>
      </c>
      <c r="AJ281" s="1241" t="s">
        <v>283</v>
      </c>
      <c r="AK281" s="1145"/>
      <c r="AL281" s="1145"/>
      <c r="AM281" s="1145"/>
      <c r="AN281" s="1145"/>
      <c r="AO281" s="1145"/>
      <c r="AP281" s="173">
        <v>38021000</v>
      </c>
      <c r="AQ281" s="173">
        <v>38020500</v>
      </c>
      <c r="AR281" s="174">
        <v>500</v>
      </c>
      <c r="AS281" s="174">
        <v>0</v>
      </c>
      <c r="AT281" s="174">
        <v>0</v>
      </c>
      <c r="AU281" s="173">
        <v>38020500</v>
      </c>
      <c r="AV281" s="810">
        <v>0</v>
      </c>
      <c r="AW281" s="174">
        <v>0</v>
      </c>
      <c r="AX281" s="793">
        <v>0</v>
      </c>
      <c r="AY281" s="174">
        <v>0</v>
      </c>
      <c r="AZ281" s="174">
        <v>0</v>
      </c>
      <c r="BA281" s="174">
        <v>0</v>
      </c>
      <c r="BB281" s="174">
        <v>0</v>
      </c>
    </row>
    <row r="282" spans="1:54" x14ac:dyDescent="0.25">
      <c r="A282" s="1233" t="s">
        <v>102</v>
      </c>
      <c r="B282" s="1145"/>
      <c r="C282" s="1233" t="s">
        <v>330</v>
      </c>
      <c r="D282" s="1145"/>
      <c r="E282" s="1233" t="s">
        <v>332</v>
      </c>
      <c r="F282" s="1145"/>
      <c r="G282" s="1233" t="s">
        <v>302</v>
      </c>
      <c r="H282" s="1145"/>
      <c r="I282" s="1233" t="s">
        <v>288</v>
      </c>
      <c r="J282" s="1145"/>
      <c r="K282" s="1145"/>
      <c r="L282" s="1233" t="s">
        <v>297</v>
      </c>
      <c r="M282" s="1145"/>
      <c r="N282" s="1145"/>
      <c r="O282" s="1233" t="s">
        <v>244</v>
      </c>
      <c r="P282" s="1145"/>
      <c r="Q282" s="1233" t="s">
        <v>244</v>
      </c>
      <c r="R282" s="1145"/>
      <c r="S282" s="1232" t="s">
        <v>893</v>
      </c>
      <c r="T282" s="1145"/>
      <c r="U282" s="1145"/>
      <c r="V282" s="1145"/>
      <c r="W282" s="1145"/>
      <c r="X282" s="1145"/>
      <c r="Y282" s="1145"/>
      <c r="Z282" s="1145"/>
      <c r="AA282" s="1233" t="s">
        <v>281</v>
      </c>
      <c r="AB282" s="1145"/>
      <c r="AC282" s="1145"/>
      <c r="AD282" s="1145"/>
      <c r="AE282" s="1145"/>
      <c r="AF282" s="1233" t="s">
        <v>282</v>
      </c>
      <c r="AG282" s="1145"/>
      <c r="AH282" s="1145"/>
      <c r="AI282" s="169" t="s">
        <v>68</v>
      </c>
      <c r="AJ282" s="1234" t="s">
        <v>283</v>
      </c>
      <c r="AK282" s="1145"/>
      <c r="AL282" s="1145"/>
      <c r="AM282" s="1145"/>
      <c r="AN282" s="1145"/>
      <c r="AO282" s="1145"/>
      <c r="AP282" s="171">
        <v>0</v>
      </c>
      <c r="AQ282" s="171">
        <v>0</v>
      </c>
      <c r="AR282" s="171">
        <v>0</v>
      </c>
      <c r="AS282" s="171">
        <v>0</v>
      </c>
      <c r="AT282" s="171">
        <v>0</v>
      </c>
      <c r="AU282" s="171">
        <v>0</v>
      </c>
      <c r="AV282" s="808">
        <v>0</v>
      </c>
      <c r="AW282" s="171">
        <v>0</v>
      </c>
      <c r="AX282" s="821">
        <v>0</v>
      </c>
      <c r="AY282" s="171">
        <v>0</v>
      </c>
      <c r="AZ282" s="171">
        <v>0</v>
      </c>
      <c r="BA282" s="171">
        <v>0</v>
      </c>
      <c r="BB282" s="171">
        <v>0</v>
      </c>
    </row>
    <row r="283" spans="1:54" x14ac:dyDescent="0.25">
      <c r="A283" s="1240" t="s">
        <v>102</v>
      </c>
      <c r="B283" s="1145"/>
      <c r="C283" s="1240" t="s">
        <v>330</v>
      </c>
      <c r="D283" s="1145"/>
      <c r="E283" s="1240" t="s">
        <v>332</v>
      </c>
      <c r="F283" s="1145"/>
      <c r="G283" s="1240" t="s">
        <v>302</v>
      </c>
      <c r="H283" s="1145"/>
      <c r="I283" s="1240" t="s">
        <v>288</v>
      </c>
      <c r="J283" s="1145"/>
      <c r="K283" s="1145"/>
      <c r="L283" s="1240" t="s">
        <v>297</v>
      </c>
      <c r="M283" s="1145"/>
      <c r="N283" s="1145"/>
      <c r="O283" s="1240" t="s">
        <v>68</v>
      </c>
      <c r="P283" s="1145"/>
      <c r="Q283" s="1240" t="s">
        <v>244</v>
      </c>
      <c r="R283" s="1145"/>
      <c r="S283" s="1239" t="s">
        <v>894</v>
      </c>
      <c r="T283" s="1145"/>
      <c r="U283" s="1145"/>
      <c r="V283" s="1145"/>
      <c r="W283" s="1145"/>
      <c r="X283" s="1145"/>
      <c r="Y283" s="1145"/>
      <c r="Z283" s="1145"/>
      <c r="AA283" s="1240" t="s">
        <v>281</v>
      </c>
      <c r="AB283" s="1145"/>
      <c r="AC283" s="1145"/>
      <c r="AD283" s="1145"/>
      <c r="AE283" s="1145"/>
      <c r="AF283" s="1240" t="s">
        <v>282</v>
      </c>
      <c r="AG283" s="1145"/>
      <c r="AH283" s="1145"/>
      <c r="AI283" s="172" t="s">
        <v>68</v>
      </c>
      <c r="AJ283" s="1241" t="s">
        <v>283</v>
      </c>
      <c r="AK283" s="1145"/>
      <c r="AL283" s="1145"/>
      <c r="AM283" s="1145"/>
      <c r="AN283" s="1145"/>
      <c r="AO283" s="1145"/>
      <c r="AP283" s="174">
        <v>0</v>
      </c>
      <c r="AQ283" s="174">
        <v>0</v>
      </c>
      <c r="AR283" s="174">
        <v>0</v>
      </c>
      <c r="AS283" s="174">
        <v>0</v>
      </c>
      <c r="AT283" s="174">
        <v>0</v>
      </c>
      <c r="AU283" s="174">
        <v>0</v>
      </c>
      <c r="AV283" s="810">
        <v>0</v>
      </c>
      <c r="AW283" s="174">
        <v>0</v>
      </c>
      <c r="AX283" s="793">
        <v>0</v>
      </c>
      <c r="AY283" s="174">
        <v>0</v>
      </c>
      <c r="AZ283" s="174">
        <v>0</v>
      </c>
      <c r="BA283" s="174">
        <v>0</v>
      </c>
      <c r="BB283" s="174">
        <v>0</v>
      </c>
    </row>
    <row r="284" spans="1:54" x14ac:dyDescent="0.25">
      <c r="A284" s="1240" t="s">
        <v>102</v>
      </c>
      <c r="B284" s="1145"/>
      <c r="C284" s="1240" t="s">
        <v>330</v>
      </c>
      <c r="D284" s="1145"/>
      <c r="E284" s="1240" t="s">
        <v>332</v>
      </c>
      <c r="F284" s="1145"/>
      <c r="G284" s="1240" t="s">
        <v>302</v>
      </c>
      <c r="H284" s="1145"/>
      <c r="I284" s="1240" t="s">
        <v>288</v>
      </c>
      <c r="J284" s="1145"/>
      <c r="K284" s="1145"/>
      <c r="L284" s="1240" t="s">
        <v>297</v>
      </c>
      <c r="M284" s="1145"/>
      <c r="N284" s="1145"/>
      <c r="O284" s="1240" t="s">
        <v>83</v>
      </c>
      <c r="P284" s="1145"/>
      <c r="Q284" s="1240" t="s">
        <v>244</v>
      </c>
      <c r="R284" s="1145"/>
      <c r="S284" s="1239" t="s">
        <v>338</v>
      </c>
      <c r="T284" s="1145"/>
      <c r="U284" s="1145"/>
      <c r="V284" s="1145"/>
      <c r="W284" s="1145"/>
      <c r="X284" s="1145"/>
      <c r="Y284" s="1145"/>
      <c r="Z284" s="1145"/>
      <c r="AA284" s="1240" t="s">
        <v>281</v>
      </c>
      <c r="AB284" s="1145"/>
      <c r="AC284" s="1145"/>
      <c r="AD284" s="1145"/>
      <c r="AE284" s="1145"/>
      <c r="AF284" s="1240" t="s">
        <v>282</v>
      </c>
      <c r="AG284" s="1145"/>
      <c r="AH284" s="1145"/>
      <c r="AI284" s="172" t="s">
        <v>68</v>
      </c>
      <c r="AJ284" s="1241" t="s">
        <v>283</v>
      </c>
      <c r="AK284" s="1145"/>
      <c r="AL284" s="1145"/>
      <c r="AM284" s="1145"/>
      <c r="AN284" s="1145"/>
      <c r="AO284" s="1145"/>
      <c r="AP284" s="174">
        <v>0</v>
      </c>
      <c r="AQ284" s="174">
        <v>0</v>
      </c>
      <c r="AR284" s="174">
        <v>0</v>
      </c>
      <c r="AS284" s="174">
        <v>0</v>
      </c>
      <c r="AT284" s="174">
        <v>0</v>
      </c>
      <c r="AU284" s="174">
        <v>0</v>
      </c>
      <c r="AV284" s="810">
        <v>0</v>
      </c>
      <c r="AW284" s="174">
        <v>0</v>
      </c>
      <c r="AX284" s="793">
        <v>0</v>
      </c>
      <c r="AY284" s="174">
        <v>0</v>
      </c>
      <c r="AZ284" s="174">
        <v>0</v>
      </c>
      <c r="BA284" s="174">
        <v>0</v>
      </c>
      <c r="BB284" s="174">
        <v>0</v>
      </c>
    </row>
    <row r="285" spans="1:54" x14ac:dyDescent="0.25">
      <c r="A285" s="1233" t="s">
        <v>102</v>
      </c>
      <c r="B285" s="1145"/>
      <c r="C285" s="1233" t="s">
        <v>330</v>
      </c>
      <c r="D285" s="1145"/>
      <c r="E285" s="1233" t="s">
        <v>332</v>
      </c>
      <c r="F285" s="1145"/>
      <c r="G285" s="1233" t="s">
        <v>296</v>
      </c>
      <c r="H285" s="1145"/>
      <c r="I285" s="1233" t="s">
        <v>288</v>
      </c>
      <c r="J285" s="1145"/>
      <c r="K285" s="1145"/>
      <c r="L285" s="1233"/>
      <c r="M285" s="1145"/>
      <c r="N285" s="1145"/>
      <c r="O285" s="1233"/>
      <c r="P285" s="1145"/>
      <c r="Q285" s="1233"/>
      <c r="R285" s="1145"/>
      <c r="S285" s="1232" t="s">
        <v>935</v>
      </c>
      <c r="T285" s="1145"/>
      <c r="U285" s="1145"/>
      <c r="V285" s="1145"/>
      <c r="W285" s="1145"/>
      <c r="X285" s="1145"/>
      <c r="Y285" s="1145"/>
      <c r="Z285" s="1145"/>
      <c r="AA285" s="1233" t="s">
        <v>281</v>
      </c>
      <c r="AB285" s="1145"/>
      <c r="AC285" s="1145"/>
      <c r="AD285" s="1145"/>
      <c r="AE285" s="1145"/>
      <c r="AF285" s="1233" t="s">
        <v>282</v>
      </c>
      <c r="AG285" s="1145"/>
      <c r="AH285" s="1145"/>
      <c r="AI285" s="169" t="s">
        <v>68</v>
      </c>
      <c r="AJ285" s="1234" t="s">
        <v>283</v>
      </c>
      <c r="AK285" s="1145"/>
      <c r="AL285" s="1145"/>
      <c r="AM285" s="1145"/>
      <c r="AN285" s="1145"/>
      <c r="AO285" s="1145"/>
      <c r="AP285" s="170">
        <v>300000000</v>
      </c>
      <c r="AQ285" s="170">
        <v>211200000</v>
      </c>
      <c r="AR285" s="170">
        <v>88800000</v>
      </c>
      <c r="AS285" s="171">
        <v>0</v>
      </c>
      <c r="AT285" s="170">
        <v>2690000</v>
      </c>
      <c r="AU285" s="170">
        <v>208510000</v>
      </c>
      <c r="AV285" s="808">
        <v>0</v>
      </c>
      <c r="AW285" s="170">
        <v>2690000</v>
      </c>
      <c r="AX285" s="821">
        <v>0</v>
      </c>
      <c r="AY285" s="171">
        <v>0</v>
      </c>
      <c r="AZ285" s="171">
        <v>0</v>
      </c>
      <c r="BA285" s="171">
        <v>0</v>
      </c>
      <c r="BB285" s="171">
        <v>0</v>
      </c>
    </row>
    <row r="286" spans="1:54" s="340" customFormat="1" x14ac:dyDescent="0.25">
      <c r="A286" s="1258" t="s">
        <v>102</v>
      </c>
      <c r="B286" s="1254"/>
      <c r="C286" s="1258" t="s">
        <v>330</v>
      </c>
      <c r="D286" s="1254"/>
      <c r="E286" s="1258" t="s">
        <v>332</v>
      </c>
      <c r="F286" s="1254"/>
      <c r="G286" s="1258" t="s">
        <v>296</v>
      </c>
      <c r="H286" s="1254"/>
      <c r="I286" s="1258" t="s">
        <v>244</v>
      </c>
      <c r="J286" s="1254"/>
      <c r="K286" s="1254"/>
      <c r="L286" s="1258" t="s">
        <v>244</v>
      </c>
      <c r="M286" s="1254"/>
      <c r="N286" s="1254"/>
      <c r="O286" s="1258" t="s">
        <v>244</v>
      </c>
      <c r="P286" s="1254"/>
      <c r="Q286" s="1258" t="s">
        <v>244</v>
      </c>
      <c r="R286" s="1254"/>
      <c r="S286" s="1257" t="s">
        <v>935</v>
      </c>
      <c r="T286" s="1254"/>
      <c r="U286" s="1254"/>
      <c r="V286" s="1254"/>
      <c r="W286" s="1254"/>
      <c r="X286" s="1254"/>
      <c r="Y286" s="1254"/>
      <c r="Z286" s="1254"/>
      <c r="AA286" s="1258" t="s">
        <v>281</v>
      </c>
      <c r="AB286" s="1254"/>
      <c r="AC286" s="1254"/>
      <c r="AD286" s="1254"/>
      <c r="AE286" s="1254"/>
      <c r="AF286" s="1258" t="s">
        <v>282</v>
      </c>
      <c r="AG286" s="1254"/>
      <c r="AH286" s="1254"/>
      <c r="AI286" s="797" t="s">
        <v>68</v>
      </c>
      <c r="AJ286" s="1259" t="s">
        <v>283</v>
      </c>
      <c r="AK286" s="1254"/>
      <c r="AL286" s="1254"/>
      <c r="AM286" s="1254"/>
      <c r="AN286" s="1254"/>
      <c r="AO286" s="1254"/>
      <c r="AP286" s="798">
        <v>300000000</v>
      </c>
      <c r="AQ286" s="798">
        <v>211200000</v>
      </c>
      <c r="AR286" s="798">
        <v>88800000</v>
      </c>
      <c r="AS286" s="799">
        <v>0</v>
      </c>
      <c r="AT286" s="798">
        <v>2690000</v>
      </c>
      <c r="AU286" s="798">
        <v>208510000</v>
      </c>
      <c r="AV286" s="808">
        <v>0</v>
      </c>
      <c r="AW286" s="798">
        <v>2690000</v>
      </c>
      <c r="AX286" s="821">
        <v>0</v>
      </c>
      <c r="AY286" s="799">
        <v>0</v>
      </c>
      <c r="AZ286" s="799">
        <v>0</v>
      </c>
      <c r="BA286" s="799">
        <v>0</v>
      </c>
      <c r="BB286" s="799">
        <v>0</v>
      </c>
    </row>
    <row r="287" spans="1:54" x14ac:dyDescent="0.25">
      <c r="A287" s="1233" t="s">
        <v>102</v>
      </c>
      <c r="B287" s="1145"/>
      <c r="C287" s="1233" t="s">
        <v>330</v>
      </c>
      <c r="D287" s="1145"/>
      <c r="E287" s="1233" t="s">
        <v>332</v>
      </c>
      <c r="F287" s="1145"/>
      <c r="G287" s="1233" t="s">
        <v>296</v>
      </c>
      <c r="H287" s="1145"/>
      <c r="I287" s="1233" t="s">
        <v>288</v>
      </c>
      <c r="J287" s="1145"/>
      <c r="K287" s="1145"/>
      <c r="L287" s="1233" t="s">
        <v>290</v>
      </c>
      <c r="M287" s="1145"/>
      <c r="N287" s="1145"/>
      <c r="O287" s="1233"/>
      <c r="P287" s="1145"/>
      <c r="Q287" s="1233"/>
      <c r="R287" s="1145"/>
      <c r="S287" s="1232" t="s">
        <v>334</v>
      </c>
      <c r="T287" s="1145"/>
      <c r="U287" s="1145"/>
      <c r="V287" s="1145"/>
      <c r="W287" s="1145"/>
      <c r="X287" s="1145"/>
      <c r="Y287" s="1145"/>
      <c r="Z287" s="1145"/>
      <c r="AA287" s="1233" t="s">
        <v>281</v>
      </c>
      <c r="AB287" s="1145"/>
      <c r="AC287" s="1145"/>
      <c r="AD287" s="1145"/>
      <c r="AE287" s="1145"/>
      <c r="AF287" s="1233" t="s">
        <v>282</v>
      </c>
      <c r="AG287" s="1145"/>
      <c r="AH287" s="1145"/>
      <c r="AI287" s="169" t="s">
        <v>68</v>
      </c>
      <c r="AJ287" s="1234" t="s">
        <v>283</v>
      </c>
      <c r="AK287" s="1145"/>
      <c r="AL287" s="1145"/>
      <c r="AM287" s="1145"/>
      <c r="AN287" s="1145"/>
      <c r="AO287" s="1145"/>
      <c r="AP287" s="170">
        <v>300000000</v>
      </c>
      <c r="AQ287" s="170">
        <v>211200000</v>
      </c>
      <c r="AR287" s="170">
        <v>88800000</v>
      </c>
      <c r="AS287" s="171">
        <v>0</v>
      </c>
      <c r="AT287" s="170">
        <v>2690000</v>
      </c>
      <c r="AU287" s="170">
        <v>208510000</v>
      </c>
      <c r="AV287" s="808">
        <v>0</v>
      </c>
      <c r="AW287" s="170">
        <v>2690000</v>
      </c>
      <c r="AX287" s="821">
        <v>0</v>
      </c>
      <c r="AY287" s="171">
        <v>0</v>
      </c>
      <c r="AZ287" s="171">
        <v>0</v>
      </c>
      <c r="BA287" s="171">
        <v>0</v>
      </c>
      <c r="BB287" s="171">
        <v>0</v>
      </c>
    </row>
    <row r="288" spans="1:54" x14ac:dyDescent="0.25">
      <c r="A288" s="1240" t="s">
        <v>102</v>
      </c>
      <c r="B288" s="1145"/>
      <c r="C288" s="1240" t="s">
        <v>330</v>
      </c>
      <c r="D288" s="1145"/>
      <c r="E288" s="1240" t="s">
        <v>332</v>
      </c>
      <c r="F288" s="1145"/>
      <c r="G288" s="1240" t="s">
        <v>296</v>
      </c>
      <c r="H288" s="1145"/>
      <c r="I288" s="1240" t="s">
        <v>288</v>
      </c>
      <c r="J288" s="1145"/>
      <c r="K288" s="1145"/>
      <c r="L288" s="1240" t="s">
        <v>290</v>
      </c>
      <c r="M288" s="1145"/>
      <c r="N288" s="1145"/>
      <c r="O288" s="1240" t="s">
        <v>287</v>
      </c>
      <c r="P288" s="1145"/>
      <c r="Q288" s="1240"/>
      <c r="R288" s="1145"/>
      <c r="S288" s="1239" t="s">
        <v>340</v>
      </c>
      <c r="T288" s="1145"/>
      <c r="U288" s="1145"/>
      <c r="V288" s="1145"/>
      <c r="W288" s="1145"/>
      <c r="X288" s="1145"/>
      <c r="Y288" s="1145"/>
      <c r="Z288" s="1145"/>
      <c r="AA288" s="1240" t="s">
        <v>281</v>
      </c>
      <c r="AB288" s="1145"/>
      <c r="AC288" s="1145"/>
      <c r="AD288" s="1145"/>
      <c r="AE288" s="1145"/>
      <c r="AF288" s="1240" t="s">
        <v>282</v>
      </c>
      <c r="AG288" s="1145"/>
      <c r="AH288" s="1145"/>
      <c r="AI288" s="172" t="s">
        <v>68</v>
      </c>
      <c r="AJ288" s="1241" t="s">
        <v>283</v>
      </c>
      <c r="AK288" s="1145"/>
      <c r="AL288" s="1145"/>
      <c r="AM288" s="1145"/>
      <c r="AN288" s="1145"/>
      <c r="AO288" s="1145"/>
      <c r="AP288" s="173">
        <v>46500000</v>
      </c>
      <c r="AQ288" s="174">
        <v>0</v>
      </c>
      <c r="AR288" s="173">
        <v>46500000</v>
      </c>
      <c r="AS288" s="174">
        <v>0</v>
      </c>
      <c r="AT288" s="174">
        <v>0</v>
      </c>
      <c r="AU288" s="174">
        <v>0</v>
      </c>
      <c r="AV288" s="810">
        <v>0</v>
      </c>
      <c r="AW288" s="174">
        <v>0</v>
      </c>
      <c r="AX288" s="793">
        <v>0</v>
      </c>
      <c r="AY288" s="174">
        <v>0</v>
      </c>
      <c r="AZ288" s="174">
        <v>0</v>
      </c>
      <c r="BA288" s="174">
        <v>0</v>
      </c>
      <c r="BB288" s="174">
        <v>0</v>
      </c>
    </row>
    <row r="289" spans="1:54" x14ac:dyDescent="0.25">
      <c r="A289" s="1240" t="s">
        <v>102</v>
      </c>
      <c r="B289" s="1145"/>
      <c r="C289" s="1240" t="s">
        <v>330</v>
      </c>
      <c r="D289" s="1145"/>
      <c r="E289" s="1240" t="s">
        <v>332</v>
      </c>
      <c r="F289" s="1145"/>
      <c r="G289" s="1240" t="s">
        <v>296</v>
      </c>
      <c r="H289" s="1145"/>
      <c r="I289" s="1240" t="s">
        <v>288</v>
      </c>
      <c r="J289" s="1145"/>
      <c r="K289" s="1145"/>
      <c r="L289" s="1240" t="s">
        <v>290</v>
      </c>
      <c r="M289" s="1145"/>
      <c r="N289" s="1145"/>
      <c r="O289" s="1240" t="s">
        <v>290</v>
      </c>
      <c r="P289" s="1145"/>
      <c r="Q289" s="1240"/>
      <c r="R289" s="1145"/>
      <c r="S289" s="1239" t="s">
        <v>335</v>
      </c>
      <c r="T289" s="1145"/>
      <c r="U289" s="1145"/>
      <c r="V289" s="1145"/>
      <c r="W289" s="1145"/>
      <c r="X289" s="1145"/>
      <c r="Y289" s="1145"/>
      <c r="Z289" s="1145"/>
      <c r="AA289" s="1240" t="s">
        <v>281</v>
      </c>
      <c r="AB289" s="1145"/>
      <c r="AC289" s="1145"/>
      <c r="AD289" s="1145"/>
      <c r="AE289" s="1145"/>
      <c r="AF289" s="1240" t="s">
        <v>282</v>
      </c>
      <c r="AG289" s="1145"/>
      <c r="AH289" s="1145"/>
      <c r="AI289" s="172" t="s">
        <v>68</v>
      </c>
      <c r="AJ289" s="1241" t="s">
        <v>283</v>
      </c>
      <c r="AK289" s="1145"/>
      <c r="AL289" s="1145"/>
      <c r="AM289" s="1145"/>
      <c r="AN289" s="1145"/>
      <c r="AO289" s="1145"/>
      <c r="AP289" s="173">
        <v>86000000</v>
      </c>
      <c r="AQ289" s="173">
        <v>86000000</v>
      </c>
      <c r="AR289" s="174">
        <v>0</v>
      </c>
      <c r="AS289" s="174">
        <v>0</v>
      </c>
      <c r="AT289" s="174">
        <v>0</v>
      </c>
      <c r="AU289" s="173">
        <v>86000000</v>
      </c>
      <c r="AV289" s="810">
        <v>0</v>
      </c>
      <c r="AW289" s="174">
        <v>0</v>
      </c>
      <c r="AX289" s="793">
        <v>0</v>
      </c>
      <c r="AY289" s="174">
        <v>0</v>
      </c>
      <c r="AZ289" s="174">
        <v>0</v>
      </c>
      <c r="BA289" s="174">
        <v>0</v>
      </c>
      <c r="BB289" s="174">
        <v>0</v>
      </c>
    </row>
    <row r="290" spans="1:54" x14ac:dyDescent="0.25">
      <c r="A290" s="1240" t="s">
        <v>102</v>
      </c>
      <c r="B290" s="1145"/>
      <c r="C290" s="1240" t="s">
        <v>330</v>
      </c>
      <c r="D290" s="1145"/>
      <c r="E290" s="1240" t="s">
        <v>332</v>
      </c>
      <c r="F290" s="1145"/>
      <c r="G290" s="1240" t="s">
        <v>296</v>
      </c>
      <c r="H290" s="1145"/>
      <c r="I290" s="1240" t="s">
        <v>288</v>
      </c>
      <c r="J290" s="1145"/>
      <c r="K290" s="1145"/>
      <c r="L290" s="1240" t="s">
        <v>290</v>
      </c>
      <c r="M290" s="1145"/>
      <c r="N290" s="1145"/>
      <c r="O290" s="1240" t="s">
        <v>297</v>
      </c>
      <c r="P290" s="1145"/>
      <c r="Q290" s="1240"/>
      <c r="R290" s="1145"/>
      <c r="S290" s="1239" t="s">
        <v>336</v>
      </c>
      <c r="T290" s="1145"/>
      <c r="U290" s="1145"/>
      <c r="V290" s="1145"/>
      <c r="W290" s="1145"/>
      <c r="X290" s="1145"/>
      <c r="Y290" s="1145"/>
      <c r="Z290" s="1145"/>
      <c r="AA290" s="1240" t="s">
        <v>281</v>
      </c>
      <c r="AB290" s="1145"/>
      <c r="AC290" s="1145"/>
      <c r="AD290" s="1145"/>
      <c r="AE290" s="1145"/>
      <c r="AF290" s="1240" t="s">
        <v>282</v>
      </c>
      <c r="AG290" s="1145"/>
      <c r="AH290" s="1145"/>
      <c r="AI290" s="172" t="s">
        <v>68</v>
      </c>
      <c r="AJ290" s="1241" t="s">
        <v>283</v>
      </c>
      <c r="AK290" s="1145"/>
      <c r="AL290" s="1145"/>
      <c r="AM290" s="1145"/>
      <c r="AN290" s="1145"/>
      <c r="AO290" s="1145"/>
      <c r="AP290" s="173">
        <v>68860000</v>
      </c>
      <c r="AQ290" s="173">
        <v>68860000</v>
      </c>
      <c r="AR290" s="174">
        <v>0</v>
      </c>
      <c r="AS290" s="174">
        <v>0</v>
      </c>
      <c r="AT290" s="174">
        <v>0</v>
      </c>
      <c r="AU290" s="173">
        <v>68860000</v>
      </c>
      <c r="AV290" s="810">
        <v>0</v>
      </c>
      <c r="AW290" s="174">
        <v>0</v>
      </c>
      <c r="AX290" s="793">
        <v>0</v>
      </c>
      <c r="AY290" s="174">
        <v>0</v>
      </c>
      <c r="AZ290" s="174">
        <v>0</v>
      </c>
      <c r="BA290" s="174">
        <v>0</v>
      </c>
      <c r="BB290" s="174">
        <v>0</v>
      </c>
    </row>
    <row r="291" spans="1:54" x14ac:dyDescent="0.25">
      <c r="A291" s="1240" t="s">
        <v>102</v>
      </c>
      <c r="B291" s="1145"/>
      <c r="C291" s="1240" t="s">
        <v>330</v>
      </c>
      <c r="D291" s="1145"/>
      <c r="E291" s="1240" t="s">
        <v>332</v>
      </c>
      <c r="F291" s="1145"/>
      <c r="G291" s="1240" t="s">
        <v>296</v>
      </c>
      <c r="H291" s="1145"/>
      <c r="I291" s="1240" t="s">
        <v>288</v>
      </c>
      <c r="J291" s="1145"/>
      <c r="K291" s="1145"/>
      <c r="L291" s="1240" t="s">
        <v>290</v>
      </c>
      <c r="M291" s="1145"/>
      <c r="N291" s="1145"/>
      <c r="O291" s="1240" t="s">
        <v>291</v>
      </c>
      <c r="P291" s="1145"/>
      <c r="Q291" s="1240"/>
      <c r="R291" s="1145"/>
      <c r="S291" s="1239" t="s">
        <v>87</v>
      </c>
      <c r="T291" s="1145"/>
      <c r="U291" s="1145"/>
      <c r="V291" s="1145"/>
      <c r="W291" s="1145"/>
      <c r="X291" s="1145"/>
      <c r="Y291" s="1145"/>
      <c r="Z291" s="1145"/>
      <c r="AA291" s="1240" t="s">
        <v>281</v>
      </c>
      <c r="AB291" s="1145"/>
      <c r="AC291" s="1145"/>
      <c r="AD291" s="1145"/>
      <c r="AE291" s="1145"/>
      <c r="AF291" s="1240" t="s">
        <v>282</v>
      </c>
      <c r="AG291" s="1145"/>
      <c r="AH291" s="1145"/>
      <c r="AI291" s="172" t="s">
        <v>68</v>
      </c>
      <c r="AJ291" s="1241" t="s">
        <v>283</v>
      </c>
      <c r="AK291" s="1145"/>
      <c r="AL291" s="1145"/>
      <c r="AM291" s="1145"/>
      <c r="AN291" s="1145"/>
      <c r="AO291" s="1145"/>
      <c r="AP291" s="173">
        <v>56340000</v>
      </c>
      <c r="AQ291" s="173">
        <v>56340000</v>
      </c>
      <c r="AR291" s="174">
        <v>0</v>
      </c>
      <c r="AS291" s="174">
        <v>0</v>
      </c>
      <c r="AT291" s="173">
        <v>2690000</v>
      </c>
      <c r="AU291" s="173">
        <v>53650000</v>
      </c>
      <c r="AV291" s="810">
        <v>0</v>
      </c>
      <c r="AW291" s="173">
        <v>2690000</v>
      </c>
      <c r="AX291" s="793">
        <v>0</v>
      </c>
      <c r="AY291" s="174">
        <v>0</v>
      </c>
      <c r="AZ291" s="174">
        <v>0</v>
      </c>
      <c r="BA291" s="174">
        <v>0</v>
      </c>
      <c r="BB291" s="174">
        <v>0</v>
      </c>
    </row>
    <row r="292" spans="1:54" x14ac:dyDescent="0.25">
      <c r="A292" s="1240" t="s">
        <v>102</v>
      </c>
      <c r="B292" s="1145"/>
      <c r="C292" s="1240" t="s">
        <v>330</v>
      </c>
      <c r="D292" s="1145"/>
      <c r="E292" s="1240" t="s">
        <v>332</v>
      </c>
      <c r="F292" s="1145"/>
      <c r="G292" s="1240" t="s">
        <v>296</v>
      </c>
      <c r="H292" s="1145"/>
      <c r="I292" s="1240" t="s">
        <v>288</v>
      </c>
      <c r="J292" s="1145"/>
      <c r="K292" s="1145"/>
      <c r="L292" s="1240" t="s">
        <v>290</v>
      </c>
      <c r="M292" s="1145"/>
      <c r="N292" s="1145"/>
      <c r="O292" s="1240" t="s">
        <v>300</v>
      </c>
      <c r="P292" s="1145"/>
      <c r="Q292" s="1240"/>
      <c r="R292" s="1145"/>
      <c r="S292" s="1239" t="s">
        <v>337</v>
      </c>
      <c r="T292" s="1145"/>
      <c r="U292" s="1145"/>
      <c r="V292" s="1145"/>
      <c r="W292" s="1145"/>
      <c r="X292" s="1145"/>
      <c r="Y292" s="1145"/>
      <c r="Z292" s="1145"/>
      <c r="AA292" s="1240" t="s">
        <v>281</v>
      </c>
      <c r="AB292" s="1145"/>
      <c r="AC292" s="1145"/>
      <c r="AD292" s="1145"/>
      <c r="AE292" s="1145"/>
      <c r="AF292" s="1240" t="s">
        <v>282</v>
      </c>
      <c r="AG292" s="1145"/>
      <c r="AH292" s="1145"/>
      <c r="AI292" s="172" t="s">
        <v>68</v>
      </c>
      <c r="AJ292" s="1241" t="s">
        <v>283</v>
      </c>
      <c r="AK292" s="1145"/>
      <c r="AL292" s="1145"/>
      <c r="AM292" s="1145"/>
      <c r="AN292" s="1145"/>
      <c r="AO292" s="1145"/>
      <c r="AP292" s="173">
        <v>42300000</v>
      </c>
      <c r="AQ292" s="174">
        <v>0</v>
      </c>
      <c r="AR292" s="173">
        <v>42300000</v>
      </c>
      <c r="AS292" s="174">
        <v>0</v>
      </c>
      <c r="AT292" s="174">
        <v>0</v>
      </c>
      <c r="AU292" s="174">
        <v>0</v>
      </c>
      <c r="AV292" s="810">
        <v>0</v>
      </c>
      <c r="AW292" s="174">
        <v>0</v>
      </c>
      <c r="AX292" s="793">
        <v>0</v>
      </c>
      <c r="AY292" s="174">
        <v>0</v>
      </c>
      <c r="AZ292" s="174">
        <v>0</v>
      </c>
      <c r="BA292" s="174">
        <v>0</v>
      </c>
      <c r="BB292" s="174">
        <v>0</v>
      </c>
    </row>
    <row r="293" spans="1:54" x14ac:dyDescent="0.25">
      <c r="A293" s="1233" t="s">
        <v>102</v>
      </c>
      <c r="B293" s="1145"/>
      <c r="C293" s="1233" t="s">
        <v>330</v>
      </c>
      <c r="D293" s="1145"/>
      <c r="E293" s="1233" t="s">
        <v>332</v>
      </c>
      <c r="F293" s="1145"/>
      <c r="G293" s="1233" t="s">
        <v>298</v>
      </c>
      <c r="H293" s="1145"/>
      <c r="I293" s="1233" t="s">
        <v>288</v>
      </c>
      <c r="J293" s="1145"/>
      <c r="K293" s="1145"/>
      <c r="L293" s="1233"/>
      <c r="M293" s="1145"/>
      <c r="N293" s="1145"/>
      <c r="O293" s="1233"/>
      <c r="P293" s="1145"/>
      <c r="Q293" s="1233"/>
      <c r="R293" s="1145"/>
      <c r="S293" s="1232" t="s">
        <v>895</v>
      </c>
      <c r="T293" s="1145"/>
      <c r="U293" s="1145"/>
      <c r="V293" s="1145"/>
      <c r="W293" s="1145"/>
      <c r="X293" s="1145"/>
      <c r="Y293" s="1145"/>
      <c r="Z293" s="1145"/>
      <c r="AA293" s="1233" t="s">
        <v>281</v>
      </c>
      <c r="AB293" s="1145"/>
      <c r="AC293" s="1145"/>
      <c r="AD293" s="1145"/>
      <c r="AE293" s="1145"/>
      <c r="AF293" s="1233" t="s">
        <v>282</v>
      </c>
      <c r="AG293" s="1145"/>
      <c r="AH293" s="1145"/>
      <c r="AI293" s="169" t="s">
        <v>68</v>
      </c>
      <c r="AJ293" s="1234" t="s">
        <v>283</v>
      </c>
      <c r="AK293" s="1145"/>
      <c r="AL293" s="1145"/>
      <c r="AM293" s="1145"/>
      <c r="AN293" s="1145"/>
      <c r="AO293" s="1145"/>
      <c r="AP293" s="170">
        <v>300000000</v>
      </c>
      <c r="AQ293" s="170">
        <v>10000000</v>
      </c>
      <c r="AR293" s="171">
        <v>0</v>
      </c>
      <c r="AS293" s="171">
        <v>0</v>
      </c>
      <c r="AT293" s="170">
        <v>28279697</v>
      </c>
      <c r="AU293" s="170">
        <v>-18279697</v>
      </c>
      <c r="AV293" s="807">
        <v>20480304</v>
      </c>
      <c r="AW293" s="170">
        <v>7799393</v>
      </c>
      <c r="AX293" s="820">
        <v>18689051</v>
      </c>
      <c r="AY293" s="170">
        <v>1791253</v>
      </c>
      <c r="AZ293" s="170">
        <v>18689051</v>
      </c>
      <c r="BA293" s="171">
        <v>0</v>
      </c>
      <c r="BB293" s="171">
        <v>0</v>
      </c>
    </row>
    <row r="294" spans="1:54" s="340" customFormat="1" x14ac:dyDescent="0.25">
      <c r="A294" s="1258" t="s">
        <v>102</v>
      </c>
      <c r="B294" s="1254"/>
      <c r="C294" s="1258" t="s">
        <v>330</v>
      </c>
      <c r="D294" s="1254"/>
      <c r="E294" s="1258" t="s">
        <v>332</v>
      </c>
      <c r="F294" s="1254"/>
      <c r="G294" s="1258" t="s">
        <v>298</v>
      </c>
      <c r="H294" s="1254"/>
      <c r="I294" s="1258" t="s">
        <v>244</v>
      </c>
      <c r="J294" s="1254"/>
      <c r="K294" s="1254"/>
      <c r="L294" s="1258" t="s">
        <v>244</v>
      </c>
      <c r="M294" s="1254"/>
      <c r="N294" s="1254"/>
      <c r="O294" s="1258" t="s">
        <v>244</v>
      </c>
      <c r="P294" s="1254"/>
      <c r="Q294" s="1258" t="s">
        <v>244</v>
      </c>
      <c r="R294" s="1254"/>
      <c r="S294" s="1257" t="s">
        <v>895</v>
      </c>
      <c r="T294" s="1254"/>
      <c r="U294" s="1254"/>
      <c r="V294" s="1254"/>
      <c r="W294" s="1254"/>
      <c r="X294" s="1254"/>
      <c r="Y294" s="1254"/>
      <c r="Z294" s="1254"/>
      <c r="AA294" s="1258" t="s">
        <v>281</v>
      </c>
      <c r="AB294" s="1254"/>
      <c r="AC294" s="1254"/>
      <c r="AD294" s="1254"/>
      <c r="AE294" s="1254"/>
      <c r="AF294" s="1258" t="s">
        <v>282</v>
      </c>
      <c r="AG294" s="1254"/>
      <c r="AH294" s="1254"/>
      <c r="AI294" s="797" t="s">
        <v>68</v>
      </c>
      <c r="AJ294" s="1259" t="s">
        <v>283</v>
      </c>
      <c r="AK294" s="1254"/>
      <c r="AL294" s="1254"/>
      <c r="AM294" s="1254"/>
      <c r="AN294" s="1254"/>
      <c r="AO294" s="1254"/>
      <c r="AP294" s="798">
        <v>300000000</v>
      </c>
      <c r="AQ294" s="798">
        <v>10000000</v>
      </c>
      <c r="AR294" s="799">
        <v>0</v>
      </c>
      <c r="AS294" s="799">
        <v>0</v>
      </c>
      <c r="AT294" s="798">
        <v>28279697</v>
      </c>
      <c r="AU294" s="798">
        <v>-18279697</v>
      </c>
      <c r="AV294" s="807">
        <v>20480304</v>
      </c>
      <c r="AW294" s="798">
        <v>7799393</v>
      </c>
      <c r="AX294" s="820">
        <v>18689051</v>
      </c>
      <c r="AY294" s="798">
        <v>1791253</v>
      </c>
      <c r="AZ294" s="798">
        <v>18689051</v>
      </c>
      <c r="BA294" s="799">
        <v>0</v>
      </c>
      <c r="BB294" s="799">
        <v>0</v>
      </c>
    </row>
    <row r="295" spans="1:54" x14ac:dyDescent="0.25">
      <c r="A295" s="1233" t="s">
        <v>102</v>
      </c>
      <c r="B295" s="1145"/>
      <c r="C295" s="1233" t="s">
        <v>330</v>
      </c>
      <c r="D295" s="1145"/>
      <c r="E295" s="1233" t="s">
        <v>332</v>
      </c>
      <c r="F295" s="1145"/>
      <c r="G295" s="1233" t="s">
        <v>298</v>
      </c>
      <c r="H295" s="1145"/>
      <c r="I295" s="1233" t="s">
        <v>288</v>
      </c>
      <c r="J295" s="1145"/>
      <c r="K295" s="1145"/>
      <c r="L295" s="1233" t="s">
        <v>290</v>
      </c>
      <c r="M295" s="1145"/>
      <c r="N295" s="1145"/>
      <c r="O295" s="1233"/>
      <c r="P295" s="1145"/>
      <c r="Q295" s="1233"/>
      <c r="R295" s="1145"/>
      <c r="S295" s="1232" t="s">
        <v>334</v>
      </c>
      <c r="T295" s="1145"/>
      <c r="U295" s="1145"/>
      <c r="V295" s="1145"/>
      <c r="W295" s="1145"/>
      <c r="X295" s="1145"/>
      <c r="Y295" s="1145"/>
      <c r="Z295" s="1145"/>
      <c r="AA295" s="1233" t="s">
        <v>281</v>
      </c>
      <c r="AB295" s="1145"/>
      <c r="AC295" s="1145"/>
      <c r="AD295" s="1145"/>
      <c r="AE295" s="1145"/>
      <c r="AF295" s="1233" t="s">
        <v>282</v>
      </c>
      <c r="AG295" s="1145"/>
      <c r="AH295" s="1145"/>
      <c r="AI295" s="169" t="s">
        <v>68</v>
      </c>
      <c r="AJ295" s="1234" t="s">
        <v>283</v>
      </c>
      <c r="AK295" s="1145"/>
      <c r="AL295" s="1145"/>
      <c r="AM295" s="1145"/>
      <c r="AN295" s="1145"/>
      <c r="AO295" s="1145"/>
      <c r="AP295" s="170">
        <v>300000000</v>
      </c>
      <c r="AQ295" s="170">
        <v>10000000</v>
      </c>
      <c r="AR295" s="171">
        <v>0</v>
      </c>
      <c r="AS295" s="171">
        <v>0</v>
      </c>
      <c r="AT295" s="170">
        <v>28279697</v>
      </c>
      <c r="AU295" s="170">
        <v>-18279697</v>
      </c>
      <c r="AV295" s="807">
        <v>20480304</v>
      </c>
      <c r="AW295" s="170">
        <v>7799393</v>
      </c>
      <c r="AX295" s="820">
        <v>18689051</v>
      </c>
      <c r="AY295" s="170">
        <v>1791253</v>
      </c>
      <c r="AZ295" s="170">
        <v>18689051</v>
      </c>
      <c r="BA295" s="171">
        <v>0</v>
      </c>
      <c r="BB295" s="171">
        <v>0</v>
      </c>
    </row>
    <row r="296" spans="1:54" x14ac:dyDescent="0.25">
      <c r="A296" s="1240" t="s">
        <v>102</v>
      </c>
      <c r="B296" s="1145"/>
      <c r="C296" s="1240" t="s">
        <v>330</v>
      </c>
      <c r="D296" s="1145"/>
      <c r="E296" s="1240" t="s">
        <v>332</v>
      </c>
      <c r="F296" s="1145"/>
      <c r="G296" s="1240" t="s">
        <v>298</v>
      </c>
      <c r="H296" s="1145"/>
      <c r="I296" s="1240" t="s">
        <v>288</v>
      </c>
      <c r="J296" s="1145"/>
      <c r="K296" s="1145"/>
      <c r="L296" s="1240" t="s">
        <v>290</v>
      </c>
      <c r="M296" s="1145"/>
      <c r="N296" s="1145"/>
      <c r="O296" s="1240" t="s">
        <v>287</v>
      </c>
      <c r="P296" s="1145"/>
      <c r="Q296" s="1240"/>
      <c r="R296" s="1145"/>
      <c r="S296" s="1239" t="s">
        <v>340</v>
      </c>
      <c r="T296" s="1145"/>
      <c r="U296" s="1145"/>
      <c r="V296" s="1145"/>
      <c r="W296" s="1145"/>
      <c r="X296" s="1145"/>
      <c r="Y296" s="1145"/>
      <c r="Z296" s="1145"/>
      <c r="AA296" s="1240" t="s">
        <v>281</v>
      </c>
      <c r="AB296" s="1145"/>
      <c r="AC296" s="1145"/>
      <c r="AD296" s="1145"/>
      <c r="AE296" s="1145"/>
      <c r="AF296" s="1240" t="s">
        <v>282</v>
      </c>
      <c r="AG296" s="1145"/>
      <c r="AH296" s="1145"/>
      <c r="AI296" s="172" t="s">
        <v>68</v>
      </c>
      <c r="AJ296" s="1241" t="s">
        <v>283</v>
      </c>
      <c r="AK296" s="1145"/>
      <c r="AL296" s="1145"/>
      <c r="AM296" s="1145"/>
      <c r="AN296" s="1145"/>
      <c r="AO296" s="1145"/>
      <c r="AP296" s="173">
        <v>45000000</v>
      </c>
      <c r="AQ296" s="174">
        <v>0</v>
      </c>
      <c r="AR296" s="174">
        <v>0</v>
      </c>
      <c r="AS296" s="174">
        <v>0</v>
      </c>
      <c r="AT296" s="174">
        <v>0</v>
      </c>
      <c r="AU296" s="174">
        <v>0</v>
      </c>
      <c r="AV296" s="810">
        <v>0</v>
      </c>
      <c r="AW296" s="174">
        <v>0</v>
      </c>
      <c r="AX296" s="793">
        <v>0</v>
      </c>
      <c r="AY296" s="174">
        <v>0</v>
      </c>
      <c r="AZ296" s="174">
        <v>0</v>
      </c>
      <c r="BA296" s="174">
        <v>0</v>
      </c>
      <c r="BB296" s="174">
        <v>0</v>
      </c>
    </row>
    <row r="297" spans="1:54" x14ac:dyDescent="0.25">
      <c r="A297" s="1240" t="s">
        <v>102</v>
      </c>
      <c r="B297" s="1145"/>
      <c r="C297" s="1240" t="s">
        <v>330</v>
      </c>
      <c r="D297" s="1145"/>
      <c r="E297" s="1240" t="s">
        <v>332</v>
      </c>
      <c r="F297" s="1145"/>
      <c r="G297" s="1240" t="s">
        <v>298</v>
      </c>
      <c r="H297" s="1145"/>
      <c r="I297" s="1240" t="s">
        <v>288</v>
      </c>
      <c r="J297" s="1145"/>
      <c r="K297" s="1145"/>
      <c r="L297" s="1240" t="s">
        <v>290</v>
      </c>
      <c r="M297" s="1145"/>
      <c r="N297" s="1145"/>
      <c r="O297" s="1240" t="s">
        <v>290</v>
      </c>
      <c r="P297" s="1145"/>
      <c r="Q297" s="1240"/>
      <c r="R297" s="1145"/>
      <c r="S297" s="1239" t="s">
        <v>335</v>
      </c>
      <c r="T297" s="1145"/>
      <c r="U297" s="1145"/>
      <c r="V297" s="1145"/>
      <c r="W297" s="1145"/>
      <c r="X297" s="1145"/>
      <c r="Y297" s="1145"/>
      <c r="Z297" s="1145"/>
      <c r="AA297" s="1240" t="s">
        <v>281</v>
      </c>
      <c r="AB297" s="1145"/>
      <c r="AC297" s="1145"/>
      <c r="AD297" s="1145"/>
      <c r="AE297" s="1145"/>
      <c r="AF297" s="1240" t="s">
        <v>282</v>
      </c>
      <c r="AG297" s="1145"/>
      <c r="AH297" s="1145"/>
      <c r="AI297" s="172" t="s">
        <v>68</v>
      </c>
      <c r="AJ297" s="1241" t="s">
        <v>283</v>
      </c>
      <c r="AK297" s="1145"/>
      <c r="AL297" s="1145"/>
      <c r="AM297" s="1145"/>
      <c r="AN297" s="1145"/>
      <c r="AO297" s="1145"/>
      <c r="AP297" s="173">
        <v>101000000</v>
      </c>
      <c r="AQ297" s="174">
        <v>0</v>
      </c>
      <c r="AR297" s="174">
        <v>0</v>
      </c>
      <c r="AS297" s="174">
        <v>0</v>
      </c>
      <c r="AT297" s="174">
        <v>0</v>
      </c>
      <c r="AU297" s="174">
        <v>0</v>
      </c>
      <c r="AV297" s="810">
        <v>0</v>
      </c>
      <c r="AW297" s="174">
        <v>0</v>
      </c>
      <c r="AX297" s="793">
        <v>0</v>
      </c>
      <c r="AY297" s="174">
        <v>0</v>
      </c>
      <c r="AZ297" s="174">
        <v>0</v>
      </c>
      <c r="BA297" s="174">
        <v>0</v>
      </c>
      <c r="BB297" s="174">
        <v>0</v>
      </c>
    </row>
    <row r="298" spans="1:54" x14ac:dyDescent="0.25">
      <c r="A298" s="1240" t="s">
        <v>102</v>
      </c>
      <c r="B298" s="1145"/>
      <c r="C298" s="1240" t="s">
        <v>330</v>
      </c>
      <c r="D298" s="1145"/>
      <c r="E298" s="1240" t="s">
        <v>332</v>
      </c>
      <c r="F298" s="1145"/>
      <c r="G298" s="1240" t="s">
        <v>298</v>
      </c>
      <c r="H298" s="1145"/>
      <c r="I298" s="1240" t="s">
        <v>288</v>
      </c>
      <c r="J298" s="1145"/>
      <c r="K298" s="1145"/>
      <c r="L298" s="1240" t="s">
        <v>290</v>
      </c>
      <c r="M298" s="1145"/>
      <c r="N298" s="1145"/>
      <c r="O298" s="1240" t="s">
        <v>297</v>
      </c>
      <c r="P298" s="1145"/>
      <c r="Q298" s="1240"/>
      <c r="R298" s="1145"/>
      <c r="S298" s="1239" t="s">
        <v>336</v>
      </c>
      <c r="T298" s="1145"/>
      <c r="U298" s="1145"/>
      <c r="V298" s="1145"/>
      <c r="W298" s="1145"/>
      <c r="X298" s="1145"/>
      <c r="Y298" s="1145"/>
      <c r="Z298" s="1145"/>
      <c r="AA298" s="1240" t="s">
        <v>281</v>
      </c>
      <c r="AB298" s="1145"/>
      <c r="AC298" s="1145"/>
      <c r="AD298" s="1145"/>
      <c r="AE298" s="1145"/>
      <c r="AF298" s="1240" t="s">
        <v>282</v>
      </c>
      <c r="AG298" s="1145"/>
      <c r="AH298" s="1145"/>
      <c r="AI298" s="172" t="s">
        <v>68</v>
      </c>
      <c r="AJ298" s="1241" t="s">
        <v>283</v>
      </c>
      <c r="AK298" s="1145"/>
      <c r="AL298" s="1145"/>
      <c r="AM298" s="1145"/>
      <c r="AN298" s="1145"/>
      <c r="AO298" s="1145"/>
      <c r="AP298" s="173">
        <v>49000000</v>
      </c>
      <c r="AQ298" s="174">
        <v>0</v>
      </c>
      <c r="AR298" s="174">
        <v>0</v>
      </c>
      <c r="AS298" s="174">
        <v>0</v>
      </c>
      <c r="AT298" s="174">
        <v>0</v>
      </c>
      <c r="AU298" s="174">
        <v>0</v>
      </c>
      <c r="AV298" s="810">
        <v>0</v>
      </c>
      <c r="AW298" s="174">
        <v>0</v>
      </c>
      <c r="AX298" s="793">
        <v>0</v>
      </c>
      <c r="AY298" s="174">
        <v>0</v>
      </c>
      <c r="AZ298" s="174">
        <v>0</v>
      </c>
      <c r="BA298" s="174">
        <v>0</v>
      </c>
      <c r="BB298" s="174">
        <v>0</v>
      </c>
    </row>
    <row r="299" spans="1:54" x14ac:dyDescent="0.25">
      <c r="A299" s="1240" t="s">
        <v>102</v>
      </c>
      <c r="B299" s="1145"/>
      <c r="C299" s="1240" t="s">
        <v>330</v>
      </c>
      <c r="D299" s="1145"/>
      <c r="E299" s="1240" t="s">
        <v>332</v>
      </c>
      <c r="F299" s="1145"/>
      <c r="G299" s="1240" t="s">
        <v>298</v>
      </c>
      <c r="H299" s="1145"/>
      <c r="I299" s="1240" t="s">
        <v>288</v>
      </c>
      <c r="J299" s="1145"/>
      <c r="K299" s="1145"/>
      <c r="L299" s="1240" t="s">
        <v>290</v>
      </c>
      <c r="M299" s="1145"/>
      <c r="N299" s="1145"/>
      <c r="O299" s="1240" t="s">
        <v>291</v>
      </c>
      <c r="P299" s="1145"/>
      <c r="Q299" s="1240"/>
      <c r="R299" s="1145"/>
      <c r="S299" s="1239" t="s">
        <v>87</v>
      </c>
      <c r="T299" s="1145"/>
      <c r="U299" s="1145"/>
      <c r="V299" s="1145"/>
      <c r="W299" s="1145"/>
      <c r="X299" s="1145"/>
      <c r="Y299" s="1145"/>
      <c r="Z299" s="1145"/>
      <c r="AA299" s="1240" t="s">
        <v>281</v>
      </c>
      <c r="AB299" s="1145"/>
      <c r="AC299" s="1145"/>
      <c r="AD299" s="1145"/>
      <c r="AE299" s="1145"/>
      <c r="AF299" s="1240" t="s">
        <v>282</v>
      </c>
      <c r="AG299" s="1145"/>
      <c r="AH299" s="1145"/>
      <c r="AI299" s="172" t="s">
        <v>68</v>
      </c>
      <c r="AJ299" s="1241" t="s">
        <v>283</v>
      </c>
      <c r="AK299" s="1145"/>
      <c r="AL299" s="1145"/>
      <c r="AM299" s="1145"/>
      <c r="AN299" s="1145"/>
      <c r="AO299" s="1145"/>
      <c r="AP299" s="173">
        <v>95000000</v>
      </c>
      <c r="AQ299" s="174">
        <v>0</v>
      </c>
      <c r="AR299" s="174">
        <v>0</v>
      </c>
      <c r="AS299" s="174">
        <v>0</v>
      </c>
      <c r="AT299" s="173">
        <v>28279697</v>
      </c>
      <c r="AU299" s="173">
        <v>-28279697</v>
      </c>
      <c r="AV299" s="809">
        <v>20480304</v>
      </c>
      <c r="AW299" s="173">
        <v>7799393</v>
      </c>
      <c r="AX299" s="792">
        <v>18689051</v>
      </c>
      <c r="AY299" s="173">
        <v>1791253</v>
      </c>
      <c r="AZ299" s="173">
        <v>18689051</v>
      </c>
      <c r="BA299" s="174">
        <v>0</v>
      </c>
      <c r="BB299" s="174">
        <v>0</v>
      </c>
    </row>
    <row r="300" spans="1:54" x14ac:dyDescent="0.25">
      <c r="A300" s="1240" t="s">
        <v>102</v>
      </c>
      <c r="B300" s="1145"/>
      <c r="C300" s="1240" t="s">
        <v>330</v>
      </c>
      <c r="D300" s="1145"/>
      <c r="E300" s="1240" t="s">
        <v>332</v>
      </c>
      <c r="F300" s="1145"/>
      <c r="G300" s="1240" t="s">
        <v>298</v>
      </c>
      <c r="H300" s="1145"/>
      <c r="I300" s="1240" t="s">
        <v>288</v>
      </c>
      <c r="J300" s="1145"/>
      <c r="K300" s="1145"/>
      <c r="L300" s="1240" t="s">
        <v>290</v>
      </c>
      <c r="M300" s="1145"/>
      <c r="N300" s="1145"/>
      <c r="O300" s="1240" t="s">
        <v>300</v>
      </c>
      <c r="P300" s="1145"/>
      <c r="Q300" s="1240"/>
      <c r="R300" s="1145"/>
      <c r="S300" s="1239" t="s">
        <v>337</v>
      </c>
      <c r="T300" s="1145"/>
      <c r="U300" s="1145"/>
      <c r="V300" s="1145"/>
      <c r="W300" s="1145"/>
      <c r="X300" s="1145"/>
      <c r="Y300" s="1145"/>
      <c r="Z300" s="1145"/>
      <c r="AA300" s="1240" t="s">
        <v>281</v>
      </c>
      <c r="AB300" s="1145"/>
      <c r="AC300" s="1145"/>
      <c r="AD300" s="1145"/>
      <c r="AE300" s="1145"/>
      <c r="AF300" s="1240" t="s">
        <v>282</v>
      </c>
      <c r="AG300" s="1145"/>
      <c r="AH300" s="1145"/>
      <c r="AI300" s="172" t="s">
        <v>68</v>
      </c>
      <c r="AJ300" s="1241" t="s">
        <v>283</v>
      </c>
      <c r="AK300" s="1145"/>
      <c r="AL300" s="1145"/>
      <c r="AM300" s="1145"/>
      <c r="AN300" s="1145"/>
      <c r="AO300" s="1145"/>
      <c r="AP300" s="173">
        <v>10000000</v>
      </c>
      <c r="AQ300" s="173">
        <v>10000000</v>
      </c>
      <c r="AR300" s="174">
        <v>0</v>
      </c>
      <c r="AS300" s="174">
        <v>0</v>
      </c>
      <c r="AT300" s="174">
        <v>0</v>
      </c>
      <c r="AU300" s="173">
        <v>10000000</v>
      </c>
      <c r="AV300" s="810">
        <v>0</v>
      </c>
      <c r="AW300" s="174">
        <v>0</v>
      </c>
      <c r="AX300" s="793">
        <v>0</v>
      </c>
      <c r="AY300" s="174">
        <v>0</v>
      </c>
      <c r="AZ300" s="174">
        <v>0</v>
      </c>
      <c r="BA300" s="174">
        <v>0</v>
      </c>
      <c r="BB300" s="174">
        <v>0</v>
      </c>
    </row>
    <row r="301" spans="1:54" x14ac:dyDescent="0.25">
      <c r="A301" s="1233" t="s">
        <v>102</v>
      </c>
      <c r="B301" s="1145"/>
      <c r="C301" s="1233" t="s">
        <v>330</v>
      </c>
      <c r="D301" s="1145"/>
      <c r="E301" s="1233" t="s">
        <v>332</v>
      </c>
      <c r="F301" s="1145"/>
      <c r="G301" s="1233" t="s">
        <v>293</v>
      </c>
      <c r="H301" s="1145"/>
      <c r="I301" s="1233" t="s">
        <v>288</v>
      </c>
      <c r="J301" s="1145"/>
      <c r="K301" s="1145"/>
      <c r="L301" s="1233"/>
      <c r="M301" s="1145"/>
      <c r="N301" s="1145"/>
      <c r="O301" s="1233"/>
      <c r="P301" s="1145"/>
      <c r="Q301" s="1233"/>
      <c r="R301" s="1145"/>
      <c r="S301" s="1232" t="s">
        <v>936</v>
      </c>
      <c r="T301" s="1145"/>
      <c r="U301" s="1145"/>
      <c r="V301" s="1145"/>
      <c r="W301" s="1145"/>
      <c r="X301" s="1145"/>
      <c r="Y301" s="1145"/>
      <c r="Z301" s="1145"/>
      <c r="AA301" s="1233" t="s">
        <v>281</v>
      </c>
      <c r="AB301" s="1145"/>
      <c r="AC301" s="1145"/>
      <c r="AD301" s="1145"/>
      <c r="AE301" s="1145"/>
      <c r="AF301" s="1233" t="s">
        <v>282</v>
      </c>
      <c r="AG301" s="1145"/>
      <c r="AH301" s="1145"/>
      <c r="AI301" s="169" t="s">
        <v>68</v>
      </c>
      <c r="AJ301" s="1234" t="s">
        <v>283</v>
      </c>
      <c r="AK301" s="1145"/>
      <c r="AL301" s="1145"/>
      <c r="AM301" s="1145"/>
      <c r="AN301" s="1145"/>
      <c r="AO301" s="1145"/>
      <c r="AP301" s="170">
        <v>350000000</v>
      </c>
      <c r="AQ301" s="170">
        <v>3000000</v>
      </c>
      <c r="AR301" s="170">
        <v>347000000</v>
      </c>
      <c r="AS301" s="171">
        <v>0</v>
      </c>
      <c r="AT301" s="171">
        <v>0</v>
      </c>
      <c r="AU301" s="170">
        <v>3000000</v>
      </c>
      <c r="AV301" s="808">
        <v>0</v>
      </c>
      <c r="AW301" s="171">
        <v>0</v>
      </c>
      <c r="AX301" s="821">
        <v>0</v>
      </c>
      <c r="AY301" s="171">
        <v>0</v>
      </c>
      <c r="AZ301" s="171">
        <v>0</v>
      </c>
      <c r="BA301" s="171">
        <v>0</v>
      </c>
      <c r="BB301" s="171">
        <v>0</v>
      </c>
    </row>
    <row r="302" spans="1:54" s="340" customFormat="1" x14ac:dyDescent="0.25">
      <c r="A302" s="1258" t="s">
        <v>102</v>
      </c>
      <c r="B302" s="1254"/>
      <c r="C302" s="1258" t="s">
        <v>330</v>
      </c>
      <c r="D302" s="1254"/>
      <c r="E302" s="1258" t="s">
        <v>332</v>
      </c>
      <c r="F302" s="1254"/>
      <c r="G302" s="1258" t="s">
        <v>293</v>
      </c>
      <c r="H302" s="1254"/>
      <c r="I302" s="1258" t="s">
        <v>244</v>
      </c>
      <c r="J302" s="1254"/>
      <c r="K302" s="1254"/>
      <c r="L302" s="1258" t="s">
        <v>244</v>
      </c>
      <c r="M302" s="1254"/>
      <c r="N302" s="1254"/>
      <c r="O302" s="1258" t="s">
        <v>244</v>
      </c>
      <c r="P302" s="1254"/>
      <c r="Q302" s="1258" t="s">
        <v>244</v>
      </c>
      <c r="R302" s="1254"/>
      <c r="S302" s="1257" t="s">
        <v>936</v>
      </c>
      <c r="T302" s="1254"/>
      <c r="U302" s="1254"/>
      <c r="V302" s="1254"/>
      <c r="W302" s="1254"/>
      <c r="X302" s="1254"/>
      <c r="Y302" s="1254"/>
      <c r="Z302" s="1254"/>
      <c r="AA302" s="1258" t="s">
        <v>281</v>
      </c>
      <c r="AB302" s="1254"/>
      <c r="AC302" s="1254"/>
      <c r="AD302" s="1254"/>
      <c r="AE302" s="1254"/>
      <c r="AF302" s="1258" t="s">
        <v>282</v>
      </c>
      <c r="AG302" s="1254"/>
      <c r="AH302" s="1254"/>
      <c r="AI302" s="797" t="s">
        <v>68</v>
      </c>
      <c r="AJ302" s="1259" t="s">
        <v>283</v>
      </c>
      <c r="AK302" s="1254"/>
      <c r="AL302" s="1254"/>
      <c r="AM302" s="1254"/>
      <c r="AN302" s="1254"/>
      <c r="AO302" s="1254"/>
      <c r="AP302" s="798">
        <v>350000000</v>
      </c>
      <c r="AQ302" s="798">
        <v>3000000</v>
      </c>
      <c r="AR302" s="798">
        <v>347000000</v>
      </c>
      <c r="AS302" s="799">
        <v>0</v>
      </c>
      <c r="AT302" s="799">
        <v>0</v>
      </c>
      <c r="AU302" s="798">
        <v>3000000</v>
      </c>
      <c r="AV302" s="808">
        <v>0</v>
      </c>
      <c r="AW302" s="799">
        <v>0</v>
      </c>
      <c r="AX302" s="821">
        <v>0</v>
      </c>
      <c r="AY302" s="799">
        <v>0</v>
      </c>
      <c r="AZ302" s="799">
        <v>0</v>
      </c>
      <c r="BA302" s="799">
        <v>0</v>
      </c>
      <c r="BB302" s="799">
        <v>0</v>
      </c>
    </row>
    <row r="303" spans="1:54" x14ac:dyDescent="0.25">
      <c r="A303" s="1233" t="s">
        <v>102</v>
      </c>
      <c r="B303" s="1145"/>
      <c r="C303" s="1233" t="s">
        <v>330</v>
      </c>
      <c r="D303" s="1145"/>
      <c r="E303" s="1233" t="s">
        <v>332</v>
      </c>
      <c r="F303" s="1145"/>
      <c r="G303" s="1233" t="s">
        <v>293</v>
      </c>
      <c r="H303" s="1145"/>
      <c r="I303" s="1233" t="s">
        <v>288</v>
      </c>
      <c r="J303" s="1145"/>
      <c r="K303" s="1145"/>
      <c r="L303" s="1233" t="s">
        <v>290</v>
      </c>
      <c r="M303" s="1145"/>
      <c r="N303" s="1145"/>
      <c r="O303" s="1233"/>
      <c r="P303" s="1145"/>
      <c r="Q303" s="1233"/>
      <c r="R303" s="1145"/>
      <c r="S303" s="1232" t="s">
        <v>334</v>
      </c>
      <c r="T303" s="1145"/>
      <c r="U303" s="1145"/>
      <c r="V303" s="1145"/>
      <c r="W303" s="1145"/>
      <c r="X303" s="1145"/>
      <c r="Y303" s="1145"/>
      <c r="Z303" s="1145"/>
      <c r="AA303" s="1233" t="s">
        <v>281</v>
      </c>
      <c r="AB303" s="1145"/>
      <c r="AC303" s="1145"/>
      <c r="AD303" s="1145"/>
      <c r="AE303" s="1145"/>
      <c r="AF303" s="1233" t="s">
        <v>282</v>
      </c>
      <c r="AG303" s="1145"/>
      <c r="AH303" s="1145"/>
      <c r="AI303" s="169" t="s">
        <v>68</v>
      </c>
      <c r="AJ303" s="1234" t="s">
        <v>283</v>
      </c>
      <c r="AK303" s="1145"/>
      <c r="AL303" s="1145"/>
      <c r="AM303" s="1145"/>
      <c r="AN303" s="1145"/>
      <c r="AO303" s="1145"/>
      <c r="AP303" s="170">
        <v>350000000</v>
      </c>
      <c r="AQ303" s="170">
        <v>3000000</v>
      </c>
      <c r="AR303" s="170">
        <v>347000000</v>
      </c>
      <c r="AS303" s="171">
        <v>0</v>
      </c>
      <c r="AT303" s="171">
        <v>0</v>
      </c>
      <c r="AU303" s="170">
        <v>3000000</v>
      </c>
      <c r="AV303" s="808">
        <v>0</v>
      </c>
      <c r="AW303" s="171">
        <v>0</v>
      </c>
      <c r="AX303" s="821">
        <v>0</v>
      </c>
      <c r="AY303" s="171">
        <v>0</v>
      </c>
      <c r="AZ303" s="171">
        <v>0</v>
      </c>
      <c r="BA303" s="171">
        <v>0</v>
      </c>
      <c r="BB303" s="171">
        <v>0</v>
      </c>
    </row>
    <row r="304" spans="1:54" x14ac:dyDescent="0.25">
      <c r="A304" s="1240" t="s">
        <v>102</v>
      </c>
      <c r="B304" s="1145"/>
      <c r="C304" s="1240" t="s">
        <v>330</v>
      </c>
      <c r="D304" s="1145"/>
      <c r="E304" s="1240" t="s">
        <v>332</v>
      </c>
      <c r="F304" s="1145"/>
      <c r="G304" s="1240" t="s">
        <v>293</v>
      </c>
      <c r="H304" s="1145"/>
      <c r="I304" s="1240" t="s">
        <v>288</v>
      </c>
      <c r="J304" s="1145"/>
      <c r="K304" s="1145"/>
      <c r="L304" s="1240" t="s">
        <v>290</v>
      </c>
      <c r="M304" s="1145"/>
      <c r="N304" s="1145"/>
      <c r="O304" s="1240" t="s">
        <v>287</v>
      </c>
      <c r="P304" s="1145"/>
      <c r="Q304" s="1240"/>
      <c r="R304" s="1145"/>
      <c r="S304" s="1239" t="s">
        <v>340</v>
      </c>
      <c r="T304" s="1145"/>
      <c r="U304" s="1145"/>
      <c r="V304" s="1145"/>
      <c r="W304" s="1145"/>
      <c r="X304" s="1145"/>
      <c r="Y304" s="1145"/>
      <c r="Z304" s="1145"/>
      <c r="AA304" s="1240" t="s">
        <v>281</v>
      </c>
      <c r="AB304" s="1145"/>
      <c r="AC304" s="1145"/>
      <c r="AD304" s="1145"/>
      <c r="AE304" s="1145"/>
      <c r="AF304" s="1240" t="s">
        <v>282</v>
      </c>
      <c r="AG304" s="1145"/>
      <c r="AH304" s="1145"/>
      <c r="AI304" s="172" t="s">
        <v>68</v>
      </c>
      <c r="AJ304" s="1241" t="s">
        <v>283</v>
      </c>
      <c r="AK304" s="1145"/>
      <c r="AL304" s="1145"/>
      <c r="AM304" s="1145"/>
      <c r="AN304" s="1145"/>
      <c r="AO304" s="1145"/>
      <c r="AP304" s="173">
        <v>341000000</v>
      </c>
      <c r="AQ304" s="173">
        <v>3000000</v>
      </c>
      <c r="AR304" s="173">
        <v>338000000</v>
      </c>
      <c r="AS304" s="174">
        <v>0</v>
      </c>
      <c r="AT304" s="174">
        <v>0</v>
      </c>
      <c r="AU304" s="173">
        <v>3000000</v>
      </c>
      <c r="AV304" s="810">
        <v>0</v>
      </c>
      <c r="AW304" s="174">
        <v>0</v>
      </c>
      <c r="AX304" s="793">
        <v>0</v>
      </c>
      <c r="AY304" s="174">
        <v>0</v>
      </c>
      <c r="AZ304" s="174">
        <v>0</v>
      </c>
      <c r="BA304" s="174">
        <v>0</v>
      </c>
      <c r="BB304" s="174">
        <v>0</v>
      </c>
    </row>
    <row r="305" spans="1:54" x14ac:dyDescent="0.25">
      <c r="A305" s="1240" t="s">
        <v>102</v>
      </c>
      <c r="B305" s="1145"/>
      <c r="C305" s="1240" t="s">
        <v>330</v>
      </c>
      <c r="D305" s="1145"/>
      <c r="E305" s="1240" t="s">
        <v>332</v>
      </c>
      <c r="F305" s="1145"/>
      <c r="G305" s="1240" t="s">
        <v>293</v>
      </c>
      <c r="H305" s="1145"/>
      <c r="I305" s="1240" t="s">
        <v>288</v>
      </c>
      <c r="J305" s="1145"/>
      <c r="K305" s="1145"/>
      <c r="L305" s="1240" t="s">
        <v>290</v>
      </c>
      <c r="M305" s="1145"/>
      <c r="N305" s="1145"/>
      <c r="O305" s="1240" t="s">
        <v>290</v>
      </c>
      <c r="P305" s="1145"/>
      <c r="Q305" s="1240"/>
      <c r="R305" s="1145"/>
      <c r="S305" s="1239" t="s">
        <v>335</v>
      </c>
      <c r="T305" s="1145"/>
      <c r="U305" s="1145"/>
      <c r="V305" s="1145"/>
      <c r="W305" s="1145"/>
      <c r="X305" s="1145"/>
      <c r="Y305" s="1145"/>
      <c r="Z305" s="1145"/>
      <c r="AA305" s="1240" t="s">
        <v>281</v>
      </c>
      <c r="AB305" s="1145"/>
      <c r="AC305" s="1145"/>
      <c r="AD305" s="1145"/>
      <c r="AE305" s="1145"/>
      <c r="AF305" s="1240" t="s">
        <v>282</v>
      </c>
      <c r="AG305" s="1145"/>
      <c r="AH305" s="1145"/>
      <c r="AI305" s="172" t="s">
        <v>68</v>
      </c>
      <c r="AJ305" s="1241" t="s">
        <v>283</v>
      </c>
      <c r="AK305" s="1145"/>
      <c r="AL305" s="1145"/>
      <c r="AM305" s="1145"/>
      <c r="AN305" s="1145"/>
      <c r="AO305" s="1145"/>
      <c r="AP305" s="173">
        <v>9000000</v>
      </c>
      <c r="AQ305" s="174">
        <v>0</v>
      </c>
      <c r="AR305" s="173">
        <v>9000000</v>
      </c>
      <c r="AS305" s="174">
        <v>0</v>
      </c>
      <c r="AT305" s="174">
        <v>0</v>
      </c>
      <c r="AU305" s="174">
        <v>0</v>
      </c>
      <c r="AV305" s="810">
        <v>0</v>
      </c>
      <c r="AW305" s="174">
        <v>0</v>
      </c>
      <c r="AX305" s="793">
        <v>0</v>
      </c>
      <c r="AY305" s="174">
        <v>0</v>
      </c>
      <c r="AZ305" s="174">
        <v>0</v>
      </c>
      <c r="BA305" s="174">
        <v>0</v>
      </c>
      <c r="BB305" s="174">
        <v>0</v>
      </c>
    </row>
    <row r="306" spans="1:54" x14ac:dyDescent="0.25">
      <c r="A306" s="1233" t="s">
        <v>102</v>
      </c>
      <c r="B306" s="1145"/>
      <c r="C306" s="1233" t="s">
        <v>345</v>
      </c>
      <c r="D306" s="1145"/>
      <c r="E306" s="1233"/>
      <c r="F306" s="1145"/>
      <c r="G306" s="1233"/>
      <c r="H306" s="1145"/>
      <c r="I306" s="1233"/>
      <c r="J306" s="1145"/>
      <c r="K306" s="1145"/>
      <c r="L306" s="1233"/>
      <c r="M306" s="1145"/>
      <c r="N306" s="1145"/>
      <c r="O306" s="1233"/>
      <c r="P306" s="1145"/>
      <c r="Q306" s="1233"/>
      <c r="R306" s="1145"/>
      <c r="S306" s="1232" t="s">
        <v>346</v>
      </c>
      <c r="T306" s="1145"/>
      <c r="U306" s="1145"/>
      <c r="V306" s="1145"/>
      <c r="W306" s="1145"/>
      <c r="X306" s="1145"/>
      <c r="Y306" s="1145"/>
      <c r="Z306" s="1145"/>
      <c r="AA306" s="1233" t="s">
        <v>281</v>
      </c>
      <c r="AB306" s="1145"/>
      <c r="AC306" s="1145"/>
      <c r="AD306" s="1145"/>
      <c r="AE306" s="1145"/>
      <c r="AF306" s="1233" t="s">
        <v>282</v>
      </c>
      <c r="AG306" s="1145"/>
      <c r="AH306" s="1145"/>
      <c r="AI306" s="169" t="s">
        <v>68</v>
      </c>
      <c r="AJ306" s="1234" t="s">
        <v>283</v>
      </c>
      <c r="AK306" s="1145"/>
      <c r="AL306" s="1145"/>
      <c r="AM306" s="1145"/>
      <c r="AN306" s="1145"/>
      <c r="AO306" s="1145"/>
      <c r="AP306" s="170">
        <v>20545834179</v>
      </c>
      <c r="AQ306" s="170">
        <v>6255861258</v>
      </c>
      <c r="AR306" s="170">
        <v>2921226742</v>
      </c>
      <c r="AS306" s="170">
        <v>-10875414179</v>
      </c>
      <c r="AT306" s="170">
        <v>5776355</v>
      </c>
      <c r="AU306" s="170">
        <v>6250084903</v>
      </c>
      <c r="AV306" s="807">
        <v>14774219</v>
      </c>
      <c r="AW306" s="170">
        <v>-8997864</v>
      </c>
      <c r="AX306" s="820">
        <v>15772329</v>
      </c>
      <c r="AY306" s="170">
        <v>-998110</v>
      </c>
      <c r="AZ306" s="170">
        <v>15772329</v>
      </c>
      <c r="BA306" s="171">
        <v>0</v>
      </c>
      <c r="BB306" s="171">
        <v>0</v>
      </c>
    </row>
    <row r="307" spans="1:54" x14ac:dyDescent="0.25">
      <c r="A307" s="1233" t="s">
        <v>102</v>
      </c>
      <c r="B307" s="1145"/>
      <c r="C307" s="1233" t="s">
        <v>345</v>
      </c>
      <c r="D307" s="1145"/>
      <c r="E307" s="1233"/>
      <c r="F307" s="1145"/>
      <c r="G307" s="1233"/>
      <c r="H307" s="1145"/>
      <c r="I307" s="1233"/>
      <c r="J307" s="1145"/>
      <c r="K307" s="1145"/>
      <c r="L307" s="1233"/>
      <c r="M307" s="1145"/>
      <c r="N307" s="1145"/>
      <c r="O307" s="1233"/>
      <c r="P307" s="1145"/>
      <c r="Q307" s="1233"/>
      <c r="R307" s="1145"/>
      <c r="S307" s="1232" t="s">
        <v>346</v>
      </c>
      <c r="T307" s="1145"/>
      <c r="U307" s="1145"/>
      <c r="V307" s="1145"/>
      <c r="W307" s="1145"/>
      <c r="X307" s="1145"/>
      <c r="Y307" s="1145"/>
      <c r="Z307" s="1145"/>
      <c r="AA307" s="1233" t="s">
        <v>281</v>
      </c>
      <c r="AB307" s="1145"/>
      <c r="AC307" s="1145"/>
      <c r="AD307" s="1145"/>
      <c r="AE307" s="1145"/>
      <c r="AF307" s="1233" t="s">
        <v>282</v>
      </c>
      <c r="AG307" s="1145"/>
      <c r="AH307" s="1145"/>
      <c r="AI307" s="169" t="s">
        <v>311</v>
      </c>
      <c r="AJ307" s="1234" t="s">
        <v>329</v>
      </c>
      <c r="AK307" s="1145"/>
      <c r="AL307" s="1145"/>
      <c r="AM307" s="1145"/>
      <c r="AN307" s="1145"/>
      <c r="AO307" s="1145"/>
      <c r="AP307" s="170">
        <v>9021085821</v>
      </c>
      <c r="AQ307" s="171">
        <v>0</v>
      </c>
      <c r="AR307" s="171">
        <v>0</v>
      </c>
      <c r="AS307" s="170">
        <v>-4021085821</v>
      </c>
      <c r="AT307" s="171">
        <v>0</v>
      </c>
      <c r="AU307" s="171">
        <v>0</v>
      </c>
      <c r="AV307" s="807">
        <v>215738409.41</v>
      </c>
      <c r="AW307" s="170">
        <v>-215738409.41</v>
      </c>
      <c r="AX307" s="820">
        <v>215738409.41</v>
      </c>
      <c r="AY307" s="171">
        <v>0</v>
      </c>
      <c r="AZ307" s="170">
        <v>215738409.41</v>
      </c>
      <c r="BA307" s="171">
        <v>0</v>
      </c>
      <c r="BB307" s="171">
        <v>0</v>
      </c>
    </row>
    <row r="308" spans="1:54" x14ac:dyDescent="0.25">
      <c r="A308" s="1233" t="s">
        <v>102</v>
      </c>
      <c r="B308" s="1145"/>
      <c r="C308" s="1233" t="s">
        <v>345</v>
      </c>
      <c r="D308" s="1145"/>
      <c r="E308" s="1233" t="s">
        <v>332</v>
      </c>
      <c r="F308" s="1145"/>
      <c r="G308" s="1233"/>
      <c r="H308" s="1145"/>
      <c r="I308" s="1233"/>
      <c r="J308" s="1145"/>
      <c r="K308" s="1145"/>
      <c r="L308" s="1233"/>
      <c r="M308" s="1145"/>
      <c r="N308" s="1145"/>
      <c r="O308" s="1233"/>
      <c r="P308" s="1145"/>
      <c r="Q308" s="1233"/>
      <c r="R308" s="1145"/>
      <c r="S308" s="1232" t="s">
        <v>333</v>
      </c>
      <c r="T308" s="1145"/>
      <c r="U308" s="1145"/>
      <c r="V308" s="1145"/>
      <c r="W308" s="1145"/>
      <c r="X308" s="1145"/>
      <c r="Y308" s="1145"/>
      <c r="Z308" s="1145"/>
      <c r="AA308" s="1233" t="s">
        <v>281</v>
      </c>
      <c r="AB308" s="1145"/>
      <c r="AC308" s="1145"/>
      <c r="AD308" s="1145"/>
      <c r="AE308" s="1145"/>
      <c r="AF308" s="1233" t="s">
        <v>282</v>
      </c>
      <c r="AG308" s="1145"/>
      <c r="AH308" s="1145"/>
      <c r="AI308" s="169" t="s">
        <v>68</v>
      </c>
      <c r="AJ308" s="1234" t="s">
        <v>283</v>
      </c>
      <c r="AK308" s="1145"/>
      <c r="AL308" s="1145"/>
      <c r="AM308" s="1145"/>
      <c r="AN308" s="1145"/>
      <c r="AO308" s="1145"/>
      <c r="AP308" s="170">
        <v>20545834179</v>
      </c>
      <c r="AQ308" s="170">
        <v>6255861258</v>
      </c>
      <c r="AR308" s="170">
        <v>2921226742</v>
      </c>
      <c r="AS308" s="170">
        <v>-10875414179</v>
      </c>
      <c r="AT308" s="170">
        <v>5776355</v>
      </c>
      <c r="AU308" s="170">
        <v>6250084903</v>
      </c>
      <c r="AV308" s="807">
        <v>14774219</v>
      </c>
      <c r="AW308" s="170">
        <v>-8997864</v>
      </c>
      <c r="AX308" s="820">
        <v>15772329</v>
      </c>
      <c r="AY308" s="170">
        <v>-998110</v>
      </c>
      <c r="AZ308" s="170">
        <v>15772329</v>
      </c>
      <c r="BA308" s="171">
        <v>0</v>
      </c>
      <c r="BB308" s="171">
        <v>0</v>
      </c>
    </row>
    <row r="309" spans="1:54" x14ac:dyDescent="0.25">
      <c r="A309" s="1233" t="s">
        <v>102</v>
      </c>
      <c r="B309" s="1145"/>
      <c r="C309" s="1233" t="s">
        <v>345</v>
      </c>
      <c r="D309" s="1145"/>
      <c r="E309" s="1233" t="s">
        <v>332</v>
      </c>
      <c r="F309" s="1145"/>
      <c r="G309" s="1233"/>
      <c r="H309" s="1145"/>
      <c r="I309" s="1233"/>
      <c r="J309" s="1145"/>
      <c r="K309" s="1145"/>
      <c r="L309" s="1233"/>
      <c r="M309" s="1145"/>
      <c r="N309" s="1145"/>
      <c r="O309" s="1233"/>
      <c r="P309" s="1145"/>
      <c r="Q309" s="1233"/>
      <c r="R309" s="1145"/>
      <c r="S309" s="1232" t="s">
        <v>333</v>
      </c>
      <c r="T309" s="1145"/>
      <c r="U309" s="1145"/>
      <c r="V309" s="1145"/>
      <c r="W309" s="1145"/>
      <c r="X309" s="1145"/>
      <c r="Y309" s="1145"/>
      <c r="Z309" s="1145"/>
      <c r="AA309" s="1233" t="s">
        <v>281</v>
      </c>
      <c r="AB309" s="1145"/>
      <c r="AC309" s="1145"/>
      <c r="AD309" s="1145"/>
      <c r="AE309" s="1145"/>
      <c r="AF309" s="1233" t="s">
        <v>282</v>
      </c>
      <c r="AG309" s="1145"/>
      <c r="AH309" s="1145"/>
      <c r="AI309" s="169" t="s">
        <v>311</v>
      </c>
      <c r="AJ309" s="1234" t="s">
        <v>329</v>
      </c>
      <c r="AK309" s="1145"/>
      <c r="AL309" s="1145"/>
      <c r="AM309" s="1145"/>
      <c r="AN309" s="1145"/>
      <c r="AO309" s="1145"/>
      <c r="AP309" s="170">
        <v>9021085821</v>
      </c>
      <c r="AQ309" s="171">
        <v>0</v>
      </c>
      <c r="AR309" s="171">
        <v>0</v>
      </c>
      <c r="AS309" s="170">
        <v>-4021085821</v>
      </c>
      <c r="AT309" s="171">
        <v>0</v>
      </c>
      <c r="AU309" s="171">
        <v>0</v>
      </c>
      <c r="AV309" s="807">
        <v>215738409.41</v>
      </c>
      <c r="AW309" s="170">
        <v>-215738409.41</v>
      </c>
      <c r="AX309" s="820">
        <v>215738409.41</v>
      </c>
      <c r="AY309" s="171">
        <v>0</v>
      </c>
      <c r="AZ309" s="170">
        <v>215738409.41</v>
      </c>
      <c r="BA309" s="171">
        <v>0</v>
      </c>
      <c r="BB309" s="171">
        <v>0</v>
      </c>
    </row>
    <row r="310" spans="1:54" s="340" customFormat="1" x14ac:dyDescent="0.25">
      <c r="A310" s="1255" t="s">
        <v>102</v>
      </c>
      <c r="B310" s="1254"/>
      <c r="C310" s="1255" t="s">
        <v>345</v>
      </c>
      <c r="D310" s="1254"/>
      <c r="E310" s="1255" t="s">
        <v>332</v>
      </c>
      <c r="F310" s="1254"/>
      <c r="G310" s="1255" t="s">
        <v>287</v>
      </c>
      <c r="H310" s="1254"/>
      <c r="I310" s="1255"/>
      <c r="J310" s="1254"/>
      <c r="K310" s="1254"/>
      <c r="L310" s="1255"/>
      <c r="M310" s="1254"/>
      <c r="N310" s="1254"/>
      <c r="O310" s="1255"/>
      <c r="P310" s="1254"/>
      <c r="Q310" s="1255"/>
      <c r="R310" s="1254"/>
      <c r="S310" s="1253" t="s">
        <v>188</v>
      </c>
      <c r="T310" s="1254"/>
      <c r="U310" s="1254"/>
      <c r="V310" s="1254"/>
      <c r="W310" s="1254"/>
      <c r="X310" s="1254"/>
      <c r="Y310" s="1254"/>
      <c r="Z310" s="1254"/>
      <c r="AA310" s="1255" t="s">
        <v>281</v>
      </c>
      <c r="AB310" s="1254"/>
      <c r="AC310" s="1254"/>
      <c r="AD310" s="1254"/>
      <c r="AE310" s="1254"/>
      <c r="AF310" s="1255" t="s">
        <v>282</v>
      </c>
      <c r="AG310" s="1254"/>
      <c r="AH310" s="1254"/>
      <c r="AI310" s="794" t="s">
        <v>68</v>
      </c>
      <c r="AJ310" s="1256" t="s">
        <v>283</v>
      </c>
      <c r="AK310" s="1254"/>
      <c r="AL310" s="1254"/>
      <c r="AM310" s="1254"/>
      <c r="AN310" s="1254"/>
      <c r="AO310" s="1254"/>
      <c r="AP310" s="795">
        <v>10875414179</v>
      </c>
      <c r="AQ310" s="796">
        <v>0</v>
      </c>
      <c r="AR310" s="796">
        <v>0</v>
      </c>
      <c r="AS310" s="795">
        <v>-10875414179</v>
      </c>
      <c r="AT310" s="796">
        <v>0</v>
      </c>
      <c r="AU310" s="796">
        <v>0</v>
      </c>
      <c r="AV310" s="810">
        <v>0</v>
      </c>
      <c r="AW310" s="796">
        <v>0</v>
      </c>
      <c r="AX310" s="793">
        <v>0</v>
      </c>
      <c r="AY310" s="796">
        <v>0</v>
      </c>
      <c r="AZ310" s="796">
        <v>0</v>
      </c>
      <c r="BA310" s="796">
        <v>0</v>
      </c>
      <c r="BB310" s="796">
        <v>0</v>
      </c>
    </row>
    <row r="311" spans="1:54" s="340" customFormat="1" x14ac:dyDescent="0.25">
      <c r="A311" s="1255" t="s">
        <v>102</v>
      </c>
      <c r="B311" s="1254"/>
      <c r="C311" s="1255" t="s">
        <v>345</v>
      </c>
      <c r="D311" s="1254"/>
      <c r="E311" s="1255" t="s">
        <v>332</v>
      </c>
      <c r="F311" s="1254"/>
      <c r="G311" s="1255" t="s">
        <v>287</v>
      </c>
      <c r="H311" s="1254"/>
      <c r="I311" s="1255"/>
      <c r="J311" s="1254"/>
      <c r="K311" s="1254"/>
      <c r="L311" s="1255"/>
      <c r="M311" s="1254"/>
      <c r="N311" s="1254"/>
      <c r="O311" s="1255"/>
      <c r="P311" s="1254"/>
      <c r="Q311" s="1255"/>
      <c r="R311" s="1254"/>
      <c r="S311" s="1253" t="s">
        <v>188</v>
      </c>
      <c r="T311" s="1254"/>
      <c r="U311" s="1254"/>
      <c r="V311" s="1254"/>
      <c r="W311" s="1254"/>
      <c r="X311" s="1254"/>
      <c r="Y311" s="1254"/>
      <c r="Z311" s="1254"/>
      <c r="AA311" s="1255" t="s">
        <v>281</v>
      </c>
      <c r="AB311" s="1254"/>
      <c r="AC311" s="1254"/>
      <c r="AD311" s="1254"/>
      <c r="AE311" s="1254"/>
      <c r="AF311" s="1255" t="s">
        <v>282</v>
      </c>
      <c r="AG311" s="1254"/>
      <c r="AH311" s="1254"/>
      <c r="AI311" s="794" t="s">
        <v>311</v>
      </c>
      <c r="AJ311" s="1256" t="s">
        <v>329</v>
      </c>
      <c r="AK311" s="1254"/>
      <c r="AL311" s="1254"/>
      <c r="AM311" s="1254"/>
      <c r="AN311" s="1254"/>
      <c r="AO311" s="1254"/>
      <c r="AP311" s="795">
        <v>9021085821</v>
      </c>
      <c r="AQ311" s="796">
        <v>0</v>
      </c>
      <c r="AR311" s="796">
        <v>0</v>
      </c>
      <c r="AS311" s="795">
        <v>-4021085821</v>
      </c>
      <c r="AT311" s="796">
        <v>0</v>
      </c>
      <c r="AU311" s="796">
        <v>0</v>
      </c>
      <c r="AV311" s="809">
        <v>215738409.41</v>
      </c>
      <c r="AW311" s="795">
        <v>-215738409.41</v>
      </c>
      <c r="AX311" s="792">
        <v>215738409.41</v>
      </c>
      <c r="AY311" s="796">
        <v>0</v>
      </c>
      <c r="AZ311" s="795">
        <v>215738409.41</v>
      </c>
      <c r="BA311" s="796">
        <v>0</v>
      </c>
      <c r="BB311" s="796">
        <v>0</v>
      </c>
    </row>
    <row r="312" spans="1:54" x14ac:dyDescent="0.25">
      <c r="A312" s="1233" t="s">
        <v>102</v>
      </c>
      <c r="B312" s="1145"/>
      <c r="C312" s="1233" t="s">
        <v>345</v>
      </c>
      <c r="D312" s="1145"/>
      <c r="E312" s="1233" t="s">
        <v>332</v>
      </c>
      <c r="F312" s="1145"/>
      <c r="G312" s="1233" t="s">
        <v>290</v>
      </c>
      <c r="H312" s="1145"/>
      <c r="I312" s="1233" t="s">
        <v>288</v>
      </c>
      <c r="J312" s="1145"/>
      <c r="K312" s="1145"/>
      <c r="L312" s="1233" t="s">
        <v>244</v>
      </c>
      <c r="M312" s="1145"/>
      <c r="N312" s="1145"/>
      <c r="O312" s="1233" t="s">
        <v>244</v>
      </c>
      <c r="P312" s="1145"/>
      <c r="Q312" s="1233" t="s">
        <v>244</v>
      </c>
      <c r="R312" s="1145"/>
      <c r="S312" s="1232" t="s">
        <v>655</v>
      </c>
      <c r="T312" s="1145"/>
      <c r="U312" s="1145"/>
      <c r="V312" s="1145"/>
      <c r="W312" s="1145"/>
      <c r="X312" s="1145"/>
      <c r="Y312" s="1145"/>
      <c r="Z312" s="1145"/>
      <c r="AA312" s="1233" t="s">
        <v>281</v>
      </c>
      <c r="AB312" s="1145"/>
      <c r="AC312" s="1145"/>
      <c r="AD312" s="1145"/>
      <c r="AE312" s="1145"/>
      <c r="AF312" s="1233" t="s">
        <v>282</v>
      </c>
      <c r="AG312" s="1145"/>
      <c r="AH312" s="1145"/>
      <c r="AI312" s="169" t="s">
        <v>68</v>
      </c>
      <c r="AJ312" s="1234" t="s">
        <v>283</v>
      </c>
      <c r="AK312" s="1145"/>
      <c r="AL312" s="1145"/>
      <c r="AM312" s="1145"/>
      <c r="AN312" s="1145"/>
      <c r="AO312" s="1145"/>
      <c r="AP312" s="170">
        <v>7720420000</v>
      </c>
      <c r="AQ312" s="170">
        <v>4909361258</v>
      </c>
      <c r="AR312" s="170">
        <v>2811058742</v>
      </c>
      <c r="AS312" s="171">
        <v>0</v>
      </c>
      <c r="AT312" s="171">
        <v>0</v>
      </c>
      <c r="AU312" s="170">
        <v>4909361258</v>
      </c>
      <c r="AV312" s="808">
        <v>0</v>
      </c>
      <c r="AW312" s="171">
        <v>0</v>
      </c>
      <c r="AX312" s="821">
        <v>0</v>
      </c>
      <c r="AY312" s="171">
        <v>0</v>
      </c>
      <c r="AZ312" s="171">
        <v>0</v>
      </c>
      <c r="BA312" s="171">
        <v>0</v>
      </c>
      <c r="BB312" s="171">
        <v>0</v>
      </c>
    </row>
    <row r="313" spans="1:54" s="340" customFormat="1" x14ac:dyDescent="0.25">
      <c r="A313" s="1255" t="s">
        <v>102</v>
      </c>
      <c r="B313" s="1254"/>
      <c r="C313" s="1255" t="s">
        <v>345</v>
      </c>
      <c r="D313" s="1254"/>
      <c r="E313" s="1255" t="s">
        <v>332</v>
      </c>
      <c r="F313" s="1254"/>
      <c r="G313" s="1255" t="s">
        <v>290</v>
      </c>
      <c r="H313" s="1254"/>
      <c r="I313" s="1255" t="s">
        <v>244</v>
      </c>
      <c r="J313" s="1254"/>
      <c r="K313" s="1254"/>
      <c r="L313" s="1255" t="s">
        <v>244</v>
      </c>
      <c r="M313" s="1254"/>
      <c r="N313" s="1254"/>
      <c r="O313" s="1255" t="s">
        <v>244</v>
      </c>
      <c r="P313" s="1254"/>
      <c r="Q313" s="1255" t="s">
        <v>244</v>
      </c>
      <c r="R313" s="1254"/>
      <c r="S313" s="1253" t="s">
        <v>655</v>
      </c>
      <c r="T313" s="1254"/>
      <c r="U313" s="1254"/>
      <c r="V313" s="1254"/>
      <c r="W313" s="1254"/>
      <c r="X313" s="1254"/>
      <c r="Y313" s="1254"/>
      <c r="Z313" s="1254"/>
      <c r="AA313" s="1255" t="s">
        <v>281</v>
      </c>
      <c r="AB313" s="1254"/>
      <c r="AC313" s="1254"/>
      <c r="AD313" s="1254"/>
      <c r="AE313" s="1254"/>
      <c r="AF313" s="1255" t="s">
        <v>282</v>
      </c>
      <c r="AG313" s="1254"/>
      <c r="AH313" s="1254"/>
      <c r="AI313" s="794" t="s">
        <v>68</v>
      </c>
      <c r="AJ313" s="1256" t="s">
        <v>283</v>
      </c>
      <c r="AK313" s="1254"/>
      <c r="AL313" s="1254"/>
      <c r="AM313" s="1254"/>
      <c r="AN313" s="1254"/>
      <c r="AO313" s="1254"/>
      <c r="AP313" s="795">
        <v>7720420000</v>
      </c>
      <c r="AQ313" s="795">
        <v>4909361258</v>
      </c>
      <c r="AR313" s="795">
        <v>2811058742</v>
      </c>
      <c r="AS313" s="796">
        <v>0</v>
      </c>
      <c r="AT313" s="796">
        <v>0</v>
      </c>
      <c r="AU313" s="795">
        <v>4909361258</v>
      </c>
      <c r="AV313" s="810">
        <v>0</v>
      </c>
      <c r="AW313" s="796">
        <v>0</v>
      </c>
      <c r="AX313" s="793">
        <v>0</v>
      </c>
      <c r="AY313" s="796">
        <v>0</v>
      </c>
      <c r="AZ313" s="796">
        <v>0</v>
      </c>
      <c r="BA313" s="796">
        <v>0</v>
      </c>
      <c r="BB313" s="796">
        <v>0</v>
      </c>
    </row>
    <row r="314" spans="1:54" x14ac:dyDescent="0.25">
      <c r="A314" s="1233" t="s">
        <v>102</v>
      </c>
      <c r="B314" s="1145"/>
      <c r="C314" s="1233" t="s">
        <v>345</v>
      </c>
      <c r="D314" s="1145"/>
      <c r="E314" s="1233" t="s">
        <v>332</v>
      </c>
      <c r="F314" s="1145"/>
      <c r="G314" s="1233" t="s">
        <v>290</v>
      </c>
      <c r="H314" s="1145"/>
      <c r="I314" s="1233" t="s">
        <v>288</v>
      </c>
      <c r="J314" s="1145"/>
      <c r="K314" s="1145"/>
      <c r="L314" s="1233" t="s">
        <v>290</v>
      </c>
      <c r="M314" s="1145"/>
      <c r="N314" s="1145"/>
      <c r="O314" s="1233" t="s">
        <v>244</v>
      </c>
      <c r="P314" s="1145"/>
      <c r="Q314" s="1233" t="s">
        <v>244</v>
      </c>
      <c r="R314" s="1145"/>
      <c r="S314" s="1232" t="s">
        <v>409</v>
      </c>
      <c r="T314" s="1145"/>
      <c r="U314" s="1145"/>
      <c r="V314" s="1145"/>
      <c r="W314" s="1145"/>
      <c r="X314" s="1145"/>
      <c r="Y314" s="1145"/>
      <c r="Z314" s="1145"/>
      <c r="AA314" s="1233" t="s">
        <v>281</v>
      </c>
      <c r="AB314" s="1145"/>
      <c r="AC314" s="1145"/>
      <c r="AD314" s="1145"/>
      <c r="AE314" s="1145"/>
      <c r="AF314" s="1233" t="s">
        <v>282</v>
      </c>
      <c r="AG314" s="1145"/>
      <c r="AH314" s="1145"/>
      <c r="AI314" s="169" t="s">
        <v>68</v>
      </c>
      <c r="AJ314" s="1234" t="s">
        <v>283</v>
      </c>
      <c r="AK314" s="1145"/>
      <c r="AL314" s="1145"/>
      <c r="AM314" s="1145"/>
      <c r="AN314" s="1145"/>
      <c r="AO314" s="1145"/>
      <c r="AP314" s="170">
        <v>323920000</v>
      </c>
      <c r="AQ314" s="170">
        <v>323920000</v>
      </c>
      <c r="AR314" s="171">
        <v>0</v>
      </c>
      <c r="AS314" s="171">
        <v>0</v>
      </c>
      <c r="AT314" s="171">
        <v>0</v>
      </c>
      <c r="AU314" s="170">
        <v>323920000</v>
      </c>
      <c r="AV314" s="808">
        <v>0</v>
      </c>
      <c r="AW314" s="171">
        <v>0</v>
      </c>
      <c r="AX314" s="821">
        <v>0</v>
      </c>
      <c r="AY314" s="171">
        <v>0</v>
      </c>
      <c r="AZ314" s="171">
        <v>0</v>
      </c>
      <c r="BA314" s="171">
        <v>0</v>
      </c>
      <c r="BB314" s="171">
        <v>0</v>
      </c>
    </row>
    <row r="315" spans="1:54" x14ac:dyDescent="0.25">
      <c r="A315" s="1240" t="s">
        <v>102</v>
      </c>
      <c r="B315" s="1145"/>
      <c r="C315" s="1240" t="s">
        <v>345</v>
      </c>
      <c r="D315" s="1145"/>
      <c r="E315" s="1240" t="s">
        <v>332</v>
      </c>
      <c r="F315" s="1145"/>
      <c r="G315" s="1240" t="s">
        <v>290</v>
      </c>
      <c r="H315" s="1145"/>
      <c r="I315" s="1240" t="s">
        <v>288</v>
      </c>
      <c r="J315" s="1145"/>
      <c r="K315" s="1145"/>
      <c r="L315" s="1240" t="s">
        <v>290</v>
      </c>
      <c r="M315" s="1145"/>
      <c r="N315" s="1145"/>
      <c r="O315" s="1240" t="s">
        <v>311</v>
      </c>
      <c r="P315" s="1145"/>
      <c r="Q315" s="1240" t="s">
        <v>244</v>
      </c>
      <c r="R315" s="1145"/>
      <c r="S315" s="1239" t="s">
        <v>896</v>
      </c>
      <c r="T315" s="1145"/>
      <c r="U315" s="1145"/>
      <c r="V315" s="1145"/>
      <c r="W315" s="1145"/>
      <c r="X315" s="1145"/>
      <c r="Y315" s="1145"/>
      <c r="Z315" s="1145"/>
      <c r="AA315" s="1240" t="s">
        <v>281</v>
      </c>
      <c r="AB315" s="1145"/>
      <c r="AC315" s="1145"/>
      <c r="AD315" s="1145"/>
      <c r="AE315" s="1145"/>
      <c r="AF315" s="1240" t="s">
        <v>282</v>
      </c>
      <c r="AG315" s="1145"/>
      <c r="AH315" s="1145"/>
      <c r="AI315" s="172" t="s">
        <v>68</v>
      </c>
      <c r="AJ315" s="1241" t="s">
        <v>283</v>
      </c>
      <c r="AK315" s="1145"/>
      <c r="AL315" s="1145"/>
      <c r="AM315" s="1145"/>
      <c r="AN315" s="1145"/>
      <c r="AO315" s="1145"/>
      <c r="AP315" s="173">
        <v>323920000</v>
      </c>
      <c r="AQ315" s="173">
        <v>323920000</v>
      </c>
      <c r="AR315" s="174">
        <v>0</v>
      </c>
      <c r="AS315" s="174">
        <v>0</v>
      </c>
      <c r="AT315" s="174">
        <v>0</v>
      </c>
      <c r="AU315" s="173">
        <v>323920000</v>
      </c>
      <c r="AV315" s="810">
        <v>0</v>
      </c>
      <c r="AW315" s="174">
        <v>0</v>
      </c>
      <c r="AX315" s="793">
        <v>0</v>
      </c>
      <c r="AY315" s="174">
        <v>0</v>
      </c>
      <c r="AZ315" s="174">
        <v>0</v>
      </c>
      <c r="BA315" s="174">
        <v>0</v>
      </c>
      <c r="BB315" s="174">
        <v>0</v>
      </c>
    </row>
    <row r="316" spans="1:54" x14ac:dyDescent="0.25">
      <c r="A316" s="1233" t="s">
        <v>102</v>
      </c>
      <c r="B316" s="1145"/>
      <c r="C316" s="1233" t="s">
        <v>345</v>
      </c>
      <c r="D316" s="1145"/>
      <c r="E316" s="1233" t="s">
        <v>332</v>
      </c>
      <c r="F316" s="1145"/>
      <c r="G316" s="1233" t="s">
        <v>290</v>
      </c>
      <c r="H316" s="1145"/>
      <c r="I316" s="1233" t="s">
        <v>288</v>
      </c>
      <c r="J316" s="1145"/>
      <c r="K316" s="1145"/>
      <c r="L316" s="1233" t="s">
        <v>297</v>
      </c>
      <c r="M316" s="1145"/>
      <c r="N316" s="1145"/>
      <c r="O316" s="1233" t="s">
        <v>244</v>
      </c>
      <c r="P316" s="1145"/>
      <c r="Q316" s="1233" t="s">
        <v>244</v>
      </c>
      <c r="R316" s="1145"/>
      <c r="S316" s="1232" t="s">
        <v>893</v>
      </c>
      <c r="T316" s="1145"/>
      <c r="U316" s="1145"/>
      <c r="V316" s="1145"/>
      <c r="W316" s="1145"/>
      <c r="X316" s="1145"/>
      <c r="Y316" s="1145"/>
      <c r="Z316" s="1145"/>
      <c r="AA316" s="1233" t="s">
        <v>281</v>
      </c>
      <c r="AB316" s="1145"/>
      <c r="AC316" s="1145"/>
      <c r="AD316" s="1145"/>
      <c r="AE316" s="1145"/>
      <c r="AF316" s="1233" t="s">
        <v>282</v>
      </c>
      <c r="AG316" s="1145"/>
      <c r="AH316" s="1145"/>
      <c r="AI316" s="169" t="s">
        <v>68</v>
      </c>
      <c r="AJ316" s="1234" t="s">
        <v>283</v>
      </c>
      <c r="AK316" s="1145"/>
      <c r="AL316" s="1145"/>
      <c r="AM316" s="1145"/>
      <c r="AN316" s="1145"/>
      <c r="AO316" s="1145"/>
      <c r="AP316" s="170">
        <v>7396500000</v>
      </c>
      <c r="AQ316" s="170">
        <v>4585441258</v>
      </c>
      <c r="AR316" s="170">
        <v>2811058742</v>
      </c>
      <c r="AS316" s="171">
        <v>0</v>
      </c>
      <c r="AT316" s="171">
        <v>0</v>
      </c>
      <c r="AU316" s="170">
        <v>4585441258</v>
      </c>
      <c r="AV316" s="808">
        <v>0</v>
      </c>
      <c r="AW316" s="171">
        <v>0</v>
      </c>
      <c r="AX316" s="821">
        <v>0</v>
      </c>
      <c r="AY316" s="171">
        <v>0</v>
      </c>
      <c r="AZ316" s="171">
        <v>0</v>
      </c>
      <c r="BA316" s="171">
        <v>0</v>
      </c>
      <c r="BB316" s="171">
        <v>0</v>
      </c>
    </row>
    <row r="317" spans="1:54" x14ac:dyDescent="0.25">
      <c r="A317" s="1240" t="s">
        <v>102</v>
      </c>
      <c r="B317" s="1145"/>
      <c r="C317" s="1240" t="s">
        <v>345</v>
      </c>
      <c r="D317" s="1145"/>
      <c r="E317" s="1240" t="s">
        <v>332</v>
      </c>
      <c r="F317" s="1145"/>
      <c r="G317" s="1240" t="s">
        <v>290</v>
      </c>
      <c r="H317" s="1145"/>
      <c r="I317" s="1240" t="s">
        <v>288</v>
      </c>
      <c r="J317" s="1145"/>
      <c r="K317" s="1145"/>
      <c r="L317" s="1240" t="s">
        <v>297</v>
      </c>
      <c r="M317" s="1145"/>
      <c r="N317" s="1145"/>
      <c r="O317" s="1240" t="s">
        <v>83</v>
      </c>
      <c r="P317" s="1145"/>
      <c r="Q317" s="1240" t="s">
        <v>244</v>
      </c>
      <c r="R317" s="1145"/>
      <c r="S317" s="1239" t="s">
        <v>338</v>
      </c>
      <c r="T317" s="1145"/>
      <c r="U317" s="1145"/>
      <c r="V317" s="1145"/>
      <c r="W317" s="1145"/>
      <c r="X317" s="1145"/>
      <c r="Y317" s="1145"/>
      <c r="Z317" s="1145"/>
      <c r="AA317" s="1240" t="s">
        <v>281</v>
      </c>
      <c r="AB317" s="1145"/>
      <c r="AC317" s="1145"/>
      <c r="AD317" s="1145"/>
      <c r="AE317" s="1145"/>
      <c r="AF317" s="1240" t="s">
        <v>282</v>
      </c>
      <c r="AG317" s="1145"/>
      <c r="AH317" s="1145"/>
      <c r="AI317" s="172" t="s">
        <v>68</v>
      </c>
      <c r="AJ317" s="1241" t="s">
        <v>283</v>
      </c>
      <c r="AK317" s="1145"/>
      <c r="AL317" s="1145"/>
      <c r="AM317" s="1145"/>
      <c r="AN317" s="1145"/>
      <c r="AO317" s="1145"/>
      <c r="AP317" s="173">
        <v>4885992000</v>
      </c>
      <c r="AQ317" s="173">
        <v>3700391258</v>
      </c>
      <c r="AR317" s="173">
        <v>1185600742</v>
      </c>
      <c r="AS317" s="174">
        <v>0</v>
      </c>
      <c r="AT317" s="174">
        <v>0</v>
      </c>
      <c r="AU317" s="173">
        <v>3700391258</v>
      </c>
      <c r="AV317" s="810">
        <v>0</v>
      </c>
      <c r="AW317" s="174">
        <v>0</v>
      </c>
      <c r="AX317" s="793">
        <v>0</v>
      </c>
      <c r="AY317" s="174">
        <v>0</v>
      </c>
      <c r="AZ317" s="174">
        <v>0</v>
      </c>
      <c r="BA317" s="174">
        <v>0</v>
      </c>
      <c r="BB317" s="174">
        <v>0</v>
      </c>
    </row>
    <row r="318" spans="1:54" x14ac:dyDescent="0.25">
      <c r="A318" s="1240" t="s">
        <v>102</v>
      </c>
      <c r="B318" s="1145"/>
      <c r="C318" s="1240" t="s">
        <v>345</v>
      </c>
      <c r="D318" s="1145"/>
      <c r="E318" s="1240" t="s">
        <v>332</v>
      </c>
      <c r="F318" s="1145"/>
      <c r="G318" s="1240" t="s">
        <v>290</v>
      </c>
      <c r="H318" s="1145"/>
      <c r="I318" s="1240" t="s">
        <v>288</v>
      </c>
      <c r="J318" s="1145"/>
      <c r="K318" s="1145"/>
      <c r="L318" s="1240" t="s">
        <v>297</v>
      </c>
      <c r="M318" s="1145"/>
      <c r="N318" s="1145"/>
      <c r="O318" s="1240" t="s">
        <v>311</v>
      </c>
      <c r="P318" s="1145"/>
      <c r="Q318" s="1240" t="s">
        <v>244</v>
      </c>
      <c r="R318" s="1145"/>
      <c r="S318" s="1239" t="s">
        <v>896</v>
      </c>
      <c r="T318" s="1145"/>
      <c r="U318" s="1145"/>
      <c r="V318" s="1145"/>
      <c r="W318" s="1145"/>
      <c r="X318" s="1145"/>
      <c r="Y318" s="1145"/>
      <c r="Z318" s="1145"/>
      <c r="AA318" s="1240" t="s">
        <v>281</v>
      </c>
      <c r="AB318" s="1145"/>
      <c r="AC318" s="1145"/>
      <c r="AD318" s="1145"/>
      <c r="AE318" s="1145"/>
      <c r="AF318" s="1240" t="s">
        <v>282</v>
      </c>
      <c r="AG318" s="1145"/>
      <c r="AH318" s="1145"/>
      <c r="AI318" s="172" t="s">
        <v>68</v>
      </c>
      <c r="AJ318" s="1241" t="s">
        <v>283</v>
      </c>
      <c r="AK318" s="1145"/>
      <c r="AL318" s="1145"/>
      <c r="AM318" s="1145"/>
      <c r="AN318" s="1145"/>
      <c r="AO318" s="1145"/>
      <c r="AP318" s="173">
        <v>2510508000</v>
      </c>
      <c r="AQ318" s="173">
        <v>885050000</v>
      </c>
      <c r="AR318" s="173">
        <v>1625458000</v>
      </c>
      <c r="AS318" s="174">
        <v>0</v>
      </c>
      <c r="AT318" s="174">
        <v>0</v>
      </c>
      <c r="AU318" s="173">
        <v>885050000</v>
      </c>
      <c r="AV318" s="810">
        <v>0</v>
      </c>
      <c r="AW318" s="174">
        <v>0</v>
      </c>
      <c r="AX318" s="793">
        <v>0</v>
      </c>
      <c r="AY318" s="174">
        <v>0</v>
      </c>
      <c r="AZ318" s="174">
        <v>0</v>
      </c>
      <c r="BA318" s="174">
        <v>0</v>
      </c>
      <c r="BB318" s="174">
        <v>0</v>
      </c>
    </row>
    <row r="319" spans="1:54" s="340" customFormat="1" x14ac:dyDescent="0.25">
      <c r="A319" s="1258" t="s">
        <v>102</v>
      </c>
      <c r="B319" s="1254"/>
      <c r="C319" s="1258" t="s">
        <v>345</v>
      </c>
      <c r="D319" s="1254"/>
      <c r="E319" s="1258" t="s">
        <v>332</v>
      </c>
      <c r="F319" s="1254"/>
      <c r="G319" s="1258" t="s">
        <v>297</v>
      </c>
      <c r="H319" s="1254"/>
      <c r="I319" s="1258" t="s">
        <v>244</v>
      </c>
      <c r="J319" s="1254"/>
      <c r="K319" s="1254"/>
      <c r="L319" s="1258" t="s">
        <v>244</v>
      </c>
      <c r="M319" s="1254"/>
      <c r="N319" s="1254"/>
      <c r="O319" s="1258" t="s">
        <v>244</v>
      </c>
      <c r="P319" s="1254"/>
      <c r="Q319" s="1258" t="s">
        <v>244</v>
      </c>
      <c r="R319" s="1254"/>
      <c r="S319" s="1257" t="s">
        <v>897</v>
      </c>
      <c r="T319" s="1254"/>
      <c r="U319" s="1254"/>
      <c r="V319" s="1254"/>
      <c r="W319" s="1254"/>
      <c r="X319" s="1254"/>
      <c r="Y319" s="1254"/>
      <c r="Z319" s="1254"/>
      <c r="AA319" s="1258" t="s">
        <v>281</v>
      </c>
      <c r="AB319" s="1254"/>
      <c r="AC319" s="1254"/>
      <c r="AD319" s="1254"/>
      <c r="AE319" s="1254"/>
      <c r="AF319" s="1258" t="s">
        <v>282</v>
      </c>
      <c r="AG319" s="1254"/>
      <c r="AH319" s="1254"/>
      <c r="AI319" s="797" t="s">
        <v>68</v>
      </c>
      <c r="AJ319" s="1259" t="s">
        <v>283</v>
      </c>
      <c r="AK319" s="1254"/>
      <c r="AL319" s="1254"/>
      <c r="AM319" s="1254"/>
      <c r="AN319" s="1254"/>
      <c r="AO319" s="1254"/>
      <c r="AP319" s="798">
        <v>500000000</v>
      </c>
      <c r="AQ319" s="798">
        <v>500000000</v>
      </c>
      <c r="AR319" s="799">
        <v>0</v>
      </c>
      <c r="AS319" s="799">
        <v>0</v>
      </c>
      <c r="AT319" s="799">
        <v>0</v>
      </c>
      <c r="AU319" s="798">
        <v>500000000</v>
      </c>
      <c r="AV319" s="808">
        <v>0</v>
      </c>
      <c r="AW319" s="799">
        <v>0</v>
      </c>
      <c r="AX319" s="821">
        <v>0</v>
      </c>
      <c r="AY319" s="799">
        <v>0</v>
      </c>
      <c r="AZ319" s="799">
        <v>0</v>
      </c>
      <c r="BA319" s="799">
        <v>0</v>
      </c>
      <c r="BB319" s="799">
        <v>0</v>
      </c>
    </row>
    <row r="320" spans="1:54" x14ac:dyDescent="0.25">
      <c r="A320" s="1233" t="s">
        <v>102</v>
      </c>
      <c r="B320" s="1145"/>
      <c r="C320" s="1233" t="s">
        <v>345</v>
      </c>
      <c r="D320" s="1145"/>
      <c r="E320" s="1233" t="s">
        <v>332</v>
      </c>
      <c r="F320" s="1145"/>
      <c r="G320" s="1233" t="s">
        <v>297</v>
      </c>
      <c r="H320" s="1145"/>
      <c r="I320" s="1233" t="s">
        <v>288</v>
      </c>
      <c r="J320" s="1145"/>
      <c r="K320" s="1145"/>
      <c r="L320" s="1233" t="s">
        <v>244</v>
      </c>
      <c r="M320" s="1145"/>
      <c r="N320" s="1145"/>
      <c r="O320" s="1233" t="s">
        <v>244</v>
      </c>
      <c r="P320" s="1145"/>
      <c r="Q320" s="1233" t="s">
        <v>244</v>
      </c>
      <c r="R320" s="1145"/>
      <c r="S320" s="1232" t="s">
        <v>897</v>
      </c>
      <c r="T320" s="1145"/>
      <c r="U320" s="1145"/>
      <c r="V320" s="1145"/>
      <c r="W320" s="1145"/>
      <c r="X320" s="1145"/>
      <c r="Y320" s="1145"/>
      <c r="Z320" s="1145"/>
      <c r="AA320" s="1233" t="s">
        <v>281</v>
      </c>
      <c r="AB320" s="1145"/>
      <c r="AC320" s="1145"/>
      <c r="AD320" s="1145"/>
      <c r="AE320" s="1145"/>
      <c r="AF320" s="1233" t="s">
        <v>282</v>
      </c>
      <c r="AG320" s="1145"/>
      <c r="AH320" s="1145"/>
      <c r="AI320" s="169" t="s">
        <v>68</v>
      </c>
      <c r="AJ320" s="1234" t="s">
        <v>283</v>
      </c>
      <c r="AK320" s="1145"/>
      <c r="AL320" s="1145"/>
      <c r="AM320" s="1145"/>
      <c r="AN320" s="1145"/>
      <c r="AO320" s="1145"/>
      <c r="AP320" s="170">
        <v>500000000</v>
      </c>
      <c r="AQ320" s="170">
        <v>500000000</v>
      </c>
      <c r="AR320" s="171">
        <v>0</v>
      </c>
      <c r="AS320" s="171">
        <v>0</v>
      </c>
      <c r="AT320" s="171">
        <v>0</v>
      </c>
      <c r="AU320" s="170">
        <v>500000000</v>
      </c>
      <c r="AV320" s="808">
        <v>0</v>
      </c>
      <c r="AW320" s="171">
        <v>0</v>
      </c>
      <c r="AX320" s="821">
        <v>0</v>
      </c>
      <c r="AY320" s="171">
        <v>0</v>
      </c>
      <c r="AZ320" s="171">
        <v>0</v>
      </c>
      <c r="BA320" s="171">
        <v>0</v>
      </c>
      <c r="BB320" s="171">
        <v>0</v>
      </c>
    </row>
    <row r="321" spans="1:54" x14ac:dyDescent="0.25">
      <c r="A321" s="1233" t="s">
        <v>102</v>
      </c>
      <c r="B321" s="1145"/>
      <c r="C321" s="1233" t="s">
        <v>345</v>
      </c>
      <c r="D321" s="1145"/>
      <c r="E321" s="1233" t="s">
        <v>332</v>
      </c>
      <c r="F321" s="1145"/>
      <c r="G321" s="1233" t="s">
        <v>297</v>
      </c>
      <c r="H321" s="1145"/>
      <c r="I321" s="1233" t="s">
        <v>288</v>
      </c>
      <c r="J321" s="1145"/>
      <c r="K321" s="1145"/>
      <c r="L321" s="1233" t="s">
        <v>297</v>
      </c>
      <c r="M321" s="1145"/>
      <c r="N321" s="1145"/>
      <c r="O321" s="1233" t="s">
        <v>244</v>
      </c>
      <c r="P321" s="1145"/>
      <c r="Q321" s="1233" t="s">
        <v>244</v>
      </c>
      <c r="R321" s="1145"/>
      <c r="S321" s="1232" t="s">
        <v>893</v>
      </c>
      <c r="T321" s="1145"/>
      <c r="U321" s="1145"/>
      <c r="V321" s="1145"/>
      <c r="W321" s="1145"/>
      <c r="X321" s="1145"/>
      <c r="Y321" s="1145"/>
      <c r="Z321" s="1145"/>
      <c r="AA321" s="1233" t="s">
        <v>281</v>
      </c>
      <c r="AB321" s="1145"/>
      <c r="AC321" s="1145"/>
      <c r="AD321" s="1145"/>
      <c r="AE321" s="1145"/>
      <c r="AF321" s="1233" t="s">
        <v>282</v>
      </c>
      <c r="AG321" s="1145"/>
      <c r="AH321" s="1145"/>
      <c r="AI321" s="169" t="s">
        <v>68</v>
      </c>
      <c r="AJ321" s="1234" t="s">
        <v>283</v>
      </c>
      <c r="AK321" s="1145"/>
      <c r="AL321" s="1145"/>
      <c r="AM321" s="1145"/>
      <c r="AN321" s="1145"/>
      <c r="AO321" s="1145"/>
      <c r="AP321" s="170">
        <v>500000000</v>
      </c>
      <c r="AQ321" s="170">
        <v>500000000</v>
      </c>
      <c r="AR321" s="171">
        <v>0</v>
      </c>
      <c r="AS321" s="171">
        <v>0</v>
      </c>
      <c r="AT321" s="171">
        <v>0</v>
      </c>
      <c r="AU321" s="170">
        <v>500000000</v>
      </c>
      <c r="AV321" s="808">
        <v>0</v>
      </c>
      <c r="AW321" s="171">
        <v>0</v>
      </c>
      <c r="AX321" s="821">
        <v>0</v>
      </c>
      <c r="AY321" s="171">
        <v>0</v>
      </c>
      <c r="AZ321" s="171">
        <v>0</v>
      </c>
      <c r="BA321" s="171">
        <v>0</v>
      </c>
      <c r="BB321" s="171">
        <v>0</v>
      </c>
    </row>
    <row r="322" spans="1:54" x14ac:dyDescent="0.25">
      <c r="A322" s="1240" t="s">
        <v>102</v>
      </c>
      <c r="B322" s="1145"/>
      <c r="C322" s="1240" t="s">
        <v>345</v>
      </c>
      <c r="D322" s="1145"/>
      <c r="E322" s="1240" t="s">
        <v>332</v>
      </c>
      <c r="F322" s="1145"/>
      <c r="G322" s="1240" t="s">
        <v>297</v>
      </c>
      <c r="H322" s="1145"/>
      <c r="I322" s="1240" t="s">
        <v>288</v>
      </c>
      <c r="J322" s="1145"/>
      <c r="K322" s="1145"/>
      <c r="L322" s="1240" t="s">
        <v>297</v>
      </c>
      <c r="M322" s="1145"/>
      <c r="N322" s="1145"/>
      <c r="O322" s="1240" t="s">
        <v>83</v>
      </c>
      <c r="P322" s="1145"/>
      <c r="Q322" s="1240" t="s">
        <v>244</v>
      </c>
      <c r="R322" s="1145"/>
      <c r="S322" s="1239" t="s">
        <v>898</v>
      </c>
      <c r="T322" s="1145"/>
      <c r="U322" s="1145"/>
      <c r="V322" s="1145"/>
      <c r="W322" s="1145"/>
      <c r="X322" s="1145"/>
      <c r="Y322" s="1145"/>
      <c r="Z322" s="1145"/>
      <c r="AA322" s="1240" t="s">
        <v>281</v>
      </c>
      <c r="AB322" s="1145"/>
      <c r="AC322" s="1145"/>
      <c r="AD322" s="1145"/>
      <c r="AE322" s="1145"/>
      <c r="AF322" s="1240" t="s">
        <v>282</v>
      </c>
      <c r="AG322" s="1145"/>
      <c r="AH322" s="1145"/>
      <c r="AI322" s="172" t="s">
        <v>68</v>
      </c>
      <c r="AJ322" s="1241" t="s">
        <v>283</v>
      </c>
      <c r="AK322" s="1145"/>
      <c r="AL322" s="1145"/>
      <c r="AM322" s="1145"/>
      <c r="AN322" s="1145"/>
      <c r="AO322" s="1145"/>
      <c r="AP322" s="173">
        <v>500000000</v>
      </c>
      <c r="AQ322" s="173">
        <v>500000000</v>
      </c>
      <c r="AR322" s="174">
        <v>0</v>
      </c>
      <c r="AS322" s="174">
        <v>0</v>
      </c>
      <c r="AT322" s="174">
        <v>0</v>
      </c>
      <c r="AU322" s="173">
        <v>500000000</v>
      </c>
      <c r="AV322" s="810">
        <v>0</v>
      </c>
      <c r="AW322" s="174">
        <v>0</v>
      </c>
      <c r="AX322" s="793">
        <v>0</v>
      </c>
      <c r="AY322" s="174">
        <v>0</v>
      </c>
      <c r="AZ322" s="174">
        <v>0</v>
      </c>
      <c r="BA322" s="174">
        <v>0</v>
      </c>
      <c r="BB322" s="174">
        <v>0</v>
      </c>
    </row>
    <row r="323" spans="1:54" x14ac:dyDescent="0.25">
      <c r="A323" s="1233" t="s">
        <v>102</v>
      </c>
      <c r="B323" s="1145"/>
      <c r="C323" s="1233" t="s">
        <v>345</v>
      </c>
      <c r="D323" s="1145"/>
      <c r="E323" s="1233" t="s">
        <v>332</v>
      </c>
      <c r="F323" s="1145"/>
      <c r="G323" s="1233" t="s">
        <v>291</v>
      </c>
      <c r="H323" s="1145"/>
      <c r="I323" s="1233" t="s">
        <v>288</v>
      </c>
      <c r="J323" s="1145"/>
      <c r="K323" s="1145"/>
      <c r="L323" s="1233"/>
      <c r="M323" s="1145"/>
      <c r="N323" s="1145"/>
      <c r="O323" s="1233"/>
      <c r="P323" s="1145"/>
      <c r="Q323" s="1233"/>
      <c r="R323" s="1145"/>
      <c r="S323" s="1232" t="s">
        <v>656</v>
      </c>
      <c r="T323" s="1145"/>
      <c r="U323" s="1145"/>
      <c r="V323" s="1145"/>
      <c r="W323" s="1145"/>
      <c r="X323" s="1145"/>
      <c r="Y323" s="1145"/>
      <c r="Z323" s="1145"/>
      <c r="AA323" s="1233" t="s">
        <v>281</v>
      </c>
      <c r="AB323" s="1145"/>
      <c r="AC323" s="1145"/>
      <c r="AD323" s="1145"/>
      <c r="AE323" s="1145"/>
      <c r="AF323" s="1233" t="s">
        <v>282</v>
      </c>
      <c r="AG323" s="1145"/>
      <c r="AH323" s="1145"/>
      <c r="AI323" s="169" t="s">
        <v>68</v>
      </c>
      <c r="AJ323" s="1234" t="s">
        <v>283</v>
      </c>
      <c r="AK323" s="1145"/>
      <c r="AL323" s="1145"/>
      <c r="AM323" s="1145"/>
      <c r="AN323" s="1145"/>
      <c r="AO323" s="1145"/>
      <c r="AP323" s="170">
        <v>850000000</v>
      </c>
      <c r="AQ323" s="170">
        <v>500000000</v>
      </c>
      <c r="AR323" s="170">
        <v>100000000</v>
      </c>
      <c r="AS323" s="171">
        <v>0</v>
      </c>
      <c r="AT323" s="171">
        <v>0</v>
      </c>
      <c r="AU323" s="170">
        <v>500000000</v>
      </c>
      <c r="AV323" s="807">
        <v>10280000</v>
      </c>
      <c r="AW323" s="170">
        <v>-10280000</v>
      </c>
      <c r="AX323" s="820">
        <v>10280000</v>
      </c>
      <c r="AY323" s="171">
        <v>0</v>
      </c>
      <c r="AZ323" s="170">
        <v>10280000</v>
      </c>
      <c r="BA323" s="171">
        <v>0</v>
      </c>
      <c r="BB323" s="171">
        <v>0</v>
      </c>
    </row>
    <row r="324" spans="1:54" s="340" customFormat="1" x14ac:dyDescent="0.25">
      <c r="A324" s="1258" t="s">
        <v>102</v>
      </c>
      <c r="B324" s="1254"/>
      <c r="C324" s="1258" t="s">
        <v>345</v>
      </c>
      <c r="D324" s="1254"/>
      <c r="E324" s="1258" t="s">
        <v>332</v>
      </c>
      <c r="F324" s="1254"/>
      <c r="G324" s="1258" t="s">
        <v>291</v>
      </c>
      <c r="H324" s="1254"/>
      <c r="I324" s="1258" t="s">
        <v>244</v>
      </c>
      <c r="J324" s="1254"/>
      <c r="K324" s="1254"/>
      <c r="L324" s="1258" t="s">
        <v>244</v>
      </c>
      <c r="M324" s="1254"/>
      <c r="N324" s="1254"/>
      <c r="O324" s="1258" t="s">
        <v>244</v>
      </c>
      <c r="P324" s="1254"/>
      <c r="Q324" s="1258" t="s">
        <v>244</v>
      </c>
      <c r="R324" s="1254"/>
      <c r="S324" s="1257" t="s">
        <v>656</v>
      </c>
      <c r="T324" s="1254"/>
      <c r="U324" s="1254"/>
      <c r="V324" s="1254"/>
      <c r="W324" s="1254"/>
      <c r="X324" s="1254"/>
      <c r="Y324" s="1254"/>
      <c r="Z324" s="1254"/>
      <c r="AA324" s="1258" t="s">
        <v>281</v>
      </c>
      <c r="AB324" s="1254"/>
      <c r="AC324" s="1254"/>
      <c r="AD324" s="1254"/>
      <c r="AE324" s="1254"/>
      <c r="AF324" s="1258" t="s">
        <v>282</v>
      </c>
      <c r="AG324" s="1254"/>
      <c r="AH324" s="1254"/>
      <c r="AI324" s="797" t="s">
        <v>68</v>
      </c>
      <c r="AJ324" s="1259" t="s">
        <v>283</v>
      </c>
      <c r="AK324" s="1254"/>
      <c r="AL324" s="1254"/>
      <c r="AM324" s="1254"/>
      <c r="AN324" s="1254"/>
      <c r="AO324" s="1254"/>
      <c r="AP324" s="798">
        <v>850000000</v>
      </c>
      <c r="AQ324" s="798">
        <v>500000000</v>
      </c>
      <c r="AR324" s="798">
        <v>100000000</v>
      </c>
      <c r="AS324" s="799">
        <v>0</v>
      </c>
      <c r="AT324" s="799">
        <v>0</v>
      </c>
      <c r="AU324" s="798">
        <v>500000000</v>
      </c>
      <c r="AV324" s="807">
        <v>10280000</v>
      </c>
      <c r="AW324" s="798">
        <v>-10280000</v>
      </c>
      <c r="AX324" s="820">
        <v>10280000</v>
      </c>
      <c r="AY324" s="799">
        <v>0</v>
      </c>
      <c r="AZ324" s="798">
        <v>10280000</v>
      </c>
      <c r="BA324" s="799">
        <v>0</v>
      </c>
      <c r="BB324" s="799">
        <v>0</v>
      </c>
    </row>
    <row r="325" spans="1:54" x14ac:dyDescent="0.25">
      <c r="A325" s="1233" t="s">
        <v>102</v>
      </c>
      <c r="B325" s="1145"/>
      <c r="C325" s="1233" t="s">
        <v>345</v>
      </c>
      <c r="D325" s="1145"/>
      <c r="E325" s="1233" t="s">
        <v>332</v>
      </c>
      <c r="F325" s="1145"/>
      <c r="G325" s="1233" t="s">
        <v>291</v>
      </c>
      <c r="H325" s="1145"/>
      <c r="I325" s="1233" t="s">
        <v>288</v>
      </c>
      <c r="J325" s="1145"/>
      <c r="K325" s="1145"/>
      <c r="L325" s="1233" t="s">
        <v>290</v>
      </c>
      <c r="M325" s="1145"/>
      <c r="N325" s="1145"/>
      <c r="O325" s="1233"/>
      <c r="P325" s="1145"/>
      <c r="Q325" s="1233"/>
      <c r="R325" s="1145"/>
      <c r="S325" s="1232" t="s">
        <v>334</v>
      </c>
      <c r="T325" s="1145"/>
      <c r="U325" s="1145"/>
      <c r="V325" s="1145"/>
      <c r="W325" s="1145"/>
      <c r="X325" s="1145"/>
      <c r="Y325" s="1145"/>
      <c r="Z325" s="1145"/>
      <c r="AA325" s="1233" t="s">
        <v>281</v>
      </c>
      <c r="AB325" s="1145"/>
      <c r="AC325" s="1145"/>
      <c r="AD325" s="1145"/>
      <c r="AE325" s="1145"/>
      <c r="AF325" s="1233" t="s">
        <v>282</v>
      </c>
      <c r="AG325" s="1145"/>
      <c r="AH325" s="1145"/>
      <c r="AI325" s="169" t="s">
        <v>68</v>
      </c>
      <c r="AJ325" s="1234" t="s">
        <v>283</v>
      </c>
      <c r="AK325" s="1145"/>
      <c r="AL325" s="1145"/>
      <c r="AM325" s="1145"/>
      <c r="AN325" s="1145"/>
      <c r="AO325" s="1145"/>
      <c r="AP325" s="170">
        <v>350000000</v>
      </c>
      <c r="AQ325" s="171">
        <v>0</v>
      </c>
      <c r="AR325" s="170">
        <v>100000000</v>
      </c>
      <c r="AS325" s="171">
        <v>0</v>
      </c>
      <c r="AT325" s="171">
        <v>0</v>
      </c>
      <c r="AU325" s="171">
        <v>0</v>
      </c>
      <c r="AV325" s="807">
        <v>10280000</v>
      </c>
      <c r="AW325" s="170">
        <v>-10280000</v>
      </c>
      <c r="AX325" s="820">
        <v>10280000</v>
      </c>
      <c r="AY325" s="171">
        <v>0</v>
      </c>
      <c r="AZ325" s="170">
        <v>10280000</v>
      </c>
      <c r="BA325" s="171">
        <v>0</v>
      </c>
      <c r="BB325" s="171">
        <v>0</v>
      </c>
    </row>
    <row r="326" spans="1:54" x14ac:dyDescent="0.25">
      <c r="A326" s="1240" t="s">
        <v>102</v>
      </c>
      <c r="B326" s="1145"/>
      <c r="C326" s="1240" t="s">
        <v>345</v>
      </c>
      <c r="D326" s="1145"/>
      <c r="E326" s="1240" t="s">
        <v>332</v>
      </c>
      <c r="F326" s="1145"/>
      <c r="G326" s="1240" t="s">
        <v>291</v>
      </c>
      <c r="H326" s="1145"/>
      <c r="I326" s="1240" t="s">
        <v>288</v>
      </c>
      <c r="J326" s="1145"/>
      <c r="K326" s="1145"/>
      <c r="L326" s="1240" t="s">
        <v>290</v>
      </c>
      <c r="M326" s="1145"/>
      <c r="N326" s="1145"/>
      <c r="O326" s="1240" t="s">
        <v>287</v>
      </c>
      <c r="P326" s="1145"/>
      <c r="Q326" s="1240"/>
      <c r="R326" s="1145"/>
      <c r="S326" s="1239" t="s">
        <v>340</v>
      </c>
      <c r="T326" s="1145"/>
      <c r="U326" s="1145"/>
      <c r="V326" s="1145"/>
      <c r="W326" s="1145"/>
      <c r="X326" s="1145"/>
      <c r="Y326" s="1145"/>
      <c r="Z326" s="1145"/>
      <c r="AA326" s="1240" t="s">
        <v>281</v>
      </c>
      <c r="AB326" s="1145"/>
      <c r="AC326" s="1145"/>
      <c r="AD326" s="1145"/>
      <c r="AE326" s="1145"/>
      <c r="AF326" s="1240" t="s">
        <v>282</v>
      </c>
      <c r="AG326" s="1145"/>
      <c r="AH326" s="1145"/>
      <c r="AI326" s="172" t="s">
        <v>68</v>
      </c>
      <c r="AJ326" s="1241" t="s">
        <v>283</v>
      </c>
      <c r="AK326" s="1145"/>
      <c r="AL326" s="1145"/>
      <c r="AM326" s="1145"/>
      <c r="AN326" s="1145"/>
      <c r="AO326" s="1145"/>
      <c r="AP326" s="173">
        <v>120000000</v>
      </c>
      <c r="AQ326" s="174">
        <v>0</v>
      </c>
      <c r="AR326" s="174">
        <v>0</v>
      </c>
      <c r="AS326" s="174">
        <v>0</v>
      </c>
      <c r="AT326" s="174">
        <v>0</v>
      </c>
      <c r="AU326" s="174">
        <v>0</v>
      </c>
      <c r="AV326" s="809">
        <v>10280000</v>
      </c>
      <c r="AW326" s="173">
        <v>-10280000</v>
      </c>
      <c r="AX326" s="792">
        <v>10280000</v>
      </c>
      <c r="AY326" s="174">
        <v>0</v>
      </c>
      <c r="AZ326" s="173">
        <v>10280000</v>
      </c>
      <c r="BA326" s="174">
        <v>0</v>
      </c>
      <c r="BB326" s="174">
        <v>0</v>
      </c>
    </row>
    <row r="327" spans="1:54" x14ac:dyDescent="0.25">
      <c r="A327" s="1240" t="s">
        <v>102</v>
      </c>
      <c r="B327" s="1145"/>
      <c r="C327" s="1240" t="s">
        <v>345</v>
      </c>
      <c r="D327" s="1145"/>
      <c r="E327" s="1240" t="s">
        <v>332</v>
      </c>
      <c r="F327" s="1145"/>
      <c r="G327" s="1240" t="s">
        <v>291</v>
      </c>
      <c r="H327" s="1145"/>
      <c r="I327" s="1240" t="s">
        <v>288</v>
      </c>
      <c r="J327" s="1145"/>
      <c r="K327" s="1145"/>
      <c r="L327" s="1240" t="s">
        <v>290</v>
      </c>
      <c r="M327" s="1145"/>
      <c r="N327" s="1145"/>
      <c r="O327" s="1240" t="s">
        <v>297</v>
      </c>
      <c r="P327" s="1145"/>
      <c r="Q327" s="1240"/>
      <c r="R327" s="1145"/>
      <c r="S327" s="1239" t="s">
        <v>336</v>
      </c>
      <c r="T327" s="1145"/>
      <c r="U327" s="1145"/>
      <c r="V327" s="1145"/>
      <c r="W327" s="1145"/>
      <c r="X327" s="1145"/>
      <c r="Y327" s="1145"/>
      <c r="Z327" s="1145"/>
      <c r="AA327" s="1240" t="s">
        <v>281</v>
      </c>
      <c r="AB327" s="1145"/>
      <c r="AC327" s="1145"/>
      <c r="AD327" s="1145"/>
      <c r="AE327" s="1145"/>
      <c r="AF327" s="1240" t="s">
        <v>282</v>
      </c>
      <c r="AG327" s="1145"/>
      <c r="AH327" s="1145"/>
      <c r="AI327" s="172" t="s">
        <v>68</v>
      </c>
      <c r="AJ327" s="1241" t="s">
        <v>283</v>
      </c>
      <c r="AK327" s="1145"/>
      <c r="AL327" s="1145"/>
      <c r="AM327" s="1145"/>
      <c r="AN327" s="1145"/>
      <c r="AO327" s="1145"/>
      <c r="AP327" s="173">
        <v>45000000</v>
      </c>
      <c r="AQ327" s="174">
        <v>0</v>
      </c>
      <c r="AR327" s="173">
        <v>45000000</v>
      </c>
      <c r="AS327" s="174">
        <v>0</v>
      </c>
      <c r="AT327" s="174">
        <v>0</v>
      </c>
      <c r="AU327" s="174">
        <v>0</v>
      </c>
      <c r="AV327" s="810">
        <v>0</v>
      </c>
      <c r="AW327" s="174">
        <v>0</v>
      </c>
      <c r="AX327" s="793">
        <v>0</v>
      </c>
      <c r="AY327" s="174">
        <v>0</v>
      </c>
      <c r="AZ327" s="174">
        <v>0</v>
      </c>
      <c r="BA327" s="174">
        <v>0</v>
      </c>
      <c r="BB327" s="174">
        <v>0</v>
      </c>
    </row>
    <row r="328" spans="1:54" x14ac:dyDescent="0.25">
      <c r="A328" s="1240" t="s">
        <v>102</v>
      </c>
      <c r="B328" s="1145"/>
      <c r="C328" s="1240" t="s">
        <v>345</v>
      </c>
      <c r="D328" s="1145"/>
      <c r="E328" s="1240" t="s">
        <v>332</v>
      </c>
      <c r="F328" s="1145"/>
      <c r="G328" s="1240" t="s">
        <v>291</v>
      </c>
      <c r="H328" s="1145"/>
      <c r="I328" s="1240" t="s">
        <v>288</v>
      </c>
      <c r="J328" s="1145"/>
      <c r="K328" s="1145"/>
      <c r="L328" s="1240" t="s">
        <v>290</v>
      </c>
      <c r="M328" s="1145"/>
      <c r="N328" s="1145"/>
      <c r="O328" s="1240" t="s">
        <v>291</v>
      </c>
      <c r="P328" s="1145"/>
      <c r="Q328" s="1240"/>
      <c r="R328" s="1145"/>
      <c r="S328" s="1239" t="s">
        <v>87</v>
      </c>
      <c r="T328" s="1145"/>
      <c r="U328" s="1145"/>
      <c r="V328" s="1145"/>
      <c r="W328" s="1145"/>
      <c r="X328" s="1145"/>
      <c r="Y328" s="1145"/>
      <c r="Z328" s="1145"/>
      <c r="AA328" s="1240" t="s">
        <v>281</v>
      </c>
      <c r="AB328" s="1145"/>
      <c r="AC328" s="1145"/>
      <c r="AD328" s="1145"/>
      <c r="AE328" s="1145"/>
      <c r="AF328" s="1240" t="s">
        <v>282</v>
      </c>
      <c r="AG328" s="1145"/>
      <c r="AH328" s="1145"/>
      <c r="AI328" s="172" t="s">
        <v>68</v>
      </c>
      <c r="AJ328" s="1241" t="s">
        <v>283</v>
      </c>
      <c r="AK328" s="1145"/>
      <c r="AL328" s="1145"/>
      <c r="AM328" s="1145"/>
      <c r="AN328" s="1145"/>
      <c r="AO328" s="1145"/>
      <c r="AP328" s="173">
        <v>55000000</v>
      </c>
      <c r="AQ328" s="174">
        <v>0</v>
      </c>
      <c r="AR328" s="173">
        <v>55000000</v>
      </c>
      <c r="AS328" s="174">
        <v>0</v>
      </c>
      <c r="AT328" s="174">
        <v>0</v>
      </c>
      <c r="AU328" s="174">
        <v>0</v>
      </c>
      <c r="AV328" s="810">
        <v>0</v>
      </c>
      <c r="AW328" s="174">
        <v>0</v>
      </c>
      <c r="AX328" s="793">
        <v>0</v>
      </c>
      <c r="AY328" s="174">
        <v>0</v>
      </c>
      <c r="AZ328" s="174">
        <v>0</v>
      </c>
      <c r="BA328" s="174">
        <v>0</v>
      </c>
      <c r="BB328" s="174">
        <v>0</v>
      </c>
    </row>
    <row r="329" spans="1:54" x14ac:dyDescent="0.25">
      <c r="A329" s="1240" t="s">
        <v>102</v>
      </c>
      <c r="B329" s="1145"/>
      <c r="C329" s="1240" t="s">
        <v>345</v>
      </c>
      <c r="D329" s="1145"/>
      <c r="E329" s="1240" t="s">
        <v>332</v>
      </c>
      <c r="F329" s="1145"/>
      <c r="G329" s="1240" t="s">
        <v>291</v>
      </c>
      <c r="H329" s="1145"/>
      <c r="I329" s="1240" t="s">
        <v>288</v>
      </c>
      <c r="J329" s="1145"/>
      <c r="K329" s="1145"/>
      <c r="L329" s="1240" t="s">
        <v>290</v>
      </c>
      <c r="M329" s="1145"/>
      <c r="N329" s="1145"/>
      <c r="O329" s="1240" t="s">
        <v>301</v>
      </c>
      <c r="P329" s="1145"/>
      <c r="Q329" s="1240"/>
      <c r="R329" s="1145"/>
      <c r="S329" s="1239" t="s">
        <v>343</v>
      </c>
      <c r="T329" s="1145"/>
      <c r="U329" s="1145"/>
      <c r="V329" s="1145"/>
      <c r="W329" s="1145"/>
      <c r="X329" s="1145"/>
      <c r="Y329" s="1145"/>
      <c r="Z329" s="1145"/>
      <c r="AA329" s="1240" t="s">
        <v>281</v>
      </c>
      <c r="AB329" s="1145"/>
      <c r="AC329" s="1145"/>
      <c r="AD329" s="1145"/>
      <c r="AE329" s="1145"/>
      <c r="AF329" s="1240" t="s">
        <v>282</v>
      </c>
      <c r="AG329" s="1145"/>
      <c r="AH329" s="1145"/>
      <c r="AI329" s="172" t="s">
        <v>68</v>
      </c>
      <c r="AJ329" s="1241" t="s">
        <v>283</v>
      </c>
      <c r="AK329" s="1145"/>
      <c r="AL329" s="1145"/>
      <c r="AM329" s="1145"/>
      <c r="AN329" s="1145"/>
      <c r="AO329" s="1145"/>
      <c r="AP329" s="173">
        <v>130000000</v>
      </c>
      <c r="AQ329" s="174">
        <v>0</v>
      </c>
      <c r="AR329" s="174">
        <v>0</v>
      </c>
      <c r="AS329" s="174">
        <v>0</v>
      </c>
      <c r="AT329" s="174">
        <v>0</v>
      </c>
      <c r="AU329" s="174">
        <v>0</v>
      </c>
      <c r="AV329" s="810">
        <v>0</v>
      </c>
      <c r="AW329" s="174">
        <v>0</v>
      </c>
      <c r="AX329" s="793">
        <v>0</v>
      </c>
      <c r="AY329" s="174">
        <v>0</v>
      </c>
      <c r="AZ329" s="174">
        <v>0</v>
      </c>
      <c r="BA329" s="174">
        <v>0</v>
      </c>
      <c r="BB329" s="174">
        <v>0</v>
      </c>
    </row>
    <row r="330" spans="1:54" x14ac:dyDescent="0.25">
      <c r="A330" s="1233" t="s">
        <v>102</v>
      </c>
      <c r="B330" s="1145"/>
      <c r="C330" s="1233" t="s">
        <v>345</v>
      </c>
      <c r="D330" s="1145"/>
      <c r="E330" s="1233" t="s">
        <v>332</v>
      </c>
      <c r="F330" s="1145"/>
      <c r="G330" s="1233" t="s">
        <v>291</v>
      </c>
      <c r="H330" s="1145"/>
      <c r="I330" s="1233" t="s">
        <v>288</v>
      </c>
      <c r="J330" s="1145"/>
      <c r="K330" s="1145"/>
      <c r="L330" s="1233" t="s">
        <v>297</v>
      </c>
      <c r="M330" s="1145"/>
      <c r="N330" s="1145"/>
      <c r="O330" s="1233"/>
      <c r="P330" s="1145"/>
      <c r="Q330" s="1233"/>
      <c r="R330" s="1145"/>
      <c r="S330" s="1232" t="s">
        <v>430</v>
      </c>
      <c r="T330" s="1145"/>
      <c r="U330" s="1145"/>
      <c r="V330" s="1145"/>
      <c r="W330" s="1145"/>
      <c r="X330" s="1145"/>
      <c r="Y330" s="1145"/>
      <c r="Z330" s="1145"/>
      <c r="AA330" s="1233" t="s">
        <v>281</v>
      </c>
      <c r="AB330" s="1145"/>
      <c r="AC330" s="1145"/>
      <c r="AD330" s="1145"/>
      <c r="AE330" s="1145"/>
      <c r="AF330" s="1233" t="s">
        <v>282</v>
      </c>
      <c r="AG330" s="1145"/>
      <c r="AH330" s="1145"/>
      <c r="AI330" s="169" t="s">
        <v>68</v>
      </c>
      <c r="AJ330" s="1234" t="s">
        <v>283</v>
      </c>
      <c r="AK330" s="1145"/>
      <c r="AL330" s="1145"/>
      <c r="AM330" s="1145"/>
      <c r="AN330" s="1145"/>
      <c r="AO330" s="1145"/>
      <c r="AP330" s="170">
        <v>500000000</v>
      </c>
      <c r="AQ330" s="170">
        <v>500000000</v>
      </c>
      <c r="AR330" s="171">
        <v>0</v>
      </c>
      <c r="AS330" s="171">
        <v>0</v>
      </c>
      <c r="AT330" s="171">
        <v>0</v>
      </c>
      <c r="AU330" s="170">
        <v>500000000</v>
      </c>
      <c r="AV330" s="808">
        <v>0</v>
      </c>
      <c r="AW330" s="171">
        <v>0</v>
      </c>
      <c r="AX330" s="821">
        <v>0</v>
      </c>
      <c r="AY330" s="171">
        <v>0</v>
      </c>
      <c r="AZ330" s="171">
        <v>0</v>
      </c>
      <c r="BA330" s="171">
        <v>0</v>
      </c>
      <c r="BB330" s="171">
        <v>0</v>
      </c>
    </row>
    <row r="331" spans="1:54" x14ac:dyDescent="0.25">
      <c r="A331" s="1240" t="s">
        <v>102</v>
      </c>
      <c r="B331" s="1145"/>
      <c r="C331" s="1240" t="s">
        <v>345</v>
      </c>
      <c r="D331" s="1145"/>
      <c r="E331" s="1240" t="s">
        <v>332</v>
      </c>
      <c r="F331" s="1145"/>
      <c r="G331" s="1240" t="s">
        <v>291</v>
      </c>
      <c r="H331" s="1145"/>
      <c r="I331" s="1240" t="s">
        <v>288</v>
      </c>
      <c r="J331" s="1145"/>
      <c r="K331" s="1145"/>
      <c r="L331" s="1240" t="s">
        <v>297</v>
      </c>
      <c r="M331" s="1145"/>
      <c r="N331" s="1145"/>
      <c r="O331" s="1240" t="s">
        <v>301</v>
      </c>
      <c r="P331" s="1145"/>
      <c r="Q331" s="1240"/>
      <c r="R331" s="1145"/>
      <c r="S331" s="1239" t="s">
        <v>343</v>
      </c>
      <c r="T331" s="1145"/>
      <c r="U331" s="1145"/>
      <c r="V331" s="1145"/>
      <c r="W331" s="1145"/>
      <c r="X331" s="1145"/>
      <c r="Y331" s="1145"/>
      <c r="Z331" s="1145"/>
      <c r="AA331" s="1240" t="s">
        <v>281</v>
      </c>
      <c r="AB331" s="1145"/>
      <c r="AC331" s="1145"/>
      <c r="AD331" s="1145"/>
      <c r="AE331" s="1145"/>
      <c r="AF331" s="1240" t="s">
        <v>282</v>
      </c>
      <c r="AG331" s="1145"/>
      <c r="AH331" s="1145"/>
      <c r="AI331" s="172" t="s">
        <v>68</v>
      </c>
      <c r="AJ331" s="1241" t="s">
        <v>283</v>
      </c>
      <c r="AK331" s="1145"/>
      <c r="AL331" s="1145"/>
      <c r="AM331" s="1145"/>
      <c r="AN331" s="1145"/>
      <c r="AO331" s="1145"/>
      <c r="AP331" s="173">
        <v>500000000</v>
      </c>
      <c r="AQ331" s="173">
        <v>500000000</v>
      </c>
      <c r="AR331" s="174">
        <v>0</v>
      </c>
      <c r="AS331" s="174">
        <v>0</v>
      </c>
      <c r="AT331" s="174">
        <v>0</v>
      </c>
      <c r="AU331" s="173">
        <v>500000000</v>
      </c>
      <c r="AV331" s="810">
        <v>0</v>
      </c>
      <c r="AW331" s="174">
        <v>0</v>
      </c>
      <c r="AX331" s="793">
        <v>0</v>
      </c>
      <c r="AY331" s="174">
        <v>0</v>
      </c>
      <c r="AZ331" s="174">
        <v>0</v>
      </c>
      <c r="BA331" s="174">
        <v>0</v>
      </c>
      <c r="BB331" s="174">
        <v>0</v>
      </c>
    </row>
    <row r="332" spans="1:54" x14ac:dyDescent="0.25">
      <c r="A332" s="1233" t="s">
        <v>102</v>
      </c>
      <c r="B332" s="1145"/>
      <c r="C332" s="1233" t="s">
        <v>345</v>
      </c>
      <c r="D332" s="1145"/>
      <c r="E332" s="1233" t="s">
        <v>332</v>
      </c>
      <c r="F332" s="1145"/>
      <c r="G332" s="1233" t="s">
        <v>292</v>
      </c>
      <c r="H332" s="1145"/>
      <c r="I332" s="1233" t="s">
        <v>288</v>
      </c>
      <c r="J332" s="1145"/>
      <c r="K332" s="1145"/>
      <c r="L332" s="1233"/>
      <c r="M332" s="1145"/>
      <c r="N332" s="1145"/>
      <c r="O332" s="1233"/>
      <c r="P332" s="1145"/>
      <c r="Q332" s="1233"/>
      <c r="R332" s="1145"/>
      <c r="S332" s="1232" t="s">
        <v>657</v>
      </c>
      <c r="T332" s="1145"/>
      <c r="U332" s="1145"/>
      <c r="V332" s="1145"/>
      <c r="W332" s="1145"/>
      <c r="X332" s="1145"/>
      <c r="Y332" s="1145"/>
      <c r="Z332" s="1145"/>
      <c r="AA332" s="1233" t="s">
        <v>281</v>
      </c>
      <c r="AB332" s="1145"/>
      <c r="AC332" s="1145"/>
      <c r="AD332" s="1145"/>
      <c r="AE332" s="1145"/>
      <c r="AF332" s="1233" t="s">
        <v>282</v>
      </c>
      <c r="AG332" s="1145"/>
      <c r="AH332" s="1145"/>
      <c r="AI332" s="169" t="s">
        <v>68</v>
      </c>
      <c r="AJ332" s="1234" t="s">
        <v>283</v>
      </c>
      <c r="AK332" s="1145"/>
      <c r="AL332" s="1145"/>
      <c r="AM332" s="1145"/>
      <c r="AN332" s="1145"/>
      <c r="AO332" s="1145"/>
      <c r="AP332" s="170">
        <v>300000000</v>
      </c>
      <c r="AQ332" s="170">
        <v>300000000</v>
      </c>
      <c r="AR332" s="171">
        <v>0</v>
      </c>
      <c r="AS332" s="171">
        <v>0</v>
      </c>
      <c r="AT332" s="171">
        <v>0</v>
      </c>
      <c r="AU332" s="170">
        <v>300000000</v>
      </c>
      <c r="AV332" s="808">
        <v>0</v>
      </c>
      <c r="AW332" s="171">
        <v>0</v>
      </c>
      <c r="AX332" s="821">
        <v>0</v>
      </c>
      <c r="AY332" s="171">
        <v>0</v>
      </c>
      <c r="AZ332" s="171">
        <v>0</v>
      </c>
      <c r="BA332" s="171">
        <v>0</v>
      </c>
      <c r="BB332" s="171">
        <v>0</v>
      </c>
    </row>
    <row r="333" spans="1:54" s="340" customFormat="1" x14ac:dyDescent="0.25">
      <c r="A333" s="1258" t="s">
        <v>102</v>
      </c>
      <c r="B333" s="1254"/>
      <c r="C333" s="1258" t="s">
        <v>345</v>
      </c>
      <c r="D333" s="1254"/>
      <c r="E333" s="1258" t="s">
        <v>332</v>
      </c>
      <c r="F333" s="1254"/>
      <c r="G333" s="1258" t="s">
        <v>292</v>
      </c>
      <c r="H333" s="1254"/>
      <c r="I333" s="1258" t="s">
        <v>244</v>
      </c>
      <c r="J333" s="1254"/>
      <c r="K333" s="1254"/>
      <c r="L333" s="1258" t="s">
        <v>244</v>
      </c>
      <c r="M333" s="1254"/>
      <c r="N333" s="1254"/>
      <c r="O333" s="1258" t="s">
        <v>244</v>
      </c>
      <c r="P333" s="1254"/>
      <c r="Q333" s="1258" t="s">
        <v>244</v>
      </c>
      <c r="R333" s="1254"/>
      <c r="S333" s="1257" t="s">
        <v>657</v>
      </c>
      <c r="T333" s="1254"/>
      <c r="U333" s="1254"/>
      <c r="V333" s="1254"/>
      <c r="W333" s="1254"/>
      <c r="X333" s="1254"/>
      <c r="Y333" s="1254"/>
      <c r="Z333" s="1254"/>
      <c r="AA333" s="1258" t="s">
        <v>281</v>
      </c>
      <c r="AB333" s="1254"/>
      <c r="AC333" s="1254"/>
      <c r="AD333" s="1254"/>
      <c r="AE333" s="1254"/>
      <c r="AF333" s="1258" t="s">
        <v>282</v>
      </c>
      <c r="AG333" s="1254"/>
      <c r="AH333" s="1254"/>
      <c r="AI333" s="797" t="s">
        <v>68</v>
      </c>
      <c r="AJ333" s="1259" t="s">
        <v>283</v>
      </c>
      <c r="AK333" s="1254"/>
      <c r="AL333" s="1254"/>
      <c r="AM333" s="1254"/>
      <c r="AN333" s="1254"/>
      <c r="AO333" s="1254"/>
      <c r="AP333" s="798">
        <v>300000000</v>
      </c>
      <c r="AQ333" s="798">
        <v>300000000</v>
      </c>
      <c r="AR333" s="799">
        <v>0</v>
      </c>
      <c r="AS333" s="799">
        <v>0</v>
      </c>
      <c r="AT333" s="799">
        <v>0</v>
      </c>
      <c r="AU333" s="798">
        <v>300000000</v>
      </c>
      <c r="AV333" s="808">
        <v>0</v>
      </c>
      <c r="AW333" s="799">
        <v>0</v>
      </c>
      <c r="AX333" s="821">
        <v>0</v>
      </c>
      <c r="AY333" s="799">
        <v>0</v>
      </c>
      <c r="AZ333" s="799">
        <v>0</v>
      </c>
      <c r="BA333" s="799">
        <v>0</v>
      </c>
      <c r="BB333" s="799">
        <v>0</v>
      </c>
    </row>
    <row r="334" spans="1:54" x14ac:dyDescent="0.25">
      <c r="A334" s="1233" t="s">
        <v>102</v>
      </c>
      <c r="B334" s="1145"/>
      <c r="C334" s="1233" t="s">
        <v>345</v>
      </c>
      <c r="D334" s="1145"/>
      <c r="E334" s="1233" t="s">
        <v>332</v>
      </c>
      <c r="F334" s="1145"/>
      <c r="G334" s="1233" t="s">
        <v>292</v>
      </c>
      <c r="H334" s="1145"/>
      <c r="I334" s="1233" t="s">
        <v>288</v>
      </c>
      <c r="J334" s="1145"/>
      <c r="K334" s="1145"/>
      <c r="L334" s="1233" t="s">
        <v>290</v>
      </c>
      <c r="M334" s="1145"/>
      <c r="N334" s="1145"/>
      <c r="O334" s="1233"/>
      <c r="P334" s="1145"/>
      <c r="Q334" s="1233"/>
      <c r="R334" s="1145"/>
      <c r="S334" s="1232" t="s">
        <v>334</v>
      </c>
      <c r="T334" s="1145"/>
      <c r="U334" s="1145"/>
      <c r="V334" s="1145"/>
      <c r="W334" s="1145"/>
      <c r="X334" s="1145"/>
      <c r="Y334" s="1145"/>
      <c r="Z334" s="1145"/>
      <c r="AA334" s="1233" t="s">
        <v>281</v>
      </c>
      <c r="AB334" s="1145"/>
      <c r="AC334" s="1145"/>
      <c r="AD334" s="1145"/>
      <c r="AE334" s="1145"/>
      <c r="AF334" s="1233" t="s">
        <v>282</v>
      </c>
      <c r="AG334" s="1145"/>
      <c r="AH334" s="1145"/>
      <c r="AI334" s="169" t="s">
        <v>68</v>
      </c>
      <c r="AJ334" s="1234" t="s">
        <v>283</v>
      </c>
      <c r="AK334" s="1145"/>
      <c r="AL334" s="1145"/>
      <c r="AM334" s="1145"/>
      <c r="AN334" s="1145"/>
      <c r="AO334" s="1145"/>
      <c r="AP334" s="170">
        <v>300000000</v>
      </c>
      <c r="AQ334" s="170">
        <v>300000000</v>
      </c>
      <c r="AR334" s="171">
        <v>0</v>
      </c>
      <c r="AS334" s="171">
        <v>0</v>
      </c>
      <c r="AT334" s="171">
        <v>0</v>
      </c>
      <c r="AU334" s="170">
        <v>300000000</v>
      </c>
      <c r="AV334" s="808">
        <v>0</v>
      </c>
      <c r="AW334" s="171">
        <v>0</v>
      </c>
      <c r="AX334" s="821">
        <v>0</v>
      </c>
      <c r="AY334" s="171">
        <v>0</v>
      </c>
      <c r="AZ334" s="171">
        <v>0</v>
      </c>
      <c r="BA334" s="171">
        <v>0</v>
      </c>
      <c r="BB334" s="171">
        <v>0</v>
      </c>
    </row>
    <row r="335" spans="1:54" x14ac:dyDescent="0.25">
      <c r="A335" s="1240" t="s">
        <v>102</v>
      </c>
      <c r="B335" s="1145"/>
      <c r="C335" s="1240" t="s">
        <v>345</v>
      </c>
      <c r="D335" s="1145"/>
      <c r="E335" s="1240" t="s">
        <v>332</v>
      </c>
      <c r="F335" s="1145"/>
      <c r="G335" s="1240" t="s">
        <v>292</v>
      </c>
      <c r="H335" s="1145"/>
      <c r="I335" s="1240" t="s">
        <v>288</v>
      </c>
      <c r="J335" s="1145"/>
      <c r="K335" s="1145"/>
      <c r="L335" s="1240" t="s">
        <v>290</v>
      </c>
      <c r="M335" s="1145"/>
      <c r="N335" s="1145"/>
      <c r="O335" s="1240" t="s">
        <v>287</v>
      </c>
      <c r="P335" s="1145"/>
      <c r="Q335" s="1240"/>
      <c r="R335" s="1145"/>
      <c r="S335" s="1239" t="s">
        <v>340</v>
      </c>
      <c r="T335" s="1145"/>
      <c r="U335" s="1145"/>
      <c r="V335" s="1145"/>
      <c r="W335" s="1145"/>
      <c r="X335" s="1145"/>
      <c r="Y335" s="1145"/>
      <c r="Z335" s="1145"/>
      <c r="AA335" s="1240" t="s">
        <v>281</v>
      </c>
      <c r="AB335" s="1145"/>
      <c r="AC335" s="1145"/>
      <c r="AD335" s="1145"/>
      <c r="AE335" s="1145"/>
      <c r="AF335" s="1240" t="s">
        <v>282</v>
      </c>
      <c r="AG335" s="1145"/>
      <c r="AH335" s="1145"/>
      <c r="AI335" s="172" t="s">
        <v>68</v>
      </c>
      <c r="AJ335" s="1241" t="s">
        <v>283</v>
      </c>
      <c r="AK335" s="1145"/>
      <c r="AL335" s="1145"/>
      <c r="AM335" s="1145"/>
      <c r="AN335" s="1145"/>
      <c r="AO335" s="1145"/>
      <c r="AP335" s="173">
        <v>300000000</v>
      </c>
      <c r="AQ335" s="173">
        <v>300000000</v>
      </c>
      <c r="AR335" s="174">
        <v>0</v>
      </c>
      <c r="AS335" s="174">
        <v>0</v>
      </c>
      <c r="AT335" s="174">
        <v>0</v>
      </c>
      <c r="AU335" s="173">
        <v>300000000</v>
      </c>
      <c r="AV335" s="810">
        <v>0</v>
      </c>
      <c r="AW335" s="174">
        <v>0</v>
      </c>
      <c r="AX335" s="793">
        <v>0</v>
      </c>
      <c r="AY335" s="174">
        <v>0</v>
      </c>
      <c r="AZ335" s="174">
        <v>0</v>
      </c>
      <c r="BA335" s="174">
        <v>0</v>
      </c>
      <c r="BB335" s="174">
        <v>0</v>
      </c>
    </row>
    <row r="336" spans="1:54" x14ac:dyDescent="0.25">
      <c r="A336" s="1233" t="s">
        <v>102</v>
      </c>
      <c r="B336" s="1145"/>
      <c r="C336" s="1233" t="s">
        <v>345</v>
      </c>
      <c r="D336" s="1145"/>
      <c r="E336" s="1233" t="s">
        <v>332</v>
      </c>
      <c r="F336" s="1145"/>
      <c r="G336" s="1233" t="s">
        <v>300</v>
      </c>
      <c r="H336" s="1145"/>
      <c r="I336" s="1233" t="s">
        <v>288</v>
      </c>
      <c r="J336" s="1145"/>
      <c r="K336" s="1145"/>
      <c r="L336" s="1233"/>
      <c r="M336" s="1145"/>
      <c r="N336" s="1145"/>
      <c r="O336" s="1233"/>
      <c r="P336" s="1145"/>
      <c r="Q336" s="1233"/>
      <c r="R336" s="1145"/>
      <c r="S336" s="1232" t="s">
        <v>674</v>
      </c>
      <c r="T336" s="1145"/>
      <c r="U336" s="1145"/>
      <c r="V336" s="1145"/>
      <c r="W336" s="1145"/>
      <c r="X336" s="1145"/>
      <c r="Y336" s="1145"/>
      <c r="Z336" s="1145"/>
      <c r="AA336" s="1233" t="s">
        <v>281</v>
      </c>
      <c r="AB336" s="1145"/>
      <c r="AC336" s="1145"/>
      <c r="AD336" s="1145"/>
      <c r="AE336" s="1145"/>
      <c r="AF336" s="1233" t="s">
        <v>282</v>
      </c>
      <c r="AG336" s="1145"/>
      <c r="AH336" s="1145"/>
      <c r="AI336" s="169" t="s">
        <v>68</v>
      </c>
      <c r="AJ336" s="1234" t="s">
        <v>283</v>
      </c>
      <c r="AK336" s="1145"/>
      <c r="AL336" s="1145"/>
      <c r="AM336" s="1145"/>
      <c r="AN336" s="1145"/>
      <c r="AO336" s="1145"/>
      <c r="AP336" s="170">
        <v>300000000</v>
      </c>
      <c r="AQ336" s="170">
        <v>46500000</v>
      </c>
      <c r="AR336" s="170">
        <v>10168000</v>
      </c>
      <c r="AS336" s="171">
        <v>0</v>
      </c>
      <c r="AT336" s="170">
        <v>5776355</v>
      </c>
      <c r="AU336" s="170">
        <v>40723645</v>
      </c>
      <c r="AV336" s="807">
        <v>4494219</v>
      </c>
      <c r="AW336" s="170">
        <v>1282136</v>
      </c>
      <c r="AX336" s="820">
        <v>5492329</v>
      </c>
      <c r="AY336" s="170">
        <v>-998110</v>
      </c>
      <c r="AZ336" s="170">
        <v>5492329</v>
      </c>
      <c r="BA336" s="171">
        <v>0</v>
      </c>
      <c r="BB336" s="171">
        <v>0</v>
      </c>
    </row>
    <row r="337" spans="1:54" s="340" customFormat="1" x14ac:dyDescent="0.25">
      <c r="A337" s="1258" t="s">
        <v>102</v>
      </c>
      <c r="B337" s="1254"/>
      <c r="C337" s="1258" t="s">
        <v>345</v>
      </c>
      <c r="D337" s="1254"/>
      <c r="E337" s="1258" t="s">
        <v>332</v>
      </c>
      <c r="F337" s="1254"/>
      <c r="G337" s="1258" t="s">
        <v>300</v>
      </c>
      <c r="H337" s="1254"/>
      <c r="I337" s="1258" t="s">
        <v>244</v>
      </c>
      <c r="J337" s="1254"/>
      <c r="K337" s="1254"/>
      <c r="L337" s="1258" t="s">
        <v>244</v>
      </c>
      <c r="M337" s="1254"/>
      <c r="N337" s="1254"/>
      <c r="O337" s="1258" t="s">
        <v>244</v>
      </c>
      <c r="P337" s="1254"/>
      <c r="Q337" s="1258" t="s">
        <v>244</v>
      </c>
      <c r="R337" s="1254"/>
      <c r="S337" s="1257" t="s">
        <v>659</v>
      </c>
      <c r="T337" s="1254"/>
      <c r="U337" s="1254"/>
      <c r="V337" s="1254"/>
      <c r="W337" s="1254"/>
      <c r="X337" s="1254"/>
      <c r="Y337" s="1254"/>
      <c r="Z337" s="1254"/>
      <c r="AA337" s="1258" t="s">
        <v>281</v>
      </c>
      <c r="AB337" s="1254"/>
      <c r="AC337" s="1254"/>
      <c r="AD337" s="1254"/>
      <c r="AE337" s="1254"/>
      <c r="AF337" s="1258" t="s">
        <v>282</v>
      </c>
      <c r="AG337" s="1254"/>
      <c r="AH337" s="1254"/>
      <c r="AI337" s="797" t="s">
        <v>68</v>
      </c>
      <c r="AJ337" s="1259" t="s">
        <v>283</v>
      </c>
      <c r="AK337" s="1254"/>
      <c r="AL337" s="1254"/>
      <c r="AM337" s="1254"/>
      <c r="AN337" s="1254"/>
      <c r="AO337" s="1254"/>
      <c r="AP337" s="798">
        <v>300000000</v>
      </c>
      <c r="AQ337" s="798">
        <v>46500000</v>
      </c>
      <c r="AR337" s="798">
        <v>10168000</v>
      </c>
      <c r="AS337" s="799">
        <v>0</v>
      </c>
      <c r="AT337" s="798">
        <v>5776355</v>
      </c>
      <c r="AU337" s="798">
        <v>40723645</v>
      </c>
      <c r="AV337" s="807">
        <v>4494219</v>
      </c>
      <c r="AW337" s="798">
        <v>1282136</v>
      </c>
      <c r="AX337" s="820">
        <v>5492329</v>
      </c>
      <c r="AY337" s="798">
        <v>-998110</v>
      </c>
      <c r="AZ337" s="798">
        <v>5492329</v>
      </c>
      <c r="BA337" s="799">
        <v>0</v>
      </c>
      <c r="BB337" s="799">
        <v>0</v>
      </c>
    </row>
    <row r="338" spans="1:54" x14ac:dyDescent="0.25">
      <c r="A338" s="1233" t="s">
        <v>102</v>
      </c>
      <c r="B338" s="1145"/>
      <c r="C338" s="1233" t="s">
        <v>345</v>
      </c>
      <c r="D338" s="1145"/>
      <c r="E338" s="1233" t="s">
        <v>332</v>
      </c>
      <c r="F338" s="1145"/>
      <c r="G338" s="1233" t="s">
        <v>300</v>
      </c>
      <c r="H338" s="1145"/>
      <c r="I338" s="1233" t="s">
        <v>288</v>
      </c>
      <c r="J338" s="1145"/>
      <c r="K338" s="1145"/>
      <c r="L338" s="1233" t="s">
        <v>287</v>
      </c>
      <c r="M338" s="1145"/>
      <c r="N338" s="1145"/>
      <c r="O338" s="1233"/>
      <c r="P338" s="1145"/>
      <c r="Q338" s="1233"/>
      <c r="R338" s="1145"/>
      <c r="S338" s="1232" t="s">
        <v>339</v>
      </c>
      <c r="T338" s="1145"/>
      <c r="U338" s="1145"/>
      <c r="V338" s="1145"/>
      <c r="W338" s="1145"/>
      <c r="X338" s="1145"/>
      <c r="Y338" s="1145"/>
      <c r="Z338" s="1145"/>
      <c r="AA338" s="1233" t="s">
        <v>281</v>
      </c>
      <c r="AB338" s="1145"/>
      <c r="AC338" s="1145"/>
      <c r="AD338" s="1145"/>
      <c r="AE338" s="1145"/>
      <c r="AF338" s="1233" t="s">
        <v>282</v>
      </c>
      <c r="AG338" s="1145"/>
      <c r="AH338" s="1145"/>
      <c r="AI338" s="169" t="s">
        <v>68</v>
      </c>
      <c r="AJ338" s="1234" t="s">
        <v>283</v>
      </c>
      <c r="AK338" s="1145"/>
      <c r="AL338" s="1145"/>
      <c r="AM338" s="1145"/>
      <c r="AN338" s="1145"/>
      <c r="AO338" s="1145"/>
      <c r="AP338" s="171">
        <v>0</v>
      </c>
      <c r="AQ338" s="171">
        <v>0</v>
      </c>
      <c r="AR338" s="171">
        <v>0</v>
      </c>
      <c r="AS338" s="171">
        <v>0</v>
      </c>
      <c r="AT338" s="171">
        <v>0</v>
      </c>
      <c r="AU338" s="171">
        <v>0</v>
      </c>
      <c r="AV338" s="808">
        <v>0</v>
      </c>
      <c r="AW338" s="171">
        <v>0</v>
      </c>
      <c r="AX338" s="821">
        <v>0</v>
      </c>
      <c r="AY338" s="171">
        <v>0</v>
      </c>
      <c r="AZ338" s="171">
        <v>0</v>
      </c>
      <c r="BA338" s="171">
        <v>0</v>
      </c>
      <c r="BB338" s="171">
        <v>0</v>
      </c>
    </row>
    <row r="339" spans="1:54" x14ac:dyDescent="0.25">
      <c r="A339" s="1240" t="s">
        <v>102</v>
      </c>
      <c r="B339" s="1145"/>
      <c r="C339" s="1240" t="s">
        <v>345</v>
      </c>
      <c r="D339" s="1145"/>
      <c r="E339" s="1240" t="s">
        <v>332</v>
      </c>
      <c r="F339" s="1145"/>
      <c r="G339" s="1240" t="s">
        <v>300</v>
      </c>
      <c r="H339" s="1145"/>
      <c r="I339" s="1240" t="s">
        <v>288</v>
      </c>
      <c r="J339" s="1145"/>
      <c r="K339" s="1145"/>
      <c r="L339" s="1240" t="s">
        <v>287</v>
      </c>
      <c r="M339" s="1145"/>
      <c r="N339" s="1145"/>
      <c r="O339" s="1240" t="s">
        <v>287</v>
      </c>
      <c r="P339" s="1145"/>
      <c r="Q339" s="1240"/>
      <c r="R339" s="1145"/>
      <c r="S339" s="1239" t="s">
        <v>340</v>
      </c>
      <c r="T339" s="1145"/>
      <c r="U339" s="1145"/>
      <c r="V339" s="1145"/>
      <c r="W339" s="1145"/>
      <c r="X339" s="1145"/>
      <c r="Y339" s="1145"/>
      <c r="Z339" s="1145"/>
      <c r="AA339" s="1240" t="s">
        <v>281</v>
      </c>
      <c r="AB339" s="1145"/>
      <c r="AC339" s="1145"/>
      <c r="AD339" s="1145"/>
      <c r="AE339" s="1145"/>
      <c r="AF339" s="1240" t="s">
        <v>282</v>
      </c>
      <c r="AG339" s="1145"/>
      <c r="AH339" s="1145"/>
      <c r="AI339" s="172" t="s">
        <v>68</v>
      </c>
      <c r="AJ339" s="1241" t="s">
        <v>283</v>
      </c>
      <c r="AK339" s="1145"/>
      <c r="AL339" s="1145"/>
      <c r="AM339" s="1145"/>
      <c r="AN339" s="1145"/>
      <c r="AO339" s="1145"/>
      <c r="AP339" s="174">
        <v>0</v>
      </c>
      <c r="AQ339" s="174">
        <v>0</v>
      </c>
      <c r="AR339" s="174">
        <v>0</v>
      </c>
      <c r="AS339" s="174">
        <v>0</v>
      </c>
      <c r="AT339" s="174">
        <v>0</v>
      </c>
      <c r="AU339" s="174">
        <v>0</v>
      </c>
      <c r="AV339" s="810">
        <v>0</v>
      </c>
      <c r="AW339" s="174">
        <v>0</v>
      </c>
      <c r="AX339" s="793">
        <v>0</v>
      </c>
      <c r="AY339" s="174">
        <v>0</v>
      </c>
      <c r="AZ339" s="174">
        <v>0</v>
      </c>
      <c r="BA339" s="174">
        <v>0</v>
      </c>
      <c r="BB339" s="174">
        <v>0</v>
      </c>
    </row>
    <row r="340" spans="1:54" x14ac:dyDescent="0.25">
      <c r="A340" s="1240" t="s">
        <v>102</v>
      </c>
      <c r="B340" s="1145"/>
      <c r="C340" s="1240" t="s">
        <v>345</v>
      </c>
      <c r="D340" s="1145"/>
      <c r="E340" s="1240" t="s">
        <v>332</v>
      </c>
      <c r="F340" s="1145"/>
      <c r="G340" s="1240" t="s">
        <v>300</v>
      </c>
      <c r="H340" s="1145"/>
      <c r="I340" s="1240" t="s">
        <v>288</v>
      </c>
      <c r="J340" s="1145"/>
      <c r="K340" s="1145"/>
      <c r="L340" s="1240" t="s">
        <v>287</v>
      </c>
      <c r="M340" s="1145"/>
      <c r="N340" s="1145"/>
      <c r="O340" s="1240" t="s">
        <v>302</v>
      </c>
      <c r="P340" s="1145"/>
      <c r="Q340" s="1240"/>
      <c r="R340" s="1145"/>
      <c r="S340" s="1239" t="s">
        <v>660</v>
      </c>
      <c r="T340" s="1145"/>
      <c r="U340" s="1145"/>
      <c r="V340" s="1145"/>
      <c r="W340" s="1145"/>
      <c r="X340" s="1145"/>
      <c r="Y340" s="1145"/>
      <c r="Z340" s="1145"/>
      <c r="AA340" s="1240" t="s">
        <v>281</v>
      </c>
      <c r="AB340" s="1145"/>
      <c r="AC340" s="1145"/>
      <c r="AD340" s="1145"/>
      <c r="AE340" s="1145"/>
      <c r="AF340" s="1240" t="s">
        <v>282</v>
      </c>
      <c r="AG340" s="1145"/>
      <c r="AH340" s="1145"/>
      <c r="AI340" s="172" t="s">
        <v>68</v>
      </c>
      <c r="AJ340" s="1241" t="s">
        <v>283</v>
      </c>
      <c r="AK340" s="1145"/>
      <c r="AL340" s="1145"/>
      <c r="AM340" s="1145"/>
      <c r="AN340" s="1145"/>
      <c r="AO340" s="1145"/>
      <c r="AP340" s="174">
        <v>0</v>
      </c>
      <c r="AQ340" s="174">
        <v>0</v>
      </c>
      <c r="AR340" s="174">
        <v>0</v>
      </c>
      <c r="AS340" s="174">
        <v>0</v>
      </c>
      <c r="AT340" s="174">
        <v>0</v>
      </c>
      <c r="AU340" s="174">
        <v>0</v>
      </c>
      <c r="AV340" s="810">
        <v>0</v>
      </c>
      <c r="AW340" s="174">
        <v>0</v>
      </c>
      <c r="AX340" s="793">
        <v>0</v>
      </c>
      <c r="AY340" s="174">
        <v>0</v>
      </c>
      <c r="AZ340" s="174">
        <v>0</v>
      </c>
      <c r="BA340" s="174">
        <v>0</v>
      </c>
      <c r="BB340" s="174">
        <v>0</v>
      </c>
    </row>
    <row r="341" spans="1:54" x14ac:dyDescent="0.25">
      <c r="A341" s="1233" t="s">
        <v>102</v>
      </c>
      <c r="B341" s="1145"/>
      <c r="C341" s="1233" t="s">
        <v>345</v>
      </c>
      <c r="D341" s="1145"/>
      <c r="E341" s="1233" t="s">
        <v>332</v>
      </c>
      <c r="F341" s="1145"/>
      <c r="G341" s="1233" t="s">
        <v>300</v>
      </c>
      <c r="H341" s="1145"/>
      <c r="I341" s="1233" t="s">
        <v>288</v>
      </c>
      <c r="J341" s="1145"/>
      <c r="K341" s="1145"/>
      <c r="L341" s="1233" t="s">
        <v>290</v>
      </c>
      <c r="M341" s="1145"/>
      <c r="N341" s="1145"/>
      <c r="O341" s="1233"/>
      <c r="P341" s="1145"/>
      <c r="Q341" s="1233"/>
      <c r="R341" s="1145"/>
      <c r="S341" s="1232" t="s">
        <v>334</v>
      </c>
      <c r="T341" s="1145"/>
      <c r="U341" s="1145"/>
      <c r="V341" s="1145"/>
      <c r="W341" s="1145"/>
      <c r="X341" s="1145"/>
      <c r="Y341" s="1145"/>
      <c r="Z341" s="1145"/>
      <c r="AA341" s="1233" t="s">
        <v>281</v>
      </c>
      <c r="AB341" s="1145"/>
      <c r="AC341" s="1145"/>
      <c r="AD341" s="1145"/>
      <c r="AE341" s="1145"/>
      <c r="AF341" s="1233" t="s">
        <v>282</v>
      </c>
      <c r="AG341" s="1145"/>
      <c r="AH341" s="1145"/>
      <c r="AI341" s="169" t="s">
        <v>68</v>
      </c>
      <c r="AJ341" s="1234" t="s">
        <v>283</v>
      </c>
      <c r="AK341" s="1145"/>
      <c r="AL341" s="1145"/>
      <c r="AM341" s="1145"/>
      <c r="AN341" s="1145"/>
      <c r="AO341" s="1145"/>
      <c r="AP341" s="170">
        <v>300000000</v>
      </c>
      <c r="AQ341" s="170">
        <v>46500000</v>
      </c>
      <c r="AR341" s="170">
        <v>10168000</v>
      </c>
      <c r="AS341" s="171">
        <v>0</v>
      </c>
      <c r="AT341" s="170">
        <v>5776355</v>
      </c>
      <c r="AU341" s="170">
        <v>40723645</v>
      </c>
      <c r="AV341" s="807">
        <v>4494219</v>
      </c>
      <c r="AW341" s="170">
        <v>1282136</v>
      </c>
      <c r="AX341" s="820">
        <v>5492329</v>
      </c>
      <c r="AY341" s="170">
        <v>-998110</v>
      </c>
      <c r="AZ341" s="170">
        <v>5492329</v>
      </c>
      <c r="BA341" s="171">
        <v>0</v>
      </c>
      <c r="BB341" s="171">
        <v>0</v>
      </c>
    </row>
    <row r="342" spans="1:54" x14ac:dyDescent="0.25">
      <c r="A342" s="1240" t="s">
        <v>102</v>
      </c>
      <c r="B342" s="1145"/>
      <c r="C342" s="1240" t="s">
        <v>345</v>
      </c>
      <c r="D342" s="1145"/>
      <c r="E342" s="1240" t="s">
        <v>332</v>
      </c>
      <c r="F342" s="1145"/>
      <c r="G342" s="1240" t="s">
        <v>300</v>
      </c>
      <c r="H342" s="1145"/>
      <c r="I342" s="1240" t="s">
        <v>288</v>
      </c>
      <c r="J342" s="1145"/>
      <c r="K342" s="1145"/>
      <c r="L342" s="1240" t="s">
        <v>290</v>
      </c>
      <c r="M342" s="1145"/>
      <c r="N342" s="1145"/>
      <c r="O342" s="1240" t="s">
        <v>287</v>
      </c>
      <c r="P342" s="1145"/>
      <c r="Q342" s="1240"/>
      <c r="R342" s="1145"/>
      <c r="S342" s="1239" t="s">
        <v>340</v>
      </c>
      <c r="T342" s="1145"/>
      <c r="U342" s="1145"/>
      <c r="V342" s="1145"/>
      <c r="W342" s="1145"/>
      <c r="X342" s="1145"/>
      <c r="Y342" s="1145"/>
      <c r="Z342" s="1145"/>
      <c r="AA342" s="1240" t="s">
        <v>281</v>
      </c>
      <c r="AB342" s="1145"/>
      <c r="AC342" s="1145"/>
      <c r="AD342" s="1145"/>
      <c r="AE342" s="1145"/>
      <c r="AF342" s="1240" t="s">
        <v>282</v>
      </c>
      <c r="AG342" s="1145"/>
      <c r="AH342" s="1145"/>
      <c r="AI342" s="172" t="s">
        <v>68</v>
      </c>
      <c r="AJ342" s="1241" t="s">
        <v>283</v>
      </c>
      <c r="AK342" s="1145"/>
      <c r="AL342" s="1145"/>
      <c r="AM342" s="1145"/>
      <c r="AN342" s="1145"/>
      <c r="AO342" s="1145"/>
      <c r="AP342" s="173">
        <v>37332000</v>
      </c>
      <c r="AQ342" s="174">
        <v>0</v>
      </c>
      <c r="AR342" s="174">
        <v>0</v>
      </c>
      <c r="AS342" s="174">
        <v>0</v>
      </c>
      <c r="AT342" s="174">
        <v>0</v>
      </c>
      <c r="AU342" s="174">
        <v>0</v>
      </c>
      <c r="AV342" s="810">
        <v>0</v>
      </c>
      <c r="AW342" s="174">
        <v>0</v>
      </c>
      <c r="AX342" s="793">
        <v>0</v>
      </c>
      <c r="AY342" s="174">
        <v>0</v>
      </c>
      <c r="AZ342" s="174">
        <v>0</v>
      </c>
      <c r="BA342" s="174">
        <v>0</v>
      </c>
      <c r="BB342" s="174">
        <v>0</v>
      </c>
    </row>
    <row r="343" spans="1:54" x14ac:dyDescent="0.25">
      <c r="A343" s="1240" t="s">
        <v>102</v>
      </c>
      <c r="B343" s="1145"/>
      <c r="C343" s="1240" t="s">
        <v>345</v>
      </c>
      <c r="D343" s="1145"/>
      <c r="E343" s="1240" t="s">
        <v>332</v>
      </c>
      <c r="F343" s="1145"/>
      <c r="G343" s="1240" t="s">
        <v>300</v>
      </c>
      <c r="H343" s="1145"/>
      <c r="I343" s="1240" t="s">
        <v>288</v>
      </c>
      <c r="J343" s="1145"/>
      <c r="K343" s="1145"/>
      <c r="L343" s="1240" t="s">
        <v>290</v>
      </c>
      <c r="M343" s="1145"/>
      <c r="N343" s="1145"/>
      <c r="O343" s="1240" t="s">
        <v>297</v>
      </c>
      <c r="P343" s="1145"/>
      <c r="Q343" s="1240"/>
      <c r="R343" s="1145"/>
      <c r="S343" s="1239" t="s">
        <v>336</v>
      </c>
      <c r="T343" s="1145"/>
      <c r="U343" s="1145"/>
      <c r="V343" s="1145"/>
      <c r="W343" s="1145"/>
      <c r="X343" s="1145"/>
      <c r="Y343" s="1145"/>
      <c r="Z343" s="1145"/>
      <c r="AA343" s="1240" t="s">
        <v>281</v>
      </c>
      <c r="AB343" s="1145"/>
      <c r="AC343" s="1145"/>
      <c r="AD343" s="1145"/>
      <c r="AE343" s="1145"/>
      <c r="AF343" s="1240" t="s">
        <v>282</v>
      </c>
      <c r="AG343" s="1145"/>
      <c r="AH343" s="1145"/>
      <c r="AI343" s="172" t="s">
        <v>68</v>
      </c>
      <c r="AJ343" s="1241" t="s">
        <v>283</v>
      </c>
      <c r="AK343" s="1145"/>
      <c r="AL343" s="1145"/>
      <c r="AM343" s="1145"/>
      <c r="AN343" s="1145"/>
      <c r="AO343" s="1145"/>
      <c r="AP343" s="173">
        <v>20750000</v>
      </c>
      <c r="AQ343" s="174">
        <v>0</v>
      </c>
      <c r="AR343" s="173">
        <v>4750000</v>
      </c>
      <c r="AS343" s="174">
        <v>0</v>
      </c>
      <c r="AT343" s="174">
        <v>0</v>
      </c>
      <c r="AU343" s="174">
        <v>0</v>
      </c>
      <c r="AV343" s="809">
        <v>4147334</v>
      </c>
      <c r="AW343" s="173">
        <v>-4147334</v>
      </c>
      <c r="AX343" s="792">
        <v>4147334</v>
      </c>
      <c r="AY343" s="174">
        <v>0</v>
      </c>
      <c r="AZ343" s="173">
        <v>4147334</v>
      </c>
      <c r="BA343" s="174">
        <v>0</v>
      </c>
      <c r="BB343" s="174">
        <v>0</v>
      </c>
    </row>
    <row r="344" spans="1:54" x14ac:dyDescent="0.25">
      <c r="A344" s="1240" t="s">
        <v>102</v>
      </c>
      <c r="B344" s="1145"/>
      <c r="C344" s="1240" t="s">
        <v>345</v>
      </c>
      <c r="D344" s="1145"/>
      <c r="E344" s="1240" t="s">
        <v>332</v>
      </c>
      <c r="F344" s="1145"/>
      <c r="G344" s="1240" t="s">
        <v>300</v>
      </c>
      <c r="H344" s="1145"/>
      <c r="I344" s="1240" t="s">
        <v>288</v>
      </c>
      <c r="J344" s="1145"/>
      <c r="K344" s="1145"/>
      <c r="L344" s="1240" t="s">
        <v>290</v>
      </c>
      <c r="M344" s="1145"/>
      <c r="N344" s="1145"/>
      <c r="O344" s="1240" t="s">
        <v>291</v>
      </c>
      <c r="P344" s="1145"/>
      <c r="Q344" s="1240"/>
      <c r="R344" s="1145"/>
      <c r="S344" s="1239" t="s">
        <v>87</v>
      </c>
      <c r="T344" s="1145"/>
      <c r="U344" s="1145"/>
      <c r="V344" s="1145"/>
      <c r="W344" s="1145"/>
      <c r="X344" s="1145"/>
      <c r="Y344" s="1145"/>
      <c r="Z344" s="1145"/>
      <c r="AA344" s="1240" t="s">
        <v>281</v>
      </c>
      <c r="AB344" s="1145"/>
      <c r="AC344" s="1145"/>
      <c r="AD344" s="1145"/>
      <c r="AE344" s="1145"/>
      <c r="AF344" s="1240" t="s">
        <v>282</v>
      </c>
      <c r="AG344" s="1145"/>
      <c r="AH344" s="1145"/>
      <c r="AI344" s="172" t="s">
        <v>68</v>
      </c>
      <c r="AJ344" s="1241" t="s">
        <v>283</v>
      </c>
      <c r="AK344" s="1145"/>
      <c r="AL344" s="1145"/>
      <c r="AM344" s="1145"/>
      <c r="AN344" s="1145"/>
      <c r="AO344" s="1145"/>
      <c r="AP344" s="173">
        <v>15418000</v>
      </c>
      <c r="AQ344" s="174">
        <v>0</v>
      </c>
      <c r="AR344" s="173">
        <v>5418000</v>
      </c>
      <c r="AS344" s="174">
        <v>0</v>
      </c>
      <c r="AT344" s="173">
        <v>5776355</v>
      </c>
      <c r="AU344" s="173">
        <v>-5776355</v>
      </c>
      <c r="AV344" s="809">
        <v>346885</v>
      </c>
      <c r="AW344" s="173">
        <v>5429470</v>
      </c>
      <c r="AX344" s="792">
        <v>1344995</v>
      </c>
      <c r="AY344" s="173">
        <v>-998110</v>
      </c>
      <c r="AZ344" s="173">
        <v>1344995</v>
      </c>
      <c r="BA344" s="174">
        <v>0</v>
      </c>
      <c r="BB344" s="174">
        <v>0</v>
      </c>
    </row>
    <row r="345" spans="1:54" x14ac:dyDescent="0.25">
      <c r="A345" s="1240" t="s">
        <v>102</v>
      </c>
      <c r="B345" s="1145"/>
      <c r="C345" s="1240" t="s">
        <v>345</v>
      </c>
      <c r="D345" s="1145"/>
      <c r="E345" s="1240" t="s">
        <v>332</v>
      </c>
      <c r="F345" s="1145"/>
      <c r="G345" s="1240" t="s">
        <v>300</v>
      </c>
      <c r="H345" s="1145"/>
      <c r="I345" s="1240" t="s">
        <v>288</v>
      </c>
      <c r="J345" s="1145"/>
      <c r="K345" s="1145"/>
      <c r="L345" s="1240" t="s">
        <v>290</v>
      </c>
      <c r="M345" s="1145"/>
      <c r="N345" s="1145"/>
      <c r="O345" s="1240" t="s">
        <v>302</v>
      </c>
      <c r="P345" s="1145"/>
      <c r="Q345" s="1240"/>
      <c r="R345" s="1145"/>
      <c r="S345" s="1239" t="s">
        <v>660</v>
      </c>
      <c r="T345" s="1145"/>
      <c r="U345" s="1145"/>
      <c r="V345" s="1145"/>
      <c r="W345" s="1145"/>
      <c r="X345" s="1145"/>
      <c r="Y345" s="1145"/>
      <c r="Z345" s="1145"/>
      <c r="AA345" s="1240" t="s">
        <v>281</v>
      </c>
      <c r="AB345" s="1145"/>
      <c r="AC345" s="1145"/>
      <c r="AD345" s="1145"/>
      <c r="AE345" s="1145"/>
      <c r="AF345" s="1240" t="s">
        <v>282</v>
      </c>
      <c r="AG345" s="1145"/>
      <c r="AH345" s="1145"/>
      <c r="AI345" s="172" t="s">
        <v>68</v>
      </c>
      <c r="AJ345" s="1241" t="s">
        <v>283</v>
      </c>
      <c r="AK345" s="1145"/>
      <c r="AL345" s="1145"/>
      <c r="AM345" s="1145"/>
      <c r="AN345" s="1145"/>
      <c r="AO345" s="1145"/>
      <c r="AP345" s="173">
        <v>180000000</v>
      </c>
      <c r="AQ345" s="174">
        <v>0</v>
      </c>
      <c r="AR345" s="174">
        <v>0</v>
      </c>
      <c r="AS345" s="174">
        <v>0</v>
      </c>
      <c r="AT345" s="174">
        <v>0</v>
      </c>
      <c r="AU345" s="174">
        <v>0</v>
      </c>
      <c r="AV345" s="810">
        <v>0</v>
      </c>
      <c r="AW345" s="174">
        <v>0</v>
      </c>
      <c r="AX345" s="793">
        <v>0</v>
      </c>
      <c r="AY345" s="174">
        <v>0</v>
      </c>
      <c r="AZ345" s="174">
        <v>0</v>
      </c>
      <c r="BA345" s="174">
        <v>0</v>
      </c>
      <c r="BB345" s="174">
        <v>0</v>
      </c>
    </row>
    <row r="346" spans="1:54" x14ac:dyDescent="0.25">
      <c r="A346" s="1240" t="s">
        <v>102</v>
      </c>
      <c r="B346" s="1145"/>
      <c r="C346" s="1240" t="s">
        <v>345</v>
      </c>
      <c r="D346" s="1145"/>
      <c r="E346" s="1240" t="s">
        <v>332</v>
      </c>
      <c r="F346" s="1145"/>
      <c r="G346" s="1240" t="s">
        <v>300</v>
      </c>
      <c r="H346" s="1145"/>
      <c r="I346" s="1240" t="s">
        <v>288</v>
      </c>
      <c r="J346" s="1145"/>
      <c r="K346" s="1145"/>
      <c r="L346" s="1240" t="s">
        <v>290</v>
      </c>
      <c r="M346" s="1145"/>
      <c r="N346" s="1145"/>
      <c r="O346" s="1240" t="s">
        <v>83</v>
      </c>
      <c r="P346" s="1145"/>
      <c r="Q346" s="1240"/>
      <c r="R346" s="1145"/>
      <c r="S346" s="1239" t="s">
        <v>338</v>
      </c>
      <c r="T346" s="1145"/>
      <c r="U346" s="1145"/>
      <c r="V346" s="1145"/>
      <c r="W346" s="1145"/>
      <c r="X346" s="1145"/>
      <c r="Y346" s="1145"/>
      <c r="Z346" s="1145"/>
      <c r="AA346" s="1240" t="s">
        <v>281</v>
      </c>
      <c r="AB346" s="1145"/>
      <c r="AC346" s="1145"/>
      <c r="AD346" s="1145"/>
      <c r="AE346" s="1145"/>
      <c r="AF346" s="1240" t="s">
        <v>282</v>
      </c>
      <c r="AG346" s="1145"/>
      <c r="AH346" s="1145"/>
      <c r="AI346" s="172" t="s">
        <v>68</v>
      </c>
      <c r="AJ346" s="1241" t="s">
        <v>283</v>
      </c>
      <c r="AK346" s="1145"/>
      <c r="AL346" s="1145"/>
      <c r="AM346" s="1145"/>
      <c r="AN346" s="1145"/>
      <c r="AO346" s="1145"/>
      <c r="AP346" s="173">
        <v>46500000</v>
      </c>
      <c r="AQ346" s="173">
        <v>46500000</v>
      </c>
      <c r="AR346" s="174">
        <v>0</v>
      </c>
      <c r="AS346" s="174">
        <v>0</v>
      </c>
      <c r="AT346" s="174">
        <v>0</v>
      </c>
      <c r="AU346" s="173">
        <v>46500000</v>
      </c>
      <c r="AV346" s="810">
        <v>0</v>
      </c>
      <c r="AW346" s="174">
        <v>0</v>
      </c>
      <c r="AX346" s="793">
        <v>0</v>
      </c>
      <c r="AY346" s="174">
        <v>0</v>
      </c>
      <c r="AZ346" s="174">
        <v>0</v>
      </c>
      <c r="BA346" s="174">
        <v>0</v>
      </c>
      <c r="BB346" s="174">
        <v>0</v>
      </c>
    </row>
    <row r="347" spans="1:54" hidden="1" x14ac:dyDescent="0.25">
      <c r="A347" s="713" t="s">
        <v>244</v>
      </c>
      <c r="B347" s="713" t="s">
        <v>244</v>
      </c>
      <c r="C347" s="713" t="s">
        <v>244</v>
      </c>
      <c r="D347" s="713" t="s">
        <v>244</v>
      </c>
      <c r="E347" s="713" t="s">
        <v>244</v>
      </c>
      <c r="F347" s="713" t="s">
        <v>244</v>
      </c>
      <c r="G347" s="713" t="s">
        <v>244</v>
      </c>
      <c r="H347" s="713" t="s">
        <v>244</v>
      </c>
      <c r="I347" s="713" t="s">
        <v>244</v>
      </c>
      <c r="J347" s="1080" t="s">
        <v>244</v>
      </c>
      <c r="K347" s="1145"/>
      <c r="L347" s="1080" t="s">
        <v>244</v>
      </c>
      <c r="M347" s="1145"/>
      <c r="N347" s="713" t="s">
        <v>244</v>
      </c>
      <c r="O347" s="713" t="s">
        <v>244</v>
      </c>
      <c r="P347" s="713" t="s">
        <v>244</v>
      </c>
      <c r="Q347" s="713" t="s">
        <v>244</v>
      </c>
      <c r="R347" s="713" t="s">
        <v>244</v>
      </c>
      <c r="S347" s="713" t="s">
        <v>244</v>
      </c>
      <c r="T347" s="713" t="s">
        <v>244</v>
      </c>
      <c r="U347" s="713" t="s">
        <v>244</v>
      </c>
      <c r="V347" s="713" t="s">
        <v>244</v>
      </c>
      <c r="W347" s="713" t="s">
        <v>244</v>
      </c>
      <c r="X347" s="713" t="s">
        <v>244</v>
      </c>
      <c r="Y347" s="713" t="s">
        <v>244</v>
      </c>
      <c r="Z347" s="713" t="s">
        <v>244</v>
      </c>
      <c r="AA347" s="1080" t="s">
        <v>244</v>
      </c>
      <c r="AB347" s="1145"/>
      <c r="AC347" s="1080" t="s">
        <v>244</v>
      </c>
      <c r="AD347" s="1145"/>
      <c r="AE347" s="713" t="s">
        <v>244</v>
      </c>
      <c r="AF347" s="713" t="s">
        <v>244</v>
      </c>
      <c r="AG347" s="713" t="s">
        <v>244</v>
      </c>
      <c r="AH347" s="713" t="s">
        <v>244</v>
      </c>
      <c r="AI347" s="713" t="s">
        <v>244</v>
      </c>
      <c r="AJ347" s="713" t="s">
        <v>244</v>
      </c>
      <c r="AK347" s="713" t="s">
        <v>244</v>
      </c>
      <c r="AL347" s="713" t="s">
        <v>244</v>
      </c>
      <c r="AM347" s="1080" t="s">
        <v>244</v>
      </c>
      <c r="AN347" s="1145"/>
      <c r="AO347" s="1145"/>
      <c r="AP347" s="713" t="s">
        <v>244</v>
      </c>
      <c r="AQ347" s="713" t="s">
        <v>244</v>
      </c>
      <c r="AR347" s="713" t="s">
        <v>244</v>
      </c>
      <c r="AS347" s="713" t="s">
        <v>244</v>
      </c>
      <c r="AT347" s="713" t="s">
        <v>244</v>
      </c>
      <c r="AU347" s="713" t="s">
        <v>244</v>
      </c>
      <c r="AV347" s="713" t="s">
        <v>244</v>
      </c>
      <c r="AW347" s="713" t="s">
        <v>244</v>
      </c>
      <c r="AX347" s="713" t="s">
        <v>244</v>
      </c>
      <c r="AY347" s="713" t="s">
        <v>244</v>
      </c>
      <c r="AZ347" s="713" t="s">
        <v>244</v>
      </c>
      <c r="BA347" s="713" t="s">
        <v>244</v>
      </c>
      <c r="BB347" s="713" t="s">
        <v>244</v>
      </c>
    </row>
    <row r="348" spans="1:54" hidden="1" x14ac:dyDescent="0.25">
      <c r="A348" s="1151" t="s">
        <v>671</v>
      </c>
      <c r="B348" s="1137"/>
      <c r="C348" s="1137"/>
      <c r="D348" s="1137"/>
      <c r="E348" s="1137"/>
      <c r="F348" s="1137"/>
      <c r="G348" s="1138"/>
      <c r="H348" s="1152" t="s">
        <v>856</v>
      </c>
      <c r="I348" s="1137"/>
      <c r="J348" s="1137"/>
      <c r="K348" s="1137"/>
      <c r="L348" s="1137"/>
      <c r="M348" s="1137"/>
      <c r="N348" s="1137"/>
      <c r="O348" s="1137"/>
      <c r="P348" s="1137"/>
      <c r="Q348" s="1137"/>
      <c r="R348" s="1137"/>
      <c r="S348" s="1137"/>
      <c r="T348" s="1137"/>
      <c r="U348" s="1137"/>
      <c r="V348" s="1137"/>
      <c r="W348" s="1137"/>
      <c r="X348" s="1137"/>
      <c r="Y348" s="1137"/>
      <c r="Z348" s="1137"/>
      <c r="AA348" s="1137"/>
      <c r="AB348" s="1137"/>
      <c r="AC348" s="1137"/>
      <c r="AD348" s="1137"/>
      <c r="AE348" s="1137"/>
      <c r="AF348" s="1137"/>
      <c r="AG348" s="1137"/>
      <c r="AH348" s="1137"/>
      <c r="AI348" s="1137"/>
      <c r="AJ348" s="1137"/>
      <c r="AK348" s="1137"/>
      <c r="AL348" s="1137"/>
      <c r="AM348" s="1137"/>
      <c r="AN348" s="1137"/>
      <c r="AO348" s="1138"/>
      <c r="AP348" s="713" t="s">
        <v>244</v>
      </c>
      <c r="AQ348" s="713" t="s">
        <v>244</v>
      </c>
      <c r="AR348" s="713" t="s">
        <v>244</v>
      </c>
      <c r="AS348" s="713" t="s">
        <v>244</v>
      </c>
      <c r="AT348" s="713" t="s">
        <v>244</v>
      </c>
      <c r="AU348" s="713" t="s">
        <v>244</v>
      </c>
      <c r="AV348" s="713" t="s">
        <v>244</v>
      </c>
      <c r="AW348" s="713" t="s">
        <v>244</v>
      </c>
      <c r="AX348" s="713" t="s">
        <v>244</v>
      </c>
      <c r="AY348" s="713" t="s">
        <v>244</v>
      </c>
      <c r="AZ348" s="713" t="s">
        <v>244</v>
      </c>
      <c r="BA348" s="713" t="s">
        <v>244</v>
      </c>
      <c r="BB348" s="713" t="s">
        <v>244</v>
      </c>
    </row>
    <row r="349" spans="1:54" ht="36" hidden="1" x14ac:dyDescent="0.25">
      <c r="A349" s="1136" t="s">
        <v>255</v>
      </c>
      <c r="B349" s="1138"/>
      <c r="C349" s="1140" t="s">
        <v>256</v>
      </c>
      <c r="D349" s="1138"/>
      <c r="E349" s="1136" t="s">
        <v>257</v>
      </c>
      <c r="F349" s="1138"/>
      <c r="G349" s="1136" t="s">
        <v>258</v>
      </c>
      <c r="H349" s="1138"/>
      <c r="I349" s="1136" t="s">
        <v>259</v>
      </c>
      <c r="J349" s="1137"/>
      <c r="K349" s="1138"/>
      <c r="L349" s="1136" t="s">
        <v>260</v>
      </c>
      <c r="M349" s="1137"/>
      <c r="N349" s="1138"/>
      <c r="O349" s="1136" t="s">
        <v>261</v>
      </c>
      <c r="P349" s="1138"/>
      <c r="Q349" s="1136" t="s">
        <v>262</v>
      </c>
      <c r="R349" s="1138"/>
      <c r="S349" s="1136" t="s">
        <v>263</v>
      </c>
      <c r="T349" s="1137"/>
      <c r="U349" s="1137"/>
      <c r="V349" s="1137"/>
      <c r="W349" s="1137"/>
      <c r="X349" s="1137"/>
      <c r="Y349" s="1137"/>
      <c r="Z349" s="1138"/>
      <c r="AA349" s="1136" t="s">
        <v>264</v>
      </c>
      <c r="AB349" s="1137"/>
      <c r="AC349" s="1137"/>
      <c r="AD349" s="1137"/>
      <c r="AE349" s="1138"/>
      <c r="AF349" s="1136" t="s">
        <v>265</v>
      </c>
      <c r="AG349" s="1137"/>
      <c r="AH349" s="1138"/>
      <c r="AI349" s="722" t="s">
        <v>266</v>
      </c>
      <c r="AJ349" s="1136" t="s">
        <v>267</v>
      </c>
      <c r="AK349" s="1137"/>
      <c r="AL349" s="1137"/>
      <c r="AM349" s="1137"/>
      <c r="AN349" s="1137"/>
      <c r="AO349" s="1138"/>
      <c r="AP349" s="722" t="s">
        <v>268</v>
      </c>
      <c r="AQ349" s="722" t="s">
        <v>269</v>
      </c>
      <c r="AR349" s="722" t="s">
        <v>270</v>
      </c>
      <c r="AS349" s="722" t="s">
        <v>271</v>
      </c>
      <c r="AT349" s="722" t="s">
        <v>272</v>
      </c>
      <c r="AU349" s="722" t="s">
        <v>273</v>
      </c>
      <c r="AV349" s="722" t="s">
        <v>274</v>
      </c>
      <c r="AW349" s="722" t="s">
        <v>275</v>
      </c>
      <c r="AX349" s="722" t="s">
        <v>276</v>
      </c>
      <c r="AY349" s="722" t="s">
        <v>277</v>
      </c>
      <c r="AZ349" s="722" t="s">
        <v>278</v>
      </c>
      <c r="BA349" s="722" t="s">
        <v>279</v>
      </c>
      <c r="BB349" s="722" t="s">
        <v>280</v>
      </c>
    </row>
    <row r="350" spans="1:54" x14ac:dyDescent="0.25">
      <c r="A350" s="1233" t="s">
        <v>102</v>
      </c>
      <c r="B350" s="1145"/>
      <c r="C350" s="1233"/>
      <c r="D350" s="1145"/>
      <c r="E350" s="1233"/>
      <c r="F350" s="1145"/>
      <c r="G350" s="1233"/>
      <c r="H350" s="1145"/>
      <c r="I350" s="1233"/>
      <c r="J350" s="1145"/>
      <c r="K350" s="1145"/>
      <c r="L350" s="1233"/>
      <c r="M350" s="1145"/>
      <c r="N350" s="1145"/>
      <c r="O350" s="1233"/>
      <c r="P350" s="1145"/>
      <c r="Q350" s="1233"/>
      <c r="R350" s="1145"/>
      <c r="S350" s="1232" t="s">
        <v>13</v>
      </c>
      <c r="T350" s="1145"/>
      <c r="U350" s="1145"/>
      <c r="V350" s="1145"/>
      <c r="W350" s="1145"/>
      <c r="X350" s="1145"/>
      <c r="Y350" s="1145"/>
      <c r="Z350" s="1145"/>
      <c r="AA350" s="1233" t="s">
        <v>281</v>
      </c>
      <c r="AB350" s="1145"/>
      <c r="AC350" s="1145"/>
      <c r="AD350" s="1145"/>
      <c r="AE350" s="1145"/>
      <c r="AF350" s="1233" t="s">
        <v>282</v>
      </c>
      <c r="AG350" s="1145"/>
      <c r="AH350" s="1145"/>
      <c r="AI350" s="169" t="s">
        <v>68</v>
      </c>
      <c r="AJ350" s="1234" t="s">
        <v>283</v>
      </c>
      <c r="AK350" s="1145"/>
      <c r="AL350" s="1145"/>
      <c r="AM350" s="1145"/>
      <c r="AN350" s="1145"/>
      <c r="AO350" s="1145"/>
      <c r="AP350" s="171">
        <v>0</v>
      </c>
      <c r="AQ350" s="171">
        <v>0</v>
      </c>
      <c r="AR350" s="171">
        <v>0</v>
      </c>
      <c r="AS350" s="170">
        <v>-323920000</v>
      </c>
      <c r="AT350" s="171">
        <v>0</v>
      </c>
      <c r="AU350" s="171">
        <v>0</v>
      </c>
      <c r="AV350" s="808">
        <v>0</v>
      </c>
      <c r="AW350" s="171">
        <v>0</v>
      </c>
      <c r="AX350" s="821">
        <v>0</v>
      </c>
      <c r="AY350" s="171">
        <v>0</v>
      </c>
      <c r="AZ350" s="171">
        <v>0</v>
      </c>
      <c r="BA350" s="171">
        <v>0</v>
      </c>
      <c r="BB350" s="171">
        <v>0</v>
      </c>
    </row>
    <row r="351" spans="1:54" x14ac:dyDescent="0.25">
      <c r="A351" s="1233" t="s">
        <v>102</v>
      </c>
      <c r="B351" s="1145"/>
      <c r="C351" s="1233" t="s">
        <v>330</v>
      </c>
      <c r="D351" s="1145"/>
      <c r="E351" s="1233"/>
      <c r="F351" s="1145"/>
      <c r="G351" s="1233"/>
      <c r="H351" s="1145"/>
      <c r="I351" s="1233"/>
      <c r="J351" s="1145"/>
      <c r="K351" s="1145"/>
      <c r="L351" s="1233"/>
      <c r="M351" s="1145"/>
      <c r="N351" s="1145"/>
      <c r="O351" s="1233"/>
      <c r="P351" s="1145"/>
      <c r="Q351" s="1233"/>
      <c r="R351" s="1145"/>
      <c r="S351" s="1232" t="s">
        <v>331</v>
      </c>
      <c r="T351" s="1145"/>
      <c r="U351" s="1145"/>
      <c r="V351" s="1145"/>
      <c r="W351" s="1145"/>
      <c r="X351" s="1145"/>
      <c r="Y351" s="1145"/>
      <c r="Z351" s="1145"/>
      <c r="AA351" s="1233" t="s">
        <v>281</v>
      </c>
      <c r="AB351" s="1145"/>
      <c r="AC351" s="1145"/>
      <c r="AD351" s="1145"/>
      <c r="AE351" s="1145"/>
      <c r="AF351" s="1233" t="s">
        <v>282</v>
      </c>
      <c r="AG351" s="1145"/>
      <c r="AH351" s="1145"/>
      <c r="AI351" s="169" t="s">
        <v>68</v>
      </c>
      <c r="AJ351" s="1234" t="s">
        <v>283</v>
      </c>
      <c r="AK351" s="1145"/>
      <c r="AL351" s="1145"/>
      <c r="AM351" s="1145"/>
      <c r="AN351" s="1145"/>
      <c r="AO351" s="1145"/>
      <c r="AP351" s="171">
        <v>0</v>
      </c>
      <c r="AQ351" s="171">
        <v>0</v>
      </c>
      <c r="AR351" s="171">
        <v>0</v>
      </c>
      <c r="AS351" s="170">
        <v>-323920000</v>
      </c>
      <c r="AT351" s="171">
        <v>0</v>
      </c>
      <c r="AU351" s="171">
        <v>0</v>
      </c>
      <c r="AV351" s="808">
        <v>0</v>
      </c>
      <c r="AW351" s="171">
        <v>0</v>
      </c>
      <c r="AX351" s="821">
        <v>0</v>
      </c>
      <c r="AY351" s="171">
        <v>0</v>
      </c>
      <c r="AZ351" s="171">
        <v>0</v>
      </c>
      <c r="BA351" s="171">
        <v>0</v>
      </c>
      <c r="BB351" s="171">
        <v>0</v>
      </c>
    </row>
    <row r="352" spans="1:54" x14ac:dyDescent="0.25">
      <c r="A352" s="1233" t="s">
        <v>102</v>
      </c>
      <c r="B352" s="1145"/>
      <c r="C352" s="1233" t="s">
        <v>330</v>
      </c>
      <c r="D352" s="1145"/>
      <c r="E352" s="1233" t="s">
        <v>332</v>
      </c>
      <c r="F352" s="1145"/>
      <c r="G352" s="1233"/>
      <c r="H352" s="1145"/>
      <c r="I352" s="1233"/>
      <c r="J352" s="1145"/>
      <c r="K352" s="1145"/>
      <c r="L352" s="1233"/>
      <c r="M352" s="1145"/>
      <c r="N352" s="1145"/>
      <c r="O352" s="1233"/>
      <c r="P352" s="1145"/>
      <c r="Q352" s="1233"/>
      <c r="R352" s="1145"/>
      <c r="S352" s="1232" t="s">
        <v>333</v>
      </c>
      <c r="T352" s="1145"/>
      <c r="U352" s="1145"/>
      <c r="V352" s="1145"/>
      <c r="W352" s="1145"/>
      <c r="X352" s="1145"/>
      <c r="Y352" s="1145"/>
      <c r="Z352" s="1145"/>
      <c r="AA352" s="1233" t="s">
        <v>281</v>
      </c>
      <c r="AB352" s="1145"/>
      <c r="AC352" s="1145"/>
      <c r="AD352" s="1145"/>
      <c r="AE352" s="1145"/>
      <c r="AF352" s="1233" t="s">
        <v>282</v>
      </c>
      <c r="AG352" s="1145"/>
      <c r="AH352" s="1145"/>
      <c r="AI352" s="169" t="s">
        <v>68</v>
      </c>
      <c r="AJ352" s="1234" t="s">
        <v>283</v>
      </c>
      <c r="AK352" s="1145"/>
      <c r="AL352" s="1145"/>
      <c r="AM352" s="1145"/>
      <c r="AN352" s="1145"/>
      <c r="AO352" s="1145"/>
      <c r="AP352" s="171">
        <v>0</v>
      </c>
      <c r="AQ352" s="171">
        <v>0</v>
      </c>
      <c r="AR352" s="171">
        <v>0</v>
      </c>
      <c r="AS352" s="170">
        <v>-323920000</v>
      </c>
      <c r="AT352" s="171">
        <v>0</v>
      </c>
      <c r="AU352" s="171">
        <v>0</v>
      </c>
      <c r="AV352" s="808">
        <v>0</v>
      </c>
      <c r="AW352" s="171">
        <v>0</v>
      </c>
      <c r="AX352" s="821">
        <v>0</v>
      </c>
      <c r="AY352" s="171">
        <v>0</v>
      </c>
      <c r="AZ352" s="171">
        <v>0</v>
      </c>
      <c r="BA352" s="171">
        <v>0</v>
      </c>
      <c r="BB352" s="171">
        <v>0</v>
      </c>
    </row>
    <row r="353" spans="1:54" s="340" customFormat="1" x14ac:dyDescent="0.25">
      <c r="A353" s="1255" t="s">
        <v>102</v>
      </c>
      <c r="B353" s="1254"/>
      <c r="C353" s="1255" t="s">
        <v>330</v>
      </c>
      <c r="D353" s="1254"/>
      <c r="E353" s="1255" t="s">
        <v>332</v>
      </c>
      <c r="F353" s="1254"/>
      <c r="G353" s="1255" t="s">
        <v>290</v>
      </c>
      <c r="H353" s="1254"/>
      <c r="I353" s="1255"/>
      <c r="J353" s="1254"/>
      <c r="K353" s="1254"/>
      <c r="L353" s="1255"/>
      <c r="M353" s="1254"/>
      <c r="N353" s="1254"/>
      <c r="O353" s="1255"/>
      <c r="P353" s="1254"/>
      <c r="Q353" s="1255"/>
      <c r="R353" s="1254"/>
      <c r="S353" s="1253" t="s">
        <v>326</v>
      </c>
      <c r="T353" s="1254"/>
      <c r="U353" s="1254"/>
      <c r="V353" s="1254"/>
      <c r="W353" s="1254"/>
      <c r="X353" s="1254"/>
      <c r="Y353" s="1254"/>
      <c r="Z353" s="1254"/>
      <c r="AA353" s="1255" t="s">
        <v>281</v>
      </c>
      <c r="AB353" s="1254"/>
      <c r="AC353" s="1254"/>
      <c r="AD353" s="1254"/>
      <c r="AE353" s="1254"/>
      <c r="AF353" s="1255" t="s">
        <v>282</v>
      </c>
      <c r="AG353" s="1254"/>
      <c r="AH353" s="1254"/>
      <c r="AI353" s="794" t="s">
        <v>68</v>
      </c>
      <c r="AJ353" s="1256" t="s">
        <v>283</v>
      </c>
      <c r="AK353" s="1254"/>
      <c r="AL353" s="1254"/>
      <c r="AM353" s="1254"/>
      <c r="AN353" s="1254"/>
      <c r="AO353" s="1254"/>
      <c r="AP353" s="796">
        <v>0</v>
      </c>
      <c r="AQ353" s="796">
        <v>0</v>
      </c>
      <c r="AR353" s="796">
        <v>0</v>
      </c>
      <c r="AS353" s="795">
        <v>-323920000</v>
      </c>
      <c r="AT353" s="796">
        <v>0</v>
      </c>
      <c r="AU353" s="796">
        <v>0</v>
      </c>
      <c r="AV353" s="810">
        <v>0</v>
      </c>
      <c r="AW353" s="796">
        <v>0</v>
      </c>
      <c r="AX353" s="793">
        <v>0</v>
      </c>
      <c r="AY353" s="796">
        <v>0</v>
      </c>
      <c r="AZ353" s="796">
        <v>0</v>
      </c>
      <c r="BA353" s="796">
        <v>0</v>
      </c>
      <c r="BB353" s="796">
        <v>0</v>
      </c>
    </row>
    <row r="354" spans="1:54" hidden="1" x14ac:dyDescent="0.25">
      <c r="A354" s="713" t="s">
        <v>244</v>
      </c>
      <c r="B354" s="713" t="s">
        <v>244</v>
      </c>
      <c r="C354" s="713" t="s">
        <v>244</v>
      </c>
      <c r="D354" s="713" t="s">
        <v>244</v>
      </c>
      <c r="E354" s="713" t="s">
        <v>244</v>
      </c>
      <c r="F354" s="713" t="s">
        <v>244</v>
      </c>
      <c r="G354" s="713" t="s">
        <v>244</v>
      </c>
      <c r="H354" s="713" t="s">
        <v>244</v>
      </c>
      <c r="I354" s="713" t="s">
        <v>244</v>
      </c>
      <c r="J354" s="1080" t="s">
        <v>244</v>
      </c>
      <c r="K354" s="1145"/>
      <c r="L354" s="1080" t="s">
        <v>244</v>
      </c>
      <c r="M354" s="1145"/>
      <c r="N354" s="713" t="s">
        <v>244</v>
      </c>
      <c r="O354" s="713" t="s">
        <v>244</v>
      </c>
      <c r="P354" s="713" t="s">
        <v>244</v>
      </c>
      <c r="Q354" s="713" t="s">
        <v>244</v>
      </c>
      <c r="R354" s="713" t="s">
        <v>244</v>
      </c>
      <c r="S354" s="713" t="s">
        <v>244</v>
      </c>
      <c r="T354" s="713" t="s">
        <v>244</v>
      </c>
      <c r="U354" s="713" t="s">
        <v>244</v>
      </c>
      <c r="V354" s="713" t="s">
        <v>244</v>
      </c>
      <c r="W354" s="713" t="s">
        <v>244</v>
      </c>
      <c r="X354" s="713" t="s">
        <v>244</v>
      </c>
      <c r="Y354" s="713" t="s">
        <v>244</v>
      </c>
      <c r="Z354" s="713" t="s">
        <v>244</v>
      </c>
      <c r="AA354" s="1080" t="s">
        <v>244</v>
      </c>
      <c r="AB354" s="1145"/>
      <c r="AC354" s="1080" t="s">
        <v>244</v>
      </c>
      <c r="AD354" s="1145"/>
      <c r="AE354" s="713" t="s">
        <v>244</v>
      </c>
      <c r="AF354" s="713" t="s">
        <v>244</v>
      </c>
      <c r="AG354" s="713" t="s">
        <v>244</v>
      </c>
      <c r="AH354" s="713" t="s">
        <v>244</v>
      </c>
      <c r="AI354" s="713" t="s">
        <v>244</v>
      </c>
      <c r="AJ354" s="713" t="s">
        <v>244</v>
      </c>
      <c r="AK354" s="713" t="s">
        <v>244</v>
      </c>
      <c r="AL354" s="713" t="s">
        <v>244</v>
      </c>
      <c r="AM354" s="1080" t="s">
        <v>244</v>
      </c>
      <c r="AN354" s="1145"/>
      <c r="AO354" s="1145"/>
      <c r="AP354" s="713" t="s">
        <v>244</v>
      </c>
      <c r="AQ354" s="713" t="s">
        <v>244</v>
      </c>
      <c r="AR354" s="713" t="s">
        <v>244</v>
      </c>
      <c r="AS354" s="713" t="s">
        <v>244</v>
      </c>
      <c r="AT354" s="713" t="s">
        <v>244</v>
      </c>
      <c r="AU354" s="713" t="s">
        <v>244</v>
      </c>
      <c r="AV354" s="713" t="s">
        <v>244</v>
      </c>
      <c r="AW354" s="713" t="s">
        <v>244</v>
      </c>
      <c r="AX354" s="713" t="s">
        <v>244</v>
      </c>
      <c r="AY354" s="713" t="s">
        <v>244</v>
      </c>
      <c r="AZ354" s="713" t="s">
        <v>244</v>
      </c>
      <c r="BA354" s="713" t="s">
        <v>244</v>
      </c>
      <c r="BB354" s="713" t="s">
        <v>244</v>
      </c>
    </row>
  </sheetData>
  <autoFilter ref="A28:BB354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20">
    <mergeCell ref="J354:K354"/>
    <mergeCell ref="L354:M354"/>
    <mergeCell ref="AA354:AB354"/>
    <mergeCell ref="AC354:AD354"/>
    <mergeCell ref="AM354:AO354"/>
    <mergeCell ref="O353:P353"/>
    <mergeCell ref="Q353:R353"/>
    <mergeCell ref="S353:Z353"/>
    <mergeCell ref="AA353:AE353"/>
    <mergeCell ref="AF353:AH353"/>
    <mergeCell ref="AJ353:AO353"/>
    <mergeCell ref="A353:B353"/>
    <mergeCell ref="C353:D353"/>
    <mergeCell ref="E353:F353"/>
    <mergeCell ref="G353:H353"/>
    <mergeCell ref="I353:K353"/>
    <mergeCell ref="L353:N353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O351:P351"/>
    <mergeCell ref="Q351:R351"/>
    <mergeCell ref="S351:Z351"/>
    <mergeCell ref="AA351:AE351"/>
    <mergeCell ref="AF351:AH351"/>
    <mergeCell ref="AJ351:AO351"/>
    <mergeCell ref="A351:B351"/>
    <mergeCell ref="C351:D351"/>
    <mergeCell ref="E351:F351"/>
    <mergeCell ref="G351:H351"/>
    <mergeCell ref="I351:K351"/>
    <mergeCell ref="L351:N351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O350:P350"/>
    <mergeCell ref="Q350:R350"/>
    <mergeCell ref="O349:P349"/>
    <mergeCell ref="Q349:R349"/>
    <mergeCell ref="S349:Z349"/>
    <mergeCell ref="AA349:AE349"/>
    <mergeCell ref="AF349:AH349"/>
    <mergeCell ref="AJ349:AO349"/>
    <mergeCell ref="A348:G348"/>
    <mergeCell ref="H348:AO348"/>
    <mergeCell ref="A349:B349"/>
    <mergeCell ref="C349:D349"/>
    <mergeCell ref="E349:F349"/>
    <mergeCell ref="G349:H349"/>
    <mergeCell ref="I349:K349"/>
    <mergeCell ref="L349:N349"/>
    <mergeCell ref="J347:K347"/>
    <mergeCell ref="L347:M347"/>
    <mergeCell ref="AA347:AB347"/>
    <mergeCell ref="AC347:AD347"/>
    <mergeCell ref="AM347:AO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45:Z345"/>
    <mergeCell ref="AA345:AE345"/>
    <mergeCell ref="AF345:AH345"/>
    <mergeCell ref="AJ345:AO345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S343:Z343"/>
    <mergeCell ref="AA343:AE343"/>
    <mergeCell ref="AF343:AH343"/>
    <mergeCell ref="AJ343:AO343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1:Z341"/>
    <mergeCell ref="AA341:AE341"/>
    <mergeCell ref="AF341:AH341"/>
    <mergeCell ref="AJ341:AO341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39:Z339"/>
    <mergeCell ref="AA339:AE339"/>
    <mergeCell ref="AF339:AH339"/>
    <mergeCell ref="AJ339:AO339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37:Z337"/>
    <mergeCell ref="AA337:AE337"/>
    <mergeCell ref="AF337:AH337"/>
    <mergeCell ref="AJ337:AO337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A336:B336"/>
    <mergeCell ref="C336:D336"/>
    <mergeCell ref="E336:F336"/>
    <mergeCell ref="G336:H336"/>
    <mergeCell ref="I336:K336"/>
    <mergeCell ref="L336:N336"/>
    <mergeCell ref="S335:Z335"/>
    <mergeCell ref="AA335:AE335"/>
    <mergeCell ref="AF335:AH335"/>
    <mergeCell ref="AJ335:AO335"/>
    <mergeCell ref="A335:B335"/>
    <mergeCell ref="C335:D335"/>
    <mergeCell ref="E335:F335"/>
    <mergeCell ref="G335:H335"/>
    <mergeCell ref="I335:K335"/>
    <mergeCell ref="L335:N335"/>
    <mergeCell ref="O335:P335"/>
    <mergeCell ref="Q335:R335"/>
    <mergeCell ref="O334:P334"/>
    <mergeCell ref="Q334:R334"/>
    <mergeCell ref="S334:Z334"/>
    <mergeCell ref="AA334:AE334"/>
    <mergeCell ref="AF334:AH334"/>
    <mergeCell ref="AJ334:AO334"/>
    <mergeCell ref="A334:B334"/>
    <mergeCell ref="C334:D334"/>
    <mergeCell ref="E334:F334"/>
    <mergeCell ref="G334:H334"/>
    <mergeCell ref="I334:K334"/>
    <mergeCell ref="L334:N334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O332:P332"/>
    <mergeCell ref="Q332:R332"/>
    <mergeCell ref="S332:Z332"/>
    <mergeCell ref="AA332:AE332"/>
    <mergeCell ref="AF332:AH332"/>
    <mergeCell ref="AJ332:AO332"/>
    <mergeCell ref="A332:B332"/>
    <mergeCell ref="C332:D332"/>
    <mergeCell ref="E332:F332"/>
    <mergeCell ref="G332:H332"/>
    <mergeCell ref="I332:K332"/>
    <mergeCell ref="L332:N332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O329:P329"/>
    <mergeCell ref="Q329:R329"/>
    <mergeCell ref="O328:P328"/>
    <mergeCell ref="Q328:R328"/>
    <mergeCell ref="S328:Z328"/>
    <mergeCell ref="AA328:AE328"/>
    <mergeCell ref="AF328:AH328"/>
    <mergeCell ref="AJ328:AO328"/>
    <mergeCell ref="A328:B328"/>
    <mergeCell ref="C328:D328"/>
    <mergeCell ref="E328:F328"/>
    <mergeCell ref="G328:H328"/>
    <mergeCell ref="I328:K328"/>
    <mergeCell ref="L328:N328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26:P326"/>
    <mergeCell ref="Q326:R326"/>
    <mergeCell ref="S326:Z326"/>
    <mergeCell ref="AA326:AE326"/>
    <mergeCell ref="AF326:AH326"/>
    <mergeCell ref="AJ326:AO326"/>
    <mergeCell ref="A326:B326"/>
    <mergeCell ref="C326:D326"/>
    <mergeCell ref="E326:F326"/>
    <mergeCell ref="G326:H326"/>
    <mergeCell ref="I326:K326"/>
    <mergeCell ref="L326:N326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O324:P324"/>
    <mergeCell ref="Q324:R324"/>
    <mergeCell ref="S324:Z324"/>
    <mergeCell ref="AA324:AE324"/>
    <mergeCell ref="AF324:AH324"/>
    <mergeCell ref="AJ324:AO324"/>
    <mergeCell ref="A324:B324"/>
    <mergeCell ref="C324:D324"/>
    <mergeCell ref="E324:F324"/>
    <mergeCell ref="G324:H324"/>
    <mergeCell ref="I324:K324"/>
    <mergeCell ref="L324:N324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O323:P323"/>
    <mergeCell ref="Q323:R323"/>
    <mergeCell ref="O322:P322"/>
    <mergeCell ref="Q322:R322"/>
    <mergeCell ref="S322:Z322"/>
    <mergeCell ref="AA322:AE322"/>
    <mergeCell ref="AF322:AH322"/>
    <mergeCell ref="AJ322:AO322"/>
    <mergeCell ref="A322:B322"/>
    <mergeCell ref="C322:D322"/>
    <mergeCell ref="E322:F322"/>
    <mergeCell ref="G322:H322"/>
    <mergeCell ref="I322:K322"/>
    <mergeCell ref="L322:N322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O320:P320"/>
    <mergeCell ref="Q320:R320"/>
    <mergeCell ref="S320:Z320"/>
    <mergeCell ref="AA320:AE320"/>
    <mergeCell ref="AF320:AH320"/>
    <mergeCell ref="AJ320:AO320"/>
    <mergeCell ref="A320:B320"/>
    <mergeCell ref="C320:D320"/>
    <mergeCell ref="E320:F320"/>
    <mergeCell ref="G320:H320"/>
    <mergeCell ref="I320:K320"/>
    <mergeCell ref="L320:N320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O318:P318"/>
    <mergeCell ref="Q318:R318"/>
    <mergeCell ref="S318:Z318"/>
    <mergeCell ref="AA318:AE318"/>
    <mergeCell ref="AF318:AH318"/>
    <mergeCell ref="AJ318:AO318"/>
    <mergeCell ref="A318:B318"/>
    <mergeCell ref="C318:D318"/>
    <mergeCell ref="E318:F318"/>
    <mergeCell ref="G318:H318"/>
    <mergeCell ref="I318:K318"/>
    <mergeCell ref="L318:N318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O317:P317"/>
    <mergeCell ref="Q317:R317"/>
    <mergeCell ref="O316:P316"/>
    <mergeCell ref="Q316:R316"/>
    <mergeCell ref="S316:Z316"/>
    <mergeCell ref="AA316:AE316"/>
    <mergeCell ref="AF316:AH316"/>
    <mergeCell ref="AJ316:AO316"/>
    <mergeCell ref="A316:B316"/>
    <mergeCell ref="C316:D316"/>
    <mergeCell ref="E316:F316"/>
    <mergeCell ref="G316:H316"/>
    <mergeCell ref="I316:K316"/>
    <mergeCell ref="L316:N316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O314:P314"/>
    <mergeCell ref="Q314:R314"/>
    <mergeCell ref="S314:Z314"/>
    <mergeCell ref="AA314:AE314"/>
    <mergeCell ref="AF314:AH314"/>
    <mergeCell ref="AJ314:AO314"/>
    <mergeCell ref="A314:B314"/>
    <mergeCell ref="C314:D314"/>
    <mergeCell ref="E314:F314"/>
    <mergeCell ref="G314:H314"/>
    <mergeCell ref="I314:K314"/>
    <mergeCell ref="L314:N314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O312:P312"/>
    <mergeCell ref="Q312:R312"/>
    <mergeCell ref="S312:Z312"/>
    <mergeCell ref="AA312:AE312"/>
    <mergeCell ref="AF312:AH312"/>
    <mergeCell ref="AJ312:AO312"/>
    <mergeCell ref="A312:B312"/>
    <mergeCell ref="C312:D312"/>
    <mergeCell ref="E312:F312"/>
    <mergeCell ref="G312:H312"/>
    <mergeCell ref="I312:K312"/>
    <mergeCell ref="L312:N312"/>
    <mergeCell ref="S311:Z311"/>
    <mergeCell ref="AA311:AE311"/>
    <mergeCell ref="AF311:AH311"/>
    <mergeCell ref="AJ311:AO311"/>
    <mergeCell ref="A311:B311"/>
    <mergeCell ref="C311:D311"/>
    <mergeCell ref="E311:F311"/>
    <mergeCell ref="G311:H311"/>
    <mergeCell ref="I311:K311"/>
    <mergeCell ref="L311:N311"/>
    <mergeCell ref="O311:P311"/>
    <mergeCell ref="Q311:R311"/>
    <mergeCell ref="O310:P310"/>
    <mergeCell ref="Q310:R310"/>
    <mergeCell ref="S310:Z310"/>
    <mergeCell ref="AA310:AE310"/>
    <mergeCell ref="AF310:AH310"/>
    <mergeCell ref="AJ310:AO310"/>
    <mergeCell ref="A310:B310"/>
    <mergeCell ref="C310:D310"/>
    <mergeCell ref="E310:F310"/>
    <mergeCell ref="G310:H310"/>
    <mergeCell ref="I310:K310"/>
    <mergeCell ref="L310:N310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S305:Z305"/>
    <mergeCell ref="AA305:AE305"/>
    <mergeCell ref="AF305:AH305"/>
    <mergeCell ref="AJ305:AO305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3:Z303"/>
    <mergeCell ref="AA303:AE303"/>
    <mergeCell ref="AF303:AH303"/>
    <mergeCell ref="AJ303:AO303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1:Z301"/>
    <mergeCell ref="AA301:AE301"/>
    <mergeCell ref="AF301:AH301"/>
    <mergeCell ref="AJ301:AO301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:J6"/>
    <mergeCell ref="M3:AA5"/>
    <mergeCell ref="AD3:AM3"/>
    <mergeCell ref="AO3:AS3"/>
    <mergeCell ref="AD5:AM7"/>
    <mergeCell ref="AO5:AS7"/>
    <mergeCell ref="A16:G16"/>
    <mergeCell ref="H16:AO16"/>
    <mergeCell ref="A28:B28"/>
    <mergeCell ref="C28:D28"/>
    <mergeCell ref="E28:F28"/>
    <mergeCell ref="G28:H28"/>
    <mergeCell ref="I28:K28"/>
    <mergeCell ref="L28:N28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F332"/>
  <sheetViews>
    <sheetView showGridLines="0" topLeftCell="A17" workbookViewId="0">
      <pane xSplit="27" ySplit="13" topLeftCell="AQ30" activePane="bottomRight" state="frozen"/>
      <selection activeCell="A17" sqref="A17"/>
      <selection pane="topRight" activeCell="AB17" sqref="AB17"/>
      <selection pane="bottomLeft" activeCell="A30" sqref="A30"/>
      <selection pane="bottomRight" activeCell="AQ26" sqref="AQ26"/>
    </sheetView>
  </sheetViews>
  <sheetFormatPr baseColWidth="10" defaultRowHeight="15" x14ac:dyDescent="0.25"/>
  <cols>
    <col min="1" max="1" width="17.42578125" style="520" customWidth="1"/>
    <col min="2" max="2" width="2.85546875" style="517" customWidth="1"/>
    <col min="3" max="6" width="2.7109375" style="517" customWidth="1"/>
    <col min="7" max="7" width="2.85546875" style="517" customWidth="1"/>
    <col min="8" max="10" width="2.7109375" style="517" customWidth="1"/>
    <col min="11" max="11" width="2.42578125" style="517" customWidth="1"/>
    <col min="12" max="12" width="0.28515625" style="517" customWidth="1"/>
    <col min="13" max="13" width="1" style="517" customWidth="1"/>
    <col min="14" max="14" width="1.5703125" style="517" customWidth="1"/>
    <col min="15" max="27" width="2.7109375" style="517" customWidth="1"/>
    <col min="28" max="28" width="2.42578125" style="517" customWidth="1"/>
    <col min="29" max="29" width="0.28515625" style="517" customWidth="1"/>
    <col min="30" max="30" width="1.85546875" style="517" customWidth="1"/>
    <col min="31" max="31" width="0.85546875" style="517" customWidth="1"/>
    <col min="32" max="35" width="2.7109375" style="517" customWidth="1"/>
    <col min="36" max="36" width="3.28515625" style="517" customWidth="1"/>
    <col min="37" max="37" width="3.140625" style="517" customWidth="1"/>
    <col min="38" max="39" width="2.7109375" style="517" customWidth="1"/>
    <col min="40" max="41" width="0.85546875" style="517" customWidth="1"/>
    <col min="42" max="42" width="1" style="517" customWidth="1"/>
    <col min="43" max="44" width="19.5703125" style="517" bestFit="1" customWidth="1"/>
    <col min="45" max="45" width="18.5703125" style="517" bestFit="1" customWidth="1"/>
    <col min="46" max="46" width="18.140625" style="206" bestFit="1" customWidth="1"/>
    <col min="47" max="47" width="19.5703125" style="206" bestFit="1" customWidth="1"/>
    <col min="48" max="48" width="18.7109375" style="206" bestFit="1" customWidth="1"/>
    <col min="49" max="49" width="19.5703125" style="206" bestFit="1" customWidth="1"/>
    <col min="50" max="50" width="22" style="206" bestFit="1" customWidth="1"/>
    <col min="51" max="51" width="21.7109375" style="206" bestFit="1" customWidth="1"/>
    <col min="52" max="52" width="18.140625" style="206" bestFit="1" customWidth="1"/>
    <col min="53" max="53" width="19.5703125" style="206" bestFit="1" customWidth="1"/>
    <col min="54" max="54" width="21.7109375" style="206" bestFit="1" customWidth="1"/>
    <col min="55" max="55" width="22.28515625" style="206" bestFit="1" customWidth="1"/>
    <col min="56" max="56" width="0.5703125" style="517" customWidth="1"/>
    <col min="57" max="57" width="10.85546875" style="517" bestFit="1" customWidth="1"/>
    <col min="58" max="58" width="11.85546875" style="517" bestFit="1" customWidth="1"/>
    <col min="59" max="16384" width="11.42578125" style="517"/>
  </cols>
  <sheetData>
    <row r="1" spans="2:58" ht="4.3499999999999996" customHeight="1" x14ac:dyDescent="0.25"/>
    <row r="2" spans="2:58" ht="4.3499999999999996" customHeight="1" x14ac:dyDescent="0.25">
      <c r="B2" s="1145"/>
      <c r="C2" s="1145"/>
      <c r="D2" s="1145"/>
      <c r="E2" s="1145"/>
      <c r="F2" s="1145"/>
      <c r="G2" s="1145"/>
      <c r="H2" s="1145"/>
      <c r="I2" s="1145"/>
      <c r="J2" s="1145"/>
      <c r="K2" s="1145"/>
    </row>
    <row r="3" spans="2:58" ht="14.1" customHeight="1" x14ac:dyDescent="0.25">
      <c r="B3" s="1145"/>
      <c r="C3" s="1145"/>
      <c r="D3" s="1145"/>
      <c r="E3" s="1145"/>
      <c r="F3" s="1145"/>
      <c r="G3" s="1145"/>
      <c r="H3" s="1145"/>
      <c r="I3" s="1145"/>
      <c r="J3" s="1145"/>
      <c r="K3" s="1145"/>
      <c r="N3" s="1146" t="s">
        <v>422</v>
      </c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B3" s="1145"/>
      <c r="AE3" s="1147" t="s">
        <v>246</v>
      </c>
      <c r="AF3" s="1145"/>
      <c r="AG3" s="1145"/>
      <c r="AH3" s="1145"/>
      <c r="AI3" s="1145"/>
      <c r="AJ3" s="1145"/>
      <c r="AK3" s="1145"/>
      <c r="AL3" s="1145"/>
      <c r="AM3" s="1145"/>
      <c r="AN3" s="1145"/>
      <c r="AP3" s="1148" t="s">
        <v>865</v>
      </c>
      <c r="AQ3" s="1145"/>
      <c r="AR3" s="1145"/>
      <c r="AS3" s="1145"/>
      <c r="AT3" s="1260"/>
    </row>
    <row r="4" spans="2:58" ht="7.15" customHeight="1" x14ac:dyDescent="0.25">
      <c r="B4" s="1145"/>
      <c r="C4" s="1145"/>
      <c r="D4" s="1145"/>
      <c r="E4" s="1145"/>
      <c r="F4" s="1145"/>
      <c r="G4" s="1145"/>
      <c r="H4" s="1145"/>
      <c r="I4" s="1145"/>
      <c r="J4" s="1145"/>
      <c r="K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  <c r="AB4" s="1145"/>
    </row>
    <row r="5" spans="2:58" ht="28.35" customHeight="1" x14ac:dyDescent="0.25">
      <c r="B5" s="1145"/>
      <c r="C5" s="1145"/>
      <c r="D5" s="1145"/>
      <c r="E5" s="1145"/>
      <c r="F5" s="1145"/>
      <c r="G5" s="1145"/>
      <c r="H5" s="1145"/>
      <c r="I5" s="1145"/>
      <c r="J5" s="1145"/>
      <c r="K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B5" s="1145"/>
      <c r="AE5" s="1149" t="s">
        <v>247</v>
      </c>
      <c r="AF5" s="1145"/>
      <c r="AG5" s="1145"/>
      <c r="AH5" s="1145"/>
      <c r="AI5" s="1145"/>
      <c r="AJ5" s="1145"/>
      <c r="AK5" s="1145"/>
      <c r="AL5" s="1145"/>
      <c r="AM5" s="1145"/>
      <c r="AN5" s="1145"/>
      <c r="AP5" s="1150" t="s">
        <v>248</v>
      </c>
      <c r="AQ5" s="1145"/>
      <c r="AR5" s="1145"/>
      <c r="AS5" s="1145"/>
      <c r="AT5" s="1260"/>
    </row>
    <row r="6" spans="2:58" ht="2.85" customHeight="1" x14ac:dyDescent="0.25">
      <c r="B6" s="1145"/>
      <c r="C6" s="1145"/>
      <c r="D6" s="1145"/>
      <c r="E6" s="1145"/>
      <c r="F6" s="1145"/>
      <c r="G6" s="1145"/>
      <c r="H6" s="1145"/>
      <c r="I6" s="1145"/>
      <c r="J6" s="1145"/>
      <c r="K6" s="1145"/>
      <c r="AE6" s="1145"/>
      <c r="AF6" s="1145"/>
      <c r="AG6" s="1145"/>
      <c r="AH6" s="1145"/>
      <c r="AI6" s="1145"/>
      <c r="AJ6" s="1145"/>
      <c r="AK6" s="1145"/>
      <c r="AL6" s="1145"/>
      <c r="AM6" s="1145"/>
      <c r="AN6" s="1145"/>
      <c r="AP6" s="1145"/>
      <c r="AQ6" s="1145"/>
      <c r="AR6" s="1145"/>
      <c r="AS6" s="1145"/>
      <c r="AT6" s="1260"/>
    </row>
    <row r="7" spans="2:58" x14ac:dyDescent="0.25"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P7" s="1145"/>
      <c r="AQ7" s="1145"/>
      <c r="AR7" s="1145"/>
      <c r="AS7" s="1145"/>
      <c r="AT7" s="1260"/>
    </row>
    <row r="8" spans="2:58" ht="7.15" customHeight="1" x14ac:dyDescent="0.25"/>
    <row r="9" spans="2:58" ht="14.1" customHeight="1" x14ac:dyDescent="0.25">
      <c r="AE9" s="1149" t="s">
        <v>249</v>
      </c>
      <c r="AF9" s="1145"/>
      <c r="AG9" s="1145"/>
      <c r="AH9" s="1145"/>
      <c r="AI9" s="1145"/>
      <c r="AJ9" s="1145"/>
      <c r="AK9" s="1145"/>
      <c r="AL9" s="1145"/>
      <c r="AM9" s="1145"/>
      <c r="AN9" s="1145"/>
      <c r="AP9" s="1150" t="s">
        <v>888</v>
      </c>
      <c r="AQ9" s="1145"/>
      <c r="AR9" s="1145"/>
      <c r="AS9" s="1145"/>
      <c r="AT9" s="1260"/>
    </row>
    <row r="10" spans="2:58" ht="0" hidden="1" customHeight="1" x14ac:dyDescent="0.25">
      <c r="AT10" s="517"/>
      <c r="AU10" s="517"/>
      <c r="AV10" s="517"/>
      <c r="AW10" s="517"/>
      <c r="AX10" s="517"/>
      <c r="AY10" s="517"/>
      <c r="AZ10" s="517"/>
      <c r="BA10" s="517"/>
      <c r="BB10" s="517"/>
      <c r="BC10" s="517"/>
    </row>
    <row r="11" spans="2:58" ht="19.899999999999999" customHeight="1" x14ac:dyDescent="0.25"/>
    <row r="12" spans="2:58" ht="0" hidden="1" customHeight="1" x14ac:dyDescent="0.25">
      <c r="AT12" s="517"/>
      <c r="AU12" s="517"/>
      <c r="AV12" s="517"/>
      <c r="AW12" s="517"/>
      <c r="AX12" s="517"/>
      <c r="AY12" s="517"/>
      <c r="AZ12" s="517"/>
      <c r="BA12" s="517"/>
      <c r="BB12" s="517"/>
      <c r="BC12" s="517"/>
    </row>
    <row r="13" spans="2:58" ht="8.4499999999999993" customHeight="1" x14ac:dyDescent="0.25"/>
    <row r="14" spans="2:58" ht="27.75" customHeight="1" x14ac:dyDescent="0.25">
      <c r="B14" s="1155" t="s">
        <v>250</v>
      </c>
      <c r="C14" s="1137"/>
      <c r="D14" s="1137"/>
      <c r="E14" s="1137"/>
      <c r="F14" s="1138"/>
      <c r="G14" s="1156" t="s">
        <v>423</v>
      </c>
      <c r="H14" s="1137"/>
      <c r="I14" s="1138"/>
      <c r="J14" s="1155" t="s">
        <v>251</v>
      </c>
      <c r="K14" s="1137"/>
      <c r="L14" s="1137"/>
      <c r="M14" s="1137"/>
      <c r="N14" s="1137"/>
      <c r="O14" s="1137"/>
      <c r="P14" s="1137"/>
      <c r="Q14" s="1138"/>
      <c r="R14" s="1157" t="s">
        <v>252</v>
      </c>
      <c r="S14" s="1137"/>
      <c r="T14" s="1137"/>
      <c r="U14" s="1137"/>
      <c r="V14" s="1137"/>
      <c r="W14" s="1137"/>
      <c r="X14" s="1138"/>
      <c r="Y14" s="1155" t="s">
        <v>253</v>
      </c>
      <c r="Z14" s="1137"/>
      <c r="AA14" s="1137"/>
      <c r="AB14" s="1137"/>
      <c r="AC14" s="1137"/>
      <c r="AD14" s="1137"/>
      <c r="AE14" s="1138"/>
      <c r="AF14" s="1158" t="s">
        <v>889</v>
      </c>
      <c r="AG14" s="1159"/>
      <c r="AH14" s="1159"/>
      <c r="AI14" s="1159"/>
      <c r="AJ14" s="1159"/>
      <c r="AK14" s="1160"/>
      <c r="AL14" s="516" t="s">
        <v>244</v>
      </c>
      <c r="AM14" s="516" t="s">
        <v>244</v>
      </c>
      <c r="AN14" s="1080" t="s">
        <v>244</v>
      </c>
      <c r="AO14" s="1145"/>
      <c r="AP14" s="1145"/>
      <c r="AQ14" s="516" t="s">
        <v>244</v>
      </c>
      <c r="AR14" s="516" t="s">
        <v>244</v>
      </c>
      <c r="AS14" s="516" t="s">
        <v>244</v>
      </c>
      <c r="AT14" s="521" t="s">
        <v>244</v>
      </c>
      <c r="AU14" s="521" t="s">
        <v>244</v>
      </c>
      <c r="AV14" s="521" t="s">
        <v>244</v>
      </c>
      <c r="AW14" s="521" t="s">
        <v>244</v>
      </c>
      <c r="AX14" s="521">
        <f>+AX15-AX19</f>
        <v>-247816050</v>
      </c>
      <c r="AY14" s="521" t="s">
        <v>244</v>
      </c>
      <c r="AZ14" s="521" t="s">
        <v>244</v>
      </c>
      <c r="BA14" s="521" t="s">
        <v>244</v>
      </c>
      <c r="BB14" s="521" t="s">
        <v>244</v>
      </c>
      <c r="BC14" s="521" t="s">
        <v>244</v>
      </c>
      <c r="BE14" s="516" t="s">
        <v>244</v>
      </c>
      <c r="BF14" s="516" t="s">
        <v>244</v>
      </c>
    </row>
    <row r="15" spans="2:58" x14ac:dyDescent="0.25">
      <c r="B15" s="1151" t="s">
        <v>254</v>
      </c>
      <c r="C15" s="1137"/>
      <c r="D15" s="1137"/>
      <c r="E15" s="1137"/>
      <c r="F15" s="1137"/>
      <c r="G15" s="1138"/>
      <c r="H15" s="1152" t="s">
        <v>248</v>
      </c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7"/>
      <c r="AH15" s="1138"/>
      <c r="AI15" s="518" t="s">
        <v>244</v>
      </c>
      <c r="AJ15" s="518" t="s">
        <v>244</v>
      </c>
      <c r="AK15" s="518" t="s">
        <v>244</v>
      </c>
      <c r="AL15" s="518" t="s">
        <v>244</v>
      </c>
      <c r="AM15" s="518" t="s">
        <v>244</v>
      </c>
      <c r="AN15" s="1153" t="s">
        <v>244</v>
      </c>
      <c r="AO15" s="1154"/>
      <c r="AP15" s="1154"/>
      <c r="AQ15" s="516" t="s">
        <v>244</v>
      </c>
      <c r="AR15" s="516" t="s">
        <v>244</v>
      </c>
      <c r="AS15" s="516" t="s">
        <v>244</v>
      </c>
      <c r="AT15" s="521" t="s">
        <v>244</v>
      </c>
      <c r="AU15" s="521" t="s">
        <v>244</v>
      </c>
      <c r="AV15" s="521" t="s">
        <v>244</v>
      </c>
      <c r="AW15" s="521" t="s">
        <v>244</v>
      </c>
      <c r="AX15" s="521">
        <v>3841165661.9000001</v>
      </c>
      <c r="AY15" s="521" t="s">
        <v>244</v>
      </c>
      <c r="AZ15" s="521" t="s">
        <v>244</v>
      </c>
      <c r="BA15" s="521" t="s">
        <v>244</v>
      </c>
      <c r="BB15" s="521" t="s">
        <v>244</v>
      </c>
      <c r="BC15" s="521" t="s">
        <v>244</v>
      </c>
      <c r="BE15" s="516" t="s">
        <v>244</v>
      </c>
      <c r="BF15" s="516" t="s">
        <v>244</v>
      </c>
    </row>
    <row r="16" spans="2:58" x14ac:dyDescent="0.25">
      <c r="B16" s="1151" t="s">
        <v>671</v>
      </c>
      <c r="C16" s="1137"/>
      <c r="D16" s="1137"/>
      <c r="E16" s="1137"/>
      <c r="F16" s="1137"/>
      <c r="G16" s="1137"/>
      <c r="H16" s="1138"/>
      <c r="I16" s="1152" t="s">
        <v>672</v>
      </c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7"/>
      <c r="AP16" s="1138"/>
      <c r="AQ16" s="516" t="s">
        <v>244</v>
      </c>
      <c r="AR16" s="516" t="s">
        <v>244</v>
      </c>
      <c r="AS16" s="516" t="s">
        <v>244</v>
      </c>
      <c r="AT16" s="521" t="s">
        <v>244</v>
      </c>
      <c r="AU16" s="521" t="s">
        <v>244</v>
      </c>
      <c r="AV16" s="521" t="s">
        <v>244</v>
      </c>
      <c r="AW16" s="521" t="s">
        <v>244</v>
      </c>
      <c r="AX16" s="521" t="s">
        <v>244</v>
      </c>
      <c r="AY16" s="521" t="s">
        <v>244</v>
      </c>
      <c r="AZ16" s="521" t="s">
        <v>244</v>
      </c>
      <c r="BA16" s="521" t="s">
        <v>244</v>
      </c>
      <c r="BB16" s="521" t="s">
        <v>244</v>
      </c>
      <c r="BC16" s="521" t="s">
        <v>244</v>
      </c>
      <c r="BE16" s="516" t="s">
        <v>244</v>
      </c>
      <c r="BF16" s="516" t="s">
        <v>244</v>
      </c>
    </row>
    <row r="17" spans="2:58" s="524" customFormat="1" ht="45" customHeight="1" x14ac:dyDescent="0.2">
      <c r="B17" s="1261" t="s">
        <v>255</v>
      </c>
      <c r="C17" s="1263"/>
      <c r="D17" s="1267" t="s">
        <v>256</v>
      </c>
      <c r="E17" s="1263"/>
      <c r="F17" s="1261" t="s">
        <v>257</v>
      </c>
      <c r="G17" s="1263"/>
      <c r="H17" s="1261" t="s">
        <v>258</v>
      </c>
      <c r="I17" s="1263"/>
      <c r="J17" s="1261" t="s">
        <v>259</v>
      </c>
      <c r="K17" s="1262"/>
      <c r="L17" s="1263"/>
      <c r="M17" s="1261" t="s">
        <v>260</v>
      </c>
      <c r="N17" s="1262"/>
      <c r="O17" s="1263"/>
      <c r="P17" s="1261" t="s">
        <v>261</v>
      </c>
      <c r="Q17" s="1263"/>
      <c r="R17" s="1261" t="s">
        <v>262</v>
      </c>
      <c r="S17" s="1263"/>
      <c r="T17" s="1261" t="s">
        <v>263</v>
      </c>
      <c r="U17" s="1262"/>
      <c r="V17" s="1262"/>
      <c r="W17" s="1262"/>
      <c r="X17" s="1262"/>
      <c r="Y17" s="1262"/>
      <c r="Z17" s="1262"/>
      <c r="AA17" s="1263"/>
      <c r="AB17" s="1261" t="s">
        <v>264</v>
      </c>
      <c r="AC17" s="1262"/>
      <c r="AD17" s="1262"/>
      <c r="AE17" s="1262"/>
      <c r="AF17" s="1263"/>
      <c r="AG17" s="1261" t="s">
        <v>265</v>
      </c>
      <c r="AH17" s="1262"/>
      <c r="AI17" s="1263"/>
      <c r="AJ17" s="522" t="s">
        <v>266</v>
      </c>
      <c r="AK17" s="1261" t="s">
        <v>267</v>
      </c>
      <c r="AL17" s="1262"/>
      <c r="AM17" s="1262"/>
      <c r="AN17" s="1262"/>
      <c r="AO17" s="1262"/>
      <c r="AP17" s="1263"/>
      <c r="AQ17" s="522" t="s">
        <v>268</v>
      </c>
      <c r="AR17" s="522" t="s">
        <v>269</v>
      </c>
      <c r="AS17" s="522" t="s">
        <v>270</v>
      </c>
      <c r="AT17" s="523" t="s">
        <v>271</v>
      </c>
      <c r="AU17" s="523" t="s">
        <v>272</v>
      </c>
      <c r="AV17" s="523" t="s">
        <v>273</v>
      </c>
      <c r="AW17" s="523" t="s">
        <v>274</v>
      </c>
      <c r="AX17" s="643" t="s">
        <v>275</v>
      </c>
      <c r="AY17" s="523" t="s">
        <v>276</v>
      </c>
      <c r="AZ17" s="523" t="s">
        <v>277</v>
      </c>
      <c r="BA17" s="523" t="s">
        <v>278</v>
      </c>
      <c r="BB17" s="523" t="s">
        <v>279</v>
      </c>
      <c r="BC17" s="523" t="s">
        <v>280</v>
      </c>
      <c r="BE17" s="522" t="s">
        <v>890</v>
      </c>
      <c r="BF17" s="522" t="s">
        <v>891</v>
      </c>
    </row>
    <row r="18" spans="2:58" s="426" customFormat="1" ht="15.75" x14ac:dyDescent="0.25">
      <c r="B18" s="1264" t="s">
        <v>17</v>
      </c>
      <c r="C18" s="1265"/>
      <c r="D18" s="1264" t="s">
        <v>287</v>
      </c>
      <c r="E18" s="1265"/>
      <c r="F18" s="1264"/>
      <c r="G18" s="1265"/>
      <c r="H18" s="1264"/>
      <c r="I18" s="1265"/>
      <c r="J18" s="1264"/>
      <c r="K18" s="1265"/>
      <c r="L18" s="1265"/>
      <c r="M18" s="1264"/>
      <c r="N18" s="1265"/>
      <c r="O18" s="1265"/>
      <c r="P18" s="1264"/>
      <c r="Q18" s="1265"/>
      <c r="R18" s="1264"/>
      <c r="S18" s="1265"/>
      <c r="T18" s="1266" t="s">
        <v>9</v>
      </c>
      <c r="U18" s="1265"/>
      <c r="V18" s="1265"/>
      <c r="W18" s="1265"/>
      <c r="X18" s="1265"/>
      <c r="Y18" s="1265"/>
      <c r="Z18" s="1265"/>
      <c r="AA18" s="1265"/>
      <c r="AB18" s="1264" t="s">
        <v>281</v>
      </c>
      <c r="AC18" s="1265"/>
      <c r="AD18" s="1265"/>
      <c r="AE18" s="1265"/>
      <c r="AF18" s="1265"/>
      <c r="AG18" s="1264" t="s">
        <v>282</v>
      </c>
      <c r="AH18" s="1265"/>
      <c r="AI18" s="1265"/>
      <c r="AJ18" s="525" t="s">
        <v>68</v>
      </c>
      <c r="AK18" s="1268" t="s">
        <v>283</v>
      </c>
      <c r="AL18" s="1265"/>
      <c r="AM18" s="1265"/>
      <c r="AN18" s="1265"/>
      <c r="AO18" s="1265"/>
      <c r="AP18" s="1265"/>
      <c r="AQ18" s="526">
        <v>172387016667</v>
      </c>
      <c r="AR18" s="526">
        <v>162188751666</v>
      </c>
      <c r="AS18" s="526">
        <v>10198265001</v>
      </c>
      <c r="AT18" s="527">
        <v>0</v>
      </c>
      <c r="AU18" s="527">
        <v>122049856808</v>
      </c>
      <c r="AV18" s="527">
        <v>40138894858</v>
      </c>
      <c r="AW18" s="527">
        <v>120819523663</v>
      </c>
      <c r="AX18" s="527">
        <v>120819523663</v>
      </c>
      <c r="AY18" s="527">
        <v>120819523663</v>
      </c>
      <c r="AZ18" s="527">
        <v>120819523663</v>
      </c>
      <c r="BA18" s="527">
        <v>120819523663</v>
      </c>
      <c r="BB18" s="527">
        <v>120819523663</v>
      </c>
      <c r="BC18" s="527">
        <v>120819523663</v>
      </c>
      <c r="BE18" s="528">
        <f>+AU18/AQ18</f>
        <v>0.70799912410900245</v>
      </c>
      <c r="BF18" s="528">
        <f>+AW18/AQ18</f>
        <v>0.70086208346181356</v>
      </c>
    </row>
    <row r="19" spans="2:58" s="426" customFormat="1" ht="15.75" x14ac:dyDescent="0.25">
      <c r="B19" s="1264" t="s">
        <v>17</v>
      </c>
      <c r="C19" s="1265"/>
      <c r="D19" s="1264" t="s">
        <v>290</v>
      </c>
      <c r="E19" s="1265"/>
      <c r="F19" s="1264"/>
      <c r="G19" s="1265"/>
      <c r="H19" s="1264"/>
      <c r="I19" s="1265"/>
      <c r="J19" s="1264"/>
      <c r="K19" s="1265"/>
      <c r="L19" s="1265"/>
      <c r="M19" s="1264"/>
      <c r="N19" s="1265"/>
      <c r="O19" s="1265"/>
      <c r="P19" s="1264"/>
      <c r="Q19" s="1265"/>
      <c r="R19" s="1264"/>
      <c r="S19" s="1265"/>
      <c r="T19" s="1266" t="s">
        <v>11</v>
      </c>
      <c r="U19" s="1265"/>
      <c r="V19" s="1265"/>
      <c r="W19" s="1265"/>
      <c r="X19" s="1265"/>
      <c r="Y19" s="1265"/>
      <c r="Z19" s="1265"/>
      <c r="AA19" s="1265"/>
      <c r="AB19" s="1264" t="s">
        <v>281</v>
      </c>
      <c r="AC19" s="1265"/>
      <c r="AD19" s="1265"/>
      <c r="AE19" s="1265"/>
      <c r="AF19" s="1265"/>
      <c r="AG19" s="1264" t="s">
        <v>282</v>
      </c>
      <c r="AH19" s="1265"/>
      <c r="AI19" s="1265"/>
      <c r="AJ19" s="525" t="s">
        <v>68</v>
      </c>
      <c r="AK19" s="1268" t="s">
        <v>283</v>
      </c>
      <c r="AL19" s="1265"/>
      <c r="AM19" s="1265"/>
      <c r="AN19" s="1265"/>
      <c r="AO19" s="1265"/>
      <c r="AP19" s="1265"/>
      <c r="AQ19" s="527">
        <f>+AQ72+AQ73</f>
        <v>18461500000</v>
      </c>
      <c r="AR19" s="527">
        <f t="shared" ref="AR19:AV19" si="0">+AR72+AR73</f>
        <v>15621249753.18</v>
      </c>
      <c r="AS19" s="527">
        <f t="shared" si="0"/>
        <v>2840250246.8199997</v>
      </c>
      <c r="AT19" s="527">
        <f t="shared" si="0"/>
        <v>0</v>
      </c>
      <c r="AU19" s="527">
        <f t="shared" si="0"/>
        <v>11204186773.74</v>
      </c>
      <c r="AV19" s="527">
        <f t="shared" si="0"/>
        <v>4417062979.4400005</v>
      </c>
      <c r="AW19" s="527">
        <f>+AW72+AW73</f>
        <v>7115205061.8400002</v>
      </c>
      <c r="AX19" s="527">
        <f t="shared" ref="AX19:BC19" si="1">+AX72+AX73</f>
        <v>4088981711.9000001</v>
      </c>
      <c r="AY19" s="527">
        <f t="shared" si="1"/>
        <v>7063389255.8400002</v>
      </c>
      <c r="AZ19" s="527">
        <f t="shared" si="1"/>
        <v>51815806</v>
      </c>
      <c r="BA19" s="527">
        <f t="shared" si="1"/>
        <v>7046002583.8400002</v>
      </c>
      <c r="BB19" s="527">
        <f t="shared" si="1"/>
        <v>17386672</v>
      </c>
      <c r="BC19" s="527">
        <f t="shared" si="1"/>
        <v>2918088</v>
      </c>
      <c r="BE19" s="528">
        <f t="shared" ref="BE19:BE23" si="2">+AU19/AQ19</f>
        <v>0.60689471460823874</v>
      </c>
      <c r="BF19" s="528">
        <f t="shared" ref="BF19:BF23" si="3">+AW19/AQ19</f>
        <v>0.38540774378246623</v>
      </c>
    </row>
    <row r="20" spans="2:58" s="426" customFormat="1" ht="15.75" x14ac:dyDescent="0.25">
      <c r="B20" s="1264" t="s">
        <v>17</v>
      </c>
      <c r="C20" s="1265"/>
      <c r="D20" s="1264" t="s">
        <v>297</v>
      </c>
      <c r="E20" s="1265"/>
      <c r="F20" s="1264"/>
      <c r="G20" s="1265"/>
      <c r="H20" s="1264"/>
      <c r="I20" s="1265"/>
      <c r="J20" s="1264"/>
      <c r="K20" s="1265"/>
      <c r="L20" s="1265"/>
      <c r="M20" s="1264"/>
      <c r="N20" s="1265"/>
      <c r="O20" s="1265"/>
      <c r="P20" s="1264"/>
      <c r="Q20" s="1265"/>
      <c r="R20" s="1264"/>
      <c r="S20" s="1265"/>
      <c r="T20" s="1266" t="s">
        <v>12</v>
      </c>
      <c r="U20" s="1265"/>
      <c r="V20" s="1265"/>
      <c r="W20" s="1265"/>
      <c r="X20" s="1265"/>
      <c r="Y20" s="1265"/>
      <c r="Z20" s="1265"/>
      <c r="AA20" s="1265"/>
      <c r="AB20" s="1264" t="s">
        <v>281</v>
      </c>
      <c r="AC20" s="1265"/>
      <c r="AD20" s="1265"/>
      <c r="AE20" s="1265"/>
      <c r="AF20" s="1265"/>
      <c r="AG20" s="1264" t="s">
        <v>282</v>
      </c>
      <c r="AH20" s="1265"/>
      <c r="AI20" s="1265"/>
      <c r="AJ20" s="525" t="s">
        <v>68</v>
      </c>
      <c r="AK20" s="1268" t="s">
        <v>283</v>
      </c>
      <c r="AL20" s="1265"/>
      <c r="AM20" s="1265"/>
      <c r="AN20" s="1265"/>
      <c r="AO20" s="1265"/>
      <c r="AP20" s="1265"/>
      <c r="AQ20" s="527">
        <f>+AQ171+AQ172+AQ173</f>
        <v>268937100000</v>
      </c>
      <c r="AR20" s="527">
        <f t="shared" ref="AR20:AW20" si="4">+AR171+AR172+AR173</f>
        <v>219522795497</v>
      </c>
      <c r="AS20" s="527">
        <f t="shared" si="4"/>
        <v>49414304503</v>
      </c>
      <c r="AT20" s="527">
        <f t="shared" si="4"/>
        <v>0</v>
      </c>
      <c r="AU20" s="527">
        <f t="shared" si="4"/>
        <v>211517510343</v>
      </c>
      <c r="AV20" s="527">
        <f t="shared" si="4"/>
        <v>8005285154</v>
      </c>
      <c r="AW20" s="527">
        <f t="shared" si="4"/>
        <v>134281463874</v>
      </c>
      <c r="AX20" s="527">
        <f t="shared" ref="AX20:BC20" si="5">+AX171+AX172+AX173</f>
        <v>77236046469</v>
      </c>
      <c r="AY20" s="527">
        <f t="shared" si="5"/>
        <v>134222853663</v>
      </c>
      <c r="AZ20" s="527">
        <f t="shared" si="5"/>
        <v>58610211</v>
      </c>
      <c r="BA20" s="527">
        <f t="shared" si="5"/>
        <v>134222853663</v>
      </c>
      <c r="BB20" s="527">
        <f t="shared" si="5"/>
        <v>0</v>
      </c>
      <c r="BC20" s="527">
        <f t="shared" si="5"/>
        <v>2742263</v>
      </c>
      <c r="BE20" s="528">
        <f t="shared" si="2"/>
        <v>0.78649435255678746</v>
      </c>
      <c r="BF20" s="528">
        <f t="shared" si="3"/>
        <v>0.4993043498795815</v>
      </c>
    </row>
    <row r="21" spans="2:58" s="418" customFormat="1" ht="15.75" x14ac:dyDescent="0.25">
      <c r="B21" s="1269"/>
      <c r="C21" s="1270"/>
      <c r="D21" s="1269"/>
      <c r="E21" s="1270"/>
      <c r="F21" s="1269"/>
      <c r="G21" s="1270"/>
      <c r="H21" s="1269"/>
      <c r="I21" s="1270"/>
      <c r="J21" s="1269"/>
      <c r="K21" s="1270"/>
      <c r="L21" s="1270"/>
      <c r="M21" s="1269"/>
      <c r="N21" s="1270"/>
      <c r="O21" s="1270"/>
      <c r="P21" s="1269"/>
      <c r="Q21" s="1270"/>
      <c r="R21" s="1269"/>
      <c r="S21" s="1270"/>
      <c r="T21" s="1269"/>
      <c r="U21" s="1270"/>
      <c r="V21" s="1270"/>
      <c r="W21" s="1270"/>
      <c r="X21" s="1270"/>
      <c r="Y21" s="1270"/>
      <c r="Z21" s="1270"/>
      <c r="AA21" s="1270"/>
      <c r="AB21" s="1269"/>
      <c r="AC21" s="1270"/>
      <c r="AD21" s="1270"/>
      <c r="AE21" s="1270"/>
      <c r="AF21" s="1270"/>
      <c r="AG21" s="1269"/>
      <c r="AH21" s="1270"/>
      <c r="AI21" s="1270"/>
      <c r="AJ21" s="529"/>
      <c r="AK21" s="1269"/>
      <c r="AL21" s="1270"/>
      <c r="AM21" s="1270"/>
      <c r="AN21" s="1270"/>
      <c r="AO21" s="1270"/>
      <c r="AP21" s="1270"/>
      <c r="AQ21" s="530">
        <f>+SUM(AQ18:AQ20)</f>
        <v>459785616667</v>
      </c>
      <c r="AR21" s="530">
        <f t="shared" ref="AR21:BC21" si="6">+SUM(AR18:AR20)</f>
        <v>397332796916.17999</v>
      </c>
      <c r="AS21" s="530">
        <f t="shared" si="6"/>
        <v>62452819750.82</v>
      </c>
      <c r="AT21" s="530">
        <f t="shared" si="6"/>
        <v>0</v>
      </c>
      <c r="AU21" s="530">
        <f t="shared" si="6"/>
        <v>344771553924.73999</v>
      </c>
      <c r="AV21" s="530">
        <f t="shared" si="6"/>
        <v>52561242991.440002</v>
      </c>
      <c r="AW21" s="530">
        <f t="shared" si="6"/>
        <v>262216192598.84</v>
      </c>
      <c r="AX21" s="530">
        <f t="shared" si="6"/>
        <v>202144551843.89999</v>
      </c>
      <c r="AY21" s="530">
        <f t="shared" si="6"/>
        <v>262105766581.84</v>
      </c>
      <c r="AZ21" s="530">
        <f t="shared" si="6"/>
        <v>120929949680</v>
      </c>
      <c r="BA21" s="530">
        <f t="shared" si="6"/>
        <v>262088379909.84</v>
      </c>
      <c r="BB21" s="530">
        <f t="shared" si="6"/>
        <v>120836910335</v>
      </c>
      <c r="BC21" s="530">
        <f t="shared" si="6"/>
        <v>120825184014</v>
      </c>
      <c r="BE21" s="531">
        <f t="shared" si="2"/>
        <v>0.74985284755969428</v>
      </c>
      <c r="BF21" s="531">
        <f t="shared" si="3"/>
        <v>0.5703009904912929</v>
      </c>
    </row>
    <row r="22" spans="2:58" s="426" customFormat="1" ht="15.75" x14ac:dyDescent="0.25">
      <c r="B22" s="1264" t="s">
        <v>102</v>
      </c>
      <c r="C22" s="1265"/>
      <c r="D22" s="1264"/>
      <c r="E22" s="1265"/>
      <c r="F22" s="1264"/>
      <c r="G22" s="1265"/>
      <c r="H22" s="1264"/>
      <c r="I22" s="1265"/>
      <c r="J22" s="1264"/>
      <c r="K22" s="1265"/>
      <c r="L22" s="1265"/>
      <c r="M22" s="1264"/>
      <c r="N22" s="1265"/>
      <c r="O22" s="1265"/>
      <c r="P22" s="1264"/>
      <c r="Q22" s="1265"/>
      <c r="R22" s="1264"/>
      <c r="S22" s="1265"/>
      <c r="T22" s="1266" t="s">
        <v>13</v>
      </c>
      <c r="U22" s="1265"/>
      <c r="V22" s="1265"/>
      <c r="W22" s="1265"/>
      <c r="X22" s="1265"/>
      <c r="Y22" s="1265"/>
      <c r="Z22" s="1265"/>
      <c r="AA22" s="1265"/>
      <c r="AB22" s="1264" t="s">
        <v>281</v>
      </c>
      <c r="AC22" s="1265"/>
      <c r="AD22" s="1265"/>
      <c r="AE22" s="1265"/>
      <c r="AF22" s="1265"/>
      <c r="AG22" s="1264" t="s">
        <v>282</v>
      </c>
      <c r="AH22" s="1265"/>
      <c r="AI22" s="1265"/>
      <c r="AJ22" s="525" t="s">
        <v>68</v>
      </c>
      <c r="AK22" s="1268" t="s">
        <v>283</v>
      </c>
      <c r="AL22" s="1265"/>
      <c r="AM22" s="1265"/>
      <c r="AN22" s="1265"/>
      <c r="AO22" s="1265"/>
      <c r="AP22" s="1265"/>
      <c r="AQ22" s="527">
        <f>+AQ193+AQ195+AQ194</f>
        <v>34435745822</v>
      </c>
      <c r="AR22" s="527">
        <f t="shared" ref="AR22:BC22" si="7">+AR193+AR195+AR194</f>
        <v>19653822027</v>
      </c>
      <c r="AS22" s="527">
        <f t="shared" si="7"/>
        <v>12731923795</v>
      </c>
      <c r="AT22" s="527">
        <f t="shared" si="7"/>
        <v>2050000000</v>
      </c>
      <c r="AU22" s="527">
        <f t="shared" si="7"/>
        <v>16002797631</v>
      </c>
      <c r="AV22" s="527">
        <f t="shared" si="7"/>
        <v>3651024396</v>
      </c>
      <c r="AW22" s="527">
        <f t="shared" si="7"/>
        <v>5389113498.46</v>
      </c>
      <c r="AX22" s="527">
        <f t="shared" si="7"/>
        <v>10613684132.540001</v>
      </c>
      <c r="AY22" s="527">
        <f t="shared" si="7"/>
        <v>5268421022.46</v>
      </c>
      <c r="AZ22" s="527">
        <f t="shared" si="7"/>
        <v>120692476</v>
      </c>
      <c r="BA22" s="527">
        <f t="shared" si="7"/>
        <v>5260724237.46</v>
      </c>
      <c r="BB22" s="527">
        <f t="shared" si="7"/>
        <v>7696785</v>
      </c>
      <c r="BC22" s="527">
        <f t="shared" si="7"/>
        <v>1718802</v>
      </c>
      <c r="BE22" s="528">
        <f t="shared" si="2"/>
        <v>0.46471470993307995</v>
      </c>
      <c r="BF22" s="528">
        <f t="shared" si="3"/>
        <v>0.15649765584624137</v>
      </c>
    </row>
    <row r="23" spans="2:58" s="418" customFormat="1" ht="15.75" x14ac:dyDescent="0.25">
      <c r="B23" s="1269"/>
      <c r="C23" s="1270"/>
      <c r="D23" s="1269"/>
      <c r="E23" s="1270"/>
      <c r="F23" s="1269"/>
      <c r="G23" s="1270"/>
      <c r="H23" s="1269"/>
      <c r="I23" s="1270"/>
      <c r="J23" s="1269"/>
      <c r="K23" s="1270"/>
      <c r="L23" s="1270"/>
      <c r="M23" s="1269"/>
      <c r="N23" s="1270"/>
      <c r="O23" s="1270"/>
      <c r="P23" s="1269"/>
      <c r="Q23" s="1270"/>
      <c r="R23" s="1269"/>
      <c r="S23" s="1270"/>
      <c r="T23" s="1269"/>
      <c r="U23" s="1270"/>
      <c r="V23" s="1270"/>
      <c r="W23" s="1270"/>
      <c r="X23" s="1270"/>
      <c r="Y23" s="1270"/>
      <c r="Z23" s="1270"/>
      <c r="AA23" s="1270"/>
      <c r="AB23" s="1269"/>
      <c r="AC23" s="1270"/>
      <c r="AD23" s="1270"/>
      <c r="AE23" s="1270"/>
      <c r="AF23" s="1270"/>
      <c r="AG23" s="1269"/>
      <c r="AH23" s="1270"/>
      <c r="AI23" s="1270"/>
      <c r="AJ23" s="529"/>
      <c r="AK23" s="1269"/>
      <c r="AL23" s="1270"/>
      <c r="AM23" s="1270"/>
      <c r="AN23" s="1270"/>
      <c r="AO23" s="1270"/>
      <c r="AP23" s="1270"/>
      <c r="AQ23" s="530">
        <f>+AQ21+AQ22</f>
        <v>494221362489</v>
      </c>
      <c r="AR23" s="530">
        <f t="shared" ref="AR23:BC23" si="8">+AR21+AR22</f>
        <v>416986618943.17999</v>
      </c>
      <c r="AS23" s="530">
        <f t="shared" si="8"/>
        <v>75184743545.820007</v>
      </c>
      <c r="AT23" s="530">
        <f t="shared" si="8"/>
        <v>2050000000</v>
      </c>
      <c r="AU23" s="530">
        <f t="shared" si="8"/>
        <v>360774351555.73999</v>
      </c>
      <c r="AV23" s="530">
        <f t="shared" si="8"/>
        <v>56212267387.440002</v>
      </c>
      <c r="AW23" s="530">
        <f>+AW21+AW22</f>
        <v>267605306097.29999</v>
      </c>
      <c r="AX23" s="530">
        <f t="shared" si="8"/>
        <v>212758235976.44</v>
      </c>
      <c r="AY23" s="530">
        <f t="shared" si="8"/>
        <v>267374187604.29999</v>
      </c>
      <c r="AZ23" s="530">
        <f t="shared" si="8"/>
        <v>121050642156</v>
      </c>
      <c r="BA23" s="530">
        <f t="shared" si="8"/>
        <v>267349104147.29999</v>
      </c>
      <c r="BB23" s="530">
        <f t="shared" si="8"/>
        <v>120844607120</v>
      </c>
      <c r="BC23" s="530">
        <f t="shared" si="8"/>
        <v>120826902816</v>
      </c>
      <c r="BE23" s="531">
        <f t="shared" si="2"/>
        <v>0.72998534449989472</v>
      </c>
      <c r="BF23" s="531">
        <f t="shared" si="3"/>
        <v>0.54146851271176311</v>
      </c>
    </row>
    <row r="24" spans="2:58" x14ac:dyDescent="0.25">
      <c r="B24" s="516"/>
      <c r="C24" s="516"/>
      <c r="D24" s="516"/>
      <c r="E24" s="516"/>
      <c r="F24" s="516"/>
      <c r="G24" s="516"/>
      <c r="H24" s="516"/>
      <c r="I24" s="516"/>
      <c r="J24" s="516"/>
      <c r="K24" s="516"/>
      <c r="L24" s="516"/>
      <c r="M24" s="516"/>
      <c r="N24" s="516"/>
      <c r="O24" s="516"/>
      <c r="P24" s="516"/>
      <c r="Q24" s="516"/>
      <c r="R24" s="516"/>
      <c r="S24" s="516"/>
      <c r="T24" s="516"/>
      <c r="U24" s="516"/>
      <c r="V24" s="516"/>
      <c r="W24" s="516"/>
      <c r="X24" s="516"/>
      <c r="Y24" s="516"/>
      <c r="Z24" s="516"/>
      <c r="AA24" s="516"/>
      <c r="AB24" s="516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516"/>
      <c r="AN24" s="516"/>
      <c r="AO24" s="516"/>
      <c r="AP24" s="516"/>
      <c r="AQ24" s="516"/>
      <c r="AR24" s="516"/>
      <c r="AS24" s="516"/>
      <c r="AT24" s="521"/>
      <c r="AU24" s="521"/>
      <c r="AV24" s="521"/>
      <c r="AW24" s="521"/>
      <c r="AX24" s="521"/>
      <c r="AY24" s="521"/>
      <c r="AZ24" s="521"/>
      <c r="BA24" s="521"/>
      <c r="BB24" s="521"/>
      <c r="BC24" s="521"/>
      <c r="BE24" s="516"/>
      <c r="BF24" s="516"/>
    </row>
    <row r="25" spans="2:58" s="534" customFormat="1" ht="15.75" x14ac:dyDescent="0.25">
      <c r="B25" s="1271"/>
      <c r="C25" s="1272"/>
      <c r="D25" s="1271"/>
      <c r="E25" s="1272"/>
      <c r="F25" s="1271"/>
      <c r="G25" s="1272"/>
      <c r="H25" s="1271"/>
      <c r="I25" s="1272"/>
      <c r="J25" s="1271"/>
      <c r="K25" s="1272"/>
      <c r="L25" s="1272"/>
      <c r="M25" s="1271"/>
      <c r="N25" s="1272"/>
      <c r="O25" s="1272"/>
      <c r="P25" s="1271"/>
      <c r="Q25" s="1272"/>
      <c r="R25" s="1271"/>
      <c r="S25" s="1272"/>
      <c r="T25" s="1271"/>
      <c r="U25" s="1272"/>
      <c r="V25" s="1272"/>
      <c r="W25" s="1272"/>
      <c r="X25" s="1272"/>
      <c r="Y25" s="1272"/>
      <c r="Z25" s="1272"/>
      <c r="AA25" s="1272"/>
      <c r="AB25" s="1271"/>
      <c r="AC25" s="1272"/>
      <c r="AD25" s="1272"/>
      <c r="AE25" s="1272"/>
      <c r="AF25" s="1272"/>
      <c r="AG25" s="1271"/>
      <c r="AH25" s="1272"/>
      <c r="AI25" s="1272"/>
      <c r="AJ25" s="532"/>
      <c r="AK25" s="1271"/>
      <c r="AL25" s="1272"/>
      <c r="AM25" s="1272"/>
      <c r="AN25" s="1272"/>
      <c r="AO25" s="1272"/>
      <c r="AP25" s="1272"/>
      <c r="AQ25" s="533" t="e">
        <f>+'2017'!#REF!</f>
        <v>#REF!</v>
      </c>
      <c r="AR25" s="533">
        <v>416986618943.18005</v>
      </c>
      <c r="AS25" s="533"/>
      <c r="AT25" s="533"/>
      <c r="AU25" s="533">
        <v>360774351555.73999</v>
      </c>
      <c r="AV25" s="533"/>
      <c r="AW25" s="533">
        <v>267605306097.29999</v>
      </c>
      <c r="AX25" s="533"/>
      <c r="AY25" s="533">
        <v>267374187604.29999</v>
      </c>
      <c r="AZ25" s="533"/>
      <c r="BA25" s="533"/>
      <c r="BB25" s="533"/>
      <c r="BC25" s="533"/>
      <c r="BE25" s="535"/>
      <c r="BF25" s="535"/>
    </row>
    <row r="26" spans="2:58" x14ac:dyDescent="0.25">
      <c r="B26" s="1273"/>
      <c r="C26" s="1274"/>
      <c r="D26" s="1273"/>
      <c r="E26" s="1274"/>
      <c r="F26" s="1273"/>
      <c r="G26" s="1274"/>
      <c r="H26" s="1273"/>
      <c r="I26" s="1274"/>
      <c r="J26" s="1273"/>
      <c r="K26" s="1274"/>
      <c r="L26" s="1274"/>
      <c r="M26" s="1273"/>
      <c r="N26" s="1274"/>
      <c r="O26" s="1274"/>
      <c r="P26" s="1273"/>
      <c r="Q26" s="1274"/>
      <c r="R26" s="1273"/>
      <c r="S26" s="1274"/>
      <c r="T26" s="1273"/>
      <c r="U26" s="1274"/>
      <c r="V26" s="1274"/>
      <c r="W26" s="1274"/>
      <c r="X26" s="1274"/>
      <c r="Y26" s="1274"/>
      <c r="Z26" s="1274"/>
      <c r="AA26" s="1274"/>
      <c r="AB26" s="1273"/>
      <c r="AC26" s="1274"/>
      <c r="AD26" s="1274"/>
      <c r="AE26" s="1274"/>
      <c r="AF26" s="1274"/>
      <c r="AG26" s="1273"/>
      <c r="AH26" s="1274"/>
      <c r="AI26" s="1274"/>
      <c r="AJ26" s="519"/>
      <c r="AK26" s="1273"/>
      <c r="AL26" s="1274"/>
      <c r="AM26" s="1274"/>
      <c r="AN26" s="1274"/>
      <c r="AO26" s="1274"/>
      <c r="AP26" s="1274"/>
      <c r="AQ26" s="711" t="e">
        <f>+AQ23-AQ25</f>
        <v>#REF!</v>
      </c>
      <c r="AR26" s="536">
        <f>+AR23-AR25</f>
        <v>0</v>
      </c>
      <c r="AS26" s="519"/>
      <c r="AT26" s="537"/>
      <c r="AU26" s="536">
        <f>+AU23-AU25</f>
        <v>0</v>
      </c>
      <c r="AV26" s="537"/>
      <c r="AW26" s="536">
        <f>+AW23-AW25</f>
        <v>0</v>
      </c>
      <c r="AX26" s="537"/>
      <c r="AY26" s="536">
        <f>+AY23-AY25</f>
        <v>0</v>
      </c>
      <c r="AZ26" s="537"/>
      <c r="BA26" s="537"/>
      <c r="BB26" s="537"/>
      <c r="BC26" s="537"/>
      <c r="BE26" s="519"/>
      <c r="BF26" s="519"/>
    </row>
    <row r="27" spans="2:58" x14ac:dyDescent="0.25"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516"/>
      <c r="N27" s="516"/>
      <c r="O27" s="516"/>
      <c r="P27" s="516"/>
      <c r="Q27" s="516"/>
      <c r="R27" s="516"/>
      <c r="S27" s="516"/>
      <c r="T27" s="516"/>
      <c r="U27" s="516"/>
      <c r="V27" s="516"/>
      <c r="W27" s="516"/>
      <c r="X27" s="516"/>
      <c r="Y27" s="516"/>
      <c r="Z27" s="516"/>
      <c r="AA27" s="516"/>
      <c r="AB27" s="664"/>
      <c r="AC27" s="664"/>
      <c r="AD27" s="664"/>
      <c r="AE27" s="664"/>
      <c r="AF27" s="664"/>
      <c r="AG27" s="664"/>
      <c r="AH27" s="664"/>
      <c r="AI27" s="664"/>
      <c r="AJ27" s="664"/>
      <c r="AK27" s="664"/>
      <c r="AL27" s="664"/>
      <c r="AM27" s="664"/>
      <c r="AN27" s="664"/>
      <c r="AO27" s="664"/>
      <c r="AP27" s="664"/>
      <c r="AQ27" s="664"/>
      <c r="AR27" s="664"/>
      <c r="AS27" s="664"/>
      <c r="AT27" s="664"/>
      <c r="AU27" s="521"/>
      <c r="AV27" s="521"/>
      <c r="AW27" s="521"/>
      <c r="AX27" s="521"/>
      <c r="AY27" s="521"/>
      <c r="AZ27" s="521"/>
      <c r="BA27" s="521"/>
      <c r="BB27" s="521"/>
      <c r="BC27" s="521"/>
      <c r="BE27" s="516"/>
      <c r="BF27" s="516"/>
    </row>
    <row r="28" spans="2:58" x14ac:dyDescent="0.25">
      <c r="B28" s="516"/>
      <c r="C28" s="516"/>
      <c r="D28" s="516"/>
      <c r="E28" s="516"/>
      <c r="F28" s="516"/>
      <c r="G28" s="516"/>
      <c r="H28" s="516"/>
      <c r="I28" s="516"/>
      <c r="J28" s="516"/>
      <c r="K28" s="516"/>
      <c r="L28" s="516"/>
      <c r="M28" s="516"/>
      <c r="N28" s="516"/>
      <c r="O28" s="516"/>
      <c r="P28" s="516"/>
      <c r="Q28" s="516"/>
      <c r="R28" s="516"/>
      <c r="S28" s="516"/>
      <c r="T28" s="516"/>
      <c r="U28" s="516"/>
      <c r="V28" s="516"/>
      <c r="W28" s="516"/>
      <c r="X28" s="516"/>
      <c r="Y28" s="516"/>
      <c r="Z28" s="516"/>
      <c r="AA28" s="516"/>
      <c r="AB28" s="664"/>
      <c r="AC28" s="664"/>
      <c r="AD28" s="664"/>
      <c r="AE28" s="664"/>
      <c r="AF28" s="664"/>
      <c r="AG28" s="664"/>
      <c r="AH28" s="664"/>
      <c r="AI28" s="664"/>
      <c r="AJ28" s="664"/>
      <c r="AK28" s="664"/>
      <c r="AL28" s="664"/>
      <c r="AM28" s="664"/>
      <c r="AN28" s="664"/>
      <c r="AO28" s="664"/>
      <c r="AP28" s="664"/>
      <c r="AQ28" s="664"/>
      <c r="AR28" s="664"/>
      <c r="AS28" s="664"/>
      <c r="AT28" s="664"/>
      <c r="AU28" s="521"/>
      <c r="AV28" s="521"/>
      <c r="AW28" s="521"/>
      <c r="AX28" s="521"/>
      <c r="AY28" s="521"/>
      <c r="AZ28" s="521"/>
      <c r="BA28" s="521"/>
      <c r="BB28" s="521"/>
      <c r="BC28" s="521"/>
      <c r="BE28" s="516"/>
      <c r="BF28" s="516"/>
    </row>
    <row r="29" spans="2:58" ht="31.5" customHeight="1" x14ac:dyDescent="0.25">
      <c r="B29" s="1275" t="s">
        <v>255</v>
      </c>
      <c r="C29" s="1276"/>
      <c r="D29" s="1277" t="s">
        <v>256</v>
      </c>
      <c r="E29" s="1276"/>
      <c r="F29" s="1275" t="s">
        <v>257</v>
      </c>
      <c r="G29" s="1276"/>
      <c r="H29" s="1275" t="s">
        <v>258</v>
      </c>
      <c r="I29" s="1276"/>
      <c r="J29" s="1275" t="s">
        <v>259</v>
      </c>
      <c r="K29" s="1278"/>
      <c r="L29" s="1276"/>
      <c r="M29" s="1275" t="s">
        <v>260</v>
      </c>
      <c r="N29" s="1278"/>
      <c r="O29" s="1276"/>
      <c r="P29" s="1275" t="s">
        <v>261</v>
      </c>
      <c r="Q29" s="1276"/>
      <c r="R29" s="1275" t="s">
        <v>262</v>
      </c>
      <c r="S29" s="1276"/>
      <c r="T29" s="1275" t="s">
        <v>263</v>
      </c>
      <c r="U29" s="1278"/>
      <c r="V29" s="1278"/>
      <c r="W29" s="1278"/>
      <c r="X29" s="1278"/>
      <c r="Y29" s="1278"/>
      <c r="Z29" s="1278"/>
      <c r="AA29" s="1276"/>
      <c r="AB29" s="1275" t="s">
        <v>264</v>
      </c>
      <c r="AC29" s="1278"/>
      <c r="AD29" s="1278"/>
      <c r="AE29" s="1278"/>
      <c r="AF29" s="1276"/>
      <c r="AG29" s="1275" t="s">
        <v>265</v>
      </c>
      <c r="AH29" s="1278"/>
      <c r="AI29" s="1276"/>
      <c r="AJ29" s="538" t="s">
        <v>266</v>
      </c>
      <c r="AK29" s="1275" t="s">
        <v>267</v>
      </c>
      <c r="AL29" s="1278"/>
      <c r="AM29" s="1278"/>
      <c r="AN29" s="1278"/>
      <c r="AO29" s="1278"/>
      <c r="AP29" s="1276"/>
      <c r="AQ29" s="538" t="s">
        <v>268</v>
      </c>
      <c r="AR29" s="538" t="s">
        <v>269</v>
      </c>
      <c r="AS29" s="538" t="s">
        <v>270</v>
      </c>
      <c r="AT29" s="539" t="s">
        <v>271</v>
      </c>
      <c r="AU29" s="539" t="s">
        <v>272</v>
      </c>
      <c r="AV29" s="539" t="s">
        <v>273</v>
      </c>
      <c r="AW29" s="539" t="s">
        <v>274</v>
      </c>
      <c r="AX29" s="539" t="s">
        <v>275</v>
      </c>
      <c r="AY29" s="539" t="s">
        <v>276</v>
      </c>
      <c r="AZ29" s="539" t="s">
        <v>277</v>
      </c>
      <c r="BA29" s="539" t="s">
        <v>278</v>
      </c>
      <c r="BB29" s="539" t="s">
        <v>279</v>
      </c>
      <c r="BC29" s="539" t="s">
        <v>280</v>
      </c>
      <c r="BE29" s="538" t="str">
        <f>+BE17</f>
        <v>EJEC
COMP</v>
      </c>
      <c r="BF29" s="540" t="str">
        <f>+BF17</f>
        <v>EJEC
OBL</v>
      </c>
    </row>
    <row r="30" spans="2:58" x14ac:dyDescent="0.25">
      <c r="B30" s="1279" t="s">
        <v>17</v>
      </c>
      <c r="C30" s="1280"/>
      <c r="D30" s="1279"/>
      <c r="E30" s="1280"/>
      <c r="F30" s="1279"/>
      <c r="G30" s="1280"/>
      <c r="H30" s="1279"/>
      <c r="I30" s="1280"/>
      <c r="J30" s="1279"/>
      <c r="K30" s="1280"/>
      <c r="L30" s="1280"/>
      <c r="M30" s="1279"/>
      <c r="N30" s="1280"/>
      <c r="O30" s="1280"/>
      <c r="P30" s="1279"/>
      <c r="Q30" s="1280"/>
      <c r="R30" s="1279"/>
      <c r="S30" s="1280"/>
      <c r="T30" s="1282" t="s">
        <v>10</v>
      </c>
      <c r="U30" s="1280"/>
      <c r="V30" s="1280"/>
      <c r="W30" s="1280"/>
      <c r="X30" s="1280"/>
      <c r="Y30" s="1280"/>
      <c r="Z30" s="1280"/>
      <c r="AA30" s="1280"/>
      <c r="AB30" s="1279" t="s">
        <v>281</v>
      </c>
      <c r="AC30" s="1280"/>
      <c r="AD30" s="1280"/>
      <c r="AE30" s="1280"/>
      <c r="AF30" s="1280"/>
      <c r="AG30" s="1279" t="s">
        <v>282</v>
      </c>
      <c r="AH30" s="1280"/>
      <c r="AI30" s="1280"/>
      <c r="AJ30" s="541" t="s">
        <v>68</v>
      </c>
      <c r="AK30" s="1281" t="s">
        <v>283</v>
      </c>
      <c r="AL30" s="1280"/>
      <c r="AM30" s="1280"/>
      <c r="AN30" s="1280"/>
      <c r="AO30" s="1280"/>
      <c r="AP30" s="1280"/>
      <c r="AQ30" s="542">
        <v>388731630846</v>
      </c>
      <c r="AR30" s="542">
        <v>376507603596.17999</v>
      </c>
      <c r="AS30" s="542">
        <v>12224027249.82</v>
      </c>
      <c r="AT30" s="543">
        <v>0</v>
      </c>
      <c r="AU30" s="542">
        <v>327973514912.91998</v>
      </c>
      <c r="AV30" s="542">
        <v>48534088683.260002</v>
      </c>
      <c r="AW30" s="542">
        <v>251103828336.84</v>
      </c>
      <c r="AX30" s="542">
        <v>76869686576.080002</v>
      </c>
      <c r="AY30" s="542">
        <v>251080417245.84</v>
      </c>
      <c r="AZ30" s="542">
        <v>23411091</v>
      </c>
      <c r="BA30" s="542">
        <v>251080417245.84</v>
      </c>
      <c r="BB30" s="543">
        <v>0</v>
      </c>
      <c r="BC30" s="542">
        <v>382964461</v>
      </c>
      <c r="BD30" s="544"/>
      <c r="BE30" s="545">
        <f t="shared" ref="BE30:BE93" si="9">+AU30/AQ30</f>
        <v>0.84370164115317392</v>
      </c>
      <c r="BF30" s="545">
        <f t="shared" ref="BF30:BF93" si="10">+AW30/AQ30</f>
        <v>0.64595676917353129</v>
      </c>
    </row>
    <row r="31" spans="2:58" x14ac:dyDescent="0.25">
      <c r="B31" s="1279" t="s">
        <v>17</v>
      </c>
      <c r="C31" s="1280"/>
      <c r="D31" s="1279"/>
      <c r="E31" s="1280"/>
      <c r="F31" s="1279"/>
      <c r="G31" s="1280"/>
      <c r="H31" s="1279"/>
      <c r="I31" s="1280"/>
      <c r="J31" s="1279"/>
      <c r="K31" s="1280"/>
      <c r="L31" s="1280"/>
      <c r="M31" s="1279"/>
      <c r="N31" s="1280"/>
      <c r="O31" s="1280"/>
      <c r="P31" s="1279"/>
      <c r="Q31" s="1280"/>
      <c r="R31" s="1279"/>
      <c r="S31" s="1280"/>
      <c r="T31" s="1282" t="s">
        <v>10</v>
      </c>
      <c r="U31" s="1280"/>
      <c r="V31" s="1280"/>
      <c r="W31" s="1280"/>
      <c r="X31" s="1280"/>
      <c r="Y31" s="1280"/>
      <c r="Z31" s="1280"/>
      <c r="AA31" s="1280"/>
      <c r="AB31" s="1279" t="s">
        <v>281</v>
      </c>
      <c r="AC31" s="1280"/>
      <c r="AD31" s="1280"/>
      <c r="AE31" s="1280"/>
      <c r="AF31" s="1280"/>
      <c r="AG31" s="1279" t="s">
        <v>282</v>
      </c>
      <c r="AH31" s="1280"/>
      <c r="AI31" s="1280"/>
      <c r="AJ31" s="541" t="s">
        <v>311</v>
      </c>
      <c r="AK31" s="1281" t="s">
        <v>329</v>
      </c>
      <c r="AL31" s="1280"/>
      <c r="AM31" s="1280"/>
      <c r="AN31" s="1280"/>
      <c r="AO31" s="1280"/>
      <c r="AP31" s="1280"/>
      <c r="AQ31" s="542">
        <v>4021085821</v>
      </c>
      <c r="AR31" s="542">
        <v>3000928641</v>
      </c>
      <c r="AS31" s="542">
        <v>1020157180</v>
      </c>
      <c r="AT31" s="543">
        <v>0</v>
      </c>
      <c r="AU31" s="542">
        <v>979239913.82000005</v>
      </c>
      <c r="AV31" s="542">
        <v>2021688727.1800001</v>
      </c>
      <c r="AW31" s="542">
        <v>104400849</v>
      </c>
      <c r="AX31" s="542">
        <v>874839064.82000005</v>
      </c>
      <c r="AY31" s="542">
        <v>69112134</v>
      </c>
      <c r="AZ31" s="542">
        <v>35288715</v>
      </c>
      <c r="BA31" s="542">
        <v>51725462</v>
      </c>
      <c r="BB31" s="542">
        <v>17386672</v>
      </c>
      <c r="BC31" s="543">
        <v>0</v>
      </c>
      <c r="BD31" s="544"/>
      <c r="BE31" s="546">
        <f t="shared" si="9"/>
        <v>0.2435262407745562</v>
      </c>
      <c r="BF31" s="546">
        <f t="shared" si="10"/>
        <v>2.596334762485538E-2</v>
      </c>
    </row>
    <row r="32" spans="2:58" x14ac:dyDescent="0.25">
      <c r="B32" s="1279" t="s">
        <v>17</v>
      </c>
      <c r="C32" s="1280"/>
      <c r="D32" s="1279"/>
      <c r="E32" s="1280"/>
      <c r="F32" s="1279"/>
      <c r="G32" s="1280"/>
      <c r="H32" s="1279"/>
      <c r="I32" s="1280"/>
      <c r="J32" s="1279"/>
      <c r="K32" s="1280"/>
      <c r="L32" s="1280"/>
      <c r="M32" s="1279"/>
      <c r="N32" s="1280"/>
      <c r="O32" s="1280"/>
      <c r="P32" s="1279"/>
      <c r="Q32" s="1280"/>
      <c r="R32" s="1279"/>
      <c r="S32" s="1280"/>
      <c r="T32" s="1282" t="s">
        <v>10</v>
      </c>
      <c r="U32" s="1280"/>
      <c r="V32" s="1280"/>
      <c r="W32" s="1280"/>
      <c r="X32" s="1280"/>
      <c r="Y32" s="1280"/>
      <c r="Z32" s="1280"/>
      <c r="AA32" s="1280"/>
      <c r="AB32" s="1279" t="s">
        <v>281</v>
      </c>
      <c r="AC32" s="1280"/>
      <c r="AD32" s="1280"/>
      <c r="AE32" s="1280"/>
      <c r="AF32" s="1280"/>
      <c r="AG32" s="1279" t="s">
        <v>284</v>
      </c>
      <c r="AH32" s="1280"/>
      <c r="AI32" s="1280"/>
      <c r="AJ32" s="541" t="s">
        <v>83</v>
      </c>
      <c r="AK32" s="1281" t="s">
        <v>285</v>
      </c>
      <c r="AL32" s="1280"/>
      <c r="AM32" s="1280"/>
      <c r="AN32" s="1280"/>
      <c r="AO32" s="1280"/>
      <c r="AP32" s="1280"/>
      <c r="AQ32" s="542">
        <v>519000000</v>
      </c>
      <c r="AR32" s="543">
        <v>0</v>
      </c>
      <c r="AS32" s="542">
        <v>519000000</v>
      </c>
      <c r="AT32" s="543">
        <v>0</v>
      </c>
      <c r="AU32" s="543">
        <v>0</v>
      </c>
      <c r="AV32" s="543">
        <v>0</v>
      </c>
      <c r="AW32" s="543">
        <v>0</v>
      </c>
      <c r="AX32" s="543">
        <v>0</v>
      </c>
      <c r="AY32" s="543">
        <v>0</v>
      </c>
      <c r="AZ32" s="543">
        <v>0</v>
      </c>
      <c r="BA32" s="543">
        <v>0</v>
      </c>
      <c r="BB32" s="543">
        <v>0</v>
      </c>
      <c r="BC32" s="543">
        <v>0</v>
      </c>
      <c r="BD32" s="544"/>
      <c r="BE32" s="546">
        <f t="shared" si="9"/>
        <v>0</v>
      </c>
      <c r="BF32" s="546">
        <f t="shared" si="10"/>
        <v>0</v>
      </c>
    </row>
    <row r="33" spans="1:58" x14ac:dyDescent="0.25">
      <c r="B33" s="1279" t="s">
        <v>17</v>
      </c>
      <c r="C33" s="1280"/>
      <c r="D33" s="1279"/>
      <c r="E33" s="1280"/>
      <c r="F33" s="1279"/>
      <c r="G33" s="1280"/>
      <c r="H33" s="1279"/>
      <c r="I33" s="1280"/>
      <c r="J33" s="1279"/>
      <c r="K33" s="1280"/>
      <c r="L33" s="1280"/>
      <c r="M33" s="1279"/>
      <c r="N33" s="1280"/>
      <c r="O33" s="1280"/>
      <c r="P33" s="1279"/>
      <c r="Q33" s="1280"/>
      <c r="R33" s="1279"/>
      <c r="S33" s="1280"/>
      <c r="T33" s="1282" t="s">
        <v>10</v>
      </c>
      <c r="U33" s="1280"/>
      <c r="V33" s="1280"/>
      <c r="W33" s="1280"/>
      <c r="X33" s="1280"/>
      <c r="Y33" s="1280"/>
      <c r="Z33" s="1280"/>
      <c r="AA33" s="1280"/>
      <c r="AB33" s="1279" t="s">
        <v>281</v>
      </c>
      <c r="AC33" s="1280"/>
      <c r="AD33" s="1280"/>
      <c r="AE33" s="1280"/>
      <c r="AF33" s="1280"/>
      <c r="AG33" s="1279" t="s">
        <v>284</v>
      </c>
      <c r="AH33" s="1280"/>
      <c r="AI33" s="1280"/>
      <c r="AJ33" s="541" t="s">
        <v>26</v>
      </c>
      <c r="AK33" s="1281" t="s">
        <v>286</v>
      </c>
      <c r="AL33" s="1280"/>
      <c r="AM33" s="1280"/>
      <c r="AN33" s="1280"/>
      <c r="AO33" s="1280"/>
      <c r="AP33" s="1280"/>
      <c r="AQ33" s="542">
        <v>66513900000</v>
      </c>
      <c r="AR33" s="542">
        <v>17824264679</v>
      </c>
      <c r="AS33" s="542">
        <v>48689635321</v>
      </c>
      <c r="AT33" s="543">
        <v>0</v>
      </c>
      <c r="AU33" s="542">
        <v>15818799098</v>
      </c>
      <c r="AV33" s="542">
        <v>2005465581</v>
      </c>
      <c r="AW33" s="542">
        <v>11007963413</v>
      </c>
      <c r="AX33" s="542">
        <v>4810835685</v>
      </c>
      <c r="AY33" s="542">
        <v>10956237202</v>
      </c>
      <c r="AZ33" s="542">
        <v>51726211</v>
      </c>
      <c r="BA33" s="542">
        <v>10956237202</v>
      </c>
      <c r="BB33" s="543">
        <v>0</v>
      </c>
      <c r="BC33" s="543">
        <v>0</v>
      </c>
      <c r="BD33" s="544"/>
      <c r="BE33" s="546">
        <f t="shared" si="9"/>
        <v>0.23782696696479985</v>
      </c>
      <c r="BF33" s="546">
        <f t="shared" si="10"/>
        <v>0.16549869144644955</v>
      </c>
    </row>
    <row r="34" spans="1:58" s="552" customFormat="1" ht="13.5" x14ac:dyDescent="0.2">
      <c r="A34" s="552" t="str">
        <f>+B34&amp;D34&amp;F34&amp;H34&amp;J34&amp;M34&amp;P34&amp;R34&amp;AJ34</f>
        <v>A110</v>
      </c>
      <c r="B34" s="1283" t="s">
        <v>17</v>
      </c>
      <c r="C34" s="1284"/>
      <c r="D34" s="1283" t="s">
        <v>287</v>
      </c>
      <c r="E34" s="1284"/>
      <c r="F34" s="1283"/>
      <c r="G34" s="1284"/>
      <c r="H34" s="1283"/>
      <c r="I34" s="1284"/>
      <c r="J34" s="1283"/>
      <c r="K34" s="1284"/>
      <c r="L34" s="1284"/>
      <c r="M34" s="1283"/>
      <c r="N34" s="1284"/>
      <c r="O34" s="1284"/>
      <c r="P34" s="1283"/>
      <c r="Q34" s="1284"/>
      <c r="R34" s="1283"/>
      <c r="S34" s="1284"/>
      <c r="T34" s="1285" t="s">
        <v>9</v>
      </c>
      <c r="U34" s="1284"/>
      <c r="V34" s="1284"/>
      <c r="W34" s="1284"/>
      <c r="X34" s="1284"/>
      <c r="Y34" s="1284"/>
      <c r="Z34" s="1284"/>
      <c r="AA34" s="1284"/>
      <c r="AB34" s="1283" t="s">
        <v>281</v>
      </c>
      <c r="AC34" s="1284"/>
      <c r="AD34" s="1284"/>
      <c r="AE34" s="1284"/>
      <c r="AF34" s="1284"/>
      <c r="AG34" s="1283" t="s">
        <v>282</v>
      </c>
      <c r="AH34" s="1284"/>
      <c r="AI34" s="1284"/>
      <c r="AJ34" s="547" t="s">
        <v>68</v>
      </c>
      <c r="AK34" s="1286" t="s">
        <v>283</v>
      </c>
      <c r="AL34" s="1284"/>
      <c r="AM34" s="1284"/>
      <c r="AN34" s="1284"/>
      <c r="AO34" s="1284"/>
      <c r="AP34" s="1284"/>
      <c r="AQ34" s="548">
        <v>172387016667</v>
      </c>
      <c r="AR34" s="548">
        <v>162188751666</v>
      </c>
      <c r="AS34" s="548">
        <v>10198265001</v>
      </c>
      <c r="AT34" s="549">
        <v>0</v>
      </c>
      <c r="AU34" s="549">
        <v>122049856808</v>
      </c>
      <c r="AV34" s="549">
        <v>40138894858</v>
      </c>
      <c r="AW34" s="549">
        <v>120819523663</v>
      </c>
      <c r="AX34" s="549">
        <v>1230333145</v>
      </c>
      <c r="AY34" s="549">
        <v>120819523663</v>
      </c>
      <c r="AZ34" s="549">
        <v>0</v>
      </c>
      <c r="BA34" s="549">
        <v>120819523663</v>
      </c>
      <c r="BB34" s="549">
        <v>0</v>
      </c>
      <c r="BC34" s="549">
        <v>377304110</v>
      </c>
      <c r="BD34" s="550"/>
      <c r="BE34" s="551">
        <f t="shared" si="9"/>
        <v>0.70799912410900245</v>
      </c>
      <c r="BF34" s="551">
        <f t="shared" si="10"/>
        <v>0.70086208346181356</v>
      </c>
    </row>
    <row r="35" spans="1:58" x14ac:dyDescent="0.25">
      <c r="A35" s="552" t="str">
        <f t="shared" ref="A35:A98" si="11">+B35&amp;D35&amp;F35&amp;H35&amp;J35&amp;M35&amp;P35&amp;R35&amp;AJ35</f>
        <v>A1010</v>
      </c>
      <c r="B35" s="1279" t="s">
        <v>17</v>
      </c>
      <c r="C35" s="1280"/>
      <c r="D35" s="1279" t="s">
        <v>287</v>
      </c>
      <c r="E35" s="1280"/>
      <c r="F35" s="1279" t="s">
        <v>288</v>
      </c>
      <c r="G35" s="1280"/>
      <c r="H35" s="1279"/>
      <c r="I35" s="1280"/>
      <c r="J35" s="1279"/>
      <c r="K35" s="1280"/>
      <c r="L35" s="1280"/>
      <c r="M35" s="1279"/>
      <c r="N35" s="1280"/>
      <c r="O35" s="1280"/>
      <c r="P35" s="1279"/>
      <c r="Q35" s="1280"/>
      <c r="R35" s="1279"/>
      <c r="S35" s="1280"/>
      <c r="T35" s="1282" t="s">
        <v>9</v>
      </c>
      <c r="U35" s="1280"/>
      <c r="V35" s="1280"/>
      <c r="W35" s="1280"/>
      <c r="X35" s="1280"/>
      <c r="Y35" s="1280"/>
      <c r="Z35" s="1280"/>
      <c r="AA35" s="1280"/>
      <c r="AB35" s="1279" t="s">
        <v>281</v>
      </c>
      <c r="AC35" s="1280"/>
      <c r="AD35" s="1280"/>
      <c r="AE35" s="1280"/>
      <c r="AF35" s="1280"/>
      <c r="AG35" s="1279" t="s">
        <v>282</v>
      </c>
      <c r="AH35" s="1280"/>
      <c r="AI35" s="1280"/>
      <c r="AJ35" s="541" t="s">
        <v>68</v>
      </c>
      <c r="AK35" s="1281" t="s">
        <v>283</v>
      </c>
      <c r="AL35" s="1280"/>
      <c r="AM35" s="1280"/>
      <c r="AN35" s="1280"/>
      <c r="AO35" s="1280"/>
      <c r="AP35" s="1280"/>
      <c r="AQ35" s="542">
        <v>172387016667</v>
      </c>
      <c r="AR35" s="542">
        <v>162188751666</v>
      </c>
      <c r="AS35" s="542">
        <v>10198265001</v>
      </c>
      <c r="AT35" s="543">
        <v>0</v>
      </c>
      <c r="AU35" s="542">
        <v>122049856808</v>
      </c>
      <c r="AV35" s="542">
        <v>40138894858</v>
      </c>
      <c r="AW35" s="542">
        <v>120819523663</v>
      </c>
      <c r="AX35" s="542">
        <v>1230333145</v>
      </c>
      <c r="AY35" s="542">
        <v>120819523663</v>
      </c>
      <c r="AZ35" s="543">
        <v>0</v>
      </c>
      <c r="BA35" s="542">
        <v>120819523663</v>
      </c>
      <c r="BB35" s="543">
        <v>0</v>
      </c>
      <c r="BC35" s="542">
        <v>377304110</v>
      </c>
      <c r="BD35" s="544"/>
      <c r="BE35" s="546">
        <f t="shared" si="9"/>
        <v>0.70799912410900245</v>
      </c>
      <c r="BF35" s="546">
        <f t="shared" si="10"/>
        <v>0.70086208346181356</v>
      </c>
    </row>
    <row r="36" spans="1:58" x14ac:dyDescent="0.25">
      <c r="A36" s="552" t="str">
        <f t="shared" si="11"/>
        <v>A10110</v>
      </c>
      <c r="B36" s="1279" t="s">
        <v>17</v>
      </c>
      <c r="C36" s="1280"/>
      <c r="D36" s="1279" t="s">
        <v>287</v>
      </c>
      <c r="E36" s="1280"/>
      <c r="F36" s="1279" t="s">
        <v>288</v>
      </c>
      <c r="G36" s="1280"/>
      <c r="H36" s="1279" t="s">
        <v>287</v>
      </c>
      <c r="I36" s="1280"/>
      <c r="J36" s="1279"/>
      <c r="K36" s="1280"/>
      <c r="L36" s="1280"/>
      <c r="M36" s="1279"/>
      <c r="N36" s="1280"/>
      <c r="O36" s="1280"/>
      <c r="P36" s="1279"/>
      <c r="Q36" s="1280"/>
      <c r="R36" s="1279"/>
      <c r="S36" s="1280"/>
      <c r="T36" s="1282" t="s">
        <v>289</v>
      </c>
      <c r="U36" s="1280"/>
      <c r="V36" s="1280"/>
      <c r="W36" s="1280"/>
      <c r="X36" s="1280"/>
      <c r="Y36" s="1280"/>
      <c r="Z36" s="1280"/>
      <c r="AA36" s="1280"/>
      <c r="AB36" s="1279" t="s">
        <v>281</v>
      </c>
      <c r="AC36" s="1280"/>
      <c r="AD36" s="1280"/>
      <c r="AE36" s="1280"/>
      <c r="AF36" s="1280"/>
      <c r="AG36" s="1279" t="s">
        <v>282</v>
      </c>
      <c r="AH36" s="1280"/>
      <c r="AI36" s="1280"/>
      <c r="AJ36" s="541" t="s">
        <v>68</v>
      </c>
      <c r="AK36" s="1281" t="s">
        <v>283</v>
      </c>
      <c r="AL36" s="1280"/>
      <c r="AM36" s="1280"/>
      <c r="AN36" s="1280"/>
      <c r="AO36" s="1280"/>
      <c r="AP36" s="1280"/>
      <c r="AQ36" s="542">
        <v>126555371450</v>
      </c>
      <c r="AR36" s="542">
        <v>120465371450</v>
      </c>
      <c r="AS36" s="542">
        <v>6090000000</v>
      </c>
      <c r="AT36" s="543">
        <v>0</v>
      </c>
      <c r="AU36" s="542">
        <v>89723225777</v>
      </c>
      <c r="AV36" s="542">
        <v>30742145673</v>
      </c>
      <c r="AW36" s="542">
        <v>89637035440</v>
      </c>
      <c r="AX36" s="542">
        <v>86190337</v>
      </c>
      <c r="AY36" s="542">
        <v>89637035440</v>
      </c>
      <c r="AZ36" s="543">
        <v>0</v>
      </c>
      <c r="BA36" s="542">
        <v>89637035440</v>
      </c>
      <c r="BB36" s="543">
        <v>0</v>
      </c>
      <c r="BC36" s="542">
        <v>287506116</v>
      </c>
      <c r="BD36" s="544"/>
      <c r="BE36" s="546">
        <f t="shared" si="9"/>
        <v>0.70896418499666924</v>
      </c>
      <c r="BF36" s="546">
        <f t="shared" si="10"/>
        <v>0.70828313656693864</v>
      </c>
    </row>
    <row r="37" spans="1:58" x14ac:dyDescent="0.25">
      <c r="A37" s="552" t="str">
        <f t="shared" si="11"/>
        <v>A101110</v>
      </c>
      <c r="B37" s="1279" t="s">
        <v>17</v>
      </c>
      <c r="C37" s="1280"/>
      <c r="D37" s="1279" t="s">
        <v>287</v>
      </c>
      <c r="E37" s="1280"/>
      <c r="F37" s="1279" t="s">
        <v>288</v>
      </c>
      <c r="G37" s="1280"/>
      <c r="H37" s="1279" t="s">
        <v>287</v>
      </c>
      <c r="I37" s="1280"/>
      <c r="J37" s="1279" t="s">
        <v>287</v>
      </c>
      <c r="K37" s="1280"/>
      <c r="L37" s="1280"/>
      <c r="M37" s="1279"/>
      <c r="N37" s="1280"/>
      <c r="O37" s="1280"/>
      <c r="P37" s="1279"/>
      <c r="Q37" s="1280"/>
      <c r="R37" s="1279"/>
      <c r="S37" s="1280"/>
      <c r="T37" s="1282" t="s">
        <v>194</v>
      </c>
      <c r="U37" s="1280"/>
      <c r="V37" s="1280"/>
      <c r="W37" s="1280"/>
      <c r="X37" s="1280"/>
      <c r="Y37" s="1280"/>
      <c r="Z37" s="1280"/>
      <c r="AA37" s="1280"/>
      <c r="AB37" s="1279" t="s">
        <v>281</v>
      </c>
      <c r="AC37" s="1280"/>
      <c r="AD37" s="1280"/>
      <c r="AE37" s="1280"/>
      <c r="AF37" s="1280"/>
      <c r="AG37" s="1279" t="s">
        <v>282</v>
      </c>
      <c r="AH37" s="1280"/>
      <c r="AI37" s="1280"/>
      <c r="AJ37" s="541" t="s">
        <v>68</v>
      </c>
      <c r="AK37" s="1281" t="s">
        <v>283</v>
      </c>
      <c r="AL37" s="1280"/>
      <c r="AM37" s="1280"/>
      <c r="AN37" s="1280"/>
      <c r="AO37" s="1280"/>
      <c r="AP37" s="1280"/>
      <c r="AQ37" s="542">
        <v>97337680000</v>
      </c>
      <c r="AR37" s="542">
        <v>92237680000</v>
      </c>
      <c r="AS37" s="542">
        <v>5100000000</v>
      </c>
      <c r="AT37" s="543">
        <v>0</v>
      </c>
      <c r="AU37" s="542">
        <v>74331956289</v>
      </c>
      <c r="AV37" s="542">
        <v>17905723711</v>
      </c>
      <c r="AW37" s="542">
        <v>74245777757</v>
      </c>
      <c r="AX37" s="542">
        <v>86178532</v>
      </c>
      <c r="AY37" s="542">
        <v>74245777757</v>
      </c>
      <c r="AZ37" s="543">
        <v>0</v>
      </c>
      <c r="BA37" s="542">
        <v>74245777757</v>
      </c>
      <c r="BB37" s="543">
        <v>0</v>
      </c>
      <c r="BC37" s="542">
        <v>285503767</v>
      </c>
      <c r="BD37" s="544"/>
      <c r="BE37" s="546">
        <f t="shared" si="9"/>
        <v>0.76365037967825</v>
      </c>
      <c r="BF37" s="546">
        <f t="shared" si="10"/>
        <v>0.76276502333936869</v>
      </c>
    </row>
    <row r="38" spans="1:58" x14ac:dyDescent="0.25">
      <c r="A38" s="552" t="str">
        <f t="shared" si="11"/>
        <v>A1011110</v>
      </c>
      <c r="B38" s="1288" t="s">
        <v>17</v>
      </c>
      <c r="C38" s="1280"/>
      <c r="D38" s="1288" t="s">
        <v>287</v>
      </c>
      <c r="E38" s="1280"/>
      <c r="F38" s="1288" t="s">
        <v>288</v>
      </c>
      <c r="G38" s="1280"/>
      <c r="H38" s="1288" t="s">
        <v>287</v>
      </c>
      <c r="I38" s="1280"/>
      <c r="J38" s="1288" t="s">
        <v>287</v>
      </c>
      <c r="K38" s="1280"/>
      <c r="L38" s="1280"/>
      <c r="M38" s="1288" t="s">
        <v>287</v>
      </c>
      <c r="N38" s="1280"/>
      <c r="O38" s="1280"/>
      <c r="P38" s="1288"/>
      <c r="Q38" s="1280"/>
      <c r="R38" s="1288"/>
      <c r="S38" s="1280"/>
      <c r="T38" s="1289" t="s">
        <v>18</v>
      </c>
      <c r="U38" s="1280"/>
      <c r="V38" s="1280"/>
      <c r="W38" s="1280"/>
      <c r="X38" s="1280"/>
      <c r="Y38" s="1280"/>
      <c r="Z38" s="1280"/>
      <c r="AA38" s="1280"/>
      <c r="AB38" s="1288" t="s">
        <v>281</v>
      </c>
      <c r="AC38" s="1280"/>
      <c r="AD38" s="1280"/>
      <c r="AE38" s="1280"/>
      <c r="AF38" s="1280"/>
      <c r="AG38" s="1288" t="s">
        <v>282</v>
      </c>
      <c r="AH38" s="1280"/>
      <c r="AI38" s="1280"/>
      <c r="AJ38" s="553" t="s">
        <v>68</v>
      </c>
      <c r="AK38" s="1287" t="s">
        <v>283</v>
      </c>
      <c r="AL38" s="1280"/>
      <c r="AM38" s="1280"/>
      <c r="AN38" s="1280"/>
      <c r="AO38" s="1280"/>
      <c r="AP38" s="1280"/>
      <c r="AQ38" s="554">
        <v>90237680000</v>
      </c>
      <c r="AR38" s="554">
        <v>85737680000</v>
      </c>
      <c r="AS38" s="554">
        <v>4500000000</v>
      </c>
      <c r="AT38" s="555">
        <v>0</v>
      </c>
      <c r="AU38" s="554">
        <v>69519824195</v>
      </c>
      <c r="AV38" s="554">
        <v>16217855805</v>
      </c>
      <c r="AW38" s="554">
        <v>69519811504</v>
      </c>
      <c r="AX38" s="554">
        <v>12691</v>
      </c>
      <c r="AY38" s="554">
        <v>69519811504</v>
      </c>
      <c r="AZ38" s="555">
        <v>0</v>
      </c>
      <c r="BA38" s="554">
        <v>69519811504</v>
      </c>
      <c r="BB38" s="555">
        <v>0</v>
      </c>
      <c r="BC38" s="554">
        <v>116708</v>
      </c>
      <c r="BD38" s="544"/>
      <c r="BE38" s="556">
        <f t="shared" si="9"/>
        <v>0.77040792931511537</v>
      </c>
      <c r="BF38" s="556">
        <f t="shared" si="10"/>
        <v>0.77040778867541804</v>
      </c>
    </row>
    <row r="39" spans="1:58" x14ac:dyDescent="0.25">
      <c r="A39" s="552" t="str">
        <f t="shared" si="11"/>
        <v>A1011210</v>
      </c>
      <c r="B39" s="1288" t="s">
        <v>17</v>
      </c>
      <c r="C39" s="1280"/>
      <c r="D39" s="1288" t="s">
        <v>287</v>
      </c>
      <c r="E39" s="1280"/>
      <c r="F39" s="1288" t="s">
        <v>288</v>
      </c>
      <c r="G39" s="1280"/>
      <c r="H39" s="1288" t="s">
        <v>287</v>
      </c>
      <c r="I39" s="1280"/>
      <c r="J39" s="1288" t="s">
        <v>287</v>
      </c>
      <c r="K39" s="1280"/>
      <c r="L39" s="1280"/>
      <c r="M39" s="1288" t="s">
        <v>290</v>
      </c>
      <c r="N39" s="1280"/>
      <c r="O39" s="1280"/>
      <c r="P39" s="1288"/>
      <c r="Q39" s="1280"/>
      <c r="R39" s="1288"/>
      <c r="S39" s="1280"/>
      <c r="T39" s="1289" t="s">
        <v>19</v>
      </c>
      <c r="U39" s="1280"/>
      <c r="V39" s="1280"/>
      <c r="W39" s="1280"/>
      <c r="X39" s="1280"/>
      <c r="Y39" s="1280"/>
      <c r="Z39" s="1280"/>
      <c r="AA39" s="1280"/>
      <c r="AB39" s="1288" t="s">
        <v>281</v>
      </c>
      <c r="AC39" s="1280"/>
      <c r="AD39" s="1280"/>
      <c r="AE39" s="1280"/>
      <c r="AF39" s="1280"/>
      <c r="AG39" s="1288" t="s">
        <v>282</v>
      </c>
      <c r="AH39" s="1280"/>
      <c r="AI39" s="1280"/>
      <c r="AJ39" s="553" t="s">
        <v>68</v>
      </c>
      <c r="AK39" s="1287" t="s">
        <v>283</v>
      </c>
      <c r="AL39" s="1280"/>
      <c r="AM39" s="1280"/>
      <c r="AN39" s="1280"/>
      <c r="AO39" s="1280"/>
      <c r="AP39" s="1280"/>
      <c r="AQ39" s="554">
        <v>5880000000</v>
      </c>
      <c r="AR39" s="554">
        <v>5380000000</v>
      </c>
      <c r="AS39" s="554">
        <v>500000000</v>
      </c>
      <c r="AT39" s="555">
        <v>0</v>
      </c>
      <c r="AU39" s="554">
        <v>4163359299</v>
      </c>
      <c r="AV39" s="554">
        <v>1216640701</v>
      </c>
      <c r="AW39" s="554">
        <v>4163359299</v>
      </c>
      <c r="AX39" s="555">
        <v>0</v>
      </c>
      <c r="AY39" s="554">
        <v>4163359299</v>
      </c>
      <c r="AZ39" s="555">
        <v>0</v>
      </c>
      <c r="BA39" s="554">
        <v>4163359299</v>
      </c>
      <c r="BB39" s="555">
        <v>0</v>
      </c>
      <c r="BC39" s="554">
        <v>2549184</v>
      </c>
      <c r="BD39" s="544"/>
      <c r="BE39" s="556">
        <f t="shared" si="9"/>
        <v>0.70805430255102042</v>
      </c>
      <c r="BF39" s="556">
        <f t="shared" si="10"/>
        <v>0.70805430255102042</v>
      </c>
    </row>
    <row r="40" spans="1:58" x14ac:dyDescent="0.25">
      <c r="A40" s="552" t="str">
        <f t="shared" si="11"/>
        <v>A1011410</v>
      </c>
      <c r="B40" s="1288" t="s">
        <v>17</v>
      </c>
      <c r="C40" s="1280"/>
      <c r="D40" s="1288" t="s">
        <v>287</v>
      </c>
      <c r="E40" s="1280"/>
      <c r="F40" s="1288" t="s">
        <v>288</v>
      </c>
      <c r="G40" s="1280"/>
      <c r="H40" s="1288" t="s">
        <v>287</v>
      </c>
      <c r="I40" s="1280"/>
      <c r="J40" s="1288" t="s">
        <v>287</v>
      </c>
      <c r="K40" s="1280"/>
      <c r="L40" s="1280"/>
      <c r="M40" s="1288" t="s">
        <v>291</v>
      </c>
      <c r="N40" s="1280"/>
      <c r="O40" s="1280"/>
      <c r="P40" s="1288"/>
      <c r="Q40" s="1280"/>
      <c r="R40" s="1288"/>
      <c r="S40" s="1280"/>
      <c r="T40" s="1289" t="s">
        <v>20</v>
      </c>
      <c r="U40" s="1280"/>
      <c r="V40" s="1280"/>
      <c r="W40" s="1280"/>
      <c r="X40" s="1280"/>
      <c r="Y40" s="1280"/>
      <c r="Z40" s="1280"/>
      <c r="AA40" s="1280"/>
      <c r="AB40" s="1288" t="s">
        <v>281</v>
      </c>
      <c r="AC40" s="1280"/>
      <c r="AD40" s="1280"/>
      <c r="AE40" s="1280"/>
      <c r="AF40" s="1280"/>
      <c r="AG40" s="1288" t="s">
        <v>282</v>
      </c>
      <c r="AH40" s="1280"/>
      <c r="AI40" s="1280"/>
      <c r="AJ40" s="553" t="s">
        <v>68</v>
      </c>
      <c r="AK40" s="1287" t="s">
        <v>283</v>
      </c>
      <c r="AL40" s="1280"/>
      <c r="AM40" s="1280"/>
      <c r="AN40" s="1280"/>
      <c r="AO40" s="1280"/>
      <c r="AP40" s="1280"/>
      <c r="AQ40" s="554">
        <v>1220000000</v>
      </c>
      <c r="AR40" s="554">
        <v>1120000000</v>
      </c>
      <c r="AS40" s="554">
        <v>100000000</v>
      </c>
      <c r="AT40" s="555">
        <v>0</v>
      </c>
      <c r="AU40" s="554">
        <v>648772795</v>
      </c>
      <c r="AV40" s="554">
        <v>471227205</v>
      </c>
      <c r="AW40" s="554">
        <v>562606954</v>
      </c>
      <c r="AX40" s="554">
        <v>86165841</v>
      </c>
      <c r="AY40" s="554">
        <v>562606954</v>
      </c>
      <c r="AZ40" s="555">
        <v>0</v>
      </c>
      <c r="BA40" s="554">
        <v>562606954</v>
      </c>
      <c r="BB40" s="555">
        <v>0</v>
      </c>
      <c r="BC40" s="554">
        <v>282837875</v>
      </c>
      <c r="BD40" s="544"/>
      <c r="BE40" s="556">
        <f t="shared" si="9"/>
        <v>0.53178097950819669</v>
      </c>
      <c r="BF40" s="556">
        <f t="shared" si="10"/>
        <v>0.46115324098360655</v>
      </c>
    </row>
    <row r="41" spans="1:58" x14ac:dyDescent="0.25">
      <c r="A41" s="552" t="str">
        <f t="shared" si="11"/>
        <v>A101410</v>
      </c>
      <c r="B41" s="1279" t="s">
        <v>17</v>
      </c>
      <c r="C41" s="1280"/>
      <c r="D41" s="1279" t="s">
        <v>287</v>
      </c>
      <c r="E41" s="1280"/>
      <c r="F41" s="1279" t="s">
        <v>288</v>
      </c>
      <c r="G41" s="1280"/>
      <c r="H41" s="1279" t="s">
        <v>287</v>
      </c>
      <c r="I41" s="1280"/>
      <c r="J41" s="1279" t="s">
        <v>291</v>
      </c>
      <c r="K41" s="1280"/>
      <c r="L41" s="1280"/>
      <c r="M41" s="1279"/>
      <c r="N41" s="1280"/>
      <c r="O41" s="1280"/>
      <c r="P41" s="1279"/>
      <c r="Q41" s="1280"/>
      <c r="R41" s="1279"/>
      <c r="S41" s="1280"/>
      <c r="T41" s="1282" t="s">
        <v>195</v>
      </c>
      <c r="U41" s="1280"/>
      <c r="V41" s="1280"/>
      <c r="W41" s="1280"/>
      <c r="X41" s="1280"/>
      <c r="Y41" s="1280"/>
      <c r="Z41" s="1280"/>
      <c r="AA41" s="1280"/>
      <c r="AB41" s="1279" t="s">
        <v>281</v>
      </c>
      <c r="AC41" s="1280"/>
      <c r="AD41" s="1280"/>
      <c r="AE41" s="1280"/>
      <c r="AF41" s="1280"/>
      <c r="AG41" s="1279" t="s">
        <v>282</v>
      </c>
      <c r="AH41" s="1280"/>
      <c r="AI41" s="1280"/>
      <c r="AJ41" s="541" t="s">
        <v>68</v>
      </c>
      <c r="AK41" s="1281" t="s">
        <v>283</v>
      </c>
      <c r="AL41" s="1280"/>
      <c r="AM41" s="1280"/>
      <c r="AN41" s="1280"/>
      <c r="AO41" s="1280"/>
      <c r="AP41" s="1280"/>
      <c r="AQ41" s="542">
        <v>1741691450</v>
      </c>
      <c r="AR41" s="542">
        <v>1701691450</v>
      </c>
      <c r="AS41" s="542">
        <v>40000000</v>
      </c>
      <c r="AT41" s="543">
        <v>0</v>
      </c>
      <c r="AU41" s="542">
        <v>1284160072</v>
      </c>
      <c r="AV41" s="542">
        <v>417531378</v>
      </c>
      <c r="AW41" s="542">
        <v>1284160072</v>
      </c>
      <c r="AX41" s="543">
        <v>0</v>
      </c>
      <c r="AY41" s="542">
        <v>1284160072</v>
      </c>
      <c r="AZ41" s="543">
        <v>0</v>
      </c>
      <c r="BA41" s="542">
        <v>1284160072</v>
      </c>
      <c r="BB41" s="543">
        <v>0</v>
      </c>
      <c r="BC41" s="543">
        <v>0</v>
      </c>
      <c r="BD41" s="544"/>
      <c r="BE41" s="546">
        <f t="shared" si="9"/>
        <v>0.7373062961295469</v>
      </c>
      <c r="BF41" s="546">
        <f t="shared" si="10"/>
        <v>0.7373062961295469</v>
      </c>
    </row>
    <row r="42" spans="1:58" x14ac:dyDescent="0.25">
      <c r="A42" s="552" t="str">
        <f t="shared" si="11"/>
        <v>A1014210</v>
      </c>
      <c r="B42" s="1288" t="s">
        <v>17</v>
      </c>
      <c r="C42" s="1280"/>
      <c r="D42" s="1288" t="s">
        <v>287</v>
      </c>
      <c r="E42" s="1280"/>
      <c r="F42" s="1288" t="s">
        <v>288</v>
      </c>
      <c r="G42" s="1280"/>
      <c r="H42" s="1288" t="s">
        <v>287</v>
      </c>
      <c r="I42" s="1280"/>
      <c r="J42" s="1288" t="s">
        <v>291</v>
      </c>
      <c r="K42" s="1280"/>
      <c r="L42" s="1280"/>
      <c r="M42" s="1288" t="s">
        <v>290</v>
      </c>
      <c r="N42" s="1280"/>
      <c r="O42" s="1280"/>
      <c r="P42" s="1288"/>
      <c r="Q42" s="1280"/>
      <c r="R42" s="1288"/>
      <c r="S42" s="1280"/>
      <c r="T42" s="1289" t="s">
        <v>21</v>
      </c>
      <c r="U42" s="1280"/>
      <c r="V42" s="1280"/>
      <c r="W42" s="1280"/>
      <c r="X42" s="1280"/>
      <c r="Y42" s="1280"/>
      <c r="Z42" s="1280"/>
      <c r="AA42" s="1280"/>
      <c r="AB42" s="1288" t="s">
        <v>281</v>
      </c>
      <c r="AC42" s="1280"/>
      <c r="AD42" s="1280"/>
      <c r="AE42" s="1280"/>
      <c r="AF42" s="1280"/>
      <c r="AG42" s="1288" t="s">
        <v>282</v>
      </c>
      <c r="AH42" s="1280"/>
      <c r="AI42" s="1280"/>
      <c r="AJ42" s="553" t="s">
        <v>68</v>
      </c>
      <c r="AK42" s="1287" t="s">
        <v>283</v>
      </c>
      <c r="AL42" s="1280"/>
      <c r="AM42" s="1280"/>
      <c r="AN42" s="1280"/>
      <c r="AO42" s="1280"/>
      <c r="AP42" s="1280"/>
      <c r="AQ42" s="554">
        <v>1741691450</v>
      </c>
      <c r="AR42" s="554">
        <v>1701691450</v>
      </c>
      <c r="AS42" s="554">
        <v>40000000</v>
      </c>
      <c r="AT42" s="555">
        <v>0</v>
      </c>
      <c r="AU42" s="554">
        <v>1284160072</v>
      </c>
      <c r="AV42" s="554">
        <v>417531378</v>
      </c>
      <c r="AW42" s="554">
        <v>1284160072</v>
      </c>
      <c r="AX42" s="555">
        <v>0</v>
      </c>
      <c r="AY42" s="554">
        <v>1284160072</v>
      </c>
      <c r="AZ42" s="555">
        <v>0</v>
      </c>
      <c r="BA42" s="554">
        <v>1284160072</v>
      </c>
      <c r="BB42" s="555">
        <v>0</v>
      </c>
      <c r="BC42" s="555">
        <v>0</v>
      </c>
      <c r="BD42" s="544"/>
      <c r="BE42" s="556">
        <f t="shared" si="9"/>
        <v>0.7373062961295469</v>
      </c>
      <c r="BF42" s="556">
        <f t="shared" si="10"/>
        <v>0.7373062961295469</v>
      </c>
    </row>
    <row r="43" spans="1:58" x14ac:dyDescent="0.25">
      <c r="A43" s="552" t="str">
        <f t="shared" si="11"/>
        <v>A101510</v>
      </c>
      <c r="B43" s="1279" t="s">
        <v>17</v>
      </c>
      <c r="C43" s="1280"/>
      <c r="D43" s="1279" t="s">
        <v>287</v>
      </c>
      <c r="E43" s="1280"/>
      <c r="F43" s="1279" t="s">
        <v>288</v>
      </c>
      <c r="G43" s="1280"/>
      <c r="H43" s="1279" t="s">
        <v>287</v>
      </c>
      <c r="I43" s="1280"/>
      <c r="J43" s="1279" t="s">
        <v>292</v>
      </c>
      <c r="K43" s="1280"/>
      <c r="L43" s="1280"/>
      <c r="M43" s="1279"/>
      <c r="N43" s="1280"/>
      <c r="O43" s="1280"/>
      <c r="P43" s="1279"/>
      <c r="Q43" s="1280"/>
      <c r="R43" s="1279"/>
      <c r="S43" s="1280"/>
      <c r="T43" s="1282" t="s">
        <v>197</v>
      </c>
      <c r="U43" s="1280"/>
      <c r="V43" s="1280"/>
      <c r="W43" s="1280"/>
      <c r="X43" s="1280"/>
      <c r="Y43" s="1280"/>
      <c r="Z43" s="1280"/>
      <c r="AA43" s="1280"/>
      <c r="AB43" s="1279" t="s">
        <v>281</v>
      </c>
      <c r="AC43" s="1280"/>
      <c r="AD43" s="1280"/>
      <c r="AE43" s="1280"/>
      <c r="AF43" s="1280"/>
      <c r="AG43" s="1279" t="s">
        <v>282</v>
      </c>
      <c r="AH43" s="1280"/>
      <c r="AI43" s="1280"/>
      <c r="AJ43" s="541" t="s">
        <v>68</v>
      </c>
      <c r="AK43" s="1281" t="s">
        <v>283</v>
      </c>
      <c r="AL43" s="1280"/>
      <c r="AM43" s="1280"/>
      <c r="AN43" s="1280"/>
      <c r="AO43" s="1280"/>
      <c r="AP43" s="1280"/>
      <c r="AQ43" s="542">
        <v>26784000000</v>
      </c>
      <c r="AR43" s="542">
        <v>25854000000</v>
      </c>
      <c r="AS43" s="542">
        <v>930000000</v>
      </c>
      <c r="AT43" s="543">
        <v>0</v>
      </c>
      <c r="AU43" s="542">
        <v>13662485898</v>
      </c>
      <c r="AV43" s="542">
        <v>12191514102</v>
      </c>
      <c r="AW43" s="542">
        <v>13662481073</v>
      </c>
      <c r="AX43" s="542">
        <v>4825</v>
      </c>
      <c r="AY43" s="542">
        <v>13662481073</v>
      </c>
      <c r="AZ43" s="543">
        <v>0</v>
      </c>
      <c r="BA43" s="542">
        <v>13662481073</v>
      </c>
      <c r="BB43" s="543">
        <v>0</v>
      </c>
      <c r="BC43" s="542">
        <v>2002349</v>
      </c>
      <c r="BD43" s="544"/>
      <c r="BE43" s="546">
        <f t="shared" si="9"/>
        <v>0.51009878651433693</v>
      </c>
      <c r="BF43" s="546">
        <f t="shared" si="10"/>
        <v>0.51009860636947435</v>
      </c>
    </row>
    <row r="44" spans="1:58" x14ac:dyDescent="0.25">
      <c r="A44" s="552" t="str">
        <f t="shared" si="11"/>
        <v>A1015110</v>
      </c>
      <c r="B44" s="1288" t="s">
        <v>17</v>
      </c>
      <c r="C44" s="1280"/>
      <c r="D44" s="1288" t="s">
        <v>287</v>
      </c>
      <c r="E44" s="1280"/>
      <c r="F44" s="1288" t="s">
        <v>288</v>
      </c>
      <c r="G44" s="1280"/>
      <c r="H44" s="1288" t="s">
        <v>287</v>
      </c>
      <c r="I44" s="1280"/>
      <c r="J44" s="1288" t="s">
        <v>292</v>
      </c>
      <c r="K44" s="1280"/>
      <c r="L44" s="1280"/>
      <c r="M44" s="1288" t="s">
        <v>287</v>
      </c>
      <c r="N44" s="1280"/>
      <c r="O44" s="1280"/>
      <c r="P44" s="1288"/>
      <c r="Q44" s="1280"/>
      <c r="R44" s="1288"/>
      <c r="S44" s="1280"/>
      <c r="T44" s="1289" t="s">
        <v>22</v>
      </c>
      <c r="U44" s="1280"/>
      <c r="V44" s="1280"/>
      <c r="W44" s="1280"/>
      <c r="X44" s="1280"/>
      <c r="Y44" s="1280"/>
      <c r="Z44" s="1280"/>
      <c r="AA44" s="1280"/>
      <c r="AB44" s="1288" t="s">
        <v>281</v>
      </c>
      <c r="AC44" s="1280"/>
      <c r="AD44" s="1280"/>
      <c r="AE44" s="1280"/>
      <c r="AF44" s="1280"/>
      <c r="AG44" s="1288" t="s">
        <v>282</v>
      </c>
      <c r="AH44" s="1280"/>
      <c r="AI44" s="1280"/>
      <c r="AJ44" s="553" t="s">
        <v>68</v>
      </c>
      <c r="AK44" s="1287" t="s">
        <v>283</v>
      </c>
      <c r="AL44" s="1280"/>
      <c r="AM44" s="1280"/>
      <c r="AN44" s="1280"/>
      <c r="AO44" s="1280"/>
      <c r="AP44" s="1280"/>
      <c r="AQ44" s="554">
        <v>3441410138</v>
      </c>
      <c r="AR44" s="554">
        <v>3416410138</v>
      </c>
      <c r="AS44" s="554">
        <v>25000000</v>
      </c>
      <c r="AT44" s="555">
        <v>0</v>
      </c>
      <c r="AU44" s="554">
        <v>2579282222</v>
      </c>
      <c r="AV44" s="554">
        <v>837127916</v>
      </c>
      <c r="AW44" s="554">
        <v>2579282222</v>
      </c>
      <c r="AX44" s="555">
        <v>0</v>
      </c>
      <c r="AY44" s="554">
        <v>2579282222</v>
      </c>
      <c r="AZ44" s="555">
        <v>0</v>
      </c>
      <c r="BA44" s="554">
        <v>2579282222</v>
      </c>
      <c r="BB44" s="555">
        <v>0</v>
      </c>
      <c r="BC44" s="555">
        <v>0</v>
      </c>
      <c r="BD44" s="544"/>
      <c r="BE44" s="556">
        <f t="shared" si="9"/>
        <v>0.74948411220145017</v>
      </c>
      <c r="BF44" s="556">
        <f t="shared" si="10"/>
        <v>0.74948411220145017</v>
      </c>
    </row>
    <row r="45" spans="1:58" x14ac:dyDescent="0.25">
      <c r="A45" s="552" t="str">
        <f t="shared" si="11"/>
        <v>A1015210</v>
      </c>
      <c r="B45" s="1288" t="s">
        <v>17</v>
      </c>
      <c r="C45" s="1280"/>
      <c r="D45" s="1288" t="s">
        <v>287</v>
      </c>
      <c r="E45" s="1280"/>
      <c r="F45" s="1288" t="s">
        <v>288</v>
      </c>
      <c r="G45" s="1280"/>
      <c r="H45" s="1288" t="s">
        <v>287</v>
      </c>
      <c r="I45" s="1280"/>
      <c r="J45" s="1288" t="s">
        <v>292</v>
      </c>
      <c r="K45" s="1280"/>
      <c r="L45" s="1280"/>
      <c r="M45" s="1288" t="s">
        <v>290</v>
      </c>
      <c r="N45" s="1280"/>
      <c r="O45" s="1280"/>
      <c r="P45" s="1288"/>
      <c r="Q45" s="1280"/>
      <c r="R45" s="1288"/>
      <c r="S45" s="1280"/>
      <c r="T45" s="1289" t="s">
        <v>23</v>
      </c>
      <c r="U45" s="1280"/>
      <c r="V45" s="1280"/>
      <c r="W45" s="1280"/>
      <c r="X45" s="1280"/>
      <c r="Y45" s="1280"/>
      <c r="Z45" s="1280"/>
      <c r="AA45" s="1280"/>
      <c r="AB45" s="1288" t="s">
        <v>281</v>
      </c>
      <c r="AC45" s="1280"/>
      <c r="AD45" s="1280"/>
      <c r="AE45" s="1280"/>
      <c r="AF45" s="1280"/>
      <c r="AG45" s="1288" t="s">
        <v>282</v>
      </c>
      <c r="AH45" s="1280"/>
      <c r="AI45" s="1280"/>
      <c r="AJ45" s="553" t="s">
        <v>68</v>
      </c>
      <c r="AK45" s="1287" t="s">
        <v>283</v>
      </c>
      <c r="AL45" s="1280"/>
      <c r="AM45" s="1280"/>
      <c r="AN45" s="1280"/>
      <c r="AO45" s="1280"/>
      <c r="AP45" s="1280"/>
      <c r="AQ45" s="554">
        <v>2949264140</v>
      </c>
      <c r="AR45" s="554">
        <v>2849264140</v>
      </c>
      <c r="AS45" s="554">
        <v>100000000</v>
      </c>
      <c r="AT45" s="555">
        <v>0</v>
      </c>
      <c r="AU45" s="554">
        <v>2193979710</v>
      </c>
      <c r="AV45" s="554">
        <v>655284430</v>
      </c>
      <c r="AW45" s="554">
        <v>2193979710</v>
      </c>
      <c r="AX45" s="555">
        <v>0</v>
      </c>
      <c r="AY45" s="554">
        <v>2193979710</v>
      </c>
      <c r="AZ45" s="555">
        <v>0</v>
      </c>
      <c r="BA45" s="554">
        <v>2193979710</v>
      </c>
      <c r="BB45" s="555">
        <v>0</v>
      </c>
      <c r="BC45" s="555">
        <v>0</v>
      </c>
      <c r="BD45" s="544"/>
      <c r="BE45" s="556">
        <f t="shared" si="9"/>
        <v>0.74390749890581176</v>
      </c>
      <c r="BF45" s="556">
        <f t="shared" si="10"/>
        <v>0.74390749890581176</v>
      </c>
    </row>
    <row r="46" spans="1:58" x14ac:dyDescent="0.25">
      <c r="A46" s="552" t="str">
        <f t="shared" si="11"/>
        <v>A10151410</v>
      </c>
      <c r="B46" s="1288" t="s">
        <v>17</v>
      </c>
      <c r="C46" s="1280"/>
      <c r="D46" s="1288" t="s">
        <v>287</v>
      </c>
      <c r="E46" s="1280"/>
      <c r="F46" s="1288" t="s">
        <v>288</v>
      </c>
      <c r="G46" s="1280"/>
      <c r="H46" s="1288" t="s">
        <v>287</v>
      </c>
      <c r="I46" s="1280"/>
      <c r="J46" s="1288" t="s">
        <v>292</v>
      </c>
      <c r="K46" s="1280"/>
      <c r="L46" s="1280"/>
      <c r="M46" s="1288" t="s">
        <v>293</v>
      </c>
      <c r="N46" s="1280"/>
      <c r="O46" s="1280"/>
      <c r="P46" s="1288"/>
      <c r="Q46" s="1280"/>
      <c r="R46" s="1288"/>
      <c r="S46" s="1280"/>
      <c r="T46" s="1289" t="s">
        <v>24</v>
      </c>
      <c r="U46" s="1280"/>
      <c r="V46" s="1280"/>
      <c r="W46" s="1280"/>
      <c r="X46" s="1280"/>
      <c r="Y46" s="1280"/>
      <c r="Z46" s="1280"/>
      <c r="AA46" s="1280"/>
      <c r="AB46" s="1288" t="s">
        <v>281</v>
      </c>
      <c r="AC46" s="1280"/>
      <c r="AD46" s="1280"/>
      <c r="AE46" s="1280"/>
      <c r="AF46" s="1280"/>
      <c r="AG46" s="1288" t="s">
        <v>282</v>
      </c>
      <c r="AH46" s="1280"/>
      <c r="AI46" s="1280"/>
      <c r="AJ46" s="553" t="s">
        <v>68</v>
      </c>
      <c r="AK46" s="1287" t="s">
        <v>283</v>
      </c>
      <c r="AL46" s="1280"/>
      <c r="AM46" s="1280"/>
      <c r="AN46" s="1280"/>
      <c r="AO46" s="1280"/>
      <c r="AP46" s="1280"/>
      <c r="AQ46" s="554">
        <v>4261255939</v>
      </c>
      <c r="AR46" s="554">
        <v>4256255939</v>
      </c>
      <c r="AS46" s="554">
        <v>5000000</v>
      </c>
      <c r="AT46" s="555">
        <v>0</v>
      </c>
      <c r="AU46" s="554">
        <v>4152078585</v>
      </c>
      <c r="AV46" s="554">
        <v>104177354</v>
      </c>
      <c r="AW46" s="554">
        <v>4152078585</v>
      </c>
      <c r="AX46" s="555">
        <v>0</v>
      </c>
      <c r="AY46" s="554">
        <v>4152078585</v>
      </c>
      <c r="AZ46" s="555">
        <v>0</v>
      </c>
      <c r="BA46" s="554">
        <v>4152078585</v>
      </c>
      <c r="BB46" s="555">
        <v>0</v>
      </c>
      <c r="BC46" s="555">
        <v>0</v>
      </c>
      <c r="BD46" s="544"/>
      <c r="BE46" s="556">
        <f t="shared" si="9"/>
        <v>0.97437906674396546</v>
      </c>
      <c r="BF46" s="556">
        <f t="shared" si="10"/>
        <v>0.97437906674396546</v>
      </c>
    </row>
    <row r="47" spans="1:58" x14ac:dyDescent="0.25">
      <c r="A47" s="552" t="str">
        <f t="shared" si="11"/>
        <v>A10151510</v>
      </c>
      <c r="B47" s="1288" t="s">
        <v>17</v>
      </c>
      <c r="C47" s="1280"/>
      <c r="D47" s="1288" t="s">
        <v>287</v>
      </c>
      <c r="E47" s="1280"/>
      <c r="F47" s="1288" t="s">
        <v>288</v>
      </c>
      <c r="G47" s="1280"/>
      <c r="H47" s="1288" t="s">
        <v>287</v>
      </c>
      <c r="I47" s="1280"/>
      <c r="J47" s="1288" t="s">
        <v>292</v>
      </c>
      <c r="K47" s="1280"/>
      <c r="L47" s="1280"/>
      <c r="M47" s="1288" t="s">
        <v>294</v>
      </c>
      <c r="N47" s="1280"/>
      <c r="O47" s="1280"/>
      <c r="P47" s="1288"/>
      <c r="Q47" s="1280"/>
      <c r="R47" s="1288"/>
      <c r="S47" s="1280"/>
      <c r="T47" s="1289" t="s">
        <v>25</v>
      </c>
      <c r="U47" s="1280"/>
      <c r="V47" s="1280"/>
      <c r="W47" s="1280"/>
      <c r="X47" s="1280"/>
      <c r="Y47" s="1280"/>
      <c r="Z47" s="1280"/>
      <c r="AA47" s="1280"/>
      <c r="AB47" s="1288" t="s">
        <v>281</v>
      </c>
      <c r="AC47" s="1280"/>
      <c r="AD47" s="1280"/>
      <c r="AE47" s="1280"/>
      <c r="AF47" s="1280"/>
      <c r="AG47" s="1288" t="s">
        <v>282</v>
      </c>
      <c r="AH47" s="1280"/>
      <c r="AI47" s="1280"/>
      <c r="AJ47" s="553" t="s">
        <v>68</v>
      </c>
      <c r="AK47" s="1287" t="s">
        <v>283</v>
      </c>
      <c r="AL47" s="1280"/>
      <c r="AM47" s="1280"/>
      <c r="AN47" s="1280"/>
      <c r="AO47" s="1280"/>
      <c r="AP47" s="1280"/>
      <c r="AQ47" s="554">
        <v>4473037173</v>
      </c>
      <c r="AR47" s="554">
        <v>4173037173</v>
      </c>
      <c r="AS47" s="554">
        <v>300000000</v>
      </c>
      <c r="AT47" s="555">
        <v>0</v>
      </c>
      <c r="AU47" s="554">
        <v>2989603960</v>
      </c>
      <c r="AV47" s="554">
        <v>1183433213</v>
      </c>
      <c r="AW47" s="554">
        <v>2989599201</v>
      </c>
      <c r="AX47" s="554">
        <v>4759</v>
      </c>
      <c r="AY47" s="554">
        <v>2989599201</v>
      </c>
      <c r="AZ47" s="555">
        <v>0</v>
      </c>
      <c r="BA47" s="554">
        <v>2989599201</v>
      </c>
      <c r="BB47" s="555">
        <v>0</v>
      </c>
      <c r="BC47" s="554">
        <v>2002349</v>
      </c>
      <c r="BD47" s="544"/>
      <c r="BE47" s="556">
        <f t="shared" si="9"/>
        <v>0.66836108093305135</v>
      </c>
      <c r="BF47" s="556">
        <f t="shared" si="10"/>
        <v>0.66836001700270242</v>
      </c>
    </row>
    <row r="48" spans="1:58" x14ac:dyDescent="0.25">
      <c r="A48" s="552" t="str">
        <f t="shared" si="11"/>
        <v>A10151610</v>
      </c>
      <c r="B48" s="1288" t="s">
        <v>17</v>
      </c>
      <c r="C48" s="1280"/>
      <c r="D48" s="1288" t="s">
        <v>287</v>
      </c>
      <c r="E48" s="1280"/>
      <c r="F48" s="1288" t="s">
        <v>288</v>
      </c>
      <c r="G48" s="1280"/>
      <c r="H48" s="1288" t="s">
        <v>287</v>
      </c>
      <c r="I48" s="1280"/>
      <c r="J48" s="1288" t="s">
        <v>292</v>
      </c>
      <c r="K48" s="1280"/>
      <c r="L48" s="1280"/>
      <c r="M48" s="1288" t="s">
        <v>26</v>
      </c>
      <c r="N48" s="1280"/>
      <c r="O48" s="1280"/>
      <c r="P48" s="1288"/>
      <c r="Q48" s="1280"/>
      <c r="R48" s="1288"/>
      <c r="S48" s="1280"/>
      <c r="T48" s="1289" t="s">
        <v>27</v>
      </c>
      <c r="U48" s="1280"/>
      <c r="V48" s="1280"/>
      <c r="W48" s="1280"/>
      <c r="X48" s="1280"/>
      <c r="Y48" s="1280"/>
      <c r="Z48" s="1280"/>
      <c r="AA48" s="1280"/>
      <c r="AB48" s="1288" t="s">
        <v>281</v>
      </c>
      <c r="AC48" s="1280"/>
      <c r="AD48" s="1280"/>
      <c r="AE48" s="1280"/>
      <c r="AF48" s="1280"/>
      <c r="AG48" s="1288" t="s">
        <v>282</v>
      </c>
      <c r="AH48" s="1280"/>
      <c r="AI48" s="1280"/>
      <c r="AJ48" s="553" t="s">
        <v>68</v>
      </c>
      <c r="AK48" s="1287" t="s">
        <v>283</v>
      </c>
      <c r="AL48" s="1280"/>
      <c r="AM48" s="1280"/>
      <c r="AN48" s="1280"/>
      <c r="AO48" s="1280"/>
      <c r="AP48" s="1280"/>
      <c r="AQ48" s="554">
        <v>9451987628</v>
      </c>
      <c r="AR48" s="554">
        <v>9001987628</v>
      </c>
      <c r="AS48" s="554">
        <v>450000000</v>
      </c>
      <c r="AT48" s="555">
        <v>0</v>
      </c>
      <c r="AU48" s="554">
        <v>104345451</v>
      </c>
      <c r="AV48" s="554">
        <v>8897642177</v>
      </c>
      <c r="AW48" s="554">
        <v>104345385</v>
      </c>
      <c r="AX48" s="555">
        <v>66</v>
      </c>
      <c r="AY48" s="554">
        <v>104345385</v>
      </c>
      <c r="AZ48" s="555">
        <v>0</v>
      </c>
      <c r="BA48" s="554">
        <v>104345385</v>
      </c>
      <c r="BB48" s="555">
        <v>0</v>
      </c>
      <c r="BC48" s="555">
        <v>0</v>
      </c>
      <c r="BD48" s="544"/>
      <c r="BE48" s="556">
        <f t="shared" si="9"/>
        <v>1.1039524712335986E-2</v>
      </c>
      <c r="BF48" s="556">
        <f t="shared" si="10"/>
        <v>1.1039517729677671E-2</v>
      </c>
    </row>
    <row r="49" spans="1:58" x14ac:dyDescent="0.25">
      <c r="A49" s="552" t="str">
        <f t="shared" si="11"/>
        <v>A10152210</v>
      </c>
      <c r="B49" s="1288" t="s">
        <v>17</v>
      </c>
      <c r="C49" s="1280"/>
      <c r="D49" s="1288" t="s">
        <v>287</v>
      </c>
      <c r="E49" s="1280"/>
      <c r="F49" s="1288" t="s">
        <v>288</v>
      </c>
      <c r="G49" s="1280"/>
      <c r="H49" s="1288" t="s">
        <v>287</v>
      </c>
      <c r="I49" s="1280"/>
      <c r="J49" s="1288" t="s">
        <v>292</v>
      </c>
      <c r="K49" s="1280"/>
      <c r="L49" s="1280"/>
      <c r="M49" s="1288" t="s">
        <v>295</v>
      </c>
      <c r="N49" s="1280"/>
      <c r="O49" s="1280"/>
      <c r="P49" s="1288"/>
      <c r="Q49" s="1280"/>
      <c r="R49" s="1288"/>
      <c r="S49" s="1280"/>
      <c r="T49" s="1289" t="s">
        <v>28</v>
      </c>
      <c r="U49" s="1280"/>
      <c r="V49" s="1280"/>
      <c r="W49" s="1280"/>
      <c r="X49" s="1280"/>
      <c r="Y49" s="1280"/>
      <c r="Z49" s="1280"/>
      <c r="AA49" s="1280"/>
      <c r="AB49" s="1288" t="s">
        <v>281</v>
      </c>
      <c r="AC49" s="1280"/>
      <c r="AD49" s="1280"/>
      <c r="AE49" s="1280"/>
      <c r="AF49" s="1280"/>
      <c r="AG49" s="1288" t="s">
        <v>282</v>
      </c>
      <c r="AH49" s="1280"/>
      <c r="AI49" s="1280"/>
      <c r="AJ49" s="553" t="s">
        <v>68</v>
      </c>
      <c r="AK49" s="1287" t="s">
        <v>283</v>
      </c>
      <c r="AL49" s="1280"/>
      <c r="AM49" s="1280"/>
      <c r="AN49" s="1280"/>
      <c r="AO49" s="1280"/>
      <c r="AP49" s="1280"/>
      <c r="AQ49" s="554">
        <v>2207044982</v>
      </c>
      <c r="AR49" s="554">
        <v>2157044982</v>
      </c>
      <c r="AS49" s="554">
        <v>50000000</v>
      </c>
      <c r="AT49" s="555">
        <v>0</v>
      </c>
      <c r="AU49" s="554">
        <v>1643195970</v>
      </c>
      <c r="AV49" s="554">
        <v>513849012</v>
      </c>
      <c r="AW49" s="554">
        <v>1643195970</v>
      </c>
      <c r="AX49" s="555">
        <v>0</v>
      </c>
      <c r="AY49" s="554">
        <v>1643195970</v>
      </c>
      <c r="AZ49" s="555">
        <v>0</v>
      </c>
      <c r="BA49" s="554">
        <v>1643195970</v>
      </c>
      <c r="BB49" s="555">
        <v>0</v>
      </c>
      <c r="BC49" s="555">
        <v>0</v>
      </c>
      <c r="BD49" s="544"/>
      <c r="BE49" s="556">
        <f t="shared" si="9"/>
        <v>0.74452309916717407</v>
      </c>
      <c r="BF49" s="556">
        <f t="shared" si="10"/>
        <v>0.74452309916717407</v>
      </c>
    </row>
    <row r="50" spans="1:58" x14ac:dyDescent="0.25">
      <c r="A50" s="552" t="str">
        <f t="shared" si="11"/>
        <v>A101910</v>
      </c>
      <c r="B50" s="1279" t="s">
        <v>17</v>
      </c>
      <c r="C50" s="1280"/>
      <c r="D50" s="1279" t="s">
        <v>287</v>
      </c>
      <c r="E50" s="1280"/>
      <c r="F50" s="1279" t="s">
        <v>288</v>
      </c>
      <c r="G50" s="1280"/>
      <c r="H50" s="1279" t="s">
        <v>287</v>
      </c>
      <c r="I50" s="1280"/>
      <c r="J50" s="1279" t="s">
        <v>296</v>
      </c>
      <c r="K50" s="1280"/>
      <c r="L50" s="1280"/>
      <c r="M50" s="1279"/>
      <c r="N50" s="1280"/>
      <c r="O50" s="1280"/>
      <c r="P50" s="1279"/>
      <c r="Q50" s="1280"/>
      <c r="R50" s="1279"/>
      <c r="S50" s="1280"/>
      <c r="T50" s="1282" t="s">
        <v>198</v>
      </c>
      <c r="U50" s="1280"/>
      <c r="V50" s="1280"/>
      <c r="W50" s="1280"/>
      <c r="X50" s="1280"/>
      <c r="Y50" s="1280"/>
      <c r="Z50" s="1280"/>
      <c r="AA50" s="1280"/>
      <c r="AB50" s="1279" t="s">
        <v>281</v>
      </c>
      <c r="AC50" s="1280"/>
      <c r="AD50" s="1280"/>
      <c r="AE50" s="1280"/>
      <c r="AF50" s="1280"/>
      <c r="AG50" s="1279" t="s">
        <v>282</v>
      </c>
      <c r="AH50" s="1280"/>
      <c r="AI50" s="1280"/>
      <c r="AJ50" s="541" t="s">
        <v>68</v>
      </c>
      <c r="AK50" s="1281" t="s">
        <v>283</v>
      </c>
      <c r="AL50" s="1280"/>
      <c r="AM50" s="1280"/>
      <c r="AN50" s="1280"/>
      <c r="AO50" s="1280"/>
      <c r="AP50" s="1280"/>
      <c r="AQ50" s="542">
        <v>692000000</v>
      </c>
      <c r="AR50" s="542">
        <v>672000000</v>
      </c>
      <c r="AS50" s="542">
        <v>20000000</v>
      </c>
      <c r="AT50" s="543">
        <v>0</v>
      </c>
      <c r="AU50" s="542">
        <v>444623518</v>
      </c>
      <c r="AV50" s="542">
        <v>227376482</v>
      </c>
      <c r="AW50" s="542">
        <v>444616538</v>
      </c>
      <c r="AX50" s="542">
        <v>6980</v>
      </c>
      <c r="AY50" s="542">
        <v>444616538</v>
      </c>
      <c r="AZ50" s="543">
        <v>0</v>
      </c>
      <c r="BA50" s="542">
        <v>444616538</v>
      </c>
      <c r="BB50" s="543">
        <v>0</v>
      </c>
      <c r="BC50" s="543">
        <v>0</v>
      </c>
      <c r="BD50" s="544"/>
      <c r="BE50" s="546">
        <f t="shared" si="9"/>
        <v>0.6425195346820809</v>
      </c>
      <c r="BF50" s="546">
        <f t="shared" si="10"/>
        <v>0.64250944797687859</v>
      </c>
    </row>
    <row r="51" spans="1:58" x14ac:dyDescent="0.25">
      <c r="A51" s="552" t="str">
        <f t="shared" si="11"/>
        <v>A1019110</v>
      </c>
      <c r="B51" s="1288" t="s">
        <v>17</v>
      </c>
      <c r="C51" s="1280"/>
      <c r="D51" s="1288" t="s">
        <v>287</v>
      </c>
      <c r="E51" s="1280"/>
      <c r="F51" s="1288" t="s">
        <v>288</v>
      </c>
      <c r="G51" s="1280"/>
      <c r="H51" s="1288" t="s">
        <v>287</v>
      </c>
      <c r="I51" s="1280"/>
      <c r="J51" s="1288" t="s">
        <v>296</v>
      </c>
      <c r="K51" s="1280"/>
      <c r="L51" s="1280"/>
      <c r="M51" s="1288" t="s">
        <v>287</v>
      </c>
      <c r="N51" s="1280"/>
      <c r="O51" s="1280"/>
      <c r="P51" s="1288"/>
      <c r="Q51" s="1280"/>
      <c r="R51" s="1288"/>
      <c r="S51" s="1280"/>
      <c r="T51" s="1289" t="s">
        <v>29</v>
      </c>
      <c r="U51" s="1280"/>
      <c r="V51" s="1280"/>
      <c r="W51" s="1280"/>
      <c r="X51" s="1280"/>
      <c r="Y51" s="1280"/>
      <c r="Z51" s="1280"/>
      <c r="AA51" s="1280"/>
      <c r="AB51" s="1288" t="s">
        <v>281</v>
      </c>
      <c r="AC51" s="1280"/>
      <c r="AD51" s="1280"/>
      <c r="AE51" s="1280"/>
      <c r="AF51" s="1280"/>
      <c r="AG51" s="1288" t="s">
        <v>282</v>
      </c>
      <c r="AH51" s="1280"/>
      <c r="AI51" s="1280"/>
      <c r="AJ51" s="553" t="s">
        <v>68</v>
      </c>
      <c r="AK51" s="1287" t="s">
        <v>283</v>
      </c>
      <c r="AL51" s="1280"/>
      <c r="AM51" s="1280"/>
      <c r="AN51" s="1280"/>
      <c r="AO51" s="1280"/>
      <c r="AP51" s="1280"/>
      <c r="AQ51" s="554">
        <v>360000000</v>
      </c>
      <c r="AR51" s="554">
        <v>350000000</v>
      </c>
      <c r="AS51" s="554">
        <v>10000000</v>
      </c>
      <c r="AT51" s="555">
        <v>0</v>
      </c>
      <c r="AU51" s="554">
        <v>225745538</v>
      </c>
      <c r="AV51" s="554">
        <v>124254462</v>
      </c>
      <c r="AW51" s="554">
        <v>225745538</v>
      </c>
      <c r="AX51" s="555">
        <v>0</v>
      </c>
      <c r="AY51" s="554">
        <v>225745538</v>
      </c>
      <c r="AZ51" s="555">
        <v>0</v>
      </c>
      <c r="BA51" s="554">
        <v>225745538</v>
      </c>
      <c r="BB51" s="555">
        <v>0</v>
      </c>
      <c r="BC51" s="555">
        <v>0</v>
      </c>
      <c r="BD51" s="544"/>
      <c r="BE51" s="556">
        <f t="shared" si="9"/>
        <v>0.62707093888888887</v>
      </c>
      <c r="BF51" s="556">
        <f t="shared" si="10"/>
        <v>0.62707093888888887</v>
      </c>
    </row>
    <row r="52" spans="1:58" x14ac:dyDescent="0.25">
      <c r="A52" s="552" t="str">
        <f t="shared" si="11"/>
        <v>A1019310</v>
      </c>
      <c r="B52" s="1288" t="s">
        <v>17</v>
      </c>
      <c r="C52" s="1280"/>
      <c r="D52" s="1288" t="s">
        <v>287</v>
      </c>
      <c r="E52" s="1280"/>
      <c r="F52" s="1288" t="s">
        <v>288</v>
      </c>
      <c r="G52" s="1280"/>
      <c r="H52" s="1288" t="s">
        <v>287</v>
      </c>
      <c r="I52" s="1280"/>
      <c r="J52" s="1288" t="s">
        <v>296</v>
      </c>
      <c r="K52" s="1280"/>
      <c r="L52" s="1280"/>
      <c r="M52" s="1288" t="s">
        <v>297</v>
      </c>
      <c r="N52" s="1280"/>
      <c r="O52" s="1280"/>
      <c r="P52" s="1288"/>
      <c r="Q52" s="1280"/>
      <c r="R52" s="1288"/>
      <c r="S52" s="1280"/>
      <c r="T52" s="1289" t="s">
        <v>30</v>
      </c>
      <c r="U52" s="1280"/>
      <c r="V52" s="1280"/>
      <c r="W52" s="1280"/>
      <c r="X52" s="1280"/>
      <c r="Y52" s="1280"/>
      <c r="Z52" s="1280"/>
      <c r="AA52" s="1280"/>
      <c r="AB52" s="1288" t="s">
        <v>281</v>
      </c>
      <c r="AC52" s="1280"/>
      <c r="AD52" s="1280"/>
      <c r="AE52" s="1280"/>
      <c r="AF52" s="1280"/>
      <c r="AG52" s="1288" t="s">
        <v>282</v>
      </c>
      <c r="AH52" s="1280"/>
      <c r="AI52" s="1280"/>
      <c r="AJ52" s="553" t="s">
        <v>68</v>
      </c>
      <c r="AK52" s="1287" t="s">
        <v>283</v>
      </c>
      <c r="AL52" s="1280"/>
      <c r="AM52" s="1280"/>
      <c r="AN52" s="1280"/>
      <c r="AO52" s="1280"/>
      <c r="AP52" s="1280"/>
      <c r="AQ52" s="554">
        <v>332000000</v>
      </c>
      <c r="AR52" s="554">
        <v>322000000</v>
      </c>
      <c r="AS52" s="554">
        <v>10000000</v>
      </c>
      <c r="AT52" s="555">
        <v>0</v>
      </c>
      <c r="AU52" s="554">
        <v>218877980</v>
      </c>
      <c r="AV52" s="554">
        <v>103122020</v>
      </c>
      <c r="AW52" s="554">
        <v>218871000</v>
      </c>
      <c r="AX52" s="554">
        <v>6980</v>
      </c>
      <c r="AY52" s="554">
        <v>218871000</v>
      </c>
      <c r="AZ52" s="555">
        <v>0</v>
      </c>
      <c r="BA52" s="554">
        <v>218871000</v>
      </c>
      <c r="BB52" s="555">
        <v>0</v>
      </c>
      <c r="BC52" s="555">
        <v>0</v>
      </c>
      <c r="BD52" s="544"/>
      <c r="BE52" s="556">
        <f t="shared" si="9"/>
        <v>0.65927102409638549</v>
      </c>
      <c r="BF52" s="556">
        <f t="shared" si="10"/>
        <v>0.65925</v>
      </c>
    </row>
    <row r="53" spans="1:58" x14ac:dyDescent="0.25">
      <c r="A53" s="552" t="str">
        <f t="shared" si="11"/>
        <v>A1011010</v>
      </c>
      <c r="B53" s="1288" t="s">
        <v>17</v>
      </c>
      <c r="C53" s="1280"/>
      <c r="D53" s="1288" t="s">
        <v>287</v>
      </c>
      <c r="E53" s="1280"/>
      <c r="F53" s="1288" t="s">
        <v>288</v>
      </c>
      <c r="G53" s="1280"/>
      <c r="H53" s="1288" t="s">
        <v>287</v>
      </c>
      <c r="I53" s="1280"/>
      <c r="J53" s="1288" t="s">
        <v>68</v>
      </c>
      <c r="K53" s="1280"/>
      <c r="L53" s="1280"/>
      <c r="M53" s="1288"/>
      <c r="N53" s="1280"/>
      <c r="O53" s="1280"/>
      <c r="P53" s="1288"/>
      <c r="Q53" s="1280"/>
      <c r="R53" s="1288"/>
      <c r="S53" s="1280"/>
      <c r="T53" s="1289" t="s">
        <v>673</v>
      </c>
      <c r="U53" s="1280"/>
      <c r="V53" s="1280"/>
      <c r="W53" s="1280"/>
      <c r="X53" s="1280"/>
      <c r="Y53" s="1280"/>
      <c r="Z53" s="1280"/>
      <c r="AA53" s="1280"/>
      <c r="AB53" s="1288" t="s">
        <v>281</v>
      </c>
      <c r="AC53" s="1280"/>
      <c r="AD53" s="1280"/>
      <c r="AE53" s="1280"/>
      <c r="AF53" s="1280"/>
      <c r="AG53" s="1288" t="s">
        <v>282</v>
      </c>
      <c r="AH53" s="1280"/>
      <c r="AI53" s="1280"/>
      <c r="AJ53" s="553" t="s">
        <v>68</v>
      </c>
      <c r="AK53" s="1287" t="s">
        <v>283</v>
      </c>
      <c r="AL53" s="1280"/>
      <c r="AM53" s="1280"/>
      <c r="AN53" s="1280"/>
      <c r="AO53" s="1280"/>
      <c r="AP53" s="1280"/>
      <c r="AQ53" s="555">
        <v>0</v>
      </c>
      <c r="AR53" s="555">
        <v>0</v>
      </c>
      <c r="AS53" s="555">
        <v>0</v>
      </c>
      <c r="AT53" s="555">
        <v>0</v>
      </c>
      <c r="AU53" s="555">
        <v>0</v>
      </c>
      <c r="AV53" s="555">
        <v>0</v>
      </c>
      <c r="AW53" s="555">
        <v>0</v>
      </c>
      <c r="AX53" s="555">
        <v>0</v>
      </c>
      <c r="AY53" s="555">
        <v>0</v>
      </c>
      <c r="AZ53" s="555">
        <v>0</v>
      </c>
      <c r="BA53" s="555">
        <v>0</v>
      </c>
      <c r="BB53" s="555">
        <v>0</v>
      </c>
      <c r="BC53" s="555">
        <v>0</v>
      </c>
      <c r="BD53" s="544"/>
      <c r="BE53" s="556" t="e">
        <f t="shared" si="9"/>
        <v>#DIV/0!</v>
      </c>
      <c r="BF53" s="556" t="e">
        <f t="shared" si="10"/>
        <v>#DIV/0!</v>
      </c>
    </row>
    <row r="54" spans="1:58" x14ac:dyDescent="0.25">
      <c r="A54" s="552" t="str">
        <f t="shared" si="11"/>
        <v>A10210</v>
      </c>
      <c r="B54" s="1279" t="s">
        <v>17</v>
      </c>
      <c r="C54" s="1280"/>
      <c r="D54" s="1279" t="s">
        <v>287</v>
      </c>
      <c r="E54" s="1280"/>
      <c r="F54" s="1279" t="s">
        <v>288</v>
      </c>
      <c r="G54" s="1280"/>
      <c r="H54" s="1279" t="s">
        <v>290</v>
      </c>
      <c r="I54" s="1280"/>
      <c r="J54" s="1279"/>
      <c r="K54" s="1280"/>
      <c r="L54" s="1280"/>
      <c r="M54" s="1279"/>
      <c r="N54" s="1280"/>
      <c r="O54" s="1280"/>
      <c r="P54" s="1279"/>
      <c r="Q54" s="1280"/>
      <c r="R54" s="1279"/>
      <c r="S54" s="1280"/>
      <c r="T54" s="1282" t="s">
        <v>201</v>
      </c>
      <c r="U54" s="1280"/>
      <c r="V54" s="1280"/>
      <c r="W54" s="1280"/>
      <c r="X54" s="1280"/>
      <c r="Y54" s="1280"/>
      <c r="Z54" s="1280"/>
      <c r="AA54" s="1280"/>
      <c r="AB54" s="1279" t="s">
        <v>281</v>
      </c>
      <c r="AC54" s="1280"/>
      <c r="AD54" s="1280"/>
      <c r="AE54" s="1280"/>
      <c r="AF54" s="1280"/>
      <c r="AG54" s="1279" t="s">
        <v>282</v>
      </c>
      <c r="AH54" s="1280"/>
      <c r="AI54" s="1280"/>
      <c r="AJ54" s="541" t="s">
        <v>68</v>
      </c>
      <c r="AK54" s="1281" t="s">
        <v>283</v>
      </c>
      <c r="AL54" s="1280"/>
      <c r="AM54" s="1280"/>
      <c r="AN54" s="1280"/>
      <c r="AO54" s="1280"/>
      <c r="AP54" s="1280"/>
      <c r="AQ54" s="542">
        <v>2620100000</v>
      </c>
      <c r="AR54" s="542">
        <v>2421834999</v>
      </c>
      <c r="AS54" s="542">
        <v>198265001</v>
      </c>
      <c r="AT54" s="543">
        <v>0</v>
      </c>
      <c r="AU54" s="542">
        <v>2407541916</v>
      </c>
      <c r="AV54" s="542">
        <v>14293083</v>
      </c>
      <c r="AW54" s="542">
        <v>1296289825</v>
      </c>
      <c r="AX54" s="542">
        <v>1111252091</v>
      </c>
      <c r="AY54" s="542">
        <v>1296289825</v>
      </c>
      <c r="AZ54" s="543">
        <v>0</v>
      </c>
      <c r="BA54" s="542">
        <v>1296289825</v>
      </c>
      <c r="BB54" s="543">
        <v>0</v>
      </c>
      <c r="BC54" s="543">
        <v>0</v>
      </c>
      <c r="BD54" s="544"/>
      <c r="BE54" s="546">
        <f t="shared" si="9"/>
        <v>0.91887405671539257</v>
      </c>
      <c r="BF54" s="546">
        <f t="shared" si="10"/>
        <v>0.49474822525857792</v>
      </c>
    </row>
    <row r="55" spans="1:58" x14ac:dyDescent="0.25">
      <c r="A55" s="552" t="str">
        <f t="shared" si="11"/>
        <v>A1021210</v>
      </c>
      <c r="B55" s="1288" t="s">
        <v>17</v>
      </c>
      <c r="C55" s="1280"/>
      <c r="D55" s="1288" t="s">
        <v>287</v>
      </c>
      <c r="E55" s="1280"/>
      <c r="F55" s="1288" t="s">
        <v>288</v>
      </c>
      <c r="G55" s="1280"/>
      <c r="H55" s="1288" t="s">
        <v>290</v>
      </c>
      <c r="I55" s="1280"/>
      <c r="J55" s="1288" t="s">
        <v>298</v>
      </c>
      <c r="K55" s="1280"/>
      <c r="L55" s="1280"/>
      <c r="M55" s="1288"/>
      <c r="N55" s="1280"/>
      <c r="O55" s="1280"/>
      <c r="P55" s="1288"/>
      <c r="Q55" s="1280"/>
      <c r="R55" s="1288"/>
      <c r="S55" s="1280"/>
      <c r="T55" s="1289" t="s">
        <v>31</v>
      </c>
      <c r="U55" s="1280"/>
      <c r="V55" s="1280"/>
      <c r="W55" s="1280"/>
      <c r="X55" s="1280"/>
      <c r="Y55" s="1280"/>
      <c r="Z55" s="1280"/>
      <c r="AA55" s="1280"/>
      <c r="AB55" s="1288" t="s">
        <v>281</v>
      </c>
      <c r="AC55" s="1280"/>
      <c r="AD55" s="1280"/>
      <c r="AE55" s="1280"/>
      <c r="AF55" s="1280"/>
      <c r="AG55" s="1288" t="s">
        <v>282</v>
      </c>
      <c r="AH55" s="1280"/>
      <c r="AI55" s="1280"/>
      <c r="AJ55" s="553" t="s">
        <v>68</v>
      </c>
      <c r="AK55" s="1287" t="s">
        <v>283</v>
      </c>
      <c r="AL55" s="1280"/>
      <c r="AM55" s="1280"/>
      <c r="AN55" s="1280"/>
      <c r="AO55" s="1280"/>
      <c r="AP55" s="1280"/>
      <c r="AQ55" s="554">
        <v>2620100000</v>
      </c>
      <c r="AR55" s="554">
        <v>2421834999</v>
      </c>
      <c r="AS55" s="554">
        <v>198265001</v>
      </c>
      <c r="AT55" s="555">
        <v>0</v>
      </c>
      <c r="AU55" s="554">
        <v>2407541916</v>
      </c>
      <c r="AV55" s="554">
        <v>14293083</v>
      </c>
      <c r="AW55" s="554">
        <v>1296289825</v>
      </c>
      <c r="AX55" s="554">
        <v>1111252091</v>
      </c>
      <c r="AY55" s="554">
        <v>1296289825</v>
      </c>
      <c r="AZ55" s="555">
        <v>0</v>
      </c>
      <c r="BA55" s="554">
        <v>1296289825</v>
      </c>
      <c r="BB55" s="555">
        <v>0</v>
      </c>
      <c r="BC55" s="555">
        <v>0</v>
      </c>
      <c r="BD55" s="544"/>
      <c r="BE55" s="556">
        <f t="shared" si="9"/>
        <v>0.91887405671539257</v>
      </c>
      <c r="BF55" s="556">
        <f t="shared" si="10"/>
        <v>0.49474822525857792</v>
      </c>
    </row>
    <row r="56" spans="1:58" x14ac:dyDescent="0.25">
      <c r="A56" s="552" t="str">
        <f t="shared" si="11"/>
        <v>A10510</v>
      </c>
      <c r="B56" s="1279" t="s">
        <v>17</v>
      </c>
      <c r="C56" s="1280"/>
      <c r="D56" s="1279" t="s">
        <v>287</v>
      </c>
      <c r="E56" s="1280"/>
      <c r="F56" s="1279" t="s">
        <v>288</v>
      </c>
      <c r="G56" s="1280"/>
      <c r="H56" s="1279" t="s">
        <v>292</v>
      </c>
      <c r="I56" s="1280"/>
      <c r="J56" s="1279"/>
      <c r="K56" s="1280"/>
      <c r="L56" s="1280"/>
      <c r="M56" s="1279"/>
      <c r="N56" s="1280"/>
      <c r="O56" s="1280"/>
      <c r="P56" s="1279"/>
      <c r="Q56" s="1280"/>
      <c r="R56" s="1279"/>
      <c r="S56" s="1280"/>
      <c r="T56" s="1282" t="s">
        <v>203</v>
      </c>
      <c r="U56" s="1280"/>
      <c r="V56" s="1280"/>
      <c r="W56" s="1280"/>
      <c r="X56" s="1280"/>
      <c r="Y56" s="1280"/>
      <c r="Z56" s="1280"/>
      <c r="AA56" s="1280"/>
      <c r="AB56" s="1279" t="s">
        <v>281</v>
      </c>
      <c r="AC56" s="1280"/>
      <c r="AD56" s="1280"/>
      <c r="AE56" s="1280"/>
      <c r="AF56" s="1280"/>
      <c r="AG56" s="1279" t="s">
        <v>282</v>
      </c>
      <c r="AH56" s="1280"/>
      <c r="AI56" s="1280"/>
      <c r="AJ56" s="541" t="s">
        <v>68</v>
      </c>
      <c r="AK56" s="1281" t="s">
        <v>283</v>
      </c>
      <c r="AL56" s="1280"/>
      <c r="AM56" s="1280"/>
      <c r="AN56" s="1280"/>
      <c r="AO56" s="1280"/>
      <c r="AP56" s="1280"/>
      <c r="AQ56" s="542">
        <v>43211545217</v>
      </c>
      <c r="AR56" s="542">
        <v>39301545217</v>
      </c>
      <c r="AS56" s="542">
        <v>3910000000</v>
      </c>
      <c r="AT56" s="543">
        <v>0</v>
      </c>
      <c r="AU56" s="542">
        <v>29919089115</v>
      </c>
      <c r="AV56" s="542">
        <v>9382456102</v>
      </c>
      <c r="AW56" s="542">
        <v>29886198398</v>
      </c>
      <c r="AX56" s="542">
        <v>32890717</v>
      </c>
      <c r="AY56" s="542">
        <v>29886198398</v>
      </c>
      <c r="AZ56" s="543">
        <v>0</v>
      </c>
      <c r="BA56" s="542">
        <v>29886198398</v>
      </c>
      <c r="BB56" s="543">
        <v>0</v>
      </c>
      <c r="BC56" s="542">
        <v>89797994</v>
      </c>
      <c r="BD56" s="544"/>
      <c r="BE56" s="546">
        <f t="shared" si="9"/>
        <v>0.6923864667359646</v>
      </c>
      <c r="BF56" s="546">
        <f t="shared" si="10"/>
        <v>0.69162531096532898</v>
      </c>
    </row>
    <row r="57" spans="1:58" x14ac:dyDescent="0.25">
      <c r="A57" s="552" t="str">
        <f t="shared" si="11"/>
        <v>A105110</v>
      </c>
      <c r="B57" s="1279" t="s">
        <v>17</v>
      </c>
      <c r="C57" s="1280"/>
      <c r="D57" s="1279" t="s">
        <v>287</v>
      </c>
      <c r="E57" s="1280"/>
      <c r="F57" s="1279" t="s">
        <v>288</v>
      </c>
      <c r="G57" s="1280"/>
      <c r="H57" s="1279" t="s">
        <v>292</v>
      </c>
      <c r="I57" s="1280"/>
      <c r="J57" s="1279" t="s">
        <v>287</v>
      </c>
      <c r="K57" s="1280"/>
      <c r="L57" s="1280"/>
      <c r="M57" s="1279"/>
      <c r="N57" s="1280"/>
      <c r="O57" s="1280"/>
      <c r="P57" s="1279"/>
      <c r="Q57" s="1280"/>
      <c r="R57" s="1279"/>
      <c r="S57" s="1280"/>
      <c r="T57" s="1282" t="s">
        <v>205</v>
      </c>
      <c r="U57" s="1280"/>
      <c r="V57" s="1280"/>
      <c r="W57" s="1280"/>
      <c r="X57" s="1280"/>
      <c r="Y57" s="1280"/>
      <c r="Z57" s="1280"/>
      <c r="AA57" s="1280"/>
      <c r="AB57" s="1279" t="s">
        <v>281</v>
      </c>
      <c r="AC57" s="1280"/>
      <c r="AD57" s="1280"/>
      <c r="AE57" s="1280"/>
      <c r="AF57" s="1280"/>
      <c r="AG57" s="1279" t="s">
        <v>282</v>
      </c>
      <c r="AH57" s="1280"/>
      <c r="AI57" s="1280"/>
      <c r="AJ57" s="541" t="s">
        <v>68</v>
      </c>
      <c r="AK57" s="1281" t="s">
        <v>283</v>
      </c>
      <c r="AL57" s="1280"/>
      <c r="AM57" s="1280"/>
      <c r="AN57" s="1280"/>
      <c r="AO57" s="1280"/>
      <c r="AP57" s="1280"/>
      <c r="AQ57" s="542">
        <v>22794858469</v>
      </c>
      <c r="AR57" s="542">
        <v>20544858469</v>
      </c>
      <c r="AS57" s="542">
        <v>2250000000</v>
      </c>
      <c r="AT57" s="543">
        <v>0</v>
      </c>
      <c r="AU57" s="542">
        <v>15075472016</v>
      </c>
      <c r="AV57" s="542">
        <v>5469386453</v>
      </c>
      <c r="AW57" s="542">
        <v>15043269232</v>
      </c>
      <c r="AX57" s="542">
        <v>32202784</v>
      </c>
      <c r="AY57" s="542">
        <v>15043269232</v>
      </c>
      <c r="AZ57" s="543">
        <v>0</v>
      </c>
      <c r="BA57" s="542">
        <v>15043269232</v>
      </c>
      <c r="BB57" s="543">
        <v>0</v>
      </c>
      <c r="BC57" s="542">
        <v>86684398</v>
      </c>
      <c r="BD57" s="544"/>
      <c r="BE57" s="546">
        <f t="shared" si="9"/>
        <v>0.66135405212109455</v>
      </c>
      <c r="BF57" s="546">
        <f t="shared" si="10"/>
        <v>0.659941330737288</v>
      </c>
    </row>
    <row r="58" spans="1:58" x14ac:dyDescent="0.25">
      <c r="A58" s="552" t="str">
        <f t="shared" si="11"/>
        <v>A1051110</v>
      </c>
      <c r="B58" s="1288" t="s">
        <v>17</v>
      </c>
      <c r="C58" s="1280"/>
      <c r="D58" s="1288" t="s">
        <v>287</v>
      </c>
      <c r="E58" s="1280"/>
      <c r="F58" s="1288" t="s">
        <v>288</v>
      </c>
      <c r="G58" s="1280"/>
      <c r="H58" s="1288" t="s">
        <v>292</v>
      </c>
      <c r="I58" s="1280"/>
      <c r="J58" s="1288" t="s">
        <v>287</v>
      </c>
      <c r="K58" s="1280"/>
      <c r="L58" s="1280"/>
      <c r="M58" s="1288" t="s">
        <v>287</v>
      </c>
      <c r="N58" s="1280"/>
      <c r="O58" s="1280"/>
      <c r="P58" s="1288"/>
      <c r="Q58" s="1280"/>
      <c r="R58" s="1288"/>
      <c r="S58" s="1280"/>
      <c r="T58" s="1289" t="s">
        <v>32</v>
      </c>
      <c r="U58" s="1280"/>
      <c r="V58" s="1280"/>
      <c r="W58" s="1280"/>
      <c r="X58" s="1280"/>
      <c r="Y58" s="1280"/>
      <c r="Z58" s="1280"/>
      <c r="AA58" s="1280"/>
      <c r="AB58" s="1288" t="s">
        <v>281</v>
      </c>
      <c r="AC58" s="1280"/>
      <c r="AD58" s="1280"/>
      <c r="AE58" s="1280"/>
      <c r="AF58" s="1280"/>
      <c r="AG58" s="1288" t="s">
        <v>282</v>
      </c>
      <c r="AH58" s="1280"/>
      <c r="AI58" s="1280"/>
      <c r="AJ58" s="553" t="s">
        <v>68</v>
      </c>
      <c r="AK58" s="1287" t="s">
        <v>283</v>
      </c>
      <c r="AL58" s="1280"/>
      <c r="AM58" s="1280"/>
      <c r="AN58" s="1280"/>
      <c r="AO58" s="1280"/>
      <c r="AP58" s="1280"/>
      <c r="AQ58" s="554">
        <v>4351217965</v>
      </c>
      <c r="AR58" s="554">
        <v>4001217965</v>
      </c>
      <c r="AS58" s="554">
        <v>350000000</v>
      </c>
      <c r="AT58" s="555">
        <v>0</v>
      </c>
      <c r="AU58" s="554">
        <v>3365579445</v>
      </c>
      <c r="AV58" s="554">
        <v>635638520</v>
      </c>
      <c r="AW58" s="554">
        <v>3365579445</v>
      </c>
      <c r="AX58" s="555">
        <v>0</v>
      </c>
      <c r="AY58" s="554">
        <v>3365579445</v>
      </c>
      <c r="AZ58" s="555">
        <v>0</v>
      </c>
      <c r="BA58" s="554">
        <v>3365579445</v>
      </c>
      <c r="BB58" s="555">
        <v>0</v>
      </c>
      <c r="BC58" s="554">
        <v>833255</v>
      </c>
      <c r="BD58" s="544"/>
      <c r="BE58" s="556">
        <f t="shared" si="9"/>
        <v>0.7734798560016517</v>
      </c>
      <c r="BF58" s="556">
        <f t="shared" si="10"/>
        <v>0.7734798560016517</v>
      </c>
    </row>
    <row r="59" spans="1:58" x14ac:dyDescent="0.25">
      <c r="A59" s="552" t="str">
        <f t="shared" si="11"/>
        <v>A1051210</v>
      </c>
      <c r="B59" s="1288" t="s">
        <v>17</v>
      </c>
      <c r="C59" s="1280"/>
      <c r="D59" s="1288" t="s">
        <v>287</v>
      </c>
      <c r="E59" s="1280"/>
      <c r="F59" s="1288" t="s">
        <v>288</v>
      </c>
      <c r="G59" s="1280"/>
      <c r="H59" s="1288" t="s">
        <v>292</v>
      </c>
      <c r="I59" s="1280"/>
      <c r="J59" s="1288" t="s">
        <v>287</v>
      </c>
      <c r="K59" s="1280"/>
      <c r="L59" s="1280"/>
      <c r="M59" s="1288" t="s">
        <v>290</v>
      </c>
      <c r="N59" s="1280"/>
      <c r="O59" s="1280"/>
      <c r="P59" s="1288"/>
      <c r="Q59" s="1280"/>
      <c r="R59" s="1288"/>
      <c r="S59" s="1280"/>
      <c r="T59" s="1289" t="s">
        <v>33</v>
      </c>
      <c r="U59" s="1280"/>
      <c r="V59" s="1280"/>
      <c r="W59" s="1280"/>
      <c r="X59" s="1280"/>
      <c r="Y59" s="1280"/>
      <c r="Z59" s="1280"/>
      <c r="AA59" s="1280"/>
      <c r="AB59" s="1288" t="s">
        <v>281</v>
      </c>
      <c r="AC59" s="1280"/>
      <c r="AD59" s="1280"/>
      <c r="AE59" s="1280"/>
      <c r="AF59" s="1280"/>
      <c r="AG59" s="1288" t="s">
        <v>282</v>
      </c>
      <c r="AH59" s="1280"/>
      <c r="AI59" s="1280"/>
      <c r="AJ59" s="553" t="s">
        <v>68</v>
      </c>
      <c r="AK59" s="1287" t="s">
        <v>283</v>
      </c>
      <c r="AL59" s="1280"/>
      <c r="AM59" s="1280"/>
      <c r="AN59" s="1280"/>
      <c r="AO59" s="1280"/>
      <c r="AP59" s="1280"/>
      <c r="AQ59" s="554">
        <v>3124691545</v>
      </c>
      <c r="AR59" s="554">
        <v>2324691545</v>
      </c>
      <c r="AS59" s="554">
        <v>800000000</v>
      </c>
      <c r="AT59" s="555">
        <v>0</v>
      </c>
      <c r="AU59" s="554">
        <v>67713279</v>
      </c>
      <c r="AV59" s="554">
        <v>2256978266</v>
      </c>
      <c r="AW59" s="554">
        <v>67713279</v>
      </c>
      <c r="AX59" s="555">
        <v>0</v>
      </c>
      <c r="AY59" s="554">
        <v>67713279</v>
      </c>
      <c r="AZ59" s="555">
        <v>0</v>
      </c>
      <c r="BA59" s="554">
        <v>67713279</v>
      </c>
      <c r="BB59" s="555">
        <v>0</v>
      </c>
      <c r="BC59" s="555">
        <v>0</v>
      </c>
      <c r="BD59" s="544"/>
      <c r="BE59" s="556">
        <f t="shared" si="9"/>
        <v>2.1670388268676292E-2</v>
      </c>
      <c r="BF59" s="556">
        <f t="shared" si="10"/>
        <v>2.1670388268676292E-2</v>
      </c>
    </row>
    <row r="60" spans="1:58" x14ac:dyDescent="0.25">
      <c r="A60" s="552" t="str">
        <f t="shared" si="11"/>
        <v>A1051310</v>
      </c>
      <c r="B60" s="1288" t="s">
        <v>17</v>
      </c>
      <c r="C60" s="1280"/>
      <c r="D60" s="1288" t="s">
        <v>287</v>
      </c>
      <c r="E60" s="1280"/>
      <c r="F60" s="1288" t="s">
        <v>288</v>
      </c>
      <c r="G60" s="1280"/>
      <c r="H60" s="1288" t="s">
        <v>292</v>
      </c>
      <c r="I60" s="1280"/>
      <c r="J60" s="1288" t="s">
        <v>287</v>
      </c>
      <c r="K60" s="1280"/>
      <c r="L60" s="1280"/>
      <c r="M60" s="1288" t="s">
        <v>297</v>
      </c>
      <c r="N60" s="1280"/>
      <c r="O60" s="1280"/>
      <c r="P60" s="1288"/>
      <c r="Q60" s="1280"/>
      <c r="R60" s="1288"/>
      <c r="S60" s="1280"/>
      <c r="T60" s="1289" t="s">
        <v>34</v>
      </c>
      <c r="U60" s="1280"/>
      <c r="V60" s="1280"/>
      <c r="W60" s="1280"/>
      <c r="X60" s="1280"/>
      <c r="Y60" s="1280"/>
      <c r="Z60" s="1280"/>
      <c r="AA60" s="1280"/>
      <c r="AB60" s="1288" t="s">
        <v>281</v>
      </c>
      <c r="AC60" s="1280"/>
      <c r="AD60" s="1280"/>
      <c r="AE60" s="1280"/>
      <c r="AF60" s="1280"/>
      <c r="AG60" s="1288" t="s">
        <v>282</v>
      </c>
      <c r="AH60" s="1280"/>
      <c r="AI60" s="1280"/>
      <c r="AJ60" s="553" t="s">
        <v>68</v>
      </c>
      <c r="AK60" s="1287" t="s">
        <v>283</v>
      </c>
      <c r="AL60" s="1280"/>
      <c r="AM60" s="1280"/>
      <c r="AN60" s="1280"/>
      <c r="AO60" s="1280"/>
      <c r="AP60" s="1280"/>
      <c r="AQ60" s="554">
        <v>5351871042</v>
      </c>
      <c r="AR60" s="554">
        <v>5051871042</v>
      </c>
      <c r="AS60" s="554">
        <v>300000000</v>
      </c>
      <c r="AT60" s="555">
        <v>0</v>
      </c>
      <c r="AU60" s="554">
        <v>4022508815</v>
      </c>
      <c r="AV60" s="554">
        <v>1029362227</v>
      </c>
      <c r="AW60" s="554">
        <v>4022016110</v>
      </c>
      <c r="AX60" s="554">
        <v>492705</v>
      </c>
      <c r="AY60" s="554">
        <v>4022016110</v>
      </c>
      <c r="AZ60" s="555">
        <v>0</v>
      </c>
      <c r="BA60" s="554">
        <v>4022016110</v>
      </c>
      <c r="BB60" s="555">
        <v>0</v>
      </c>
      <c r="BC60" s="554">
        <v>1028266</v>
      </c>
      <c r="BD60" s="544"/>
      <c r="BE60" s="556">
        <f t="shared" si="9"/>
        <v>0.75160794859077618</v>
      </c>
      <c r="BF60" s="556">
        <f t="shared" si="10"/>
        <v>0.75151588639493228</v>
      </c>
    </row>
    <row r="61" spans="1:58" x14ac:dyDescent="0.25">
      <c r="A61" s="552" t="str">
        <f t="shared" si="11"/>
        <v>A1051410</v>
      </c>
      <c r="B61" s="1288" t="s">
        <v>17</v>
      </c>
      <c r="C61" s="1280"/>
      <c r="D61" s="1288" t="s">
        <v>287</v>
      </c>
      <c r="E61" s="1280"/>
      <c r="F61" s="1288" t="s">
        <v>288</v>
      </c>
      <c r="G61" s="1280"/>
      <c r="H61" s="1288" t="s">
        <v>292</v>
      </c>
      <c r="I61" s="1280"/>
      <c r="J61" s="1288" t="s">
        <v>287</v>
      </c>
      <c r="K61" s="1280"/>
      <c r="L61" s="1280"/>
      <c r="M61" s="1288" t="s">
        <v>291</v>
      </c>
      <c r="N61" s="1280"/>
      <c r="O61" s="1280"/>
      <c r="P61" s="1288"/>
      <c r="Q61" s="1280"/>
      <c r="R61" s="1288"/>
      <c r="S61" s="1280"/>
      <c r="T61" s="1289" t="s">
        <v>35</v>
      </c>
      <c r="U61" s="1280"/>
      <c r="V61" s="1280"/>
      <c r="W61" s="1280"/>
      <c r="X61" s="1280"/>
      <c r="Y61" s="1280"/>
      <c r="Z61" s="1280"/>
      <c r="AA61" s="1280"/>
      <c r="AB61" s="1288" t="s">
        <v>281</v>
      </c>
      <c r="AC61" s="1280"/>
      <c r="AD61" s="1280"/>
      <c r="AE61" s="1280"/>
      <c r="AF61" s="1280"/>
      <c r="AG61" s="1288" t="s">
        <v>282</v>
      </c>
      <c r="AH61" s="1280"/>
      <c r="AI61" s="1280"/>
      <c r="AJ61" s="553" t="s">
        <v>68</v>
      </c>
      <c r="AK61" s="1287" t="s">
        <v>283</v>
      </c>
      <c r="AL61" s="1280"/>
      <c r="AM61" s="1280"/>
      <c r="AN61" s="1280"/>
      <c r="AO61" s="1280"/>
      <c r="AP61" s="1280"/>
      <c r="AQ61" s="554">
        <v>8832131228</v>
      </c>
      <c r="AR61" s="554">
        <v>8132131228</v>
      </c>
      <c r="AS61" s="554">
        <v>700000000</v>
      </c>
      <c r="AT61" s="555">
        <v>0</v>
      </c>
      <c r="AU61" s="554">
        <v>6747220302</v>
      </c>
      <c r="AV61" s="554">
        <v>1384910926</v>
      </c>
      <c r="AW61" s="554">
        <v>6715510223</v>
      </c>
      <c r="AX61" s="554">
        <v>31710079</v>
      </c>
      <c r="AY61" s="554">
        <v>6715510223</v>
      </c>
      <c r="AZ61" s="555">
        <v>0</v>
      </c>
      <c r="BA61" s="554">
        <v>6715510223</v>
      </c>
      <c r="BB61" s="555">
        <v>0</v>
      </c>
      <c r="BC61" s="554">
        <v>84822877</v>
      </c>
      <c r="BD61" s="544"/>
      <c r="BE61" s="556">
        <f t="shared" si="9"/>
        <v>0.76394022323962685</v>
      </c>
      <c r="BF61" s="556">
        <f t="shared" si="10"/>
        <v>0.76034991437969157</v>
      </c>
    </row>
    <row r="62" spans="1:58" x14ac:dyDescent="0.25">
      <c r="A62" s="552" t="str">
        <f t="shared" si="11"/>
        <v>A1051510</v>
      </c>
      <c r="B62" s="1288" t="s">
        <v>17</v>
      </c>
      <c r="C62" s="1280"/>
      <c r="D62" s="1288" t="s">
        <v>287</v>
      </c>
      <c r="E62" s="1280"/>
      <c r="F62" s="1288" t="s">
        <v>288</v>
      </c>
      <c r="G62" s="1280"/>
      <c r="H62" s="1288" t="s">
        <v>292</v>
      </c>
      <c r="I62" s="1280"/>
      <c r="J62" s="1288" t="s">
        <v>287</v>
      </c>
      <c r="K62" s="1280"/>
      <c r="L62" s="1280"/>
      <c r="M62" s="1288" t="s">
        <v>292</v>
      </c>
      <c r="N62" s="1280"/>
      <c r="O62" s="1280"/>
      <c r="P62" s="1288"/>
      <c r="Q62" s="1280"/>
      <c r="R62" s="1288"/>
      <c r="S62" s="1280"/>
      <c r="T62" s="1289" t="s">
        <v>36</v>
      </c>
      <c r="U62" s="1280"/>
      <c r="V62" s="1280"/>
      <c r="W62" s="1280"/>
      <c r="X62" s="1280"/>
      <c r="Y62" s="1280"/>
      <c r="Z62" s="1280"/>
      <c r="AA62" s="1280"/>
      <c r="AB62" s="1288" t="s">
        <v>281</v>
      </c>
      <c r="AC62" s="1280"/>
      <c r="AD62" s="1280"/>
      <c r="AE62" s="1280"/>
      <c r="AF62" s="1280"/>
      <c r="AG62" s="1288" t="s">
        <v>282</v>
      </c>
      <c r="AH62" s="1280"/>
      <c r="AI62" s="1280"/>
      <c r="AJ62" s="553" t="s">
        <v>68</v>
      </c>
      <c r="AK62" s="1287" t="s">
        <v>283</v>
      </c>
      <c r="AL62" s="1280"/>
      <c r="AM62" s="1280"/>
      <c r="AN62" s="1280"/>
      <c r="AO62" s="1280"/>
      <c r="AP62" s="1280"/>
      <c r="AQ62" s="554">
        <v>1134946689</v>
      </c>
      <c r="AR62" s="554">
        <v>1034946689</v>
      </c>
      <c r="AS62" s="554">
        <v>100000000</v>
      </c>
      <c r="AT62" s="555">
        <v>0</v>
      </c>
      <c r="AU62" s="554">
        <v>872450175</v>
      </c>
      <c r="AV62" s="554">
        <v>162496514</v>
      </c>
      <c r="AW62" s="554">
        <v>872450175</v>
      </c>
      <c r="AX62" s="555">
        <v>0</v>
      </c>
      <c r="AY62" s="554">
        <v>872450175</v>
      </c>
      <c r="AZ62" s="555">
        <v>0</v>
      </c>
      <c r="BA62" s="554">
        <v>872450175</v>
      </c>
      <c r="BB62" s="555">
        <v>0</v>
      </c>
      <c r="BC62" s="555">
        <v>0</v>
      </c>
      <c r="BD62" s="544"/>
      <c r="BE62" s="556">
        <f t="shared" si="9"/>
        <v>0.76871467484407985</v>
      </c>
      <c r="BF62" s="556">
        <f t="shared" si="10"/>
        <v>0.76871467484407985</v>
      </c>
    </row>
    <row r="63" spans="1:58" x14ac:dyDescent="0.25">
      <c r="A63" s="552" t="str">
        <f t="shared" si="11"/>
        <v>A105210</v>
      </c>
      <c r="B63" s="1279" t="s">
        <v>17</v>
      </c>
      <c r="C63" s="1280"/>
      <c r="D63" s="1279" t="s">
        <v>287</v>
      </c>
      <c r="E63" s="1280"/>
      <c r="F63" s="1279" t="s">
        <v>288</v>
      </c>
      <c r="G63" s="1280"/>
      <c r="H63" s="1279" t="s">
        <v>292</v>
      </c>
      <c r="I63" s="1280"/>
      <c r="J63" s="1279" t="s">
        <v>290</v>
      </c>
      <c r="K63" s="1280"/>
      <c r="L63" s="1280"/>
      <c r="M63" s="1279"/>
      <c r="N63" s="1280"/>
      <c r="O63" s="1280"/>
      <c r="P63" s="1279"/>
      <c r="Q63" s="1280"/>
      <c r="R63" s="1279"/>
      <c r="S63" s="1280"/>
      <c r="T63" s="1282" t="s">
        <v>299</v>
      </c>
      <c r="U63" s="1280"/>
      <c r="V63" s="1280"/>
      <c r="W63" s="1280"/>
      <c r="X63" s="1280"/>
      <c r="Y63" s="1280"/>
      <c r="Z63" s="1280"/>
      <c r="AA63" s="1280"/>
      <c r="AB63" s="1279" t="s">
        <v>281</v>
      </c>
      <c r="AC63" s="1280"/>
      <c r="AD63" s="1280"/>
      <c r="AE63" s="1280"/>
      <c r="AF63" s="1280"/>
      <c r="AG63" s="1279" t="s">
        <v>282</v>
      </c>
      <c r="AH63" s="1280"/>
      <c r="AI63" s="1280"/>
      <c r="AJ63" s="541" t="s">
        <v>68</v>
      </c>
      <c r="AK63" s="1281" t="s">
        <v>283</v>
      </c>
      <c r="AL63" s="1280"/>
      <c r="AM63" s="1280"/>
      <c r="AN63" s="1280"/>
      <c r="AO63" s="1280"/>
      <c r="AP63" s="1280"/>
      <c r="AQ63" s="542">
        <v>14524261648</v>
      </c>
      <c r="AR63" s="542">
        <v>13614261648</v>
      </c>
      <c r="AS63" s="542">
        <v>910000000</v>
      </c>
      <c r="AT63" s="543">
        <v>0</v>
      </c>
      <c r="AU63" s="542">
        <v>10506646399</v>
      </c>
      <c r="AV63" s="542">
        <v>3107615249</v>
      </c>
      <c r="AW63" s="542">
        <v>10505958466</v>
      </c>
      <c r="AX63" s="542">
        <v>687933</v>
      </c>
      <c r="AY63" s="542">
        <v>10505958466</v>
      </c>
      <c r="AZ63" s="543">
        <v>0</v>
      </c>
      <c r="BA63" s="542">
        <v>10505958466</v>
      </c>
      <c r="BB63" s="543">
        <v>0</v>
      </c>
      <c r="BC63" s="542">
        <v>3113596</v>
      </c>
      <c r="BD63" s="544"/>
      <c r="BE63" s="546">
        <f t="shared" si="9"/>
        <v>0.72338592168275706</v>
      </c>
      <c r="BF63" s="546">
        <f t="shared" si="10"/>
        <v>0.72333855727851593</v>
      </c>
    </row>
    <row r="64" spans="1:58" x14ac:dyDescent="0.25">
      <c r="A64" s="552" t="str">
        <f t="shared" si="11"/>
        <v>A1052110</v>
      </c>
      <c r="B64" s="1288" t="s">
        <v>17</v>
      </c>
      <c r="C64" s="1280"/>
      <c r="D64" s="1288" t="s">
        <v>287</v>
      </c>
      <c r="E64" s="1280"/>
      <c r="F64" s="1288" t="s">
        <v>288</v>
      </c>
      <c r="G64" s="1280"/>
      <c r="H64" s="1288" t="s">
        <v>292</v>
      </c>
      <c r="I64" s="1280"/>
      <c r="J64" s="1288" t="s">
        <v>290</v>
      </c>
      <c r="K64" s="1280"/>
      <c r="L64" s="1280"/>
      <c r="M64" s="1288" t="s">
        <v>287</v>
      </c>
      <c r="N64" s="1280"/>
      <c r="O64" s="1280"/>
      <c r="P64" s="1288"/>
      <c r="Q64" s="1280"/>
      <c r="R64" s="1288"/>
      <c r="S64" s="1280"/>
      <c r="T64" s="1289" t="s">
        <v>37</v>
      </c>
      <c r="U64" s="1280"/>
      <c r="V64" s="1280"/>
      <c r="W64" s="1280"/>
      <c r="X64" s="1280"/>
      <c r="Y64" s="1280"/>
      <c r="Z64" s="1280"/>
      <c r="AA64" s="1280"/>
      <c r="AB64" s="1288" t="s">
        <v>281</v>
      </c>
      <c r="AC64" s="1280"/>
      <c r="AD64" s="1280"/>
      <c r="AE64" s="1280"/>
      <c r="AF64" s="1280"/>
      <c r="AG64" s="1288" t="s">
        <v>282</v>
      </c>
      <c r="AH64" s="1280"/>
      <c r="AI64" s="1280"/>
      <c r="AJ64" s="553" t="s">
        <v>68</v>
      </c>
      <c r="AK64" s="1287" t="s">
        <v>283</v>
      </c>
      <c r="AL64" s="1280"/>
      <c r="AM64" s="1280"/>
      <c r="AN64" s="1280"/>
      <c r="AO64" s="1280"/>
      <c r="AP64" s="1280"/>
      <c r="AQ64" s="554">
        <v>134144700</v>
      </c>
      <c r="AR64" s="554">
        <v>129144700</v>
      </c>
      <c r="AS64" s="554">
        <v>5000000</v>
      </c>
      <c r="AT64" s="555">
        <v>0</v>
      </c>
      <c r="AU64" s="554">
        <v>102729300</v>
      </c>
      <c r="AV64" s="554">
        <v>26415400</v>
      </c>
      <c r="AW64" s="554">
        <v>102729300</v>
      </c>
      <c r="AX64" s="555">
        <v>0</v>
      </c>
      <c r="AY64" s="554">
        <v>102729300</v>
      </c>
      <c r="AZ64" s="555">
        <v>0</v>
      </c>
      <c r="BA64" s="554">
        <v>102729300</v>
      </c>
      <c r="BB64" s="555">
        <v>0</v>
      </c>
      <c r="BC64" s="555">
        <v>0</v>
      </c>
      <c r="BD64" s="544"/>
      <c r="BE64" s="556">
        <f t="shared" si="9"/>
        <v>0.76580960708846491</v>
      </c>
      <c r="BF64" s="556">
        <f t="shared" si="10"/>
        <v>0.76580960708846491</v>
      </c>
    </row>
    <row r="65" spans="1:58" x14ac:dyDescent="0.25">
      <c r="A65" s="552" t="str">
        <f t="shared" si="11"/>
        <v>A1052210</v>
      </c>
      <c r="B65" s="1288" t="s">
        <v>17</v>
      </c>
      <c r="C65" s="1280"/>
      <c r="D65" s="1288" t="s">
        <v>287</v>
      </c>
      <c r="E65" s="1280"/>
      <c r="F65" s="1288" t="s">
        <v>288</v>
      </c>
      <c r="G65" s="1280"/>
      <c r="H65" s="1288" t="s">
        <v>292</v>
      </c>
      <c r="I65" s="1280"/>
      <c r="J65" s="1288" t="s">
        <v>290</v>
      </c>
      <c r="K65" s="1280"/>
      <c r="L65" s="1280"/>
      <c r="M65" s="1288" t="s">
        <v>290</v>
      </c>
      <c r="N65" s="1280"/>
      <c r="O65" s="1280"/>
      <c r="P65" s="1288"/>
      <c r="Q65" s="1280"/>
      <c r="R65" s="1288"/>
      <c r="S65" s="1280"/>
      <c r="T65" s="1289" t="s">
        <v>38</v>
      </c>
      <c r="U65" s="1280"/>
      <c r="V65" s="1280"/>
      <c r="W65" s="1280"/>
      <c r="X65" s="1280"/>
      <c r="Y65" s="1280"/>
      <c r="Z65" s="1280"/>
      <c r="AA65" s="1280"/>
      <c r="AB65" s="1288" t="s">
        <v>281</v>
      </c>
      <c r="AC65" s="1280"/>
      <c r="AD65" s="1280"/>
      <c r="AE65" s="1280"/>
      <c r="AF65" s="1280"/>
      <c r="AG65" s="1288" t="s">
        <v>282</v>
      </c>
      <c r="AH65" s="1280"/>
      <c r="AI65" s="1280"/>
      <c r="AJ65" s="553" t="s">
        <v>68</v>
      </c>
      <c r="AK65" s="1287" t="s">
        <v>283</v>
      </c>
      <c r="AL65" s="1280"/>
      <c r="AM65" s="1280"/>
      <c r="AN65" s="1280"/>
      <c r="AO65" s="1280"/>
      <c r="AP65" s="1280"/>
      <c r="AQ65" s="554">
        <v>6642403045</v>
      </c>
      <c r="AR65" s="554">
        <v>6242403045</v>
      </c>
      <c r="AS65" s="554">
        <v>400000000</v>
      </c>
      <c r="AT65" s="555">
        <v>0</v>
      </c>
      <c r="AU65" s="554">
        <v>4693146925</v>
      </c>
      <c r="AV65" s="554">
        <v>1549256120</v>
      </c>
      <c r="AW65" s="554">
        <v>4693146925</v>
      </c>
      <c r="AX65" s="555">
        <v>0</v>
      </c>
      <c r="AY65" s="554">
        <v>4693146925</v>
      </c>
      <c r="AZ65" s="555">
        <v>0</v>
      </c>
      <c r="BA65" s="554">
        <v>4693146925</v>
      </c>
      <c r="BB65" s="555">
        <v>0</v>
      </c>
      <c r="BC65" s="555">
        <v>0</v>
      </c>
      <c r="BD65" s="544"/>
      <c r="BE65" s="556">
        <f t="shared" si="9"/>
        <v>0.70654353450182728</v>
      </c>
      <c r="BF65" s="556">
        <f t="shared" si="10"/>
        <v>0.70654353450182728</v>
      </c>
    </row>
    <row r="66" spans="1:58" x14ac:dyDescent="0.25">
      <c r="A66" s="552" t="str">
        <f t="shared" si="11"/>
        <v>A1052310</v>
      </c>
      <c r="B66" s="1288" t="s">
        <v>17</v>
      </c>
      <c r="C66" s="1280"/>
      <c r="D66" s="1288" t="s">
        <v>287</v>
      </c>
      <c r="E66" s="1280"/>
      <c r="F66" s="1288" t="s">
        <v>288</v>
      </c>
      <c r="G66" s="1280"/>
      <c r="H66" s="1288" t="s">
        <v>292</v>
      </c>
      <c r="I66" s="1280"/>
      <c r="J66" s="1288" t="s">
        <v>290</v>
      </c>
      <c r="K66" s="1280"/>
      <c r="L66" s="1280"/>
      <c r="M66" s="1288" t="s">
        <v>297</v>
      </c>
      <c r="N66" s="1280"/>
      <c r="O66" s="1280"/>
      <c r="P66" s="1288"/>
      <c r="Q66" s="1280"/>
      <c r="R66" s="1288"/>
      <c r="S66" s="1280"/>
      <c r="T66" s="1289" t="s">
        <v>39</v>
      </c>
      <c r="U66" s="1280"/>
      <c r="V66" s="1280"/>
      <c r="W66" s="1280"/>
      <c r="X66" s="1280"/>
      <c r="Y66" s="1280"/>
      <c r="Z66" s="1280"/>
      <c r="AA66" s="1280"/>
      <c r="AB66" s="1288" t="s">
        <v>281</v>
      </c>
      <c r="AC66" s="1280"/>
      <c r="AD66" s="1280"/>
      <c r="AE66" s="1280"/>
      <c r="AF66" s="1280"/>
      <c r="AG66" s="1288" t="s">
        <v>282</v>
      </c>
      <c r="AH66" s="1280"/>
      <c r="AI66" s="1280"/>
      <c r="AJ66" s="553" t="s">
        <v>68</v>
      </c>
      <c r="AK66" s="1287" t="s">
        <v>283</v>
      </c>
      <c r="AL66" s="1280"/>
      <c r="AM66" s="1280"/>
      <c r="AN66" s="1280"/>
      <c r="AO66" s="1280"/>
      <c r="AP66" s="1280"/>
      <c r="AQ66" s="554">
        <v>7662566613</v>
      </c>
      <c r="AR66" s="554">
        <v>7162566613</v>
      </c>
      <c r="AS66" s="554">
        <v>500000000</v>
      </c>
      <c r="AT66" s="555">
        <v>0</v>
      </c>
      <c r="AU66" s="554">
        <v>5661689060</v>
      </c>
      <c r="AV66" s="554">
        <v>1500877553</v>
      </c>
      <c r="AW66" s="554">
        <v>5661001127</v>
      </c>
      <c r="AX66" s="554">
        <v>687933</v>
      </c>
      <c r="AY66" s="554">
        <v>5661001127</v>
      </c>
      <c r="AZ66" s="555">
        <v>0</v>
      </c>
      <c r="BA66" s="554">
        <v>5661001127</v>
      </c>
      <c r="BB66" s="555">
        <v>0</v>
      </c>
      <c r="BC66" s="554">
        <v>3113596</v>
      </c>
      <c r="BD66" s="544"/>
      <c r="BE66" s="556">
        <f t="shared" si="9"/>
        <v>0.73887632511991574</v>
      </c>
      <c r="BF66" s="556">
        <f t="shared" si="10"/>
        <v>0.73878654671605393</v>
      </c>
    </row>
    <row r="67" spans="1:58" x14ac:dyDescent="0.25">
      <c r="A67" s="552" t="str">
        <f t="shared" si="11"/>
        <v>A1052610</v>
      </c>
      <c r="B67" s="1288" t="s">
        <v>17</v>
      </c>
      <c r="C67" s="1280"/>
      <c r="D67" s="1288" t="s">
        <v>287</v>
      </c>
      <c r="E67" s="1280"/>
      <c r="F67" s="1288" t="s">
        <v>288</v>
      </c>
      <c r="G67" s="1280"/>
      <c r="H67" s="1288" t="s">
        <v>292</v>
      </c>
      <c r="I67" s="1280"/>
      <c r="J67" s="1288" t="s">
        <v>290</v>
      </c>
      <c r="K67" s="1280"/>
      <c r="L67" s="1280"/>
      <c r="M67" s="1288" t="s">
        <v>300</v>
      </c>
      <c r="N67" s="1280"/>
      <c r="O67" s="1280"/>
      <c r="P67" s="1288"/>
      <c r="Q67" s="1280"/>
      <c r="R67" s="1288"/>
      <c r="S67" s="1280"/>
      <c r="T67" s="1289" t="s">
        <v>40</v>
      </c>
      <c r="U67" s="1280"/>
      <c r="V67" s="1280"/>
      <c r="W67" s="1280"/>
      <c r="X67" s="1280"/>
      <c r="Y67" s="1280"/>
      <c r="Z67" s="1280"/>
      <c r="AA67" s="1280"/>
      <c r="AB67" s="1288" t="s">
        <v>281</v>
      </c>
      <c r="AC67" s="1280"/>
      <c r="AD67" s="1280"/>
      <c r="AE67" s="1280"/>
      <c r="AF67" s="1280"/>
      <c r="AG67" s="1288" t="s">
        <v>282</v>
      </c>
      <c r="AH67" s="1280"/>
      <c r="AI67" s="1280"/>
      <c r="AJ67" s="553" t="s">
        <v>68</v>
      </c>
      <c r="AK67" s="1287" t="s">
        <v>283</v>
      </c>
      <c r="AL67" s="1280"/>
      <c r="AM67" s="1280"/>
      <c r="AN67" s="1280"/>
      <c r="AO67" s="1280"/>
      <c r="AP67" s="1280"/>
      <c r="AQ67" s="554">
        <v>85147290</v>
      </c>
      <c r="AR67" s="554">
        <v>80147290</v>
      </c>
      <c r="AS67" s="554">
        <v>5000000</v>
      </c>
      <c r="AT67" s="555">
        <v>0</v>
      </c>
      <c r="AU67" s="554">
        <v>49081114</v>
      </c>
      <c r="AV67" s="554">
        <v>31066176</v>
      </c>
      <c r="AW67" s="554">
        <v>49081114</v>
      </c>
      <c r="AX67" s="555">
        <v>0</v>
      </c>
      <c r="AY67" s="554">
        <v>49081114</v>
      </c>
      <c r="AZ67" s="555">
        <v>0</v>
      </c>
      <c r="BA67" s="554">
        <v>49081114</v>
      </c>
      <c r="BB67" s="555">
        <v>0</v>
      </c>
      <c r="BC67" s="555">
        <v>0</v>
      </c>
      <c r="BD67" s="544"/>
      <c r="BE67" s="556">
        <f t="shared" si="9"/>
        <v>0.57642602600740434</v>
      </c>
      <c r="BF67" s="556">
        <f t="shared" si="10"/>
        <v>0.57642602600740434</v>
      </c>
    </row>
    <row r="68" spans="1:58" x14ac:dyDescent="0.25">
      <c r="A68" s="552" t="str">
        <f t="shared" si="11"/>
        <v>A105610</v>
      </c>
      <c r="B68" s="1288" t="s">
        <v>17</v>
      </c>
      <c r="C68" s="1280"/>
      <c r="D68" s="1288" t="s">
        <v>287</v>
      </c>
      <c r="E68" s="1280"/>
      <c r="F68" s="1288" t="s">
        <v>288</v>
      </c>
      <c r="G68" s="1280"/>
      <c r="H68" s="1288" t="s">
        <v>292</v>
      </c>
      <c r="I68" s="1280"/>
      <c r="J68" s="1288" t="s">
        <v>300</v>
      </c>
      <c r="K68" s="1280"/>
      <c r="L68" s="1280"/>
      <c r="M68" s="1288"/>
      <c r="N68" s="1280"/>
      <c r="O68" s="1280"/>
      <c r="P68" s="1288"/>
      <c r="Q68" s="1280"/>
      <c r="R68" s="1288"/>
      <c r="S68" s="1280"/>
      <c r="T68" s="1289" t="s">
        <v>41</v>
      </c>
      <c r="U68" s="1280"/>
      <c r="V68" s="1280"/>
      <c r="W68" s="1280"/>
      <c r="X68" s="1280"/>
      <c r="Y68" s="1280"/>
      <c r="Z68" s="1280"/>
      <c r="AA68" s="1280"/>
      <c r="AB68" s="1288" t="s">
        <v>281</v>
      </c>
      <c r="AC68" s="1280"/>
      <c r="AD68" s="1280"/>
      <c r="AE68" s="1280"/>
      <c r="AF68" s="1280"/>
      <c r="AG68" s="1288" t="s">
        <v>282</v>
      </c>
      <c r="AH68" s="1280"/>
      <c r="AI68" s="1280"/>
      <c r="AJ68" s="553" t="s">
        <v>68</v>
      </c>
      <c r="AK68" s="1287" t="s">
        <v>283</v>
      </c>
      <c r="AL68" s="1280"/>
      <c r="AM68" s="1280"/>
      <c r="AN68" s="1280"/>
      <c r="AO68" s="1280"/>
      <c r="AP68" s="1280"/>
      <c r="AQ68" s="554">
        <v>3471591300</v>
      </c>
      <c r="AR68" s="554">
        <v>3021591300</v>
      </c>
      <c r="AS68" s="554">
        <v>450000000</v>
      </c>
      <c r="AT68" s="555">
        <v>0</v>
      </c>
      <c r="AU68" s="554">
        <v>2601153400</v>
      </c>
      <c r="AV68" s="554">
        <v>420437900</v>
      </c>
      <c r="AW68" s="554">
        <v>2601153400</v>
      </c>
      <c r="AX68" s="555">
        <v>0</v>
      </c>
      <c r="AY68" s="554">
        <v>2601153400</v>
      </c>
      <c r="AZ68" s="555">
        <v>0</v>
      </c>
      <c r="BA68" s="554">
        <v>2601153400</v>
      </c>
      <c r="BB68" s="555">
        <v>0</v>
      </c>
      <c r="BC68" s="555">
        <v>0</v>
      </c>
      <c r="BD68" s="544"/>
      <c r="BE68" s="556">
        <f t="shared" si="9"/>
        <v>0.74926832545063704</v>
      </c>
      <c r="BF68" s="556">
        <f t="shared" si="10"/>
        <v>0.74926832545063704</v>
      </c>
    </row>
    <row r="69" spans="1:58" x14ac:dyDescent="0.25">
      <c r="A69" s="552" t="str">
        <f t="shared" si="11"/>
        <v>A105710</v>
      </c>
      <c r="B69" s="1288" t="s">
        <v>17</v>
      </c>
      <c r="C69" s="1280"/>
      <c r="D69" s="1288" t="s">
        <v>287</v>
      </c>
      <c r="E69" s="1280"/>
      <c r="F69" s="1288" t="s">
        <v>288</v>
      </c>
      <c r="G69" s="1280"/>
      <c r="H69" s="1288" t="s">
        <v>292</v>
      </c>
      <c r="I69" s="1280"/>
      <c r="J69" s="1288" t="s">
        <v>301</v>
      </c>
      <c r="K69" s="1280"/>
      <c r="L69" s="1280"/>
      <c r="M69" s="1288"/>
      <c r="N69" s="1280"/>
      <c r="O69" s="1280"/>
      <c r="P69" s="1288"/>
      <c r="Q69" s="1280"/>
      <c r="R69" s="1288"/>
      <c r="S69" s="1280"/>
      <c r="T69" s="1289" t="s">
        <v>42</v>
      </c>
      <c r="U69" s="1280"/>
      <c r="V69" s="1280"/>
      <c r="W69" s="1280"/>
      <c r="X69" s="1280"/>
      <c r="Y69" s="1280"/>
      <c r="Z69" s="1280"/>
      <c r="AA69" s="1280"/>
      <c r="AB69" s="1288" t="s">
        <v>281</v>
      </c>
      <c r="AC69" s="1280"/>
      <c r="AD69" s="1280"/>
      <c r="AE69" s="1280"/>
      <c r="AF69" s="1280"/>
      <c r="AG69" s="1288" t="s">
        <v>282</v>
      </c>
      <c r="AH69" s="1280"/>
      <c r="AI69" s="1280"/>
      <c r="AJ69" s="553" t="s">
        <v>68</v>
      </c>
      <c r="AK69" s="1287" t="s">
        <v>283</v>
      </c>
      <c r="AL69" s="1280"/>
      <c r="AM69" s="1280"/>
      <c r="AN69" s="1280"/>
      <c r="AO69" s="1280"/>
      <c r="AP69" s="1280"/>
      <c r="AQ69" s="554">
        <v>615219400</v>
      </c>
      <c r="AR69" s="554">
        <v>540219400</v>
      </c>
      <c r="AS69" s="554">
        <v>75000000</v>
      </c>
      <c r="AT69" s="555">
        <v>0</v>
      </c>
      <c r="AU69" s="554">
        <v>434134500</v>
      </c>
      <c r="AV69" s="554">
        <v>106084900</v>
      </c>
      <c r="AW69" s="554">
        <v>434134500</v>
      </c>
      <c r="AX69" s="555">
        <v>0</v>
      </c>
      <c r="AY69" s="554">
        <v>434134500</v>
      </c>
      <c r="AZ69" s="555">
        <v>0</v>
      </c>
      <c r="BA69" s="554">
        <v>434134500</v>
      </c>
      <c r="BB69" s="555">
        <v>0</v>
      </c>
      <c r="BC69" s="555">
        <v>0</v>
      </c>
      <c r="BD69" s="544"/>
      <c r="BE69" s="556">
        <f t="shared" si="9"/>
        <v>0.70565801403531814</v>
      </c>
      <c r="BF69" s="556">
        <f t="shared" si="10"/>
        <v>0.70565801403531814</v>
      </c>
    </row>
    <row r="70" spans="1:58" x14ac:dyDescent="0.25">
      <c r="A70" s="552" t="str">
        <f t="shared" si="11"/>
        <v>A105810</v>
      </c>
      <c r="B70" s="1288" t="s">
        <v>17</v>
      </c>
      <c r="C70" s="1280"/>
      <c r="D70" s="1288" t="s">
        <v>287</v>
      </c>
      <c r="E70" s="1280"/>
      <c r="F70" s="1288" t="s">
        <v>288</v>
      </c>
      <c r="G70" s="1280"/>
      <c r="H70" s="1288" t="s">
        <v>292</v>
      </c>
      <c r="I70" s="1280"/>
      <c r="J70" s="1288" t="s">
        <v>302</v>
      </c>
      <c r="K70" s="1280"/>
      <c r="L70" s="1280"/>
      <c r="M70" s="1288"/>
      <c r="N70" s="1280"/>
      <c r="O70" s="1280"/>
      <c r="P70" s="1288"/>
      <c r="Q70" s="1280"/>
      <c r="R70" s="1288"/>
      <c r="S70" s="1280"/>
      <c r="T70" s="1289" t="s">
        <v>43</v>
      </c>
      <c r="U70" s="1280"/>
      <c r="V70" s="1280"/>
      <c r="W70" s="1280"/>
      <c r="X70" s="1280"/>
      <c r="Y70" s="1280"/>
      <c r="Z70" s="1280"/>
      <c r="AA70" s="1280"/>
      <c r="AB70" s="1288" t="s">
        <v>281</v>
      </c>
      <c r="AC70" s="1280"/>
      <c r="AD70" s="1280"/>
      <c r="AE70" s="1280"/>
      <c r="AF70" s="1280"/>
      <c r="AG70" s="1288" t="s">
        <v>282</v>
      </c>
      <c r="AH70" s="1280"/>
      <c r="AI70" s="1280"/>
      <c r="AJ70" s="553" t="s">
        <v>68</v>
      </c>
      <c r="AK70" s="1287" t="s">
        <v>283</v>
      </c>
      <c r="AL70" s="1280"/>
      <c r="AM70" s="1280"/>
      <c r="AN70" s="1280"/>
      <c r="AO70" s="1280"/>
      <c r="AP70" s="1280"/>
      <c r="AQ70" s="554">
        <v>615219400</v>
      </c>
      <c r="AR70" s="554">
        <v>540219400</v>
      </c>
      <c r="AS70" s="554">
        <v>75000000</v>
      </c>
      <c r="AT70" s="555">
        <v>0</v>
      </c>
      <c r="AU70" s="554">
        <v>434134500</v>
      </c>
      <c r="AV70" s="554">
        <v>106084900</v>
      </c>
      <c r="AW70" s="554">
        <v>434134500</v>
      </c>
      <c r="AX70" s="555">
        <v>0</v>
      </c>
      <c r="AY70" s="554">
        <v>434134500</v>
      </c>
      <c r="AZ70" s="555">
        <v>0</v>
      </c>
      <c r="BA70" s="554">
        <v>434134500</v>
      </c>
      <c r="BB70" s="555">
        <v>0</v>
      </c>
      <c r="BC70" s="555">
        <v>0</v>
      </c>
      <c r="BD70" s="544"/>
      <c r="BE70" s="556">
        <f t="shared" si="9"/>
        <v>0.70565801403531814</v>
      </c>
      <c r="BF70" s="556">
        <f t="shared" si="10"/>
        <v>0.70565801403531814</v>
      </c>
    </row>
    <row r="71" spans="1:58" x14ac:dyDescent="0.25">
      <c r="A71" s="552" t="str">
        <f t="shared" si="11"/>
        <v>A105910</v>
      </c>
      <c r="B71" s="1288" t="s">
        <v>17</v>
      </c>
      <c r="C71" s="1280"/>
      <c r="D71" s="1288" t="s">
        <v>287</v>
      </c>
      <c r="E71" s="1280"/>
      <c r="F71" s="1288" t="s">
        <v>288</v>
      </c>
      <c r="G71" s="1280"/>
      <c r="H71" s="1288" t="s">
        <v>292</v>
      </c>
      <c r="I71" s="1280"/>
      <c r="J71" s="1288" t="s">
        <v>296</v>
      </c>
      <c r="K71" s="1280"/>
      <c r="L71" s="1280"/>
      <c r="M71" s="1288"/>
      <c r="N71" s="1280"/>
      <c r="O71" s="1280"/>
      <c r="P71" s="1288"/>
      <c r="Q71" s="1280"/>
      <c r="R71" s="1288"/>
      <c r="S71" s="1280"/>
      <c r="T71" s="1289" t="s">
        <v>44</v>
      </c>
      <c r="U71" s="1280"/>
      <c r="V71" s="1280"/>
      <c r="W71" s="1280"/>
      <c r="X71" s="1280"/>
      <c r="Y71" s="1280"/>
      <c r="Z71" s="1280"/>
      <c r="AA71" s="1280"/>
      <c r="AB71" s="1288" t="s">
        <v>281</v>
      </c>
      <c r="AC71" s="1280"/>
      <c r="AD71" s="1280"/>
      <c r="AE71" s="1280"/>
      <c r="AF71" s="1280"/>
      <c r="AG71" s="1288" t="s">
        <v>282</v>
      </c>
      <c r="AH71" s="1280"/>
      <c r="AI71" s="1280"/>
      <c r="AJ71" s="553" t="s">
        <v>68</v>
      </c>
      <c r="AK71" s="1287" t="s">
        <v>283</v>
      </c>
      <c r="AL71" s="1280"/>
      <c r="AM71" s="1280"/>
      <c r="AN71" s="1280"/>
      <c r="AO71" s="1280"/>
      <c r="AP71" s="1280"/>
      <c r="AQ71" s="554">
        <v>1190395000</v>
      </c>
      <c r="AR71" s="554">
        <v>1040395000</v>
      </c>
      <c r="AS71" s="554">
        <v>150000000</v>
      </c>
      <c r="AT71" s="555">
        <v>0</v>
      </c>
      <c r="AU71" s="554">
        <v>867548300</v>
      </c>
      <c r="AV71" s="554">
        <v>172846700</v>
      </c>
      <c r="AW71" s="554">
        <v>867548300</v>
      </c>
      <c r="AX71" s="555">
        <v>0</v>
      </c>
      <c r="AY71" s="554">
        <v>867548300</v>
      </c>
      <c r="AZ71" s="555">
        <v>0</v>
      </c>
      <c r="BA71" s="554">
        <v>867548300</v>
      </c>
      <c r="BB71" s="555">
        <v>0</v>
      </c>
      <c r="BC71" s="555">
        <v>0</v>
      </c>
      <c r="BD71" s="544"/>
      <c r="BE71" s="556">
        <f t="shared" si="9"/>
        <v>0.72879027549678888</v>
      </c>
      <c r="BF71" s="556">
        <f t="shared" si="10"/>
        <v>0.72879027549678888</v>
      </c>
    </row>
    <row r="72" spans="1:58" s="552" customFormat="1" ht="13.5" x14ac:dyDescent="0.2">
      <c r="A72" s="552" t="str">
        <f t="shared" si="11"/>
        <v>A210</v>
      </c>
      <c r="B72" s="1283" t="s">
        <v>17</v>
      </c>
      <c r="C72" s="1284"/>
      <c r="D72" s="1283" t="s">
        <v>290</v>
      </c>
      <c r="E72" s="1284"/>
      <c r="F72" s="1283"/>
      <c r="G72" s="1284"/>
      <c r="H72" s="1283"/>
      <c r="I72" s="1284"/>
      <c r="J72" s="1283"/>
      <c r="K72" s="1284"/>
      <c r="L72" s="1284"/>
      <c r="M72" s="1283"/>
      <c r="N72" s="1284"/>
      <c r="O72" s="1284"/>
      <c r="P72" s="1283"/>
      <c r="Q72" s="1284"/>
      <c r="R72" s="1283"/>
      <c r="S72" s="1284"/>
      <c r="T72" s="1285" t="s">
        <v>11</v>
      </c>
      <c r="U72" s="1284"/>
      <c r="V72" s="1284"/>
      <c r="W72" s="1284"/>
      <c r="X72" s="1284"/>
      <c r="Y72" s="1284"/>
      <c r="Z72" s="1284"/>
      <c r="AA72" s="1284"/>
      <c r="AB72" s="1283" t="s">
        <v>281</v>
      </c>
      <c r="AC72" s="1284"/>
      <c r="AD72" s="1284"/>
      <c r="AE72" s="1284"/>
      <c r="AF72" s="1284"/>
      <c r="AG72" s="1283" t="s">
        <v>282</v>
      </c>
      <c r="AH72" s="1284"/>
      <c r="AI72" s="1284"/>
      <c r="AJ72" s="547" t="s">
        <v>68</v>
      </c>
      <c r="AK72" s="1286" t="s">
        <v>283</v>
      </c>
      <c r="AL72" s="1284"/>
      <c r="AM72" s="1284"/>
      <c r="AN72" s="1284"/>
      <c r="AO72" s="1284"/>
      <c r="AP72" s="1284"/>
      <c r="AQ72" s="548">
        <v>14440414179</v>
      </c>
      <c r="AR72" s="548">
        <v>12620321112.18</v>
      </c>
      <c r="AS72" s="548">
        <v>1820093066.8199999</v>
      </c>
      <c r="AT72" s="549">
        <v>0</v>
      </c>
      <c r="AU72" s="549">
        <v>10224946859.92</v>
      </c>
      <c r="AV72" s="549">
        <v>2395374252.2600002</v>
      </c>
      <c r="AW72" s="549">
        <v>7010804212.8400002</v>
      </c>
      <c r="AX72" s="549">
        <v>3214142647.0799999</v>
      </c>
      <c r="AY72" s="549">
        <v>6994277121.8400002</v>
      </c>
      <c r="AZ72" s="549">
        <v>16527091</v>
      </c>
      <c r="BA72" s="549">
        <v>6994277121.8400002</v>
      </c>
      <c r="BB72" s="549">
        <v>0</v>
      </c>
      <c r="BC72" s="549">
        <v>2918088</v>
      </c>
      <c r="BD72" s="550"/>
      <c r="BE72" s="551">
        <f t="shared" si="9"/>
        <v>0.70807850337074463</v>
      </c>
      <c r="BF72" s="551">
        <f t="shared" si="10"/>
        <v>0.48549883167724339</v>
      </c>
    </row>
    <row r="73" spans="1:58" s="552" customFormat="1" ht="13.5" x14ac:dyDescent="0.2">
      <c r="A73" s="552" t="str">
        <f t="shared" si="11"/>
        <v>A213</v>
      </c>
      <c r="B73" s="1283" t="s">
        <v>17</v>
      </c>
      <c r="C73" s="1284"/>
      <c r="D73" s="1283" t="s">
        <v>290</v>
      </c>
      <c r="E73" s="1284"/>
      <c r="F73" s="1283"/>
      <c r="G73" s="1284"/>
      <c r="H73" s="1283"/>
      <c r="I73" s="1284"/>
      <c r="J73" s="1283"/>
      <c r="K73" s="1284"/>
      <c r="L73" s="1284"/>
      <c r="M73" s="1283"/>
      <c r="N73" s="1284"/>
      <c r="O73" s="1284"/>
      <c r="P73" s="1283"/>
      <c r="Q73" s="1284"/>
      <c r="R73" s="1283"/>
      <c r="S73" s="1284"/>
      <c r="T73" s="1285" t="s">
        <v>11</v>
      </c>
      <c r="U73" s="1284"/>
      <c r="V73" s="1284"/>
      <c r="W73" s="1284"/>
      <c r="X73" s="1284"/>
      <c r="Y73" s="1284"/>
      <c r="Z73" s="1284"/>
      <c r="AA73" s="1284"/>
      <c r="AB73" s="1283" t="s">
        <v>281</v>
      </c>
      <c r="AC73" s="1284"/>
      <c r="AD73" s="1284"/>
      <c r="AE73" s="1284"/>
      <c r="AF73" s="1284"/>
      <c r="AG73" s="1283" t="s">
        <v>282</v>
      </c>
      <c r="AH73" s="1284"/>
      <c r="AI73" s="1284"/>
      <c r="AJ73" s="547" t="s">
        <v>311</v>
      </c>
      <c r="AK73" s="1286" t="s">
        <v>329</v>
      </c>
      <c r="AL73" s="1284"/>
      <c r="AM73" s="1284"/>
      <c r="AN73" s="1284"/>
      <c r="AO73" s="1284"/>
      <c r="AP73" s="1284"/>
      <c r="AQ73" s="548">
        <v>4021085821</v>
      </c>
      <c r="AR73" s="548">
        <v>3000928641</v>
      </c>
      <c r="AS73" s="548">
        <v>1020157180</v>
      </c>
      <c r="AT73" s="549">
        <v>0</v>
      </c>
      <c r="AU73" s="549">
        <v>979239913.82000005</v>
      </c>
      <c r="AV73" s="549">
        <v>2021688727.1800001</v>
      </c>
      <c r="AW73" s="549">
        <v>104400849</v>
      </c>
      <c r="AX73" s="549">
        <v>874839064.82000005</v>
      </c>
      <c r="AY73" s="549">
        <v>69112134</v>
      </c>
      <c r="AZ73" s="549">
        <v>35288715</v>
      </c>
      <c r="BA73" s="549">
        <v>51725462</v>
      </c>
      <c r="BB73" s="549">
        <v>17386672</v>
      </c>
      <c r="BC73" s="549">
        <v>0</v>
      </c>
      <c r="BD73" s="550"/>
      <c r="BE73" s="551">
        <f t="shared" si="9"/>
        <v>0.2435262407745562</v>
      </c>
      <c r="BF73" s="551">
        <f t="shared" si="10"/>
        <v>2.596334762485538E-2</v>
      </c>
    </row>
    <row r="74" spans="1:58" x14ac:dyDescent="0.25">
      <c r="A74" s="552" t="str">
        <f t="shared" si="11"/>
        <v>A2010</v>
      </c>
      <c r="B74" s="1279" t="s">
        <v>17</v>
      </c>
      <c r="C74" s="1280"/>
      <c r="D74" s="1279" t="s">
        <v>290</v>
      </c>
      <c r="E74" s="1280"/>
      <c r="F74" s="1279" t="s">
        <v>288</v>
      </c>
      <c r="G74" s="1280"/>
      <c r="H74" s="1279"/>
      <c r="I74" s="1280"/>
      <c r="J74" s="1279"/>
      <c r="K74" s="1280"/>
      <c r="L74" s="1280"/>
      <c r="M74" s="1279"/>
      <c r="N74" s="1280"/>
      <c r="O74" s="1280"/>
      <c r="P74" s="1279"/>
      <c r="Q74" s="1280"/>
      <c r="R74" s="1279"/>
      <c r="S74" s="1280"/>
      <c r="T74" s="1282" t="s">
        <v>11</v>
      </c>
      <c r="U74" s="1280"/>
      <c r="V74" s="1280"/>
      <c r="W74" s="1280"/>
      <c r="X74" s="1280"/>
      <c r="Y74" s="1280"/>
      <c r="Z74" s="1280"/>
      <c r="AA74" s="1280"/>
      <c r="AB74" s="1279" t="s">
        <v>281</v>
      </c>
      <c r="AC74" s="1280"/>
      <c r="AD74" s="1280"/>
      <c r="AE74" s="1280"/>
      <c r="AF74" s="1280"/>
      <c r="AG74" s="1279" t="s">
        <v>282</v>
      </c>
      <c r="AH74" s="1280"/>
      <c r="AI74" s="1280"/>
      <c r="AJ74" s="541" t="s">
        <v>68</v>
      </c>
      <c r="AK74" s="1281" t="s">
        <v>283</v>
      </c>
      <c r="AL74" s="1280"/>
      <c r="AM74" s="1280"/>
      <c r="AN74" s="1280"/>
      <c r="AO74" s="1280"/>
      <c r="AP74" s="1280"/>
      <c r="AQ74" s="542">
        <v>14440414179</v>
      </c>
      <c r="AR74" s="542">
        <v>12620321112.18</v>
      </c>
      <c r="AS74" s="542">
        <v>1820093066.8199999</v>
      </c>
      <c r="AT74" s="543">
        <v>0</v>
      </c>
      <c r="AU74" s="542">
        <v>10224946859.92</v>
      </c>
      <c r="AV74" s="542">
        <v>2395374252.2600002</v>
      </c>
      <c r="AW74" s="542">
        <v>7010804212.8400002</v>
      </c>
      <c r="AX74" s="542">
        <v>3214142647.0799999</v>
      </c>
      <c r="AY74" s="542">
        <v>6994277121.8400002</v>
      </c>
      <c r="AZ74" s="542">
        <v>16527091</v>
      </c>
      <c r="BA74" s="542">
        <v>6994277121.8400002</v>
      </c>
      <c r="BB74" s="543">
        <v>0</v>
      </c>
      <c r="BC74" s="542">
        <v>2918088</v>
      </c>
      <c r="BD74" s="544"/>
      <c r="BE74" s="546">
        <f t="shared" si="9"/>
        <v>0.70807850337074463</v>
      </c>
      <c r="BF74" s="546">
        <f t="shared" si="10"/>
        <v>0.48549883167724339</v>
      </c>
    </row>
    <row r="75" spans="1:58" x14ac:dyDescent="0.25">
      <c r="A75" s="552" t="str">
        <f t="shared" si="11"/>
        <v>A2013</v>
      </c>
      <c r="B75" s="1279" t="s">
        <v>17</v>
      </c>
      <c r="C75" s="1280"/>
      <c r="D75" s="1279" t="s">
        <v>290</v>
      </c>
      <c r="E75" s="1280"/>
      <c r="F75" s="1279" t="s">
        <v>288</v>
      </c>
      <c r="G75" s="1280"/>
      <c r="H75" s="1279"/>
      <c r="I75" s="1280"/>
      <c r="J75" s="1279"/>
      <c r="K75" s="1280"/>
      <c r="L75" s="1280"/>
      <c r="M75" s="1279"/>
      <c r="N75" s="1280"/>
      <c r="O75" s="1280"/>
      <c r="P75" s="1279"/>
      <c r="Q75" s="1280"/>
      <c r="R75" s="1279"/>
      <c r="S75" s="1280"/>
      <c r="T75" s="1282" t="s">
        <v>11</v>
      </c>
      <c r="U75" s="1280"/>
      <c r="V75" s="1280"/>
      <c r="W75" s="1280"/>
      <c r="X75" s="1280"/>
      <c r="Y75" s="1280"/>
      <c r="Z75" s="1280"/>
      <c r="AA75" s="1280"/>
      <c r="AB75" s="1279" t="s">
        <v>281</v>
      </c>
      <c r="AC75" s="1280"/>
      <c r="AD75" s="1280"/>
      <c r="AE75" s="1280"/>
      <c r="AF75" s="1280"/>
      <c r="AG75" s="1279" t="s">
        <v>282</v>
      </c>
      <c r="AH75" s="1280"/>
      <c r="AI75" s="1280"/>
      <c r="AJ75" s="541" t="s">
        <v>311</v>
      </c>
      <c r="AK75" s="1281" t="s">
        <v>329</v>
      </c>
      <c r="AL75" s="1280"/>
      <c r="AM75" s="1280"/>
      <c r="AN75" s="1280"/>
      <c r="AO75" s="1280"/>
      <c r="AP75" s="1280"/>
      <c r="AQ75" s="542">
        <v>4021085821</v>
      </c>
      <c r="AR75" s="542">
        <v>3000928641</v>
      </c>
      <c r="AS75" s="542">
        <v>1020157180</v>
      </c>
      <c r="AT75" s="543">
        <v>0</v>
      </c>
      <c r="AU75" s="542">
        <v>979239913.82000005</v>
      </c>
      <c r="AV75" s="542">
        <v>2021688727.1800001</v>
      </c>
      <c r="AW75" s="542">
        <v>104400849</v>
      </c>
      <c r="AX75" s="542">
        <v>874839064.82000005</v>
      </c>
      <c r="AY75" s="542">
        <v>69112134</v>
      </c>
      <c r="AZ75" s="542">
        <v>35288715</v>
      </c>
      <c r="BA75" s="542">
        <v>51725462</v>
      </c>
      <c r="BB75" s="542">
        <v>17386672</v>
      </c>
      <c r="BC75" s="543">
        <v>0</v>
      </c>
      <c r="BD75" s="544"/>
      <c r="BE75" s="546">
        <f t="shared" si="9"/>
        <v>0.2435262407745562</v>
      </c>
      <c r="BF75" s="546">
        <f t="shared" si="10"/>
        <v>2.596334762485538E-2</v>
      </c>
    </row>
    <row r="76" spans="1:58" x14ac:dyDescent="0.25">
      <c r="A76" s="552" t="str">
        <f t="shared" si="11"/>
        <v>A20310</v>
      </c>
      <c r="B76" s="1279" t="s">
        <v>17</v>
      </c>
      <c r="C76" s="1280"/>
      <c r="D76" s="1279" t="s">
        <v>290</v>
      </c>
      <c r="E76" s="1280"/>
      <c r="F76" s="1279" t="s">
        <v>288</v>
      </c>
      <c r="G76" s="1280"/>
      <c r="H76" s="1279" t="s">
        <v>297</v>
      </c>
      <c r="I76" s="1280"/>
      <c r="J76" s="1279"/>
      <c r="K76" s="1280"/>
      <c r="L76" s="1280"/>
      <c r="M76" s="1279"/>
      <c r="N76" s="1280"/>
      <c r="O76" s="1280"/>
      <c r="P76" s="1279"/>
      <c r="Q76" s="1280"/>
      <c r="R76" s="1279"/>
      <c r="S76" s="1280"/>
      <c r="T76" s="1282" t="s">
        <v>209</v>
      </c>
      <c r="U76" s="1280"/>
      <c r="V76" s="1280"/>
      <c r="W76" s="1280"/>
      <c r="X76" s="1280"/>
      <c r="Y76" s="1280"/>
      <c r="Z76" s="1280"/>
      <c r="AA76" s="1280"/>
      <c r="AB76" s="1279" t="s">
        <v>281</v>
      </c>
      <c r="AC76" s="1280"/>
      <c r="AD76" s="1280"/>
      <c r="AE76" s="1280"/>
      <c r="AF76" s="1280"/>
      <c r="AG76" s="1279" t="s">
        <v>282</v>
      </c>
      <c r="AH76" s="1280"/>
      <c r="AI76" s="1280"/>
      <c r="AJ76" s="541" t="s">
        <v>68</v>
      </c>
      <c r="AK76" s="1281" t="s">
        <v>283</v>
      </c>
      <c r="AL76" s="1280"/>
      <c r="AM76" s="1280"/>
      <c r="AN76" s="1280"/>
      <c r="AO76" s="1280"/>
      <c r="AP76" s="1280"/>
      <c r="AQ76" s="542">
        <v>343000000</v>
      </c>
      <c r="AR76" s="542">
        <v>313661563</v>
      </c>
      <c r="AS76" s="542">
        <v>29338437</v>
      </c>
      <c r="AT76" s="543">
        <v>0</v>
      </c>
      <c r="AU76" s="542">
        <v>313661563</v>
      </c>
      <c r="AV76" s="543">
        <v>0</v>
      </c>
      <c r="AW76" s="542">
        <v>313661563</v>
      </c>
      <c r="AX76" s="543">
        <v>0</v>
      </c>
      <c r="AY76" s="542">
        <v>313661563</v>
      </c>
      <c r="AZ76" s="543">
        <v>0</v>
      </c>
      <c r="BA76" s="542">
        <v>313661563</v>
      </c>
      <c r="BB76" s="543">
        <v>0</v>
      </c>
      <c r="BC76" s="543">
        <v>0</v>
      </c>
      <c r="BD76" s="544"/>
      <c r="BE76" s="546">
        <f t="shared" si="9"/>
        <v>0.91446519825072892</v>
      </c>
      <c r="BF76" s="546">
        <f t="shared" si="10"/>
        <v>0.91446519825072892</v>
      </c>
    </row>
    <row r="77" spans="1:58" x14ac:dyDescent="0.25">
      <c r="A77" s="552" t="str">
        <f t="shared" si="11"/>
        <v>A2035010</v>
      </c>
      <c r="B77" s="1279" t="s">
        <v>17</v>
      </c>
      <c r="C77" s="1280"/>
      <c r="D77" s="1279" t="s">
        <v>290</v>
      </c>
      <c r="E77" s="1280"/>
      <c r="F77" s="1279" t="s">
        <v>288</v>
      </c>
      <c r="G77" s="1280"/>
      <c r="H77" s="1279" t="s">
        <v>297</v>
      </c>
      <c r="I77" s="1280"/>
      <c r="J77" s="1279" t="s">
        <v>303</v>
      </c>
      <c r="K77" s="1280"/>
      <c r="L77" s="1280"/>
      <c r="M77" s="1279"/>
      <c r="N77" s="1280"/>
      <c r="O77" s="1280"/>
      <c r="P77" s="1279"/>
      <c r="Q77" s="1280"/>
      <c r="R77" s="1279"/>
      <c r="S77" s="1280"/>
      <c r="T77" s="1282" t="s">
        <v>216</v>
      </c>
      <c r="U77" s="1280"/>
      <c r="V77" s="1280"/>
      <c r="W77" s="1280"/>
      <c r="X77" s="1280"/>
      <c r="Y77" s="1280"/>
      <c r="Z77" s="1280"/>
      <c r="AA77" s="1280"/>
      <c r="AB77" s="1279" t="s">
        <v>281</v>
      </c>
      <c r="AC77" s="1280"/>
      <c r="AD77" s="1280"/>
      <c r="AE77" s="1280"/>
      <c r="AF77" s="1280"/>
      <c r="AG77" s="1279" t="s">
        <v>282</v>
      </c>
      <c r="AH77" s="1280"/>
      <c r="AI77" s="1280"/>
      <c r="AJ77" s="541" t="s">
        <v>68</v>
      </c>
      <c r="AK77" s="1281" t="s">
        <v>283</v>
      </c>
      <c r="AL77" s="1280"/>
      <c r="AM77" s="1280"/>
      <c r="AN77" s="1280"/>
      <c r="AO77" s="1280"/>
      <c r="AP77" s="1280"/>
      <c r="AQ77" s="542">
        <v>341000000</v>
      </c>
      <c r="AR77" s="542">
        <v>313661563</v>
      </c>
      <c r="AS77" s="542">
        <v>27338437</v>
      </c>
      <c r="AT77" s="543">
        <v>0</v>
      </c>
      <c r="AU77" s="542">
        <v>313661563</v>
      </c>
      <c r="AV77" s="543">
        <v>0</v>
      </c>
      <c r="AW77" s="542">
        <v>313661563</v>
      </c>
      <c r="AX77" s="543">
        <v>0</v>
      </c>
      <c r="AY77" s="542">
        <v>313661563</v>
      </c>
      <c r="AZ77" s="543">
        <v>0</v>
      </c>
      <c r="BA77" s="542">
        <v>313661563</v>
      </c>
      <c r="BB77" s="543">
        <v>0</v>
      </c>
      <c r="BC77" s="543">
        <v>0</v>
      </c>
      <c r="BD77" s="544"/>
      <c r="BE77" s="546">
        <f t="shared" si="9"/>
        <v>0.91982863049853369</v>
      </c>
      <c r="BF77" s="546">
        <f t="shared" si="10"/>
        <v>0.91982863049853369</v>
      </c>
    </row>
    <row r="78" spans="1:58" x14ac:dyDescent="0.25">
      <c r="A78" s="552" t="str">
        <f t="shared" si="11"/>
        <v>A20350210</v>
      </c>
      <c r="B78" s="1288" t="s">
        <v>17</v>
      </c>
      <c r="C78" s="1280"/>
      <c r="D78" s="1288" t="s">
        <v>290</v>
      </c>
      <c r="E78" s="1280"/>
      <c r="F78" s="1288" t="s">
        <v>288</v>
      </c>
      <c r="G78" s="1280"/>
      <c r="H78" s="1288" t="s">
        <v>297</v>
      </c>
      <c r="I78" s="1280"/>
      <c r="J78" s="1288" t="s">
        <v>303</v>
      </c>
      <c r="K78" s="1280"/>
      <c r="L78" s="1280"/>
      <c r="M78" s="1288" t="s">
        <v>290</v>
      </c>
      <c r="N78" s="1280"/>
      <c r="O78" s="1280"/>
      <c r="P78" s="1288"/>
      <c r="Q78" s="1280"/>
      <c r="R78" s="1288"/>
      <c r="S78" s="1280"/>
      <c r="T78" s="1289" t="s">
        <v>45</v>
      </c>
      <c r="U78" s="1280"/>
      <c r="V78" s="1280"/>
      <c r="W78" s="1280"/>
      <c r="X78" s="1280"/>
      <c r="Y78" s="1280"/>
      <c r="Z78" s="1280"/>
      <c r="AA78" s="1280"/>
      <c r="AB78" s="1288" t="s">
        <v>281</v>
      </c>
      <c r="AC78" s="1280"/>
      <c r="AD78" s="1280"/>
      <c r="AE78" s="1280"/>
      <c r="AF78" s="1280"/>
      <c r="AG78" s="1288" t="s">
        <v>282</v>
      </c>
      <c r="AH78" s="1280"/>
      <c r="AI78" s="1280"/>
      <c r="AJ78" s="553" t="s">
        <v>68</v>
      </c>
      <c r="AK78" s="1287" t="s">
        <v>283</v>
      </c>
      <c r="AL78" s="1280"/>
      <c r="AM78" s="1280"/>
      <c r="AN78" s="1280"/>
      <c r="AO78" s="1280"/>
      <c r="AP78" s="1280"/>
      <c r="AQ78" s="554">
        <v>6376304</v>
      </c>
      <c r="AR78" s="554">
        <v>6217875</v>
      </c>
      <c r="AS78" s="554">
        <v>158429</v>
      </c>
      <c r="AT78" s="555">
        <v>0</v>
      </c>
      <c r="AU78" s="554">
        <v>6217875</v>
      </c>
      <c r="AV78" s="555">
        <v>0</v>
      </c>
      <c r="AW78" s="554">
        <v>6217875</v>
      </c>
      <c r="AX78" s="555">
        <v>0</v>
      </c>
      <c r="AY78" s="554">
        <v>6217875</v>
      </c>
      <c r="AZ78" s="555">
        <v>0</v>
      </c>
      <c r="BA78" s="554">
        <v>6217875</v>
      </c>
      <c r="BB78" s="555">
        <v>0</v>
      </c>
      <c r="BC78" s="555">
        <v>0</v>
      </c>
      <c r="BD78" s="544"/>
      <c r="BE78" s="556">
        <f t="shared" si="9"/>
        <v>0.97515347448929657</v>
      </c>
      <c r="BF78" s="556">
        <f t="shared" si="10"/>
        <v>0.97515347448929657</v>
      </c>
    </row>
    <row r="79" spans="1:58" x14ac:dyDescent="0.25">
      <c r="A79" s="552" t="str">
        <f t="shared" si="11"/>
        <v>A20350310</v>
      </c>
      <c r="B79" s="1288" t="s">
        <v>17</v>
      </c>
      <c r="C79" s="1280"/>
      <c r="D79" s="1288" t="s">
        <v>290</v>
      </c>
      <c r="E79" s="1280"/>
      <c r="F79" s="1288" t="s">
        <v>288</v>
      </c>
      <c r="G79" s="1280"/>
      <c r="H79" s="1288" t="s">
        <v>297</v>
      </c>
      <c r="I79" s="1280"/>
      <c r="J79" s="1288" t="s">
        <v>303</v>
      </c>
      <c r="K79" s="1280"/>
      <c r="L79" s="1280"/>
      <c r="M79" s="1288" t="s">
        <v>297</v>
      </c>
      <c r="N79" s="1280"/>
      <c r="O79" s="1280"/>
      <c r="P79" s="1288"/>
      <c r="Q79" s="1280"/>
      <c r="R79" s="1288"/>
      <c r="S79" s="1280"/>
      <c r="T79" s="1289" t="s">
        <v>46</v>
      </c>
      <c r="U79" s="1280"/>
      <c r="V79" s="1280"/>
      <c r="W79" s="1280"/>
      <c r="X79" s="1280"/>
      <c r="Y79" s="1280"/>
      <c r="Z79" s="1280"/>
      <c r="AA79" s="1280"/>
      <c r="AB79" s="1288" t="s">
        <v>281</v>
      </c>
      <c r="AC79" s="1280"/>
      <c r="AD79" s="1280"/>
      <c r="AE79" s="1280"/>
      <c r="AF79" s="1280"/>
      <c r="AG79" s="1288" t="s">
        <v>282</v>
      </c>
      <c r="AH79" s="1280"/>
      <c r="AI79" s="1280"/>
      <c r="AJ79" s="553" t="s">
        <v>68</v>
      </c>
      <c r="AK79" s="1287" t="s">
        <v>283</v>
      </c>
      <c r="AL79" s="1280"/>
      <c r="AM79" s="1280"/>
      <c r="AN79" s="1280"/>
      <c r="AO79" s="1280"/>
      <c r="AP79" s="1280"/>
      <c r="AQ79" s="554">
        <v>324023696</v>
      </c>
      <c r="AR79" s="554">
        <v>307443688</v>
      </c>
      <c r="AS79" s="554">
        <v>16580008</v>
      </c>
      <c r="AT79" s="555">
        <v>0</v>
      </c>
      <c r="AU79" s="554">
        <v>307443688</v>
      </c>
      <c r="AV79" s="555">
        <v>0</v>
      </c>
      <c r="AW79" s="554">
        <v>307443688</v>
      </c>
      <c r="AX79" s="555">
        <v>0</v>
      </c>
      <c r="AY79" s="554">
        <v>307443688</v>
      </c>
      <c r="AZ79" s="555">
        <v>0</v>
      </c>
      <c r="BA79" s="554">
        <v>307443688</v>
      </c>
      <c r="BB79" s="555">
        <v>0</v>
      </c>
      <c r="BC79" s="555">
        <v>0</v>
      </c>
      <c r="BD79" s="544"/>
      <c r="BE79" s="556">
        <f t="shared" si="9"/>
        <v>0.94883087809726119</v>
      </c>
      <c r="BF79" s="556">
        <f t="shared" si="10"/>
        <v>0.94883087809726119</v>
      </c>
    </row>
    <row r="80" spans="1:58" x14ac:dyDescent="0.25">
      <c r="A80" s="552" t="str">
        <f t="shared" si="11"/>
        <v>A203501610</v>
      </c>
      <c r="B80" s="1288" t="s">
        <v>17</v>
      </c>
      <c r="C80" s="1280"/>
      <c r="D80" s="1288" t="s">
        <v>290</v>
      </c>
      <c r="E80" s="1280"/>
      <c r="F80" s="1288" t="s">
        <v>288</v>
      </c>
      <c r="G80" s="1280"/>
      <c r="H80" s="1288" t="s">
        <v>297</v>
      </c>
      <c r="I80" s="1280"/>
      <c r="J80" s="1288" t="s">
        <v>303</v>
      </c>
      <c r="K80" s="1280"/>
      <c r="L80" s="1280"/>
      <c r="M80" s="1288" t="s">
        <v>26</v>
      </c>
      <c r="N80" s="1280"/>
      <c r="O80" s="1280"/>
      <c r="P80" s="1288"/>
      <c r="Q80" s="1280"/>
      <c r="R80" s="1288"/>
      <c r="S80" s="1280"/>
      <c r="T80" s="1289" t="s">
        <v>47</v>
      </c>
      <c r="U80" s="1280"/>
      <c r="V80" s="1280"/>
      <c r="W80" s="1280"/>
      <c r="X80" s="1280"/>
      <c r="Y80" s="1280"/>
      <c r="Z80" s="1280"/>
      <c r="AA80" s="1280"/>
      <c r="AB80" s="1288" t="s">
        <v>281</v>
      </c>
      <c r="AC80" s="1280"/>
      <c r="AD80" s="1280"/>
      <c r="AE80" s="1280"/>
      <c r="AF80" s="1280"/>
      <c r="AG80" s="1288" t="s">
        <v>282</v>
      </c>
      <c r="AH80" s="1280"/>
      <c r="AI80" s="1280"/>
      <c r="AJ80" s="553" t="s">
        <v>68</v>
      </c>
      <c r="AK80" s="1287" t="s">
        <v>283</v>
      </c>
      <c r="AL80" s="1280"/>
      <c r="AM80" s="1280"/>
      <c r="AN80" s="1280"/>
      <c r="AO80" s="1280"/>
      <c r="AP80" s="1280"/>
      <c r="AQ80" s="554">
        <v>10000000</v>
      </c>
      <c r="AR80" s="555">
        <v>0</v>
      </c>
      <c r="AS80" s="554">
        <v>10000000</v>
      </c>
      <c r="AT80" s="555">
        <v>0</v>
      </c>
      <c r="AU80" s="555">
        <v>0</v>
      </c>
      <c r="AV80" s="555">
        <v>0</v>
      </c>
      <c r="AW80" s="555">
        <v>0</v>
      </c>
      <c r="AX80" s="555">
        <v>0</v>
      </c>
      <c r="AY80" s="555">
        <v>0</v>
      </c>
      <c r="AZ80" s="555">
        <v>0</v>
      </c>
      <c r="BA80" s="555">
        <v>0</v>
      </c>
      <c r="BB80" s="555">
        <v>0</v>
      </c>
      <c r="BC80" s="555">
        <v>0</v>
      </c>
      <c r="BD80" s="544"/>
      <c r="BE80" s="556">
        <f t="shared" si="9"/>
        <v>0</v>
      </c>
      <c r="BF80" s="556">
        <f t="shared" si="10"/>
        <v>0</v>
      </c>
    </row>
    <row r="81" spans="1:58" x14ac:dyDescent="0.25">
      <c r="A81" s="552" t="str">
        <f t="shared" si="11"/>
        <v>A203509010</v>
      </c>
      <c r="B81" s="1288" t="s">
        <v>17</v>
      </c>
      <c r="C81" s="1280"/>
      <c r="D81" s="1288" t="s">
        <v>290</v>
      </c>
      <c r="E81" s="1280"/>
      <c r="F81" s="1288" t="s">
        <v>288</v>
      </c>
      <c r="G81" s="1280"/>
      <c r="H81" s="1288" t="s">
        <v>297</v>
      </c>
      <c r="I81" s="1280"/>
      <c r="J81" s="1288" t="s">
        <v>303</v>
      </c>
      <c r="K81" s="1280"/>
      <c r="L81" s="1280"/>
      <c r="M81" s="1288" t="s">
        <v>304</v>
      </c>
      <c r="N81" s="1280"/>
      <c r="O81" s="1280"/>
      <c r="P81" s="1288"/>
      <c r="Q81" s="1280"/>
      <c r="R81" s="1288"/>
      <c r="S81" s="1280"/>
      <c r="T81" s="1289" t="s">
        <v>48</v>
      </c>
      <c r="U81" s="1280"/>
      <c r="V81" s="1280"/>
      <c r="W81" s="1280"/>
      <c r="X81" s="1280"/>
      <c r="Y81" s="1280"/>
      <c r="Z81" s="1280"/>
      <c r="AA81" s="1280"/>
      <c r="AB81" s="1288" t="s">
        <v>281</v>
      </c>
      <c r="AC81" s="1280"/>
      <c r="AD81" s="1280"/>
      <c r="AE81" s="1280"/>
      <c r="AF81" s="1280"/>
      <c r="AG81" s="1288" t="s">
        <v>282</v>
      </c>
      <c r="AH81" s="1280"/>
      <c r="AI81" s="1280"/>
      <c r="AJ81" s="553" t="s">
        <v>68</v>
      </c>
      <c r="AK81" s="1287" t="s">
        <v>283</v>
      </c>
      <c r="AL81" s="1280"/>
      <c r="AM81" s="1280"/>
      <c r="AN81" s="1280"/>
      <c r="AO81" s="1280"/>
      <c r="AP81" s="1280"/>
      <c r="AQ81" s="554">
        <v>600000</v>
      </c>
      <c r="AR81" s="555">
        <v>0</v>
      </c>
      <c r="AS81" s="554">
        <v>600000</v>
      </c>
      <c r="AT81" s="555">
        <v>0</v>
      </c>
      <c r="AU81" s="555">
        <v>0</v>
      </c>
      <c r="AV81" s="555">
        <v>0</v>
      </c>
      <c r="AW81" s="555">
        <v>0</v>
      </c>
      <c r="AX81" s="555">
        <v>0</v>
      </c>
      <c r="AY81" s="555">
        <v>0</v>
      </c>
      <c r="AZ81" s="555">
        <v>0</v>
      </c>
      <c r="BA81" s="555">
        <v>0</v>
      </c>
      <c r="BB81" s="555">
        <v>0</v>
      </c>
      <c r="BC81" s="555">
        <v>0</v>
      </c>
      <c r="BD81" s="544"/>
      <c r="BE81" s="556">
        <f t="shared" si="9"/>
        <v>0</v>
      </c>
      <c r="BF81" s="556">
        <f t="shared" si="10"/>
        <v>0</v>
      </c>
    </row>
    <row r="82" spans="1:58" x14ac:dyDescent="0.25">
      <c r="A82" s="552" t="str">
        <f t="shared" si="11"/>
        <v>A2035110</v>
      </c>
      <c r="B82" s="1279" t="s">
        <v>17</v>
      </c>
      <c r="C82" s="1280"/>
      <c r="D82" s="1279" t="s">
        <v>290</v>
      </c>
      <c r="E82" s="1280"/>
      <c r="F82" s="1279" t="s">
        <v>288</v>
      </c>
      <c r="G82" s="1280"/>
      <c r="H82" s="1279" t="s">
        <v>297</v>
      </c>
      <c r="I82" s="1280"/>
      <c r="J82" s="1279" t="s">
        <v>305</v>
      </c>
      <c r="K82" s="1280"/>
      <c r="L82" s="1280"/>
      <c r="M82" s="1279"/>
      <c r="N82" s="1280"/>
      <c r="O82" s="1280"/>
      <c r="P82" s="1279"/>
      <c r="Q82" s="1280"/>
      <c r="R82" s="1279"/>
      <c r="S82" s="1280"/>
      <c r="T82" s="1282" t="s">
        <v>212</v>
      </c>
      <c r="U82" s="1280"/>
      <c r="V82" s="1280"/>
      <c r="W82" s="1280"/>
      <c r="X82" s="1280"/>
      <c r="Y82" s="1280"/>
      <c r="Z82" s="1280"/>
      <c r="AA82" s="1280"/>
      <c r="AB82" s="1279" t="s">
        <v>281</v>
      </c>
      <c r="AC82" s="1280"/>
      <c r="AD82" s="1280"/>
      <c r="AE82" s="1280"/>
      <c r="AF82" s="1280"/>
      <c r="AG82" s="1279" t="s">
        <v>282</v>
      </c>
      <c r="AH82" s="1280"/>
      <c r="AI82" s="1280"/>
      <c r="AJ82" s="541" t="s">
        <v>68</v>
      </c>
      <c r="AK82" s="1281" t="s">
        <v>283</v>
      </c>
      <c r="AL82" s="1280"/>
      <c r="AM82" s="1280"/>
      <c r="AN82" s="1280"/>
      <c r="AO82" s="1280"/>
      <c r="AP82" s="1280"/>
      <c r="AQ82" s="542">
        <v>2000000</v>
      </c>
      <c r="AR82" s="543">
        <v>0</v>
      </c>
      <c r="AS82" s="542">
        <v>2000000</v>
      </c>
      <c r="AT82" s="543">
        <v>0</v>
      </c>
      <c r="AU82" s="543">
        <v>0</v>
      </c>
      <c r="AV82" s="543">
        <v>0</v>
      </c>
      <c r="AW82" s="543">
        <v>0</v>
      </c>
      <c r="AX82" s="543">
        <v>0</v>
      </c>
      <c r="AY82" s="543">
        <v>0</v>
      </c>
      <c r="AZ82" s="543">
        <v>0</v>
      </c>
      <c r="BA82" s="543">
        <v>0</v>
      </c>
      <c r="BB82" s="543">
        <v>0</v>
      </c>
      <c r="BC82" s="543">
        <v>0</v>
      </c>
      <c r="BD82" s="544"/>
      <c r="BE82" s="546">
        <f t="shared" si="9"/>
        <v>0</v>
      </c>
      <c r="BF82" s="546">
        <f t="shared" si="10"/>
        <v>0</v>
      </c>
    </row>
    <row r="83" spans="1:58" x14ac:dyDescent="0.25">
      <c r="A83" s="552" t="str">
        <f t="shared" si="11"/>
        <v>A20351110</v>
      </c>
      <c r="B83" s="1288" t="s">
        <v>17</v>
      </c>
      <c r="C83" s="1280"/>
      <c r="D83" s="1288" t="s">
        <v>290</v>
      </c>
      <c r="E83" s="1280"/>
      <c r="F83" s="1288" t="s">
        <v>288</v>
      </c>
      <c r="G83" s="1280"/>
      <c r="H83" s="1288" t="s">
        <v>297</v>
      </c>
      <c r="I83" s="1280"/>
      <c r="J83" s="1288" t="s">
        <v>305</v>
      </c>
      <c r="K83" s="1280"/>
      <c r="L83" s="1280"/>
      <c r="M83" s="1288" t="s">
        <v>287</v>
      </c>
      <c r="N83" s="1280"/>
      <c r="O83" s="1280"/>
      <c r="P83" s="1288"/>
      <c r="Q83" s="1280"/>
      <c r="R83" s="1288"/>
      <c r="S83" s="1280"/>
      <c r="T83" s="1289" t="s">
        <v>49</v>
      </c>
      <c r="U83" s="1280"/>
      <c r="V83" s="1280"/>
      <c r="W83" s="1280"/>
      <c r="X83" s="1280"/>
      <c r="Y83" s="1280"/>
      <c r="Z83" s="1280"/>
      <c r="AA83" s="1280"/>
      <c r="AB83" s="1288" t="s">
        <v>281</v>
      </c>
      <c r="AC83" s="1280"/>
      <c r="AD83" s="1280"/>
      <c r="AE83" s="1280"/>
      <c r="AF83" s="1280"/>
      <c r="AG83" s="1288" t="s">
        <v>282</v>
      </c>
      <c r="AH83" s="1280"/>
      <c r="AI83" s="1280"/>
      <c r="AJ83" s="553" t="s">
        <v>68</v>
      </c>
      <c r="AK83" s="1287" t="s">
        <v>283</v>
      </c>
      <c r="AL83" s="1280"/>
      <c r="AM83" s="1280"/>
      <c r="AN83" s="1280"/>
      <c r="AO83" s="1280"/>
      <c r="AP83" s="1280"/>
      <c r="AQ83" s="554">
        <v>1000000</v>
      </c>
      <c r="AR83" s="555">
        <v>0</v>
      </c>
      <c r="AS83" s="554">
        <v>1000000</v>
      </c>
      <c r="AT83" s="555">
        <v>0</v>
      </c>
      <c r="AU83" s="555">
        <v>0</v>
      </c>
      <c r="AV83" s="555">
        <v>0</v>
      </c>
      <c r="AW83" s="555">
        <v>0</v>
      </c>
      <c r="AX83" s="555">
        <v>0</v>
      </c>
      <c r="AY83" s="555">
        <v>0</v>
      </c>
      <c r="AZ83" s="555">
        <v>0</v>
      </c>
      <c r="BA83" s="555">
        <v>0</v>
      </c>
      <c r="BB83" s="555">
        <v>0</v>
      </c>
      <c r="BC83" s="555">
        <v>0</v>
      </c>
      <c r="BD83" s="544"/>
      <c r="BE83" s="556">
        <f t="shared" si="9"/>
        <v>0</v>
      </c>
      <c r="BF83" s="556">
        <f t="shared" si="10"/>
        <v>0</v>
      </c>
    </row>
    <row r="84" spans="1:58" x14ac:dyDescent="0.25">
      <c r="A84" s="552" t="str">
        <f t="shared" si="11"/>
        <v>A20351210</v>
      </c>
      <c r="B84" s="1288" t="s">
        <v>17</v>
      </c>
      <c r="C84" s="1280"/>
      <c r="D84" s="1288" t="s">
        <v>290</v>
      </c>
      <c r="E84" s="1280"/>
      <c r="F84" s="1288" t="s">
        <v>288</v>
      </c>
      <c r="G84" s="1280"/>
      <c r="H84" s="1288" t="s">
        <v>297</v>
      </c>
      <c r="I84" s="1280"/>
      <c r="J84" s="1288" t="s">
        <v>305</v>
      </c>
      <c r="K84" s="1280"/>
      <c r="L84" s="1280"/>
      <c r="M84" s="1288" t="s">
        <v>290</v>
      </c>
      <c r="N84" s="1280"/>
      <c r="O84" s="1280"/>
      <c r="P84" s="1288"/>
      <c r="Q84" s="1280"/>
      <c r="R84" s="1288"/>
      <c r="S84" s="1280"/>
      <c r="T84" s="1289" t="s">
        <v>50</v>
      </c>
      <c r="U84" s="1280"/>
      <c r="V84" s="1280"/>
      <c r="W84" s="1280"/>
      <c r="X84" s="1280"/>
      <c r="Y84" s="1280"/>
      <c r="Z84" s="1280"/>
      <c r="AA84" s="1280"/>
      <c r="AB84" s="1288" t="s">
        <v>281</v>
      </c>
      <c r="AC84" s="1280"/>
      <c r="AD84" s="1280"/>
      <c r="AE84" s="1280"/>
      <c r="AF84" s="1280"/>
      <c r="AG84" s="1288" t="s">
        <v>282</v>
      </c>
      <c r="AH84" s="1280"/>
      <c r="AI84" s="1280"/>
      <c r="AJ84" s="553" t="s">
        <v>68</v>
      </c>
      <c r="AK84" s="1287" t="s">
        <v>283</v>
      </c>
      <c r="AL84" s="1280"/>
      <c r="AM84" s="1280"/>
      <c r="AN84" s="1280"/>
      <c r="AO84" s="1280"/>
      <c r="AP84" s="1280"/>
      <c r="AQ84" s="554">
        <v>1000000</v>
      </c>
      <c r="AR84" s="555">
        <v>0</v>
      </c>
      <c r="AS84" s="554">
        <v>1000000</v>
      </c>
      <c r="AT84" s="555">
        <v>0</v>
      </c>
      <c r="AU84" s="555">
        <v>0</v>
      </c>
      <c r="AV84" s="555">
        <v>0</v>
      </c>
      <c r="AW84" s="555">
        <v>0</v>
      </c>
      <c r="AX84" s="555">
        <v>0</v>
      </c>
      <c r="AY84" s="555">
        <v>0</v>
      </c>
      <c r="AZ84" s="555">
        <v>0</v>
      </c>
      <c r="BA84" s="555">
        <v>0</v>
      </c>
      <c r="BB84" s="555">
        <v>0</v>
      </c>
      <c r="BC84" s="555">
        <v>0</v>
      </c>
      <c r="BD84" s="544"/>
      <c r="BE84" s="556">
        <f t="shared" si="9"/>
        <v>0</v>
      </c>
      <c r="BF84" s="556">
        <f t="shared" si="10"/>
        <v>0</v>
      </c>
    </row>
    <row r="85" spans="1:58" s="566" customFormat="1" x14ac:dyDescent="0.25">
      <c r="A85" s="569" t="str">
        <f t="shared" si="11"/>
        <v>A20410</v>
      </c>
      <c r="B85" s="1290" t="s">
        <v>17</v>
      </c>
      <c r="C85" s="1291"/>
      <c r="D85" s="1290" t="s">
        <v>290</v>
      </c>
      <c r="E85" s="1291"/>
      <c r="F85" s="1290" t="s">
        <v>288</v>
      </c>
      <c r="G85" s="1291"/>
      <c r="H85" s="1290" t="s">
        <v>291</v>
      </c>
      <c r="I85" s="1291"/>
      <c r="J85" s="1290"/>
      <c r="K85" s="1291"/>
      <c r="L85" s="1291"/>
      <c r="M85" s="1290"/>
      <c r="N85" s="1291"/>
      <c r="O85" s="1291"/>
      <c r="P85" s="1290"/>
      <c r="Q85" s="1291"/>
      <c r="R85" s="1290"/>
      <c r="S85" s="1291"/>
      <c r="T85" s="1298" t="s">
        <v>214</v>
      </c>
      <c r="U85" s="1291"/>
      <c r="V85" s="1291"/>
      <c r="W85" s="1291"/>
      <c r="X85" s="1291"/>
      <c r="Y85" s="1291"/>
      <c r="Z85" s="1291"/>
      <c r="AA85" s="1291"/>
      <c r="AB85" s="1290" t="s">
        <v>281</v>
      </c>
      <c r="AC85" s="1291"/>
      <c r="AD85" s="1291"/>
      <c r="AE85" s="1291"/>
      <c r="AF85" s="1291"/>
      <c r="AG85" s="1290" t="s">
        <v>282</v>
      </c>
      <c r="AH85" s="1291"/>
      <c r="AI85" s="1291"/>
      <c r="AJ85" s="570" t="s">
        <v>68</v>
      </c>
      <c r="AK85" s="1299" t="s">
        <v>283</v>
      </c>
      <c r="AL85" s="1291"/>
      <c r="AM85" s="1291"/>
      <c r="AN85" s="1291"/>
      <c r="AO85" s="1291"/>
      <c r="AP85" s="1291"/>
      <c r="AQ85" s="571">
        <v>14097414179</v>
      </c>
      <c r="AR85" s="571">
        <v>12306659549.18</v>
      </c>
      <c r="AS85" s="571">
        <v>1790754629.8199999</v>
      </c>
      <c r="AT85" s="572">
        <v>0</v>
      </c>
      <c r="AU85" s="571">
        <v>9911285296.9200001</v>
      </c>
      <c r="AV85" s="571">
        <v>2395374252.2600002</v>
      </c>
      <c r="AW85" s="571">
        <v>6697142649.8400002</v>
      </c>
      <c r="AX85" s="571">
        <v>3214142647.0799999</v>
      </c>
      <c r="AY85" s="571">
        <v>6680615558.8400002</v>
      </c>
      <c r="AZ85" s="571">
        <v>16527091</v>
      </c>
      <c r="BA85" s="571">
        <v>6680615558.8400002</v>
      </c>
      <c r="BB85" s="572">
        <v>0</v>
      </c>
      <c r="BC85" s="571">
        <v>2918088</v>
      </c>
      <c r="BD85" s="573"/>
      <c r="BE85" s="574">
        <f t="shared" si="9"/>
        <v>0.70305696995724198</v>
      </c>
      <c r="BF85" s="574">
        <f t="shared" si="10"/>
        <v>0.47506177833778179</v>
      </c>
    </row>
    <row r="86" spans="1:58" s="566" customFormat="1" x14ac:dyDescent="0.25">
      <c r="A86" s="569" t="str">
        <f t="shared" si="11"/>
        <v>A20413</v>
      </c>
      <c r="B86" s="1296" t="s">
        <v>17</v>
      </c>
      <c r="C86" s="1291"/>
      <c r="D86" s="1296" t="s">
        <v>290</v>
      </c>
      <c r="E86" s="1291"/>
      <c r="F86" s="1296" t="s">
        <v>288</v>
      </c>
      <c r="G86" s="1291"/>
      <c r="H86" s="1296" t="s">
        <v>291</v>
      </c>
      <c r="I86" s="1291"/>
      <c r="J86" s="1296"/>
      <c r="K86" s="1291"/>
      <c r="L86" s="1291"/>
      <c r="M86" s="1296"/>
      <c r="N86" s="1291"/>
      <c r="O86" s="1291"/>
      <c r="P86" s="1296"/>
      <c r="Q86" s="1291"/>
      <c r="R86" s="1296"/>
      <c r="S86" s="1291"/>
      <c r="T86" s="1297" t="s">
        <v>214</v>
      </c>
      <c r="U86" s="1291"/>
      <c r="V86" s="1291"/>
      <c r="W86" s="1291"/>
      <c r="X86" s="1291"/>
      <c r="Y86" s="1291"/>
      <c r="Z86" s="1291"/>
      <c r="AA86" s="1291"/>
      <c r="AB86" s="1296" t="s">
        <v>281</v>
      </c>
      <c r="AC86" s="1291"/>
      <c r="AD86" s="1291"/>
      <c r="AE86" s="1291"/>
      <c r="AF86" s="1291"/>
      <c r="AG86" s="1296" t="s">
        <v>282</v>
      </c>
      <c r="AH86" s="1291"/>
      <c r="AI86" s="1291"/>
      <c r="AJ86" s="646" t="s">
        <v>311</v>
      </c>
      <c r="AK86" s="1292" t="s">
        <v>329</v>
      </c>
      <c r="AL86" s="1291"/>
      <c r="AM86" s="1291"/>
      <c r="AN86" s="1291"/>
      <c r="AO86" s="1291"/>
      <c r="AP86" s="1291"/>
      <c r="AQ86" s="644">
        <v>4021085821</v>
      </c>
      <c r="AR86" s="644">
        <v>3000928641</v>
      </c>
      <c r="AS86" s="644">
        <v>1020157180</v>
      </c>
      <c r="AT86" s="645">
        <v>0</v>
      </c>
      <c r="AU86" s="644">
        <v>979239913.82000005</v>
      </c>
      <c r="AV86" s="644">
        <v>2021688727.1800001</v>
      </c>
      <c r="AW86" s="644">
        <v>104400849</v>
      </c>
      <c r="AX86" s="644">
        <v>874839064.82000005</v>
      </c>
      <c r="AY86" s="644">
        <v>69112134</v>
      </c>
      <c r="AZ86" s="644">
        <v>35288715</v>
      </c>
      <c r="BA86" s="644">
        <v>51725462</v>
      </c>
      <c r="BB86" s="644">
        <v>17386672</v>
      </c>
      <c r="BC86" s="645">
        <v>0</v>
      </c>
      <c r="BD86" s="573"/>
      <c r="BE86" s="647">
        <f t="shared" si="9"/>
        <v>0.2435262407745562</v>
      </c>
      <c r="BF86" s="647">
        <f t="shared" si="10"/>
        <v>2.596334762485538E-2</v>
      </c>
    </row>
    <row r="87" spans="1:58" s="614" customFormat="1" x14ac:dyDescent="0.25">
      <c r="A87" s="608" t="str">
        <f t="shared" si="11"/>
        <v>A204110</v>
      </c>
      <c r="B87" s="1293" t="s">
        <v>17</v>
      </c>
      <c r="C87" s="1294"/>
      <c r="D87" s="1293" t="s">
        <v>290</v>
      </c>
      <c r="E87" s="1294"/>
      <c r="F87" s="1293" t="s">
        <v>288</v>
      </c>
      <c r="G87" s="1294"/>
      <c r="H87" s="1293" t="s">
        <v>291</v>
      </c>
      <c r="I87" s="1294"/>
      <c r="J87" s="1293" t="s">
        <v>287</v>
      </c>
      <c r="K87" s="1294"/>
      <c r="L87" s="1294"/>
      <c r="M87" s="1293"/>
      <c r="N87" s="1294"/>
      <c r="O87" s="1294"/>
      <c r="P87" s="1293"/>
      <c r="Q87" s="1294"/>
      <c r="R87" s="1293"/>
      <c r="S87" s="1294"/>
      <c r="T87" s="1295" t="s">
        <v>217</v>
      </c>
      <c r="U87" s="1294"/>
      <c r="V87" s="1294"/>
      <c r="W87" s="1294"/>
      <c r="X87" s="1294"/>
      <c r="Y87" s="1294"/>
      <c r="Z87" s="1294"/>
      <c r="AA87" s="1294"/>
      <c r="AB87" s="1293" t="s">
        <v>281</v>
      </c>
      <c r="AC87" s="1294"/>
      <c r="AD87" s="1294"/>
      <c r="AE87" s="1294"/>
      <c r="AF87" s="1294"/>
      <c r="AG87" s="1293" t="s">
        <v>282</v>
      </c>
      <c r="AH87" s="1294"/>
      <c r="AI87" s="1294"/>
      <c r="AJ87" s="609" t="s">
        <v>68</v>
      </c>
      <c r="AK87" s="1300" t="s">
        <v>283</v>
      </c>
      <c r="AL87" s="1294"/>
      <c r="AM87" s="1294"/>
      <c r="AN87" s="1294"/>
      <c r="AO87" s="1294"/>
      <c r="AP87" s="1294"/>
      <c r="AQ87" s="610">
        <v>307000000</v>
      </c>
      <c r="AR87" s="610">
        <v>231642609.15000001</v>
      </c>
      <c r="AS87" s="610">
        <v>75357390.849999994</v>
      </c>
      <c r="AT87" s="611">
        <v>0</v>
      </c>
      <c r="AU87" s="610">
        <v>208021013.44999999</v>
      </c>
      <c r="AV87" s="610">
        <v>23621595.699999999</v>
      </c>
      <c r="AW87" s="610">
        <v>208021013.44</v>
      </c>
      <c r="AX87" s="611">
        <v>0.01</v>
      </c>
      <c r="AY87" s="610">
        <v>208021013.44</v>
      </c>
      <c r="AZ87" s="611">
        <v>0</v>
      </c>
      <c r="BA87" s="610">
        <v>208021013.44</v>
      </c>
      <c r="BB87" s="611">
        <v>0</v>
      </c>
      <c r="BC87" s="611">
        <v>0</v>
      </c>
      <c r="BD87" s="612"/>
      <c r="BE87" s="613">
        <f t="shared" si="9"/>
        <v>0.67759287768729637</v>
      </c>
      <c r="BF87" s="613">
        <f t="shared" si="10"/>
        <v>0.67759287765472309</v>
      </c>
    </row>
    <row r="88" spans="1:58" s="614" customFormat="1" x14ac:dyDescent="0.25">
      <c r="A88" s="608" t="str">
        <f t="shared" si="11"/>
        <v>A204113</v>
      </c>
      <c r="B88" s="1293" t="s">
        <v>17</v>
      </c>
      <c r="C88" s="1294"/>
      <c r="D88" s="1293" t="s">
        <v>290</v>
      </c>
      <c r="E88" s="1294"/>
      <c r="F88" s="1293" t="s">
        <v>288</v>
      </c>
      <c r="G88" s="1294"/>
      <c r="H88" s="1293" t="s">
        <v>291</v>
      </c>
      <c r="I88" s="1294"/>
      <c r="J88" s="1293" t="s">
        <v>287</v>
      </c>
      <c r="K88" s="1294"/>
      <c r="L88" s="1294"/>
      <c r="M88" s="1293"/>
      <c r="N88" s="1294"/>
      <c r="O88" s="1294"/>
      <c r="P88" s="1293"/>
      <c r="Q88" s="1294"/>
      <c r="R88" s="1293"/>
      <c r="S88" s="1294"/>
      <c r="T88" s="1295" t="s">
        <v>217</v>
      </c>
      <c r="U88" s="1294"/>
      <c r="V88" s="1294"/>
      <c r="W88" s="1294"/>
      <c r="X88" s="1294"/>
      <c r="Y88" s="1294"/>
      <c r="Z88" s="1294"/>
      <c r="AA88" s="1294"/>
      <c r="AB88" s="1293" t="s">
        <v>281</v>
      </c>
      <c r="AC88" s="1294"/>
      <c r="AD88" s="1294"/>
      <c r="AE88" s="1294"/>
      <c r="AF88" s="1294"/>
      <c r="AG88" s="1293" t="s">
        <v>282</v>
      </c>
      <c r="AH88" s="1294"/>
      <c r="AI88" s="1294"/>
      <c r="AJ88" s="609" t="s">
        <v>311</v>
      </c>
      <c r="AK88" s="1300" t="s">
        <v>329</v>
      </c>
      <c r="AL88" s="1294"/>
      <c r="AM88" s="1294"/>
      <c r="AN88" s="1294"/>
      <c r="AO88" s="1294"/>
      <c r="AP88" s="1294"/>
      <c r="AQ88" s="610">
        <v>986000000</v>
      </c>
      <c r="AR88" s="610">
        <v>959970000</v>
      </c>
      <c r="AS88" s="610">
        <v>26030000</v>
      </c>
      <c r="AT88" s="611">
        <v>0</v>
      </c>
      <c r="AU88" s="610">
        <v>36250000</v>
      </c>
      <c r="AV88" s="610">
        <v>923720000</v>
      </c>
      <c r="AW88" s="611">
        <v>0</v>
      </c>
      <c r="AX88" s="610">
        <v>36250000</v>
      </c>
      <c r="AY88" s="611">
        <v>0</v>
      </c>
      <c r="AZ88" s="611">
        <v>0</v>
      </c>
      <c r="BA88" s="611">
        <v>0</v>
      </c>
      <c r="BB88" s="611">
        <v>0</v>
      </c>
      <c r="BC88" s="611">
        <v>0</v>
      </c>
      <c r="BD88" s="612"/>
      <c r="BE88" s="613">
        <f t="shared" si="9"/>
        <v>3.6764705882352942E-2</v>
      </c>
      <c r="BF88" s="613">
        <f t="shared" si="10"/>
        <v>0</v>
      </c>
    </row>
    <row r="89" spans="1:58" x14ac:dyDescent="0.25">
      <c r="A89" s="552" t="str">
        <f t="shared" si="11"/>
        <v>A2041313</v>
      </c>
      <c r="B89" s="1288" t="s">
        <v>17</v>
      </c>
      <c r="C89" s="1280"/>
      <c r="D89" s="1288" t="s">
        <v>290</v>
      </c>
      <c r="E89" s="1280"/>
      <c r="F89" s="1288" t="s">
        <v>288</v>
      </c>
      <c r="G89" s="1280"/>
      <c r="H89" s="1288" t="s">
        <v>291</v>
      </c>
      <c r="I89" s="1280"/>
      <c r="J89" s="1288" t="s">
        <v>287</v>
      </c>
      <c r="K89" s="1280"/>
      <c r="L89" s="1280"/>
      <c r="M89" s="1288" t="s">
        <v>297</v>
      </c>
      <c r="N89" s="1280"/>
      <c r="O89" s="1280"/>
      <c r="P89" s="1288"/>
      <c r="Q89" s="1280"/>
      <c r="R89" s="1288"/>
      <c r="S89" s="1280"/>
      <c r="T89" s="1289" t="s">
        <v>663</v>
      </c>
      <c r="U89" s="1280"/>
      <c r="V89" s="1280"/>
      <c r="W89" s="1280"/>
      <c r="X89" s="1280"/>
      <c r="Y89" s="1280"/>
      <c r="Z89" s="1280"/>
      <c r="AA89" s="1280"/>
      <c r="AB89" s="1288" t="s">
        <v>281</v>
      </c>
      <c r="AC89" s="1280"/>
      <c r="AD89" s="1280"/>
      <c r="AE89" s="1280"/>
      <c r="AF89" s="1280"/>
      <c r="AG89" s="1288" t="s">
        <v>282</v>
      </c>
      <c r="AH89" s="1280"/>
      <c r="AI89" s="1280"/>
      <c r="AJ89" s="553" t="s">
        <v>311</v>
      </c>
      <c r="AK89" s="1287" t="s">
        <v>329</v>
      </c>
      <c r="AL89" s="1280"/>
      <c r="AM89" s="1280"/>
      <c r="AN89" s="1280"/>
      <c r="AO89" s="1280"/>
      <c r="AP89" s="1280"/>
      <c r="AQ89" s="554">
        <v>6000000</v>
      </c>
      <c r="AR89" s="555">
        <v>0</v>
      </c>
      <c r="AS89" s="554">
        <v>6000000</v>
      </c>
      <c r="AT89" s="555">
        <v>0</v>
      </c>
      <c r="AU89" s="555">
        <v>0</v>
      </c>
      <c r="AV89" s="555">
        <v>0</v>
      </c>
      <c r="AW89" s="555">
        <v>0</v>
      </c>
      <c r="AX89" s="555">
        <v>0</v>
      </c>
      <c r="AY89" s="555">
        <v>0</v>
      </c>
      <c r="AZ89" s="555">
        <v>0</v>
      </c>
      <c r="BA89" s="555">
        <v>0</v>
      </c>
      <c r="BB89" s="555">
        <v>0</v>
      </c>
      <c r="BC89" s="555">
        <v>0</v>
      </c>
      <c r="BD89" s="544"/>
      <c r="BE89" s="556">
        <f t="shared" si="9"/>
        <v>0</v>
      </c>
      <c r="BF89" s="556">
        <f t="shared" si="10"/>
        <v>0</v>
      </c>
    </row>
    <row r="90" spans="1:58" x14ac:dyDescent="0.25">
      <c r="A90" s="552" t="str">
        <f t="shared" si="11"/>
        <v>A2041610</v>
      </c>
      <c r="B90" s="1288" t="s">
        <v>17</v>
      </c>
      <c r="C90" s="1280"/>
      <c r="D90" s="1288" t="s">
        <v>290</v>
      </c>
      <c r="E90" s="1280"/>
      <c r="F90" s="1288" t="s">
        <v>288</v>
      </c>
      <c r="G90" s="1280"/>
      <c r="H90" s="1288" t="s">
        <v>291</v>
      </c>
      <c r="I90" s="1280"/>
      <c r="J90" s="1288" t="s">
        <v>287</v>
      </c>
      <c r="K90" s="1280"/>
      <c r="L90" s="1280"/>
      <c r="M90" s="1288" t="s">
        <v>300</v>
      </c>
      <c r="N90" s="1280"/>
      <c r="O90" s="1280"/>
      <c r="P90" s="1288"/>
      <c r="Q90" s="1280"/>
      <c r="R90" s="1288"/>
      <c r="S90" s="1280"/>
      <c r="T90" s="1289" t="s">
        <v>51</v>
      </c>
      <c r="U90" s="1280"/>
      <c r="V90" s="1280"/>
      <c r="W90" s="1280"/>
      <c r="X90" s="1280"/>
      <c r="Y90" s="1280"/>
      <c r="Z90" s="1280"/>
      <c r="AA90" s="1280"/>
      <c r="AB90" s="1288" t="s">
        <v>281</v>
      </c>
      <c r="AC90" s="1280"/>
      <c r="AD90" s="1280"/>
      <c r="AE90" s="1280"/>
      <c r="AF90" s="1280"/>
      <c r="AG90" s="1288" t="s">
        <v>282</v>
      </c>
      <c r="AH90" s="1280"/>
      <c r="AI90" s="1280"/>
      <c r="AJ90" s="553" t="s">
        <v>68</v>
      </c>
      <c r="AK90" s="1287" t="s">
        <v>283</v>
      </c>
      <c r="AL90" s="1280"/>
      <c r="AM90" s="1280"/>
      <c r="AN90" s="1280"/>
      <c r="AO90" s="1280"/>
      <c r="AP90" s="1280"/>
      <c r="AQ90" s="554">
        <v>75000000</v>
      </c>
      <c r="AR90" s="554">
        <v>400000</v>
      </c>
      <c r="AS90" s="554">
        <v>74600000</v>
      </c>
      <c r="AT90" s="555">
        <v>0</v>
      </c>
      <c r="AU90" s="554">
        <v>400000</v>
      </c>
      <c r="AV90" s="555">
        <v>0</v>
      </c>
      <c r="AW90" s="554">
        <v>400000</v>
      </c>
      <c r="AX90" s="555">
        <v>0</v>
      </c>
      <c r="AY90" s="554">
        <v>400000</v>
      </c>
      <c r="AZ90" s="555">
        <v>0</v>
      </c>
      <c r="BA90" s="554">
        <v>400000</v>
      </c>
      <c r="BB90" s="555">
        <v>0</v>
      </c>
      <c r="BC90" s="555">
        <v>0</v>
      </c>
      <c r="BD90" s="544"/>
      <c r="BE90" s="556">
        <f t="shared" si="9"/>
        <v>5.3333333333333332E-3</v>
      </c>
      <c r="BF90" s="556">
        <f t="shared" si="10"/>
        <v>5.3333333333333332E-3</v>
      </c>
    </row>
    <row r="91" spans="1:58" x14ac:dyDescent="0.25">
      <c r="A91" s="552" t="str">
        <f t="shared" si="11"/>
        <v>A2041613</v>
      </c>
      <c r="B91" s="1288" t="s">
        <v>17</v>
      </c>
      <c r="C91" s="1280"/>
      <c r="D91" s="1288" t="s">
        <v>290</v>
      </c>
      <c r="E91" s="1280"/>
      <c r="F91" s="1288" t="s">
        <v>288</v>
      </c>
      <c r="G91" s="1280"/>
      <c r="H91" s="1288" t="s">
        <v>291</v>
      </c>
      <c r="I91" s="1280"/>
      <c r="J91" s="1288" t="s">
        <v>287</v>
      </c>
      <c r="K91" s="1280"/>
      <c r="L91" s="1280"/>
      <c r="M91" s="1288" t="s">
        <v>300</v>
      </c>
      <c r="N91" s="1280"/>
      <c r="O91" s="1280"/>
      <c r="P91" s="1288"/>
      <c r="Q91" s="1280"/>
      <c r="R91" s="1288"/>
      <c r="S91" s="1280"/>
      <c r="T91" s="1289" t="s">
        <v>51</v>
      </c>
      <c r="U91" s="1280"/>
      <c r="V91" s="1280"/>
      <c r="W91" s="1280"/>
      <c r="X91" s="1280"/>
      <c r="Y91" s="1280"/>
      <c r="Z91" s="1280"/>
      <c r="AA91" s="1280"/>
      <c r="AB91" s="1288" t="s">
        <v>281</v>
      </c>
      <c r="AC91" s="1280"/>
      <c r="AD91" s="1280"/>
      <c r="AE91" s="1280"/>
      <c r="AF91" s="1280"/>
      <c r="AG91" s="1288" t="s">
        <v>282</v>
      </c>
      <c r="AH91" s="1280"/>
      <c r="AI91" s="1280"/>
      <c r="AJ91" s="553" t="s">
        <v>311</v>
      </c>
      <c r="AK91" s="1287" t="s">
        <v>329</v>
      </c>
      <c r="AL91" s="1280"/>
      <c r="AM91" s="1280"/>
      <c r="AN91" s="1280"/>
      <c r="AO91" s="1280"/>
      <c r="AP91" s="1280"/>
      <c r="AQ91" s="554">
        <v>500000000</v>
      </c>
      <c r="AR91" s="554">
        <v>482320000</v>
      </c>
      <c r="AS91" s="554">
        <v>17680000</v>
      </c>
      <c r="AT91" s="555">
        <v>0</v>
      </c>
      <c r="AU91" s="555">
        <v>0</v>
      </c>
      <c r="AV91" s="554">
        <v>482320000</v>
      </c>
      <c r="AW91" s="555">
        <v>0</v>
      </c>
      <c r="AX91" s="555">
        <v>0</v>
      </c>
      <c r="AY91" s="555">
        <v>0</v>
      </c>
      <c r="AZ91" s="555">
        <v>0</v>
      </c>
      <c r="BA91" s="555">
        <v>0</v>
      </c>
      <c r="BB91" s="555">
        <v>0</v>
      </c>
      <c r="BC91" s="555">
        <v>0</v>
      </c>
      <c r="BD91" s="544"/>
      <c r="BE91" s="556">
        <f t="shared" si="9"/>
        <v>0</v>
      </c>
      <c r="BF91" s="556">
        <f t="shared" si="10"/>
        <v>0</v>
      </c>
    </row>
    <row r="92" spans="1:58" x14ac:dyDescent="0.25">
      <c r="A92" s="552" t="str">
        <f t="shared" si="11"/>
        <v>A2041810</v>
      </c>
      <c r="B92" s="1288" t="s">
        <v>17</v>
      </c>
      <c r="C92" s="1280"/>
      <c r="D92" s="1288" t="s">
        <v>290</v>
      </c>
      <c r="E92" s="1280"/>
      <c r="F92" s="1288" t="s">
        <v>288</v>
      </c>
      <c r="G92" s="1280"/>
      <c r="H92" s="1288" t="s">
        <v>291</v>
      </c>
      <c r="I92" s="1280"/>
      <c r="J92" s="1288" t="s">
        <v>287</v>
      </c>
      <c r="K92" s="1280"/>
      <c r="L92" s="1280"/>
      <c r="M92" s="1288" t="s">
        <v>302</v>
      </c>
      <c r="N92" s="1280"/>
      <c r="O92" s="1280"/>
      <c r="P92" s="1288"/>
      <c r="Q92" s="1280"/>
      <c r="R92" s="1288"/>
      <c r="S92" s="1280"/>
      <c r="T92" s="1289" t="s">
        <v>52</v>
      </c>
      <c r="U92" s="1280"/>
      <c r="V92" s="1280"/>
      <c r="W92" s="1280"/>
      <c r="X92" s="1280"/>
      <c r="Y92" s="1280"/>
      <c r="Z92" s="1280"/>
      <c r="AA92" s="1280"/>
      <c r="AB92" s="1288" t="s">
        <v>281</v>
      </c>
      <c r="AC92" s="1280"/>
      <c r="AD92" s="1280"/>
      <c r="AE92" s="1280"/>
      <c r="AF92" s="1280"/>
      <c r="AG92" s="1288" t="s">
        <v>282</v>
      </c>
      <c r="AH92" s="1280"/>
      <c r="AI92" s="1280"/>
      <c r="AJ92" s="553" t="s">
        <v>68</v>
      </c>
      <c r="AK92" s="1287" t="s">
        <v>283</v>
      </c>
      <c r="AL92" s="1280"/>
      <c r="AM92" s="1280"/>
      <c r="AN92" s="1280"/>
      <c r="AO92" s="1280"/>
      <c r="AP92" s="1280"/>
      <c r="AQ92" s="554">
        <v>232000000</v>
      </c>
      <c r="AR92" s="554">
        <v>231242609.15000001</v>
      </c>
      <c r="AS92" s="554">
        <v>757390.85</v>
      </c>
      <c r="AT92" s="555">
        <v>0</v>
      </c>
      <c r="AU92" s="554">
        <v>207621013.44999999</v>
      </c>
      <c r="AV92" s="554">
        <v>23621595.699999999</v>
      </c>
      <c r="AW92" s="554">
        <v>207621013.44</v>
      </c>
      <c r="AX92" s="555">
        <v>0.01</v>
      </c>
      <c r="AY92" s="554">
        <v>207621013.44</v>
      </c>
      <c r="AZ92" s="555">
        <v>0</v>
      </c>
      <c r="BA92" s="554">
        <v>207621013.44</v>
      </c>
      <c r="BB92" s="555">
        <v>0</v>
      </c>
      <c r="BC92" s="555">
        <v>0</v>
      </c>
      <c r="BD92" s="544"/>
      <c r="BE92" s="556">
        <f t="shared" si="9"/>
        <v>0.89491816142241376</v>
      </c>
      <c r="BF92" s="556">
        <f t="shared" si="10"/>
        <v>0.89491816137931035</v>
      </c>
    </row>
    <row r="93" spans="1:58" x14ac:dyDescent="0.25">
      <c r="A93" s="552" t="str">
        <f t="shared" si="11"/>
        <v>A2041813</v>
      </c>
      <c r="B93" s="1288" t="s">
        <v>17</v>
      </c>
      <c r="C93" s="1280"/>
      <c r="D93" s="1288" t="s">
        <v>290</v>
      </c>
      <c r="E93" s="1280"/>
      <c r="F93" s="1288" t="s">
        <v>288</v>
      </c>
      <c r="G93" s="1280"/>
      <c r="H93" s="1288" t="s">
        <v>291</v>
      </c>
      <c r="I93" s="1280"/>
      <c r="J93" s="1288" t="s">
        <v>287</v>
      </c>
      <c r="K93" s="1280"/>
      <c r="L93" s="1280"/>
      <c r="M93" s="1288" t="s">
        <v>302</v>
      </c>
      <c r="N93" s="1280"/>
      <c r="O93" s="1280"/>
      <c r="P93" s="1288"/>
      <c r="Q93" s="1280"/>
      <c r="R93" s="1288"/>
      <c r="S93" s="1280"/>
      <c r="T93" s="1289" t="s">
        <v>52</v>
      </c>
      <c r="U93" s="1280"/>
      <c r="V93" s="1280"/>
      <c r="W93" s="1280"/>
      <c r="X93" s="1280"/>
      <c r="Y93" s="1280"/>
      <c r="Z93" s="1280"/>
      <c r="AA93" s="1280"/>
      <c r="AB93" s="1288" t="s">
        <v>281</v>
      </c>
      <c r="AC93" s="1280"/>
      <c r="AD93" s="1280"/>
      <c r="AE93" s="1280"/>
      <c r="AF93" s="1280"/>
      <c r="AG93" s="1288" t="s">
        <v>282</v>
      </c>
      <c r="AH93" s="1280"/>
      <c r="AI93" s="1280"/>
      <c r="AJ93" s="553" t="s">
        <v>311</v>
      </c>
      <c r="AK93" s="1287" t="s">
        <v>329</v>
      </c>
      <c r="AL93" s="1280"/>
      <c r="AM93" s="1280"/>
      <c r="AN93" s="1280"/>
      <c r="AO93" s="1280"/>
      <c r="AP93" s="1280"/>
      <c r="AQ93" s="554">
        <v>480000000</v>
      </c>
      <c r="AR93" s="554">
        <v>477650000</v>
      </c>
      <c r="AS93" s="554">
        <v>2350000</v>
      </c>
      <c r="AT93" s="555">
        <v>0</v>
      </c>
      <c r="AU93" s="554">
        <v>36250000</v>
      </c>
      <c r="AV93" s="554">
        <v>441400000</v>
      </c>
      <c r="AW93" s="555">
        <v>0</v>
      </c>
      <c r="AX93" s="554">
        <v>36250000</v>
      </c>
      <c r="AY93" s="555">
        <v>0</v>
      </c>
      <c r="AZ93" s="555">
        <v>0</v>
      </c>
      <c r="BA93" s="555">
        <v>0</v>
      </c>
      <c r="BB93" s="555">
        <v>0</v>
      </c>
      <c r="BC93" s="555">
        <v>0</v>
      </c>
      <c r="BD93" s="544"/>
      <c r="BE93" s="556">
        <f t="shared" si="9"/>
        <v>7.5520833333333329E-2</v>
      </c>
      <c r="BF93" s="556">
        <f t="shared" si="10"/>
        <v>0</v>
      </c>
    </row>
    <row r="94" spans="1:58" s="614" customFormat="1" x14ac:dyDescent="0.25">
      <c r="A94" s="608" t="str">
        <f t="shared" si="11"/>
        <v>A204210</v>
      </c>
      <c r="B94" s="1293" t="s">
        <v>17</v>
      </c>
      <c r="C94" s="1294"/>
      <c r="D94" s="1293" t="s">
        <v>290</v>
      </c>
      <c r="E94" s="1294"/>
      <c r="F94" s="1293" t="s">
        <v>288</v>
      </c>
      <c r="G94" s="1294"/>
      <c r="H94" s="1293" t="s">
        <v>291</v>
      </c>
      <c r="I94" s="1294"/>
      <c r="J94" s="1293" t="s">
        <v>290</v>
      </c>
      <c r="K94" s="1294"/>
      <c r="L94" s="1294"/>
      <c r="M94" s="1293"/>
      <c r="N94" s="1294"/>
      <c r="O94" s="1294"/>
      <c r="P94" s="1293"/>
      <c r="Q94" s="1294"/>
      <c r="R94" s="1293"/>
      <c r="S94" s="1294"/>
      <c r="T94" s="1295" t="s">
        <v>219</v>
      </c>
      <c r="U94" s="1294"/>
      <c r="V94" s="1294"/>
      <c r="W94" s="1294"/>
      <c r="X94" s="1294"/>
      <c r="Y94" s="1294"/>
      <c r="Z94" s="1294"/>
      <c r="AA94" s="1294"/>
      <c r="AB94" s="1293" t="s">
        <v>281</v>
      </c>
      <c r="AC94" s="1294"/>
      <c r="AD94" s="1294"/>
      <c r="AE94" s="1294"/>
      <c r="AF94" s="1294"/>
      <c r="AG94" s="1293" t="s">
        <v>282</v>
      </c>
      <c r="AH94" s="1294"/>
      <c r="AI94" s="1294"/>
      <c r="AJ94" s="609" t="s">
        <v>68</v>
      </c>
      <c r="AK94" s="1300" t="s">
        <v>283</v>
      </c>
      <c r="AL94" s="1294"/>
      <c r="AM94" s="1294"/>
      <c r="AN94" s="1294"/>
      <c r="AO94" s="1294"/>
      <c r="AP94" s="1294"/>
      <c r="AQ94" s="610">
        <v>127000000</v>
      </c>
      <c r="AR94" s="610">
        <v>95821990</v>
      </c>
      <c r="AS94" s="610">
        <v>31178010</v>
      </c>
      <c r="AT94" s="611">
        <v>0</v>
      </c>
      <c r="AU94" s="610">
        <v>3174350</v>
      </c>
      <c r="AV94" s="610">
        <v>92647640</v>
      </c>
      <c r="AW94" s="610">
        <v>2000000</v>
      </c>
      <c r="AX94" s="610">
        <v>1174350</v>
      </c>
      <c r="AY94" s="610">
        <v>2000000</v>
      </c>
      <c r="AZ94" s="611">
        <v>0</v>
      </c>
      <c r="BA94" s="610">
        <v>2000000</v>
      </c>
      <c r="BB94" s="611">
        <v>0</v>
      </c>
      <c r="BC94" s="611">
        <v>0</v>
      </c>
      <c r="BD94" s="612"/>
      <c r="BE94" s="613">
        <f t="shared" ref="BE94:BE157" si="12">+AU94/AQ94</f>
        <v>2.499488188976378E-2</v>
      </c>
      <c r="BF94" s="613">
        <f t="shared" ref="BF94:BF157" si="13">+AW94/AQ94</f>
        <v>1.5748031496062992E-2</v>
      </c>
    </row>
    <row r="95" spans="1:58" x14ac:dyDescent="0.25">
      <c r="A95" s="552" t="str">
        <f t="shared" si="11"/>
        <v>A2042110</v>
      </c>
      <c r="B95" s="1288" t="s">
        <v>17</v>
      </c>
      <c r="C95" s="1280"/>
      <c r="D95" s="1288" t="s">
        <v>290</v>
      </c>
      <c r="E95" s="1280"/>
      <c r="F95" s="1288" t="s">
        <v>288</v>
      </c>
      <c r="G95" s="1280"/>
      <c r="H95" s="1288" t="s">
        <v>291</v>
      </c>
      <c r="I95" s="1280"/>
      <c r="J95" s="1288" t="s">
        <v>290</v>
      </c>
      <c r="K95" s="1280"/>
      <c r="L95" s="1280"/>
      <c r="M95" s="1288" t="s">
        <v>287</v>
      </c>
      <c r="N95" s="1280"/>
      <c r="O95" s="1280"/>
      <c r="P95" s="1288"/>
      <c r="Q95" s="1280"/>
      <c r="R95" s="1288"/>
      <c r="S95" s="1280"/>
      <c r="T95" s="1289" t="s">
        <v>53</v>
      </c>
      <c r="U95" s="1280"/>
      <c r="V95" s="1280"/>
      <c r="W95" s="1280"/>
      <c r="X95" s="1280"/>
      <c r="Y95" s="1280"/>
      <c r="Z95" s="1280"/>
      <c r="AA95" s="1280"/>
      <c r="AB95" s="1288" t="s">
        <v>281</v>
      </c>
      <c r="AC95" s="1280"/>
      <c r="AD95" s="1280"/>
      <c r="AE95" s="1280"/>
      <c r="AF95" s="1280"/>
      <c r="AG95" s="1288" t="s">
        <v>282</v>
      </c>
      <c r="AH95" s="1280"/>
      <c r="AI95" s="1280"/>
      <c r="AJ95" s="553" t="s">
        <v>68</v>
      </c>
      <c r="AK95" s="1287" t="s">
        <v>283</v>
      </c>
      <c r="AL95" s="1280"/>
      <c r="AM95" s="1280"/>
      <c r="AN95" s="1280"/>
      <c r="AO95" s="1280"/>
      <c r="AP95" s="1280"/>
      <c r="AQ95" s="554">
        <v>57000000</v>
      </c>
      <c r="AR95" s="554">
        <v>26371990</v>
      </c>
      <c r="AS95" s="554">
        <v>30628010</v>
      </c>
      <c r="AT95" s="555">
        <v>0</v>
      </c>
      <c r="AU95" s="554">
        <v>1000000</v>
      </c>
      <c r="AV95" s="554">
        <v>25371990</v>
      </c>
      <c r="AW95" s="554">
        <v>1000000</v>
      </c>
      <c r="AX95" s="555">
        <v>0</v>
      </c>
      <c r="AY95" s="554">
        <v>1000000</v>
      </c>
      <c r="AZ95" s="555">
        <v>0</v>
      </c>
      <c r="BA95" s="554">
        <v>1000000</v>
      </c>
      <c r="BB95" s="555">
        <v>0</v>
      </c>
      <c r="BC95" s="555">
        <v>0</v>
      </c>
      <c r="BD95" s="544"/>
      <c r="BE95" s="556">
        <f t="shared" si="12"/>
        <v>1.7543859649122806E-2</v>
      </c>
      <c r="BF95" s="556">
        <f t="shared" si="13"/>
        <v>1.7543859649122806E-2</v>
      </c>
    </row>
    <row r="96" spans="1:58" x14ac:dyDescent="0.25">
      <c r="A96" s="552" t="str">
        <f t="shared" si="11"/>
        <v>A2042210</v>
      </c>
      <c r="B96" s="1288" t="s">
        <v>17</v>
      </c>
      <c r="C96" s="1280"/>
      <c r="D96" s="1288" t="s">
        <v>290</v>
      </c>
      <c r="E96" s="1280"/>
      <c r="F96" s="1288" t="s">
        <v>288</v>
      </c>
      <c r="G96" s="1280"/>
      <c r="H96" s="1288" t="s">
        <v>291</v>
      </c>
      <c r="I96" s="1280"/>
      <c r="J96" s="1288" t="s">
        <v>290</v>
      </c>
      <c r="K96" s="1280"/>
      <c r="L96" s="1280"/>
      <c r="M96" s="1288" t="s">
        <v>290</v>
      </c>
      <c r="N96" s="1280"/>
      <c r="O96" s="1280"/>
      <c r="P96" s="1288"/>
      <c r="Q96" s="1280"/>
      <c r="R96" s="1288"/>
      <c r="S96" s="1280"/>
      <c r="T96" s="1289" t="s">
        <v>54</v>
      </c>
      <c r="U96" s="1280"/>
      <c r="V96" s="1280"/>
      <c r="W96" s="1280"/>
      <c r="X96" s="1280"/>
      <c r="Y96" s="1280"/>
      <c r="Z96" s="1280"/>
      <c r="AA96" s="1280"/>
      <c r="AB96" s="1288" t="s">
        <v>281</v>
      </c>
      <c r="AC96" s="1280"/>
      <c r="AD96" s="1280"/>
      <c r="AE96" s="1280"/>
      <c r="AF96" s="1280"/>
      <c r="AG96" s="1288" t="s">
        <v>282</v>
      </c>
      <c r="AH96" s="1280"/>
      <c r="AI96" s="1280"/>
      <c r="AJ96" s="553" t="s">
        <v>68</v>
      </c>
      <c r="AK96" s="1287" t="s">
        <v>283</v>
      </c>
      <c r="AL96" s="1280"/>
      <c r="AM96" s="1280"/>
      <c r="AN96" s="1280"/>
      <c r="AO96" s="1280"/>
      <c r="AP96" s="1280"/>
      <c r="AQ96" s="554">
        <v>70000000</v>
      </c>
      <c r="AR96" s="554">
        <v>69450000</v>
      </c>
      <c r="AS96" s="554">
        <v>550000</v>
      </c>
      <c r="AT96" s="555">
        <v>0</v>
      </c>
      <c r="AU96" s="554">
        <v>2174350</v>
      </c>
      <c r="AV96" s="554">
        <v>67275650</v>
      </c>
      <c r="AW96" s="554">
        <v>1000000</v>
      </c>
      <c r="AX96" s="554">
        <v>1174350</v>
      </c>
      <c r="AY96" s="554">
        <v>1000000</v>
      </c>
      <c r="AZ96" s="555">
        <v>0</v>
      </c>
      <c r="BA96" s="554">
        <v>1000000</v>
      </c>
      <c r="BB96" s="555">
        <v>0</v>
      </c>
      <c r="BC96" s="555">
        <v>0</v>
      </c>
      <c r="BD96" s="544"/>
      <c r="BE96" s="556">
        <f t="shared" si="12"/>
        <v>3.1062142857142858E-2</v>
      </c>
      <c r="BF96" s="556">
        <f t="shared" si="13"/>
        <v>1.4285714285714285E-2</v>
      </c>
    </row>
    <row r="97" spans="1:58" s="614" customFormat="1" x14ac:dyDescent="0.25">
      <c r="A97" s="608" t="str">
        <f t="shared" si="11"/>
        <v>A204410</v>
      </c>
      <c r="B97" s="1293" t="s">
        <v>17</v>
      </c>
      <c r="C97" s="1294"/>
      <c r="D97" s="1293" t="s">
        <v>290</v>
      </c>
      <c r="E97" s="1294"/>
      <c r="F97" s="1293" t="s">
        <v>288</v>
      </c>
      <c r="G97" s="1294"/>
      <c r="H97" s="1293" t="s">
        <v>291</v>
      </c>
      <c r="I97" s="1294"/>
      <c r="J97" s="1293" t="s">
        <v>291</v>
      </c>
      <c r="K97" s="1294"/>
      <c r="L97" s="1294"/>
      <c r="M97" s="1293"/>
      <c r="N97" s="1294"/>
      <c r="O97" s="1294"/>
      <c r="P97" s="1293"/>
      <c r="Q97" s="1294"/>
      <c r="R97" s="1293"/>
      <c r="S97" s="1294"/>
      <c r="T97" s="1295" t="s">
        <v>221</v>
      </c>
      <c r="U97" s="1294"/>
      <c r="V97" s="1294"/>
      <c r="W97" s="1294"/>
      <c r="X97" s="1294"/>
      <c r="Y97" s="1294"/>
      <c r="Z97" s="1294"/>
      <c r="AA97" s="1294"/>
      <c r="AB97" s="1293" t="s">
        <v>281</v>
      </c>
      <c r="AC97" s="1294"/>
      <c r="AD97" s="1294"/>
      <c r="AE97" s="1294"/>
      <c r="AF97" s="1294"/>
      <c r="AG97" s="1293" t="s">
        <v>282</v>
      </c>
      <c r="AH97" s="1294"/>
      <c r="AI97" s="1294"/>
      <c r="AJ97" s="609" t="s">
        <v>68</v>
      </c>
      <c r="AK97" s="1300" t="s">
        <v>283</v>
      </c>
      <c r="AL97" s="1294"/>
      <c r="AM97" s="1294"/>
      <c r="AN97" s="1294"/>
      <c r="AO97" s="1294"/>
      <c r="AP97" s="1294"/>
      <c r="AQ97" s="610">
        <v>286723166</v>
      </c>
      <c r="AR97" s="610">
        <v>254606061</v>
      </c>
      <c r="AS97" s="610">
        <v>32117105</v>
      </c>
      <c r="AT97" s="611">
        <v>0</v>
      </c>
      <c r="AU97" s="610">
        <v>206313946</v>
      </c>
      <c r="AV97" s="610">
        <v>48292115</v>
      </c>
      <c r="AW97" s="610">
        <v>136242107</v>
      </c>
      <c r="AX97" s="610">
        <v>70071839</v>
      </c>
      <c r="AY97" s="610">
        <v>136242107</v>
      </c>
      <c r="AZ97" s="611">
        <v>0</v>
      </c>
      <c r="BA97" s="610">
        <v>136242107</v>
      </c>
      <c r="BB97" s="611">
        <v>0</v>
      </c>
      <c r="BC97" s="611">
        <v>0</v>
      </c>
      <c r="BD97" s="612"/>
      <c r="BE97" s="613">
        <f t="shared" si="12"/>
        <v>0.7195579934409625</v>
      </c>
      <c r="BF97" s="613">
        <f t="shared" si="13"/>
        <v>0.47516951246276345</v>
      </c>
    </row>
    <row r="98" spans="1:58" s="614" customFormat="1" x14ac:dyDescent="0.25">
      <c r="A98" s="608" t="str">
        <f t="shared" si="11"/>
        <v>A204413</v>
      </c>
      <c r="B98" s="1293" t="s">
        <v>17</v>
      </c>
      <c r="C98" s="1294"/>
      <c r="D98" s="1293" t="s">
        <v>290</v>
      </c>
      <c r="E98" s="1294"/>
      <c r="F98" s="1293" t="s">
        <v>288</v>
      </c>
      <c r="G98" s="1294"/>
      <c r="H98" s="1293" t="s">
        <v>291</v>
      </c>
      <c r="I98" s="1294"/>
      <c r="J98" s="1293" t="s">
        <v>291</v>
      </c>
      <c r="K98" s="1294"/>
      <c r="L98" s="1294"/>
      <c r="M98" s="1293"/>
      <c r="N98" s="1294"/>
      <c r="O98" s="1294"/>
      <c r="P98" s="1293"/>
      <c r="Q98" s="1294"/>
      <c r="R98" s="1293"/>
      <c r="S98" s="1294"/>
      <c r="T98" s="1295" t="s">
        <v>221</v>
      </c>
      <c r="U98" s="1294"/>
      <c r="V98" s="1294"/>
      <c r="W98" s="1294"/>
      <c r="X98" s="1294"/>
      <c r="Y98" s="1294"/>
      <c r="Z98" s="1294"/>
      <c r="AA98" s="1294"/>
      <c r="AB98" s="1293" t="s">
        <v>281</v>
      </c>
      <c r="AC98" s="1294"/>
      <c r="AD98" s="1294"/>
      <c r="AE98" s="1294"/>
      <c r="AF98" s="1294"/>
      <c r="AG98" s="1293" t="s">
        <v>282</v>
      </c>
      <c r="AH98" s="1294"/>
      <c r="AI98" s="1294"/>
      <c r="AJ98" s="609" t="s">
        <v>311</v>
      </c>
      <c r="AK98" s="1300" t="s">
        <v>329</v>
      </c>
      <c r="AL98" s="1294"/>
      <c r="AM98" s="1294"/>
      <c r="AN98" s="1294"/>
      <c r="AO98" s="1294"/>
      <c r="AP98" s="1294"/>
      <c r="AQ98" s="610">
        <v>1175000000</v>
      </c>
      <c r="AR98" s="610">
        <v>644950000</v>
      </c>
      <c r="AS98" s="610">
        <v>530050000</v>
      </c>
      <c r="AT98" s="611">
        <v>0</v>
      </c>
      <c r="AU98" s="610">
        <v>439001611.81999999</v>
      </c>
      <c r="AV98" s="610">
        <v>205948388.18000001</v>
      </c>
      <c r="AW98" s="610">
        <v>2571590</v>
      </c>
      <c r="AX98" s="610">
        <v>436430021.81999999</v>
      </c>
      <c r="AY98" s="610">
        <v>2571590</v>
      </c>
      <c r="AZ98" s="611">
        <v>0</v>
      </c>
      <c r="BA98" s="610">
        <v>2571590</v>
      </c>
      <c r="BB98" s="611">
        <v>0</v>
      </c>
      <c r="BC98" s="611">
        <v>0</v>
      </c>
      <c r="BD98" s="612"/>
      <c r="BE98" s="613">
        <f t="shared" si="12"/>
        <v>0.37361839303829786</v>
      </c>
      <c r="BF98" s="613">
        <f t="shared" si="13"/>
        <v>2.1885872340425532E-3</v>
      </c>
    </row>
    <row r="99" spans="1:58" x14ac:dyDescent="0.25">
      <c r="A99" s="552" t="str">
        <f t="shared" ref="A99:A162" si="14">+B99&amp;D99&amp;F99&amp;H99&amp;J99&amp;M99&amp;P99&amp;R99&amp;AJ99</f>
        <v>A2044110</v>
      </c>
      <c r="B99" s="1288" t="s">
        <v>17</v>
      </c>
      <c r="C99" s="1280"/>
      <c r="D99" s="1288" t="s">
        <v>290</v>
      </c>
      <c r="E99" s="1280"/>
      <c r="F99" s="1288" t="s">
        <v>288</v>
      </c>
      <c r="G99" s="1280"/>
      <c r="H99" s="1288" t="s">
        <v>291</v>
      </c>
      <c r="I99" s="1280"/>
      <c r="J99" s="1288" t="s">
        <v>291</v>
      </c>
      <c r="K99" s="1280"/>
      <c r="L99" s="1280"/>
      <c r="M99" s="1288" t="s">
        <v>287</v>
      </c>
      <c r="N99" s="1280"/>
      <c r="O99" s="1280"/>
      <c r="P99" s="1288"/>
      <c r="Q99" s="1280"/>
      <c r="R99" s="1288"/>
      <c r="S99" s="1280"/>
      <c r="T99" s="1289" t="s">
        <v>55</v>
      </c>
      <c r="U99" s="1280"/>
      <c r="V99" s="1280"/>
      <c r="W99" s="1280"/>
      <c r="X99" s="1280"/>
      <c r="Y99" s="1280"/>
      <c r="Z99" s="1280"/>
      <c r="AA99" s="1280"/>
      <c r="AB99" s="1288" t="s">
        <v>281</v>
      </c>
      <c r="AC99" s="1280"/>
      <c r="AD99" s="1280"/>
      <c r="AE99" s="1280"/>
      <c r="AF99" s="1280"/>
      <c r="AG99" s="1288" t="s">
        <v>282</v>
      </c>
      <c r="AH99" s="1280"/>
      <c r="AI99" s="1280"/>
      <c r="AJ99" s="553" t="s">
        <v>68</v>
      </c>
      <c r="AK99" s="1287" t="s">
        <v>283</v>
      </c>
      <c r="AL99" s="1280"/>
      <c r="AM99" s="1280"/>
      <c r="AN99" s="1280"/>
      <c r="AO99" s="1280"/>
      <c r="AP99" s="1280"/>
      <c r="AQ99" s="554">
        <v>196000000</v>
      </c>
      <c r="AR99" s="554">
        <v>193950000</v>
      </c>
      <c r="AS99" s="554">
        <v>2050000</v>
      </c>
      <c r="AT99" s="555">
        <v>0</v>
      </c>
      <c r="AU99" s="554">
        <v>160150000</v>
      </c>
      <c r="AV99" s="554">
        <v>33800000</v>
      </c>
      <c r="AW99" s="554">
        <v>90078161</v>
      </c>
      <c r="AX99" s="554">
        <v>70071839</v>
      </c>
      <c r="AY99" s="554">
        <v>90078161</v>
      </c>
      <c r="AZ99" s="555">
        <v>0</v>
      </c>
      <c r="BA99" s="554">
        <v>90078161</v>
      </c>
      <c r="BB99" s="555">
        <v>0</v>
      </c>
      <c r="BC99" s="555">
        <v>0</v>
      </c>
      <c r="BD99" s="544"/>
      <c r="BE99" s="556">
        <f t="shared" si="12"/>
        <v>0.81709183673469388</v>
      </c>
      <c r="BF99" s="556">
        <f t="shared" si="13"/>
        <v>0.45958245408163267</v>
      </c>
    </row>
    <row r="100" spans="1:58" x14ac:dyDescent="0.25">
      <c r="A100" s="552" t="str">
        <f t="shared" si="14"/>
        <v>A2044113</v>
      </c>
      <c r="B100" s="1288" t="s">
        <v>17</v>
      </c>
      <c r="C100" s="1280"/>
      <c r="D100" s="1288" t="s">
        <v>290</v>
      </c>
      <c r="E100" s="1280"/>
      <c r="F100" s="1288" t="s">
        <v>288</v>
      </c>
      <c r="G100" s="1280"/>
      <c r="H100" s="1288" t="s">
        <v>291</v>
      </c>
      <c r="I100" s="1280"/>
      <c r="J100" s="1288" t="s">
        <v>291</v>
      </c>
      <c r="K100" s="1280"/>
      <c r="L100" s="1280"/>
      <c r="M100" s="1288" t="s">
        <v>287</v>
      </c>
      <c r="N100" s="1280"/>
      <c r="O100" s="1280"/>
      <c r="P100" s="1288"/>
      <c r="Q100" s="1280"/>
      <c r="R100" s="1288"/>
      <c r="S100" s="1280"/>
      <c r="T100" s="1289" t="s">
        <v>55</v>
      </c>
      <c r="U100" s="1280"/>
      <c r="V100" s="1280"/>
      <c r="W100" s="1280"/>
      <c r="X100" s="1280"/>
      <c r="Y100" s="1280"/>
      <c r="Z100" s="1280"/>
      <c r="AA100" s="1280"/>
      <c r="AB100" s="1288" t="s">
        <v>281</v>
      </c>
      <c r="AC100" s="1280"/>
      <c r="AD100" s="1280"/>
      <c r="AE100" s="1280"/>
      <c r="AF100" s="1280"/>
      <c r="AG100" s="1288" t="s">
        <v>282</v>
      </c>
      <c r="AH100" s="1280"/>
      <c r="AI100" s="1280"/>
      <c r="AJ100" s="553" t="s">
        <v>311</v>
      </c>
      <c r="AK100" s="1287" t="s">
        <v>329</v>
      </c>
      <c r="AL100" s="1280"/>
      <c r="AM100" s="1280"/>
      <c r="AN100" s="1280"/>
      <c r="AO100" s="1280"/>
      <c r="AP100" s="1280"/>
      <c r="AQ100" s="554">
        <v>200000000</v>
      </c>
      <c r="AR100" s="554">
        <v>94750000</v>
      </c>
      <c r="AS100" s="554">
        <v>105250000</v>
      </c>
      <c r="AT100" s="555">
        <v>0</v>
      </c>
      <c r="AU100" s="554">
        <v>5500000</v>
      </c>
      <c r="AV100" s="554">
        <v>89250000</v>
      </c>
      <c r="AW100" s="555">
        <v>0</v>
      </c>
      <c r="AX100" s="554">
        <v>5500000</v>
      </c>
      <c r="AY100" s="555">
        <v>0</v>
      </c>
      <c r="AZ100" s="555">
        <v>0</v>
      </c>
      <c r="BA100" s="555">
        <v>0</v>
      </c>
      <c r="BB100" s="555">
        <v>0</v>
      </c>
      <c r="BC100" s="555">
        <v>0</v>
      </c>
      <c r="BD100" s="544"/>
      <c r="BE100" s="556">
        <f t="shared" si="12"/>
        <v>2.75E-2</v>
      </c>
      <c r="BF100" s="556">
        <f t="shared" si="13"/>
        <v>0</v>
      </c>
    </row>
    <row r="101" spans="1:58" x14ac:dyDescent="0.25">
      <c r="A101" s="552" t="str">
        <f t="shared" si="14"/>
        <v>A2044610</v>
      </c>
      <c r="B101" s="1288" t="s">
        <v>17</v>
      </c>
      <c r="C101" s="1280"/>
      <c r="D101" s="1288" t="s">
        <v>290</v>
      </c>
      <c r="E101" s="1280"/>
      <c r="F101" s="1288" t="s">
        <v>288</v>
      </c>
      <c r="G101" s="1280"/>
      <c r="H101" s="1288" t="s">
        <v>291</v>
      </c>
      <c r="I101" s="1280"/>
      <c r="J101" s="1288" t="s">
        <v>291</v>
      </c>
      <c r="K101" s="1280"/>
      <c r="L101" s="1280"/>
      <c r="M101" s="1288" t="s">
        <v>300</v>
      </c>
      <c r="N101" s="1280"/>
      <c r="O101" s="1280"/>
      <c r="P101" s="1288"/>
      <c r="Q101" s="1280"/>
      <c r="R101" s="1288"/>
      <c r="S101" s="1280"/>
      <c r="T101" s="1289" t="s">
        <v>56</v>
      </c>
      <c r="U101" s="1280"/>
      <c r="V101" s="1280"/>
      <c r="W101" s="1280"/>
      <c r="X101" s="1280"/>
      <c r="Y101" s="1280"/>
      <c r="Z101" s="1280"/>
      <c r="AA101" s="1280"/>
      <c r="AB101" s="1288" t="s">
        <v>281</v>
      </c>
      <c r="AC101" s="1280"/>
      <c r="AD101" s="1280"/>
      <c r="AE101" s="1280"/>
      <c r="AF101" s="1280"/>
      <c r="AG101" s="1288" t="s">
        <v>282</v>
      </c>
      <c r="AH101" s="1280"/>
      <c r="AI101" s="1280"/>
      <c r="AJ101" s="553" t="s">
        <v>68</v>
      </c>
      <c r="AK101" s="1287" t="s">
        <v>283</v>
      </c>
      <c r="AL101" s="1280"/>
      <c r="AM101" s="1280"/>
      <c r="AN101" s="1280"/>
      <c r="AO101" s="1280"/>
      <c r="AP101" s="1280"/>
      <c r="AQ101" s="554">
        <v>20000000</v>
      </c>
      <c r="AR101" s="554">
        <v>452200</v>
      </c>
      <c r="AS101" s="554">
        <v>19547800</v>
      </c>
      <c r="AT101" s="555">
        <v>0</v>
      </c>
      <c r="AU101" s="555">
        <v>0</v>
      </c>
      <c r="AV101" s="554">
        <v>452200</v>
      </c>
      <c r="AW101" s="555">
        <v>0</v>
      </c>
      <c r="AX101" s="555">
        <v>0</v>
      </c>
      <c r="AY101" s="555">
        <v>0</v>
      </c>
      <c r="AZ101" s="555">
        <v>0</v>
      </c>
      <c r="BA101" s="555">
        <v>0</v>
      </c>
      <c r="BB101" s="555">
        <v>0</v>
      </c>
      <c r="BC101" s="555">
        <v>0</v>
      </c>
      <c r="BD101" s="544"/>
      <c r="BE101" s="556">
        <f t="shared" si="12"/>
        <v>0</v>
      </c>
      <c r="BF101" s="556">
        <f t="shared" si="13"/>
        <v>0</v>
      </c>
    </row>
    <row r="102" spans="1:58" x14ac:dyDescent="0.25">
      <c r="A102" s="552" t="str">
        <f t="shared" si="14"/>
        <v>A2044613</v>
      </c>
      <c r="B102" s="1288" t="s">
        <v>17</v>
      </c>
      <c r="C102" s="1280"/>
      <c r="D102" s="1288" t="s">
        <v>290</v>
      </c>
      <c r="E102" s="1280"/>
      <c r="F102" s="1288" t="s">
        <v>288</v>
      </c>
      <c r="G102" s="1280"/>
      <c r="H102" s="1288" t="s">
        <v>291</v>
      </c>
      <c r="I102" s="1280"/>
      <c r="J102" s="1288" t="s">
        <v>291</v>
      </c>
      <c r="K102" s="1280"/>
      <c r="L102" s="1280"/>
      <c r="M102" s="1288" t="s">
        <v>300</v>
      </c>
      <c r="N102" s="1280"/>
      <c r="O102" s="1280"/>
      <c r="P102" s="1288"/>
      <c r="Q102" s="1280"/>
      <c r="R102" s="1288"/>
      <c r="S102" s="1280"/>
      <c r="T102" s="1289" t="s">
        <v>56</v>
      </c>
      <c r="U102" s="1280"/>
      <c r="V102" s="1280"/>
      <c r="W102" s="1280"/>
      <c r="X102" s="1280"/>
      <c r="Y102" s="1280"/>
      <c r="Z102" s="1280"/>
      <c r="AA102" s="1280"/>
      <c r="AB102" s="1288" t="s">
        <v>281</v>
      </c>
      <c r="AC102" s="1280"/>
      <c r="AD102" s="1280"/>
      <c r="AE102" s="1280"/>
      <c r="AF102" s="1280"/>
      <c r="AG102" s="1288" t="s">
        <v>282</v>
      </c>
      <c r="AH102" s="1280"/>
      <c r="AI102" s="1280"/>
      <c r="AJ102" s="553" t="s">
        <v>311</v>
      </c>
      <c r="AK102" s="1287" t="s">
        <v>329</v>
      </c>
      <c r="AL102" s="1280"/>
      <c r="AM102" s="1280"/>
      <c r="AN102" s="1280"/>
      <c r="AO102" s="1280"/>
      <c r="AP102" s="1280"/>
      <c r="AQ102" s="554">
        <v>80000000</v>
      </c>
      <c r="AR102" s="555">
        <v>0</v>
      </c>
      <c r="AS102" s="554">
        <v>80000000</v>
      </c>
      <c r="AT102" s="555">
        <v>0</v>
      </c>
      <c r="AU102" s="555">
        <v>0</v>
      </c>
      <c r="AV102" s="555">
        <v>0</v>
      </c>
      <c r="AW102" s="555">
        <v>0</v>
      </c>
      <c r="AX102" s="555">
        <v>0</v>
      </c>
      <c r="AY102" s="555">
        <v>0</v>
      </c>
      <c r="AZ102" s="555">
        <v>0</v>
      </c>
      <c r="BA102" s="555">
        <v>0</v>
      </c>
      <c r="BB102" s="555">
        <v>0</v>
      </c>
      <c r="BC102" s="555">
        <v>0</v>
      </c>
      <c r="BD102" s="544"/>
      <c r="BE102" s="556">
        <f t="shared" si="12"/>
        <v>0</v>
      </c>
      <c r="BF102" s="556">
        <f t="shared" si="13"/>
        <v>0</v>
      </c>
    </row>
    <row r="103" spans="1:58" x14ac:dyDescent="0.25">
      <c r="A103" s="552" t="str">
        <f t="shared" si="14"/>
        <v>A2044910</v>
      </c>
      <c r="B103" s="1288" t="s">
        <v>17</v>
      </c>
      <c r="C103" s="1280"/>
      <c r="D103" s="1288" t="s">
        <v>290</v>
      </c>
      <c r="E103" s="1280"/>
      <c r="F103" s="1288" t="s">
        <v>288</v>
      </c>
      <c r="G103" s="1280"/>
      <c r="H103" s="1288" t="s">
        <v>291</v>
      </c>
      <c r="I103" s="1280"/>
      <c r="J103" s="1288" t="s">
        <v>291</v>
      </c>
      <c r="K103" s="1280"/>
      <c r="L103" s="1280"/>
      <c r="M103" s="1288" t="s">
        <v>296</v>
      </c>
      <c r="N103" s="1280"/>
      <c r="O103" s="1280"/>
      <c r="P103" s="1288"/>
      <c r="Q103" s="1280"/>
      <c r="R103" s="1288"/>
      <c r="S103" s="1280"/>
      <c r="T103" s="1289" t="s">
        <v>57</v>
      </c>
      <c r="U103" s="1280"/>
      <c r="V103" s="1280"/>
      <c r="W103" s="1280"/>
      <c r="X103" s="1280"/>
      <c r="Y103" s="1280"/>
      <c r="Z103" s="1280"/>
      <c r="AA103" s="1280"/>
      <c r="AB103" s="1288" t="s">
        <v>281</v>
      </c>
      <c r="AC103" s="1280"/>
      <c r="AD103" s="1280"/>
      <c r="AE103" s="1280"/>
      <c r="AF103" s="1280"/>
      <c r="AG103" s="1288" t="s">
        <v>282</v>
      </c>
      <c r="AH103" s="1280"/>
      <c r="AI103" s="1280"/>
      <c r="AJ103" s="553" t="s">
        <v>68</v>
      </c>
      <c r="AK103" s="1287" t="s">
        <v>283</v>
      </c>
      <c r="AL103" s="1280"/>
      <c r="AM103" s="1280"/>
      <c r="AN103" s="1280"/>
      <c r="AO103" s="1280"/>
      <c r="AP103" s="1280"/>
      <c r="AQ103" s="554">
        <v>10000000</v>
      </c>
      <c r="AR103" s="554">
        <v>6732400</v>
      </c>
      <c r="AS103" s="554">
        <v>3267600</v>
      </c>
      <c r="AT103" s="555">
        <v>0</v>
      </c>
      <c r="AU103" s="554">
        <v>4762508</v>
      </c>
      <c r="AV103" s="554">
        <v>1969892</v>
      </c>
      <c r="AW103" s="554">
        <v>4762508</v>
      </c>
      <c r="AX103" s="555">
        <v>0</v>
      </c>
      <c r="AY103" s="554">
        <v>4762508</v>
      </c>
      <c r="AZ103" s="555">
        <v>0</v>
      </c>
      <c r="BA103" s="554">
        <v>4762508</v>
      </c>
      <c r="BB103" s="555">
        <v>0</v>
      </c>
      <c r="BC103" s="555">
        <v>0</v>
      </c>
      <c r="BD103" s="544"/>
      <c r="BE103" s="556">
        <f t="shared" si="12"/>
        <v>0.47625079999999997</v>
      </c>
      <c r="BF103" s="556">
        <f t="shared" si="13"/>
        <v>0.47625079999999997</v>
      </c>
    </row>
    <row r="104" spans="1:58" x14ac:dyDescent="0.25">
      <c r="A104" s="552" t="str">
        <f t="shared" si="14"/>
        <v>A2044913</v>
      </c>
      <c r="B104" s="1288" t="s">
        <v>17</v>
      </c>
      <c r="C104" s="1280"/>
      <c r="D104" s="1288" t="s">
        <v>290</v>
      </c>
      <c r="E104" s="1280"/>
      <c r="F104" s="1288" t="s">
        <v>288</v>
      </c>
      <c r="G104" s="1280"/>
      <c r="H104" s="1288" t="s">
        <v>291</v>
      </c>
      <c r="I104" s="1280"/>
      <c r="J104" s="1288" t="s">
        <v>291</v>
      </c>
      <c r="K104" s="1280"/>
      <c r="L104" s="1280"/>
      <c r="M104" s="1288" t="s">
        <v>296</v>
      </c>
      <c r="N104" s="1280"/>
      <c r="O104" s="1280"/>
      <c r="P104" s="1288"/>
      <c r="Q104" s="1280"/>
      <c r="R104" s="1288"/>
      <c r="S104" s="1280"/>
      <c r="T104" s="1289" t="s">
        <v>57</v>
      </c>
      <c r="U104" s="1280"/>
      <c r="V104" s="1280"/>
      <c r="W104" s="1280"/>
      <c r="X104" s="1280"/>
      <c r="Y104" s="1280"/>
      <c r="Z104" s="1280"/>
      <c r="AA104" s="1280"/>
      <c r="AB104" s="1288" t="s">
        <v>281</v>
      </c>
      <c r="AC104" s="1280"/>
      <c r="AD104" s="1280"/>
      <c r="AE104" s="1280"/>
      <c r="AF104" s="1280"/>
      <c r="AG104" s="1288" t="s">
        <v>282</v>
      </c>
      <c r="AH104" s="1280"/>
      <c r="AI104" s="1280"/>
      <c r="AJ104" s="553" t="s">
        <v>311</v>
      </c>
      <c r="AK104" s="1287" t="s">
        <v>329</v>
      </c>
      <c r="AL104" s="1280"/>
      <c r="AM104" s="1280"/>
      <c r="AN104" s="1280"/>
      <c r="AO104" s="1280"/>
      <c r="AP104" s="1280"/>
      <c r="AQ104" s="554">
        <v>20000000</v>
      </c>
      <c r="AR104" s="554">
        <v>200000</v>
      </c>
      <c r="AS104" s="554">
        <v>19800000</v>
      </c>
      <c r="AT104" s="555">
        <v>0</v>
      </c>
      <c r="AU104" s="555">
        <v>0</v>
      </c>
      <c r="AV104" s="554">
        <v>200000</v>
      </c>
      <c r="AW104" s="555">
        <v>0</v>
      </c>
      <c r="AX104" s="555">
        <v>0</v>
      </c>
      <c r="AY104" s="555">
        <v>0</v>
      </c>
      <c r="AZ104" s="555">
        <v>0</v>
      </c>
      <c r="BA104" s="555">
        <v>0</v>
      </c>
      <c r="BB104" s="555">
        <v>0</v>
      </c>
      <c r="BC104" s="555">
        <v>0</v>
      </c>
      <c r="BD104" s="544"/>
      <c r="BE104" s="556">
        <f t="shared" si="12"/>
        <v>0</v>
      </c>
      <c r="BF104" s="556">
        <f t="shared" si="13"/>
        <v>0</v>
      </c>
    </row>
    <row r="105" spans="1:58" x14ac:dyDescent="0.25">
      <c r="A105" s="552" t="str">
        <f t="shared" si="14"/>
        <v>A20441510</v>
      </c>
      <c r="B105" s="1288" t="s">
        <v>17</v>
      </c>
      <c r="C105" s="1280"/>
      <c r="D105" s="1288" t="s">
        <v>290</v>
      </c>
      <c r="E105" s="1280"/>
      <c r="F105" s="1288" t="s">
        <v>288</v>
      </c>
      <c r="G105" s="1280"/>
      <c r="H105" s="1288" t="s">
        <v>291</v>
      </c>
      <c r="I105" s="1280"/>
      <c r="J105" s="1288" t="s">
        <v>291</v>
      </c>
      <c r="K105" s="1280"/>
      <c r="L105" s="1280"/>
      <c r="M105" s="1288" t="s">
        <v>294</v>
      </c>
      <c r="N105" s="1280"/>
      <c r="O105" s="1280"/>
      <c r="P105" s="1288"/>
      <c r="Q105" s="1280"/>
      <c r="R105" s="1288"/>
      <c r="S105" s="1280"/>
      <c r="T105" s="1289" t="s">
        <v>58</v>
      </c>
      <c r="U105" s="1280"/>
      <c r="V105" s="1280"/>
      <c r="W105" s="1280"/>
      <c r="X105" s="1280"/>
      <c r="Y105" s="1280"/>
      <c r="Z105" s="1280"/>
      <c r="AA105" s="1280"/>
      <c r="AB105" s="1288" t="s">
        <v>281</v>
      </c>
      <c r="AC105" s="1280"/>
      <c r="AD105" s="1280"/>
      <c r="AE105" s="1280"/>
      <c r="AF105" s="1280"/>
      <c r="AG105" s="1288" t="s">
        <v>282</v>
      </c>
      <c r="AH105" s="1280"/>
      <c r="AI105" s="1280"/>
      <c r="AJ105" s="553" t="s">
        <v>68</v>
      </c>
      <c r="AK105" s="1287" t="s">
        <v>283</v>
      </c>
      <c r="AL105" s="1280"/>
      <c r="AM105" s="1280"/>
      <c r="AN105" s="1280"/>
      <c r="AO105" s="1280"/>
      <c r="AP105" s="1280"/>
      <c r="AQ105" s="554">
        <v>6600000</v>
      </c>
      <c r="AR105" s="554">
        <v>5673760</v>
      </c>
      <c r="AS105" s="554">
        <v>926240</v>
      </c>
      <c r="AT105" s="555">
        <v>0</v>
      </c>
      <c r="AU105" s="554">
        <v>5673760</v>
      </c>
      <c r="AV105" s="555">
        <v>0</v>
      </c>
      <c r="AW105" s="554">
        <v>5673760</v>
      </c>
      <c r="AX105" s="555">
        <v>0</v>
      </c>
      <c r="AY105" s="554">
        <v>5673760</v>
      </c>
      <c r="AZ105" s="555">
        <v>0</v>
      </c>
      <c r="BA105" s="554">
        <v>5673760</v>
      </c>
      <c r="BB105" s="555">
        <v>0</v>
      </c>
      <c r="BC105" s="555">
        <v>0</v>
      </c>
      <c r="BD105" s="544"/>
      <c r="BE105" s="556">
        <f t="shared" si="12"/>
        <v>0.85966060606060601</v>
      </c>
      <c r="BF105" s="556">
        <f t="shared" si="13"/>
        <v>0.85966060606060601</v>
      </c>
    </row>
    <row r="106" spans="1:58" x14ac:dyDescent="0.25">
      <c r="A106" s="552" t="str">
        <f t="shared" si="14"/>
        <v>A20441513</v>
      </c>
      <c r="B106" s="1288" t="s">
        <v>17</v>
      </c>
      <c r="C106" s="1280"/>
      <c r="D106" s="1288" t="s">
        <v>290</v>
      </c>
      <c r="E106" s="1280"/>
      <c r="F106" s="1288" t="s">
        <v>288</v>
      </c>
      <c r="G106" s="1280"/>
      <c r="H106" s="1288" t="s">
        <v>291</v>
      </c>
      <c r="I106" s="1280"/>
      <c r="J106" s="1288" t="s">
        <v>291</v>
      </c>
      <c r="K106" s="1280"/>
      <c r="L106" s="1280"/>
      <c r="M106" s="1288" t="s">
        <v>294</v>
      </c>
      <c r="N106" s="1280"/>
      <c r="O106" s="1280"/>
      <c r="P106" s="1288"/>
      <c r="Q106" s="1280"/>
      <c r="R106" s="1288"/>
      <c r="S106" s="1280"/>
      <c r="T106" s="1289" t="s">
        <v>58</v>
      </c>
      <c r="U106" s="1280"/>
      <c r="V106" s="1280"/>
      <c r="W106" s="1280"/>
      <c r="X106" s="1280"/>
      <c r="Y106" s="1280"/>
      <c r="Z106" s="1280"/>
      <c r="AA106" s="1280"/>
      <c r="AB106" s="1288" t="s">
        <v>281</v>
      </c>
      <c r="AC106" s="1280"/>
      <c r="AD106" s="1280"/>
      <c r="AE106" s="1280"/>
      <c r="AF106" s="1280"/>
      <c r="AG106" s="1288" t="s">
        <v>282</v>
      </c>
      <c r="AH106" s="1280"/>
      <c r="AI106" s="1280"/>
      <c r="AJ106" s="553" t="s">
        <v>311</v>
      </c>
      <c r="AK106" s="1287" t="s">
        <v>329</v>
      </c>
      <c r="AL106" s="1280"/>
      <c r="AM106" s="1280"/>
      <c r="AN106" s="1280"/>
      <c r="AO106" s="1280"/>
      <c r="AP106" s="1280"/>
      <c r="AQ106" s="554">
        <v>550000000</v>
      </c>
      <c r="AR106" s="554">
        <v>550000000</v>
      </c>
      <c r="AS106" s="555">
        <v>0</v>
      </c>
      <c r="AT106" s="555">
        <v>0</v>
      </c>
      <c r="AU106" s="554">
        <v>433501611.81999999</v>
      </c>
      <c r="AV106" s="554">
        <v>116498388.18000001</v>
      </c>
      <c r="AW106" s="554">
        <v>2571590</v>
      </c>
      <c r="AX106" s="554">
        <v>430930021.81999999</v>
      </c>
      <c r="AY106" s="554">
        <v>2571590</v>
      </c>
      <c r="AZ106" s="555">
        <v>0</v>
      </c>
      <c r="BA106" s="554">
        <v>2571590</v>
      </c>
      <c r="BB106" s="555">
        <v>0</v>
      </c>
      <c r="BC106" s="555">
        <v>0</v>
      </c>
      <c r="BD106" s="544"/>
      <c r="BE106" s="556">
        <f t="shared" si="12"/>
        <v>0.78818474876363631</v>
      </c>
      <c r="BF106" s="556">
        <f t="shared" si="13"/>
        <v>4.6756181818181815E-3</v>
      </c>
    </row>
    <row r="107" spans="1:58" x14ac:dyDescent="0.25">
      <c r="A107" s="552" t="str">
        <f t="shared" si="14"/>
        <v>A20441710</v>
      </c>
      <c r="B107" s="1288" t="s">
        <v>17</v>
      </c>
      <c r="C107" s="1280"/>
      <c r="D107" s="1288" t="s">
        <v>290</v>
      </c>
      <c r="E107" s="1280"/>
      <c r="F107" s="1288" t="s">
        <v>288</v>
      </c>
      <c r="G107" s="1280"/>
      <c r="H107" s="1288" t="s">
        <v>291</v>
      </c>
      <c r="I107" s="1280"/>
      <c r="J107" s="1288" t="s">
        <v>291</v>
      </c>
      <c r="K107" s="1280"/>
      <c r="L107" s="1280"/>
      <c r="M107" s="1288" t="s">
        <v>306</v>
      </c>
      <c r="N107" s="1280"/>
      <c r="O107" s="1280"/>
      <c r="P107" s="1288"/>
      <c r="Q107" s="1280"/>
      <c r="R107" s="1288"/>
      <c r="S107" s="1280"/>
      <c r="T107" s="1289" t="s">
        <v>59</v>
      </c>
      <c r="U107" s="1280"/>
      <c r="V107" s="1280"/>
      <c r="W107" s="1280"/>
      <c r="X107" s="1280"/>
      <c r="Y107" s="1280"/>
      <c r="Z107" s="1280"/>
      <c r="AA107" s="1280"/>
      <c r="AB107" s="1288" t="s">
        <v>281</v>
      </c>
      <c r="AC107" s="1280"/>
      <c r="AD107" s="1280"/>
      <c r="AE107" s="1280"/>
      <c r="AF107" s="1280"/>
      <c r="AG107" s="1288" t="s">
        <v>282</v>
      </c>
      <c r="AH107" s="1280"/>
      <c r="AI107" s="1280"/>
      <c r="AJ107" s="553" t="s">
        <v>68</v>
      </c>
      <c r="AK107" s="1287" t="s">
        <v>283</v>
      </c>
      <c r="AL107" s="1280"/>
      <c r="AM107" s="1280"/>
      <c r="AN107" s="1280"/>
      <c r="AO107" s="1280"/>
      <c r="AP107" s="1280"/>
      <c r="AQ107" s="554">
        <v>7503744</v>
      </c>
      <c r="AR107" s="554">
        <v>6150000</v>
      </c>
      <c r="AS107" s="554">
        <v>1353744</v>
      </c>
      <c r="AT107" s="555">
        <v>0</v>
      </c>
      <c r="AU107" s="554">
        <v>4786155</v>
      </c>
      <c r="AV107" s="554">
        <v>1363845</v>
      </c>
      <c r="AW107" s="554">
        <v>4786155</v>
      </c>
      <c r="AX107" s="555">
        <v>0</v>
      </c>
      <c r="AY107" s="554">
        <v>4786155</v>
      </c>
      <c r="AZ107" s="555">
        <v>0</v>
      </c>
      <c r="BA107" s="554">
        <v>4786155</v>
      </c>
      <c r="BB107" s="555">
        <v>0</v>
      </c>
      <c r="BC107" s="555">
        <v>0</v>
      </c>
      <c r="BD107" s="544"/>
      <c r="BE107" s="556">
        <f t="shared" si="12"/>
        <v>0.63783559247223787</v>
      </c>
      <c r="BF107" s="556">
        <f t="shared" si="13"/>
        <v>0.63783559247223787</v>
      </c>
    </row>
    <row r="108" spans="1:58" x14ac:dyDescent="0.25">
      <c r="A108" s="552" t="str">
        <f t="shared" si="14"/>
        <v>A20441713</v>
      </c>
      <c r="B108" s="1288" t="s">
        <v>17</v>
      </c>
      <c r="C108" s="1280"/>
      <c r="D108" s="1288" t="s">
        <v>290</v>
      </c>
      <c r="E108" s="1280"/>
      <c r="F108" s="1288" t="s">
        <v>288</v>
      </c>
      <c r="G108" s="1280"/>
      <c r="H108" s="1288" t="s">
        <v>291</v>
      </c>
      <c r="I108" s="1280"/>
      <c r="J108" s="1288" t="s">
        <v>291</v>
      </c>
      <c r="K108" s="1280"/>
      <c r="L108" s="1280"/>
      <c r="M108" s="1288" t="s">
        <v>306</v>
      </c>
      <c r="N108" s="1280"/>
      <c r="O108" s="1280"/>
      <c r="P108" s="1288"/>
      <c r="Q108" s="1280"/>
      <c r="R108" s="1288"/>
      <c r="S108" s="1280"/>
      <c r="T108" s="1289" t="s">
        <v>59</v>
      </c>
      <c r="U108" s="1280"/>
      <c r="V108" s="1280"/>
      <c r="W108" s="1280"/>
      <c r="X108" s="1280"/>
      <c r="Y108" s="1280"/>
      <c r="Z108" s="1280"/>
      <c r="AA108" s="1280"/>
      <c r="AB108" s="1288" t="s">
        <v>281</v>
      </c>
      <c r="AC108" s="1280"/>
      <c r="AD108" s="1280"/>
      <c r="AE108" s="1280"/>
      <c r="AF108" s="1280"/>
      <c r="AG108" s="1288" t="s">
        <v>282</v>
      </c>
      <c r="AH108" s="1280"/>
      <c r="AI108" s="1280"/>
      <c r="AJ108" s="553" t="s">
        <v>311</v>
      </c>
      <c r="AK108" s="1287" t="s">
        <v>329</v>
      </c>
      <c r="AL108" s="1280"/>
      <c r="AM108" s="1280"/>
      <c r="AN108" s="1280"/>
      <c r="AO108" s="1280"/>
      <c r="AP108" s="1280"/>
      <c r="AQ108" s="554">
        <v>35000000</v>
      </c>
      <c r="AR108" s="555">
        <v>0</v>
      </c>
      <c r="AS108" s="554">
        <v>35000000</v>
      </c>
      <c r="AT108" s="555">
        <v>0</v>
      </c>
      <c r="AU108" s="555">
        <v>0</v>
      </c>
      <c r="AV108" s="555">
        <v>0</v>
      </c>
      <c r="AW108" s="555">
        <v>0</v>
      </c>
      <c r="AX108" s="555">
        <v>0</v>
      </c>
      <c r="AY108" s="555">
        <v>0</v>
      </c>
      <c r="AZ108" s="555">
        <v>0</v>
      </c>
      <c r="BA108" s="555">
        <v>0</v>
      </c>
      <c r="BB108" s="555">
        <v>0</v>
      </c>
      <c r="BC108" s="555">
        <v>0</v>
      </c>
      <c r="BD108" s="544"/>
      <c r="BE108" s="556">
        <f t="shared" si="12"/>
        <v>0</v>
      </c>
      <c r="BF108" s="556">
        <f t="shared" si="13"/>
        <v>0</v>
      </c>
    </row>
    <row r="109" spans="1:58" x14ac:dyDescent="0.25">
      <c r="A109" s="552" t="str">
        <f t="shared" si="14"/>
        <v>A20441810</v>
      </c>
      <c r="B109" s="1288" t="s">
        <v>17</v>
      </c>
      <c r="C109" s="1280"/>
      <c r="D109" s="1288" t="s">
        <v>290</v>
      </c>
      <c r="E109" s="1280"/>
      <c r="F109" s="1288" t="s">
        <v>288</v>
      </c>
      <c r="G109" s="1280"/>
      <c r="H109" s="1288" t="s">
        <v>291</v>
      </c>
      <c r="I109" s="1280"/>
      <c r="J109" s="1288" t="s">
        <v>291</v>
      </c>
      <c r="K109" s="1280"/>
      <c r="L109" s="1280"/>
      <c r="M109" s="1288" t="s">
        <v>307</v>
      </c>
      <c r="N109" s="1280"/>
      <c r="O109" s="1280"/>
      <c r="P109" s="1288"/>
      <c r="Q109" s="1280"/>
      <c r="R109" s="1288"/>
      <c r="S109" s="1280"/>
      <c r="T109" s="1289" t="s">
        <v>60</v>
      </c>
      <c r="U109" s="1280"/>
      <c r="V109" s="1280"/>
      <c r="W109" s="1280"/>
      <c r="X109" s="1280"/>
      <c r="Y109" s="1280"/>
      <c r="Z109" s="1280"/>
      <c r="AA109" s="1280"/>
      <c r="AB109" s="1288" t="s">
        <v>281</v>
      </c>
      <c r="AC109" s="1280"/>
      <c r="AD109" s="1280"/>
      <c r="AE109" s="1280"/>
      <c r="AF109" s="1280"/>
      <c r="AG109" s="1288" t="s">
        <v>282</v>
      </c>
      <c r="AH109" s="1280"/>
      <c r="AI109" s="1280"/>
      <c r="AJ109" s="553" t="s">
        <v>68</v>
      </c>
      <c r="AK109" s="1287" t="s">
        <v>283</v>
      </c>
      <c r="AL109" s="1280"/>
      <c r="AM109" s="1280"/>
      <c r="AN109" s="1280"/>
      <c r="AO109" s="1280"/>
      <c r="AP109" s="1280"/>
      <c r="AQ109" s="554">
        <v>9000000</v>
      </c>
      <c r="AR109" s="554">
        <v>5200000</v>
      </c>
      <c r="AS109" s="554">
        <v>3800000</v>
      </c>
      <c r="AT109" s="555">
        <v>0</v>
      </c>
      <c r="AU109" s="554">
        <v>4023492</v>
      </c>
      <c r="AV109" s="554">
        <v>1176508</v>
      </c>
      <c r="AW109" s="554">
        <v>4023492</v>
      </c>
      <c r="AX109" s="555">
        <v>0</v>
      </c>
      <c r="AY109" s="554">
        <v>4023492</v>
      </c>
      <c r="AZ109" s="555">
        <v>0</v>
      </c>
      <c r="BA109" s="554">
        <v>4023492</v>
      </c>
      <c r="BB109" s="555">
        <v>0</v>
      </c>
      <c r="BC109" s="555">
        <v>0</v>
      </c>
      <c r="BD109" s="544"/>
      <c r="BE109" s="556">
        <f t="shared" si="12"/>
        <v>0.44705466666666666</v>
      </c>
      <c r="BF109" s="556">
        <f t="shared" si="13"/>
        <v>0.44705466666666666</v>
      </c>
    </row>
    <row r="110" spans="1:58" x14ac:dyDescent="0.25">
      <c r="A110" s="552" t="str">
        <f t="shared" si="14"/>
        <v>A20442010</v>
      </c>
      <c r="B110" s="1288" t="s">
        <v>17</v>
      </c>
      <c r="C110" s="1280"/>
      <c r="D110" s="1288" t="s">
        <v>290</v>
      </c>
      <c r="E110" s="1280"/>
      <c r="F110" s="1288" t="s">
        <v>288</v>
      </c>
      <c r="G110" s="1280"/>
      <c r="H110" s="1288" t="s">
        <v>291</v>
      </c>
      <c r="I110" s="1280"/>
      <c r="J110" s="1288" t="s">
        <v>291</v>
      </c>
      <c r="K110" s="1280"/>
      <c r="L110" s="1280"/>
      <c r="M110" s="1288" t="s">
        <v>308</v>
      </c>
      <c r="N110" s="1280"/>
      <c r="O110" s="1280"/>
      <c r="P110" s="1288"/>
      <c r="Q110" s="1280"/>
      <c r="R110" s="1288"/>
      <c r="S110" s="1280"/>
      <c r="T110" s="1289" t="s">
        <v>61</v>
      </c>
      <c r="U110" s="1280"/>
      <c r="V110" s="1280"/>
      <c r="W110" s="1280"/>
      <c r="X110" s="1280"/>
      <c r="Y110" s="1280"/>
      <c r="Z110" s="1280"/>
      <c r="AA110" s="1280"/>
      <c r="AB110" s="1288" t="s">
        <v>281</v>
      </c>
      <c r="AC110" s="1280"/>
      <c r="AD110" s="1280"/>
      <c r="AE110" s="1280"/>
      <c r="AF110" s="1280"/>
      <c r="AG110" s="1288" t="s">
        <v>282</v>
      </c>
      <c r="AH110" s="1280"/>
      <c r="AI110" s="1280"/>
      <c r="AJ110" s="553" t="s">
        <v>68</v>
      </c>
      <c r="AK110" s="1287" t="s">
        <v>283</v>
      </c>
      <c r="AL110" s="1280"/>
      <c r="AM110" s="1280"/>
      <c r="AN110" s="1280"/>
      <c r="AO110" s="1280"/>
      <c r="AP110" s="1280"/>
      <c r="AQ110" s="554">
        <v>33000000</v>
      </c>
      <c r="AR110" s="554">
        <v>31828279</v>
      </c>
      <c r="AS110" s="554">
        <v>1171721</v>
      </c>
      <c r="AT110" s="555">
        <v>0</v>
      </c>
      <c r="AU110" s="554">
        <v>22298609</v>
      </c>
      <c r="AV110" s="554">
        <v>9529670</v>
      </c>
      <c r="AW110" s="554">
        <v>22298609</v>
      </c>
      <c r="AX110" s="555">
        <v>0</v>
      </c>
      <c r="AY110" s="554">
        <v>22298609</v>
      </c>
      <c r="AZ110" s="555">
        <v>0</v>
      </c>
      <c r="BA110" s="554">
        <v>22298609</v>
      </c>
      <c r="BB110" s="555">
        <v>0</v>
      </c>
      <c r="BC110" s="555">
        <v>0</v>
      </c>
      <c r="BD110" s="544"/>
      <c r="BE110" s="556">
        <f t="shared" si="12"/>
        <v>0.67571542424242426</v>
      </c>
      <c r="BF110" s="556">
        <f t="shared" si="13"/>
        <v>0.67571542424242426</v>
      </c>
    </row>
    <row r="111" spans="1:58" x14ac:dyDescent="0.25">
      <c r="A111" s="552" t="str">
        <f t="shared" si="14"/>
        <v>A20442013</v>
      </c>
      <c r="B111" s="1288" t="s">
        <v>17</v>
      </c>
      <c r="C111" s="1280"/>
      <c r="D111" s="1288" t="s">
        <v>290</v>
      </c>
      <c r="E111" s="1280"/>
      <c r="F111" s="1288" t="s">
        <v>288</v>
      </c>
      <c r="G111" s="1280"/>
      <c r="H111" s="1288" t="s">
        <v>291</v>
      </c>
      <c r="I111" s="1280"/>
      <c r="J111" s="1288" t="s">
        <v>291</v>
      </c>
      <c r="K111" s="1280"/>
      <c r="L111" s="1280"/>
      <c r="M111" s="1288" t="s">
        <v>308</v>
      </c>
      <c r="N111" s="1280"/>
      <c r="O111" s="1280"/>
      <c r="P111" s="1288"/>
      <c r="Q111" s="1280"/>
      <c r="R111" s="1288"/>
      <c r="S111" s="1280"/>
      <c r="T111" s="1289" t="s">
        <v>61</v>
      </c>
      <c r="U111" s="1280"/>
      <c r="V111" s="1280"/>
      <c r="W111" s="1280"/>
      <c r="X111" s="1280"/>
      <c r="Y111" s="1280"/>
      <c r="Z111" s="1280"/>
      <c r="AA111" s="1280"/>
      <c r="AB111" s="1288" t="s">
        <v>281</v>
      </c>
      <c r="AC111" s="1280"/>
      <c r="AD111" s="1280"/>
      <c r="AE111" s="1280"/>
      <c r="AF111" s="1280"/>
      <c r="AG111" s="1288" t="s">
        <v>282</v>
      </c>
      <c r="AH111" s="1280"/>
      <c r="AI111" s="1280"/>
      <c r="AJ111" s="553" t="s">
        <v>311</v>
      </c>
      <c r="AK111" s="1287" t="s">
        <v>329</v>
      </c>
      <c r="AL111" s="1280"/>
      <c r="AM111" s="1280"/>
      <c r="AN111" s="1280"/>
      <c r="AO111" s="1280"/>
      <c r="AP111" s="1280"/>
      <c r="AQ111" s="554">
        <v>270000000</v>
      </c>
      <c r="AR111" s="555">
        <v>0</v>
      </c>
      <c r="AS111" s="554">
        <v>270000000</v>
      </c>
      <c r="AT111" s="555">
        <v>0</v>
      </c>
      <c r="AU111" s="555">
        <v>0</v>
      </c>
      <c r="AV111" s="555">
        <v>0</v>
      </c>
      <c r="AW111" s="555">
        <v>0</v>
      </c>
      <c r="AX111" s="555">
        <v>0</v>
      </c>
      <c r="AY111" s="555">
        <v>0</v>
      </c>
      <c r="AZ111" s="555">
        <v>0</v>
      </c>
      <c r="BA111" s="555">
        <v>0</v>
      </c>
      <c r="BB111" s="555">
        <v>0</v>
      </c>
      <c r="BC111" s="555">
        <v>0</v>
      </c>
      <c r="BD111" s="544"/>
      <c r="BE111" s="556">
        <f t="shared" si="12"/>
        <v>0</v>
      </c>
      <c r="BF111" s="556">
        <f t="shared" si="13"/>
        <v>0</v>
      </c>
    </row>
    <row r="112" spans="1:58" x14ac:dyDescent="0.25">
      <c r="A112" s="552" t="str">
        <f t="shared" si="14"/>
        <v>A20442310</v>
      </c>
      <c r="B112" s="1288" t="s">
        <v>17</v>
      </c>
      <c r="C112" s="1280"/>
      <c r="D112" s="1288" t="s">
        <v>290</v>
      </c>
      <c r="E112" s="1280"/>
      <c r="F112" s="1288" t="s">
        <v>288</v>
      </c>
      <c r="G112" s="1280"/>
      <c r="H112" s="1288" t="s">
        <v>291</v>
      </c>
      <c r="I112" s="1280"/>
      <c r="J112" s="1288" t="s">
        <v>291</v>
      </c>
      <c r="K112" s="1280"/>
      <c r="L112" s="1280"/>
      <c r="M112" s="1288" t="s">
        <v>310</v>
      </c>
      <c r="N112" s="1280"/>
      <c r="O112" s="1280"/>
      <c r="P112" s="1288"/>
      <c r="Q112" s="1280"/>
      <c r="R112" s="1288"/>
      <c r="S112" s="1280"/>
      <c r="T112" s="1289" t="s">
        <v>62</v>
      </c>
      <c r="U112" s="1280"/>
      <c r="V112" s="1280"/>
      <c r="W112" s="1280"/>
      <c r="X112" s="1280"/>
      <c r="Y112" s="1280"/>
      <c r="Z112" s="1280"/>
      <c r="AA112" s="1280"/>
      <c r="AB112" s="1288" t="s">
        <v>281</v>
      </c>
      <c r="AC112" s="1280"/>
      <c r="AD112" s="1280"/>
      <c r="AE112" s="1280"/>
      <c r="AF112" s="1280"/>
      <c r="AG112" s="1288" t="s">
        <v>282</v>
      </c>
      <c r="AH112" s="1280"/>
      <c r="AI112" s="1280"/>
      <c r="AJ112" s="553" t="s">
        <v>68</v>
      </c>
      <c r="AK112" s="1287" t="s">
        <v>283</v>
      </c>
      <c r="AL112" s="1280"/>
      <c r="AM112" s="1280"/>
      <c r="AN112" s="1280"/>
      <c r="AO112" s="1280"/>
      <c r="AP112" s="1280"/>
      <c r="AQ112" s="554">
        <v>4619422</v>
      </c>
      <c r="AR112" s="554">
        <v>4619422</v>
      </c>
      <c r="AS112" s="555">
        <v>0</v>
      </c>
      <c r="AT112" s="555">
        <v>0</v>
      </c>
      <c r="AU112" s="554">
        <v>4619422</v>
      </c>
      <c r="AV112" s="555">
        <v>0</v>
      </c>
      <c r="AW112" s="554">
        <v>4619422</v>
      </c>
      <c r="AX112" s="555">
        <v>0</v>
      </c>
      <c r="AY112" s="554">
        <v>4619422</v>
      </c>
      <c r="AZ112" s="555">
        <v>0</v>
      </c>
      <c r="BA112" s="554">
        <v>4619422</v>
      </c>
      <c r="BB112" s="555">
        <v>0</v>
      </c>
      <c r="BC112" s="555">
        <v>0</v>
      </c>
      <c r="BD112" s="544"/>
      <c r="BE112" s="556">
        <f t="shared" si="12"/>
        <v>1</v>
      </c>
      <c r="BF112" s="556">
        <f t="shared" si="13"/>
        <v>1</v>
      </c>
    </row>
    <row r="113" spans="1:58" x14ac:dyDescent="0.25">
      <c r="A113" s="552" t="str">
        <f t="shared" si="14"/>
        <v>A20442313</v>
      </c>
      <c r="B113" s="1288" t="s">
        <v>17</v>
      </c>
      <c r="C113" s="1280"/>
      <c r="D113" s="1288" t="s">
        <v>290</v>
      </c>
      <c r="E113" s="1280"/>
      <c r="F113" s="1288" t="s">
        <v>288</v>
      </c>
      <c r="G113" s="1280"/>
      <c r="H113" s="1288" t="s">
        <v>291</v>
      </c>
      <c r="I113" s="1280"/>
      <c r="J113" s="1288" t="s">
        <v>291</v>
      </c>
      <c r="K113" s="1280"/>
      <c r="L113" s="1280"/>
      <c r="M113" s="1288" t="s">
        <v>310</v>
      </c>
      <c r="N113" s="1280"/>
      <c r="O113" s="1280"/>
      <c r="P113" s="1288"/>
      <c r="Q113" s="1280"/>
      <c r="R113" s="1288"/>
      <c r="S113" s="1280"/>
      <c r="T113" s="1289" t="s">
        <v>62</v>
      </c>
      <c r="U113" s="1280"/>
      <c r="V113" s="1280"/>
      <c r="W113" s="1280"/>
      <c r="X113" s="1280"/>
      <c r="Y113" s="1280"/>
      <c r="Z113" s="1280"/>
      <c r="AA113" s="1280"/>
      <c r="AB113" s="1288" t="s">
        <v>281</v>
      </c>
      <c r="AC113" s="1280"/>
      <c r="AD113" s="1280"/>
      <c r="AE113" s="1280"/>
      <c r="AF113" s="1280"/>
      <c r="AG113" s="1288" t="s">
        <v>282</v>
      </c>
      <c r="AH113" s="1280"/>
      <c r="AI113" s="1280"/>
      <c r="AJ113" s="553" t="s">
        <v>311</v>
      </c>
      <c r="AK113" s="1287" t="s">
        <v>329</v>
      </c>
      <c r="AL113" s="1280"/>
      <c r="AM113" s="1280"/>
      <c r="AN113" s="1280"/>
      <c r="AO113" s="1280"/>
      <c r="AP113" s="1280"/>
      <c r="AQ113" s="554">
        <v>20000000</v>
      </c>
      <c r="AR113" s="555">
        <v>0</v>
      </c>
      <c r="AS113" s="554">
        <v>20000000</v>
      </c>
      <c r="AT113" s="555">
        <v>0</v>
      </c>
      <c r="AU113" s="555">
        <v>0</v>
      </c>
      <c r="AV113" s="555">
        <v>0</v>
      </c>
      <c r="AW113" s="555">
        <v>0</v>
      </c>
      <c r="AX113" s="555">
        <v>0</v>
      </c>
      <c r="AY113" s="555">
        <v>0</v>
      </c>
      <c r="AZ113" s="555">
        <v>0</v>
      </c>
      <c r="BA113" s="555">
        <v>0</v>
      </c>
      <c r="BB113" s="555">
        <v>0</v>
      </c>
      <c r="BC113" s="555">
        <v>0</v>
      </c>
      <c r="BD113" s="544"/>
      <c r="BE113" s="556">
        <f t="shared" si="12"/>
        <v>0</v>
      </c>
      <c r="BF113" s="556">
        <f t="shared" si="13"/>
        <v>0</v>
      </c>
    </row>
    <row r="114" spans="1:58" s="614" customFormat="1" ht="21.75" customHeight="1" x14ac:dyDescent="0.25">
      <c r="A114" s="608" t="str">
        <f t="shared" si="14"/>
        <v>A204510</v>
      </c>
      <c r="B114" s="1293" t="s">
        <v>17</v>
      </c>
      <c r="C114" s="1294"/>
      <c r="D114" s="1293" t="s">
        <v>290</v>
      </c>
      <c r="E114" s="1294"/>
      <c r="F114" s="1293" t="s">
        <v>288</v>
      </c>
      <c r="G114" s="1294"/>
      <c r="H114" s="1293" t="s">
        <v>291</v>
      </c>
      <c r="I114" s="1294"/>
      <c r="J114" s="1293" t="s">
        <v>292</v>
      </c>
      <c r="K114" s="1294"/>
      <c r="L114" s="1294"/>
      <c r="M114" s="1293"/>
      <c r="N114" s="1294"/>
      <c r="O114" s="1294"/>
      <c r="P114" s="1293"/>
      <c r="Q114" s="1294"/>
      <c r="R114" s="1293"/>
      <c r="S114" s="1294"/>
      <c r="T114" s="1295" t="s">
        <v>224</v>
      </c>
      <c r="U114" s="1294"/>
      <c r="V114" s="1294"/>
      <c r="W114" s="1294"/>
      <c r="X114" s="1294"/>
      <c r="Y114" s="1294"/>
      <c r="Z114" s="1294"/>
      <c r="AA114" s="1294"/>
      <c r="AB114" s="1293" t="s">
        <v>281</v>
      </c>
      <c r="AC114" s="1294"/>
      <c r="AD114" s="1294"/>
      <c r="AE114" s="1294"/>
      <c r="AF114" s="1294"/>
      <c r="AG114" s="1293" t="s">
        <v>282</v>
      </c>
      <c r="AH114" s="1294"/>
      <c r="AI114" s="1294"/>
      <c r="AJ114" s="609" t="s">
        <v>68</v>
      </c>
      <c r="AK114" s="1300" t="s">
        <v>283</v>
      </c>
      <c r="AL114" s="1294"/>
      <c r="AM114" s="1294"/>
      <c r="AN114" s="1294"/>
      <c r="AO114" s="1294"/>
      <c r="AP114" s="1294"/>
      <c r="AQ114" s="610">
        <v>5859523603</v>
      </c>
      <c r="AR114" s="610">
        <v>4895090686.5299997</v>
      </c>
      <c r="AS114" s="610">
        <v>964432916.47000003</v>
      </c>
      <c r="AT114" s="611">
        <v>0</v>
      </c>
      <c r="AU114" s="610">
        <v>4277757761.9699998</v>
      </c>
      <c r="AV114" s="610">
        <v>617332924.55999994</v>
      </c>
      <c r="AW114" s="610">
        <v>2434388334.4000001</v>
      </c>
      <c r="AX114" s="610">
        <v>1843369427.5699999</v>
      </c>
      <c r="AY114" s="610">
        <v>2434388334.4000001</v>
      </c>
      <c r="AZ114" s="611">
        <v>0</v>
      </c>
      <c r="BA114" s="610">
        <v>2434388334.4000001</v>
      </c>
      <c r="BB114" s="611">
        <v>0</v>
      </c>
      <c r="BC114" s="611">
        <v>0</v>
      </c>
      <c r="BD114" s="612"/>
      <c r="BE114" s="613">
        <f t="shared" si="12"/>
        <v>0.73005214276803043</v>
      </c>
      <c r="BF114" s="613">
        <f t="shared" si="13"/>
        <v>0.41545840572322723</v>
      </c>
    </row>
    <row r="115" spans="1:58" s="614" customFormat="1" x14ac:dyDescent="0.25">
      <c r="A115" s="608" t="str">
        <f t="shared" si="14"/>
        <v>A204513</v>
      </c>
      <c r="B115" s="1293" t="s">
        <v>17</v>
      </c>
      <c r="C115" s="1294"/>
      <c r="D115" s="1293" t="s">
        <v>290</v>
      </c>
      <c r="E115" s="1294"/>
      <c r="F115" s="1293" t="s">
        <v>288</v>
      </c>
      <c r="G115" s="1294"/>
      <c r="H115" s="1293" t="s">
        <v>291</v>
      </c>
      <c r="I115" s="1294"/>
      <c r="J115" s="1293" t="s">
        <v>292</v>
      </c>
      <c r="K115" s="1294"/>
      <c r="L115" s="1294"/>
      <c r="M115" s="1293"/>
      <c r="N115" s="1294"/>
      <c r="O115" s="1294"/>
      <c r="P115" s="1293"/>
      <c r="Q115" s="1294"/>
      <c r="R115" s="1293"/>
      <c r="S115" s="1294"/>
      <c r="T115" s="1295" t="s">
        <v>224</v>
      </c>
      <c r="U115" s="1294"/>
      <c r="V115" s="1294"/>
      <c r="W115" s="1294"/>
      <c r="X115" s="1294"/>
      <c r="Y115" s="1294"/>
      <c r="Z115" s="1294"/>
      <c r="AA115" s="1294"/>
      <c r="AB115" s="1293" t="s">
        <v>281</v>
      </c>
      <c r="AC115" s="1294"/>
      <c r="AD115" s="1294"/>
      <c r="AE115" s="1294"/>
      <c r="AF115" s="1294"/>
      <c r="AG115" s="1293" t="s">
        <v>282</v>
      </c>
      <c r="AH115" s="1294"/>
      <c r="AI115" s="1294"/>
      <c r="AJ115" s="609" t="s">
        <v>311</v>
      </c>
      <c r="AK115" s="1300" t="s">
        <v>329</v>
      </c>
      <c r="AL115" s="1294"/>
      <c r="AM115" s="1294"/>
      <c r="AN115" s="1294"/>
      <c r="AO115" s="1294"/>
      <c r="AP115" s="1294"/>
      <c r="AQ115" s="610">
        <v>1074085821</v>
      </c>
      <c r="AR115" s="610">
        <v>610008641</v>
      </c>
      <c r="AS115" s="610">
        <v>464077180</v>
      </c>
      <c r="AT115" s="611">
        <v>0</v>
      </c>
      <c r="AU115" s="610">
        <v>4000000</v>
      </c>
      <c r="AV115" s="610">
        <v>606008641</v>
      </c>
      <c r="AW115" s="611">
        <v>0</v>
      </c>
      <c r="AX115" s="610">
        <v>4000000</v>
      </c>
      <c r="AY115" s="611">
        <v>0</v>
      </c>
      <c r="AZ115" s="611">
        <v>0</v>
      </c>
      <c r="BA115" s="611">
        <v>0</v>
      </c>
      <c r="BB115" s="611">
        <v>0</v>
      </c>
      <c r="BC115" s="611">
        <v>0</v>
      </c>
      <c r="BD115" s="612"/>
      <c r="BE115" s="613">
        <f t="shared" si="12"/>
        <v>3.7240972013538945E-3</v>
      </c>
      <c r="BF115" s="613">
        <f t="shared" si="13"/>
        <v>0</v>
      </c>
    </row>
    <row r="116" spans="1:58" x14ac:dyDescent="0.25">
      <c r="A116" s="552" t="str">
        <f t="shared" si="14"/>
        <v>A2045110</v>
      </c>
      <c r="B116" s="1288" t="s">
        <v>17</v>
      </c>
      <c r="C116" s="1280"/>
      <c r="D116" s="1288" t="s">
        <v>290</v>
      </c>
      <c r="E116" s="1280"/>
      <c r="F116" s="1288" t="s">
        <v>288</v>
      </c>
      <c r="G116" s="1280"/>
      <c r="H116" s="1288" t="s">
        <v>291</v>
      </c>
      <c r="I116" s="1280"/>
      <c r="J116" s="1288" t="s">
        <v>292</v>
      </c>
      <c r="K116" s="1280"/>
      <c r="L116" s="1280"/>
      <c r="M116" s="1288" t="s">
        <v>287</v>
      </c>
      <c r="N116" s="1280"/>
      <c r="O116" s="1280"/>
      <c r="P116" s="1288"/>
      <c r="Q116" s="1280"/>
      <c r="R116" s="1288"/>
      <c r="S116" s="1280"/>
      <c r="T116" s="1289" t="s">
        <v>63</v>
      </c>
      <c r="U116" s="1280"/>
      <c r="V116" s="1280"/>
      <c r="W116" s="1280"/>
      <c r="X116" s="1280"/>
      <c r="Y116" s="1280"/>
      <c r="Z116" s="1280"/>
      <c r="AA116" s="1280"/>
      <c r="AB116" s="1288" t="s">
        <v>281</v>
      </c>
      <c r="AC116" s="1280"/>
      <c r="AD116" s="1280"/>
      <c r="AE116" s="1280"/>
      <c r="AF116" s="1280"/>
      <c r="AG116" s="1288" t="s">
        <v>282</v>
      </c>
      <c r="AH116" s="1280"/>
      <c r="AI116" s="1280"/>
      <c r="AJ116" s="553" t="s">
        <v>68</v>
      </c>
      <c r="AK116" s="1287" t="s">
        <v>283</v>
      </c>
      <c r="AL116" s="1280"/>
      <c r="AM116" s="1280"/>
      <c r="AN116" s="1280"/>
      <c r="AO116" s="1280"/>
      <c r="AP116" s="1280"/>
      <c r="AQ116" s="554">
        <v>952410435</v>
      </c>
      <c r="AR116" s="554">
        <v>753163133</v>
      </c>
      <c r="AS116" s="554">
        <v>199247302</v>
      </c>
      <c r="AT116" s="555">
        <v>0</v>
      </c>
      <c r="AU116" s="554">
        <v>539813878.97000003</v>
      </c>
      <c r="AV116" s="554">
        <v>213349254.03</v>
      </c>
      <c r="AW116" s="554">
        <v>318254072</v>
      </c>
      <c r="AX116" s="554">
        <v>221559806.97</v>
      </c>
      <c r="AY116" s="554">
        <v>318254072</v>
      </c>
      <c r="AZ116" s="555">
        <v>0</v>
      </c>
      <c r="BA116" s="554">
        <v>318254072</v>
      </c>
      <c r="BB116" s="555">
        <v>0</v>
      </c>
      <c r="BC116" s="555">
        <v>0</v>
      </c>
      <c r="BD116" s="544"/>
      <c r="BE116" s="556">
        <f t="shared" si="12"/>
        <v>0.56678702703420092</v>
      </c>
      <c r="BF116" s="556">
        <f t="shared" si="13"/>
        <v>0.33415643120289834</v>
      </c>
    </row>
    <row r="117" spans="1:58" x14ac:dyDescent="0.25">
      <c r="A117" s="552" t="str">
        <f t="shared" si="14"/>
        <v>A2045113</v>
      </c>
      <c r="B117" s="1288" t="s">
        <v>17</v>
      </c>
      <c r="C117" s="1280"/>
      <c r="D117" s="1288" t="s">
        <v>290</v>
      </c>
      <c r="E117" s="1280"/>
      <c r="F117" s="1288" t="s">
        <v>288</v>
      </c>
      <c r="G117" s="1280"/>
      <c r="H117" s="1288" t="s">
        <v>291</v>
      </c>
      <c r="I117" s="1280"/>
      <c r="J117" s="1288" t="s">
        <v>292</v>
      </c>
      <c r="K117" s="1280"/>
      <c r="L117" s="1280"/>
      <c r="M117" s="1288" t="s">
        <v>287</v>
      </c>
      <c r="N117" s="1280"/>
      <c r="O117" s="1280"/>
      <c r="P117" s="1288"/>
      <c r="Q117" s="1280"/>
      <c r="R117" s="1288"/>
      <c r="S117" s="1280"/>
      <c r="T117" s="1289" t="s">
        <v>63</v>
      </c>
      <c r="U117" s="1280"/>
      <c r="V117" s="1280"/>
      <c r="W117" s="1280"/>
      <c r="X117" s="1280"/>
      <c r="Y117" s="1280"/>
      <c r="Z117" s="1280"/>
      <c r="AA117" s="1280"/>
      <c r="AB117" s="1288" t="s">
        <v>281</v>
      </c>
      <c r="AC117" s="1280"/>
      <c r="AD117" s="1280"/>
      <c r="AE117" s="1280"/>
      <c r="AF117" s="1280"/>
      <c r="AG117" s="1288" t="s">
        <v>282</v>
      </c>
      <c r="AH117" s="1280"/>
      <c r="AI117" s="1280"/>
      <c r="AJ117" s="553" t="s">
        <v>311</v>
      </c>
      <c r="AK117" s="1287" t="s">
        <v>329</v>
      </c>
      <c r="AL117" s="1280"/>
      <c r="AM117" s="1280"/>
      <c r="AN117" s="1280"/>
      <c r="AO117" s="1280"/>
      <c r="AP117" s="1280"/>
      <c r="AQ117" s="554">
        <v>754085821</v>
      </c>
      <c r="AR117" s="554">
        <v>530779189</v>
      </c>
      <c r="AS117" s="554">
        <v>223306632</v>
      </c>
      <c r="AT117" s="555">
        <v>0</v>
      </c>
      <c r="AU117" s="555">
        <v>0</v>
      </c>
      <c r="AV117" s="554">
        <v>530779189</v>
      </c>
      <c r="AW117" s="555">
        <v>0</v>
      </c>
      <c r="AX117" s="555">
        <v>0</v>
      </c>
      <c r="AY117" s="555">
        <v>0</v>
      </c>
      <c r="AZ117" s="555">
        <v>0</v>
      </c>
      <c r="BA117" s="555">
        <v>0</v>
      </c>
      <c r="BB117" s="555">
        <v>0</v>
      </c>
      <c r="BC117" s="555">
        <v>0</v>
      </c>
      <c r="BD117" s="544"/>
      <c r="BE117" s="556">
        <f t="shared" si="12"/>
        <v>0</v>
      </c>
      <c r="BF117" s="556">
        <f t="shared" si="13"/>
        <v>0</v>
      </c>
    </row>
    <row r="118" spans="1:58" x14ac:dyDescent="0.25">
      <c r="A118" s="552" t="str">
        <f t="shared" si="14"/>
        <v>A2045210</v>
      </c>
      <c r="B118" s="1288" t="s">
        <v>17</v>
      </c>
      <c r="C118" s="1280"/>
      <c r="D118" s="1288" t="s">
        <v>290</v>
      </c>
      <c r="E118" s="1280"/>
      <c r="F118" s="1288" t="s">
        <v>288</v>
      </c>
      <c r="G118" s="1280"/>
      <c r="H118" s="1288" t="s">
        <v>291</v>
      </c>
      <c r="I118" s="1280"/>
      <c r="J118" s="1288" t="s">
        <v>292</v>
      </c>
      <c r="K118" s="1280"/>
      <c r="L118" s="1280"/>
      <c r="M118" s="1288" t="s">
        <v>290</v>
      </c>
      <c r="N118" s="1280"/>
      <c r="O118" s="1280"/>
      <c r="P118" s="1288"/>
      <c r="Q118" s="1280"/>
      <c r="R118" s="1288"/>
      <c r="S118" s="1280"/>
      <c r="T118" s="1289" t="s">
        <v>64</v>
      </c>
      <c r="U118" s="1280"/>
      <c r="V118" s="1280"/>
      <c r="W118" s="1280"/>
      <c r="X118" s="1280"/>
      <c r="Y118" s="1280"/>
      <c r="Z118" s="1280"/>
      <c r="AA118" s="1280"/>
      <c r="AB118" s="1288" t="s">
        <v>281</v>
      </c>
      <c r="AC118" s="1280"/>
      <c r="AD118" s="1280"/>
      <c r="AE118" s="1280"/>
      <c r="AF118" s="1280"/>
      <c r="AG118" s="1288" t="s">
        <v>282</v>
      </c>
      <c r="AH118" s="1280"/>
      <c r="AI118" s="1280"/>
      <c r="AJ118" s="553" t="s">
        <v>68</v>
      </c>
      <c r="AK118" s="1287" t="s">
        <v>283</v>
      </c>
      <c r="AL118" s="1280"/>
      <c r="AM118" s="1280"/>
      <c r="AN118" s="1280"/>
      <c r="AO118" s="1280"/>
      <c r="AP118" s="1280"/>
      <c r="AQ118" s="554">
        <v>66000000</v>
      </c>
      <c r="AR118" s="554">
        <v>52395850</v>
      </c>
      <c r="AS118" s="554">
        <v>13604150</v>
      </c>
      <c r="AT118" s="555">
        <v>0</v>
      </c>
      <c r="AU118" s="554">
        <v>4271750</v>
      </c>
      <c r="AV118" s="554">
        <v>48124100</v>
      </c>
      <c r="AW118" s="554">
        <v>4271750</v>
      </c>
      <c r="AX118" s="555">
        <v>0</v>
      </c>
      <c r="AY118" s="554">
        <v>4271750</v>
      </c>
      <c r="AZ118" s="555">
        <v>0</v>
      </c>
      <c r="BA118" s="554">
        <v>4271750</v>
      </c>
      <c r="BB118" s="555">
        <v>0</v>
      </c>
      <c r="BC118" s="555">
        <v>0</v>
      </c>
      <c r="BD118" s="544"/>
      <c r="BE118" s="556">
        <f t="shared" si="12"/>
        <v>6.472348484848485E-2</v>
      </c>
      <c r="BF118" s="556">
        <f t="shared" si="13"/>
        <v>6.472348484848485E-2</v>
      </c>
    </row>
    <row r="119" spans="1:58" x14ac:dyDescent="0.25">
      <c r="A119" s="552" t="str">
        <f t="shared" si="14"/>
        <v>A2045510</v>
      </c>
      <c r="B119" s="1288" t="s">
        <v>17</v>
      </c>
      <c r="C119" s="1280"/>
      <c r="D119" s="1288" t="s">
        <v>290</v>
      </c>
      <c r="E119" s="1280"/>
      <c r="F119" s="1288" t="s">
        <v>288</v>
      </c>
      <c r="G119" s="1280"/>
      <c r="H119" s="1288" t="s">
        <v>291</v>
      </c>
      <c r="I119" s="1280"/>
      <c r="J119" s="1288" t="s">
        <v>292</v>
      </c>
      <c r="K119" s="1280"/>
      <c r="L119" s="1280"/>
      <c r="M119" s="1288" t="s">
        <v>292</v>
      </c>
      <c r="N119" s="1280"/>
      <c r="O119" s="1280"/>
      <c r="P119" s="1288"/>
      <c r="Q119" s="1280"/>
      <c r="R119" s="1288"/>
      <c r="S119" s="1280"/>
      <c r="T119" s="1289" t="s">
        <v>65</v>
      </c>
      <c r="U119" s="1280"/>
      <c r="V119" s="1280"/>
      <c r="W119" s="1280"/>
      <c r="X119" s="1280"/>
      <c r="Y119" s="1280"/>
      <c r="Z119" s="1280"/>
      <c r="AA119" s="1280"/>
      <c r="AB119" s="1288" t="s">
        <v>281</v>
      </c>
      <c r="AC119" s="1280"/>
      <c r="AD119" s="1280"/>
      <c r="AE119" s="1280"/>
      <c r="AF119" s="1280"/>
      <c r="AG119" s="1288" t="s">
        <v>282</v>
      </c>
      <c r="AH119" s="1280"/>
      <c r="AI119" s="1280"/>
      <c r="AJ119" s="553" t="s">
        <v>68</v>
      </c>
      <c r="AK119" s="1287" t="s">
        <v>283</v>
      </c>
      <c r="AL119" s="1280"/>
      <c r="AM119" s="1280"/>
      <c r="AN119" s="1280"/>
      <c r="AO119" s="1280"/>
      <c r="AP119" s="1280"/>
      <c r="AQ119" s="554">
        <v>530000000</v>
      </c>
      <c r="AR119" s="554">
        <v>52900000</v>
      </c>
      <c r="AS119" s="554">
        <v>477100000</v>
      </c>
      <c r="AT119" s="555">
        <v>0</v>
      </c>
      <c r="AU119" s="554">
        <v>1190000</v>
      </c>
      <c r="AV119" s="554">
        <v>51710000</v>
      </c>
      <c r="AW119" s="554">
        <v>1190000</v>
      </c>
      <c r="AX119" s="555">
        <v>0</v>
      </c>
      <c r="AY119" s="554">
        <v>1190000</v>
      </c>
      <c r="AZ119" s="555">
        <v>0</v>
      </c>
      <c r="BA119" s="554">
        <v>1190000</v>
      </c>
      <c r="BB119" s="555">
        <v>0</v>
      </c>
      <c r="BC119" s="555">
        <v>0</v>
      </c>
      <c r="BD119" s="544"/>
      <c r="BE119" s="556">
        <f t="shared" si="12"/>
        <v>2.2452830188679244E-3</v>
      </c>
      <c r="BF119" s="556">
        <f t="shared" si="13"/>
        <v>2.2452830188679244E-3</v>
      </c>
    </row>
    <row r="120" spans="1:58" x14ac:dyDescent="0.25">
      <c r="A120" s="552" t="str">
        <f t="shared" si="14"/>
        <v>A2045610</v>
      </c>
      <c r="B120" s="1288" t="s">
        <v>17</v>
      </c>
      <c r="C120" s="1280"/>
      <c r="D120" s="1288" t="s">
        <v>290</v>
      </c>
      <c r="E120" s="1280"/>
      <c r="F120" s="1288" t="s">
        <v>288</v>
      </c>
      <c r="G120" s="1280"/>
      <c r="H120" s="1288" t="s">
        <v>291</v>
      </c>
      <c r="I120" s="1280"/>
      <c r="J120" s="1288" t="s">
        <v>292</v>
      </c>
      <c r="K120" s="1280"/>
      <c r="L120" s="1280"/>
      <c r="M120" s="1288" t="s">
        <v>300</v>
      </c>
      <c r="N120" s="1280"/>
      <c r="O120" s="1280"/>
      <c r="P120" s="1288"/>
      <c r="Q120" s="1280"/>
      <c r="R120" s="1288"/>
      <c r="S120" s="1280"/>
      <c r="T120" s="1289" t="s">
        <v>66</v>
      </c>
      <c r="U120" s="1280"/>
      <c r="V120" s="1280"/>
      <c r="W120" s="1280"/>
      <c r="X120" s="1280"/>
      <c r="Y120" s="1280"/>
      <c r="Z120" s="1280"/>
      <c r="AA120" s="1280"/>
      <c r="AB120" s="1288" t="s">
        <v>281</v>
      </c>
      <c r="AC120" s="1280"/>
      <c r="AD120" s="1280"/>
      <c r="AE120" s="1280"/>
      <c r="AF120" s="1280"/>
      <c r="AG120" s="1288" t="s">
        <v>282</v>
      </c>
      <c r="AH120" s="1280"/>
      <c r="AI120" s="1280"/>
      <c r="AJ120" s="553" t="s">
        <v>68</v>
      </c>
      <c r="AK120" s="1287" t="s">
        <v>283</v>
      </c>
      <c r="AL120" s="1280"/>
      <c r="AM120" s="1280"/>
      <c r="AN120" s="1280"/>
      <c r="AO120" s="1280"/>
      <c r="AP120" s="1280"/>
      <c r="AQ120" s="554">
        <v>125000000</v>
      </c>
      <c r="AR120" s="554">
        <v>122064885</v>
      </c>
      <c r="AS120" s="554">
        <v>2935115</v>
      </c>
      <c r="AT120" s="555">
        <v>0</v>
      </c>
      <c r="AU120" s="554">
        <v>86266141</v>
      </c>
      <c r="AV120" s="554">
        <v>35798744</v>
      </c>
      <c r="AW120" s="554">
        <v>44086907</v>
      </c>
      <c r="AX120" s="554">
        <v>42179234</v>
      </c>
      <c r="AY120" s="554">
        <v>44086907</v>
      </c>
      <c r="AZ120" s="555">
        <v>0</v>
      </c>
      <c r="BA120" s="554">
        <v>44086907</v>
      </c>
      <c r="BB120" s="555">
        <v>0</v>
      </c>
      <c r="BC120" s="555">
        <v>0</v>
      </c>
      <c r="BD120" s="544"/>
      <c r="BE120" s="556">
        <f t="shared" si="12"/>
        <v>0.69012912800000004</v>
      </c>
      <c r="BF120" s="556">
        <f t="shared" si="13"/>
        <v>0.35269525600000001</v>
      </c>
    </row>
    <row r="121" spans="1:58" x14ac:dyDescent="0.25">
      <c r="A121" s="552" t="str">
        <f t="shared" si="14"/>
        <v>A2045613</v>
      </c>
      <c r="B121" s="1288" t="s">
        <v>17</v>
      </c>
      <c r="C121" s="1280"/>
      <c r="D121" s="1288" t="s">
        <v>290</v>
      </c>
      <c r="E121" s="1280"/>
      <c r="F121" s="1288" t="s">
        <v>288</v>
      </c>
      <c r="G121" s="1280"/>
      <c r="H121" s="1288" t="s">
        <v>291</v>
      </c>
      <c r="I121" s="1280"/>
      <c r="J121" s="1288" t="s">
        <v>292</v>
      </c>
      <c r="K121" s="1280"/>
      <c r="L121" s="1280"/>
      <c r="M121" s="1288" t="s">
        <v>300</v>
      </c>
      <c r="N121" s="1280"/>
      <c r="O121" s="1280"/>
      <c r="P121" s="1288"/>
      <c r="Q121" s="1280"/>
      <c r="R121" s="1288"/>
      <c r="S121" s="1280"/>
      <c r="T121" s="1289" t="s">
        <v>66</v>
      </c>
      <c r="U121" s="1280"/>
      <c r="V121" s="1280"/>
      <c r="W121" s="1280"/>
      <c r="X121" s="1280"/>
      <c r="Y121" s="1280"/>
      <c r="Z121" s="1280"/>
      <c r="AA121" s="1280"/>
      <c r="AB121" s="1288" t="s">
        <v>281</v>
      </c>
      <c r="AC121" s="1280"/>
      <c r="AD121" s="1280"/>
      <c r="AE121" s="1280"/>
      <c r="AF121" s="1280"/>
      <c r="AG121" s="1288" t="s">
        <v>282</v>
      </c>
      <c r="AH121" s="1280"/>
      <c r="AI121" s="1280"/>
      <c r="AJ121" s="553" t="s">
        <v>311</v>
      </c>
      <c r="AK121" s="1287" t="s">
        <v>329</v>
      </c>
      <c r="AL121" s="1280"/>
      <c r="AM121" s="1280"/>
      <c r="AN121" s="1280"/>
      <c r="AO121" s="1280"/>
      <c r="AP121" s="1280"/>
      <c r="AQ121" s="554">
        <v>320000000</v>
      </c>
      <c r="AR121" s="554">
        <v>79229452</v>
      </c>
      <c r="AS121" s="554">
        <v>240770548</v>
      </c>
      <c r="AT121" s="555">
        <v>0</v>
      </c>
      <c r="AU121" s="554">
        <v>4000000</v>
      </c>
      <c r="AV121" s="554">
        <v>75229452</v>
      </c>
      <c r="AW121" s="555">
        <v>0</v>
      </c>
      <c r="AX121" s="554">
        <v>4000000</v>
      </c>
      <c r="AY121" s="555">
        <v>0</v>
      </c>
      <c r="AZ121" s="555">
        <v>0</v>
      </c>
      <c r="BA121" s="555">
        <v>0</v>
      </c>
      <c r="BB121" s="555">
        <v>0</v>
      </c>
      <c r="BC121" s="555">
        <v>0</v>
      </c>
      <c r="BD121" s="544"/>
      <c r="BE121" s="556">
        <f t="shared" si="12"/>
        <v>1.2500000000000001E-2</v>
      </c>
      <c r="BF121" s="556">
        <f t="shared" si="13"/>
        <v>0</v>
      </c>
    </row>
    <row r="122" spans="1:58" x14ac:dyDescent="0.25">
      <c r="A122" s="552" t="str">
        <f t="shared" si="14"/>
        <v>A2045810</v>
      </c>
      <c r="B122" s="1288" t="s">
        <v>17</v>
      </c>
      <c r="C122" s="1280"/>
      <c r="D122" s="1288" t="s">
        <v>290</v>
      </c>
      <c r="E122" s="1280"/>
      <c r="F122" s="1288" t="s">
        <v>288</v>
      </c>
      <c r="G122" s="1280"/>
      <c r="H122" s="1288" t="s">
        <v>291</v>
      </c>
      <c r="I122" s="1280"/>
      <c r="J122" s="1288" t="s">
        <v>292</v>
      </c>
      <c r="K122" s="1280"/>
      <c r="L122" s="1280"/>
      <c r="M122" s="1288" t="s">
        <v>302</v>
      </c>
      <c r="N122" s="1280"/>
      <c r="O122" s="1280"/>
      <c r="P122" s="1288"/>
      <c r="Q122" s="1280"/>
      <c r="R122" s="1288"/>
      <c r="S122" s="1280"/>
      <c r="T122" s="1289" t="s">
        <v>67</v>
      </c>
      <c r="U122" s="1280"/>
      <c r="V122" s="1280"/>
      <c r="W122" s="1280"/>
      <c r="X122" s="1280"/>
      <c r="Y122" s="1280"/>
      <c r="Z122" s="1280"/>
      <c r="AA122" s="1280"/>
      <c r="AB122" s="1288" t="s">
        <v>281</v>
      </c>
      <c r="AC122" s="1280"/>
      <c r="AD122" s="1280"/>
      <c r="AE122" s="1280"/>
      <c r="AF122" s="1280"/>
      <c r="AG122" s="1288" t="s">
        <v>282</v>
      </c>
      <c r="AH122" s="1280"/>
      <c r="AI122" s="1280"/>
      <c r="AJ122" s="553" t="s">
        <v>68</v>
      </c>
      <c r="AK122" s="1287" t="s">
        <v>283</v>
      </c>
      <c r="AL122" s="1280"/>
      <c r="AM122" s="1280"/>
      <c r="AN122" s="1280"/>
      <c r="AO122" s="1280"/>
      <c r="AP122" s="1280"/>
      <c r="AQ122" s="554">
        <v>1466822020</v>
      </c>
      <c r="AR122" s="554">
        <v>1319626781.1199999</v>
      </c>
      <c r="AS122" s="554">
        <v>147195238.88</v>
      </c>
      <c r="AT122" s="555">
        <v>0</v>
      </c>
      <c r="AU122" s="554">
        <v>1299738072.5899999</v>
      </c>
      <c r="AV122" s="554">
        <v>19888708.530000001</v>
      </c>
      <c r="AW122" s="554">
        <v>717353264.39999998</v>
      </c>
      <c r="AX122" s="554">
        <v>582384808.19000006</v>
      </c>
      <c r="AY122" s="554">
        <v>717353264.39999998</v>
      </c>
      <c r="AZ122" s="555">
        <v>0</v>
      </c>
      <c r="BA122" s="554">
        <v>717353264.39999998</v>
      </c>
      <c r="BB122" s="555">
        <v>0</v>
      </c>
      <c r="BC122" s="555">
        <v>0</v>
      </c>
      <c r="BD122" s="544"/>
      <c r="BE122" s="556">
        <f t="shared" si="12"/>
        <v>0.88609119229748123</v>
      </c>
      <c r="BF122" s="556">
        <f t="shared" si="13"/>
        <v>0.4890526966591352</v>
      </c>
    </row>
    <row r="123" spans="1:58" x14ac:dyDescent="0.25">
      <c r="A123" s="552" t="str">
        <f t="shared" si="14"/>
        <v>A20451010</v>
      </c>
      <c r="B123" s="1288" t="s">
        <v>17</v>
      </c>
      <c r="C123" s="1280"/>
      <c r="D123" s="1288" t="s">
        <v>290</v>
      </c>
      <c r="E123" s="1280"/>
      <c r="F123" s="1288" t="s">
        <v>288</v>
      </c>
      <c r="G123" s="1280"/>
      <c r="H123" s="1288" t="s">
        <v>291</v>
      </c>
      <c r="I123" s="1280"/>
      <c r="J123" s="1288" t="s">
        <v>292</v>
      </c>
      <c r="K123" s="1280"/>
      <c r="L123" s="1280"/>
      <c r="M123" s="1288" t="s">
        <v>68</v>
      </c>
      <c r="N123" s="1280"/>
      <c r="O123" s="1280"/>
      <c r="P123" s="1288"/>
      <c r="Q123" s="1280"/>
      <c r="R123" s="1288"/>
      <c r="S123" s="1280"/>
      <c r="T123" s="1289" t="s">
        <v>69</v>
      </c>
      <c r="U123" s="1280"/>
      <c r="V123" s="1280"/>
      <c r="W123" s="1280"/>
      <c r="X123" s="1280"/>
      <c r="Y123" s="1280"/>
      <c r="Z123" s="1280"/>
      <c r="AA123" s="1280"/>
      <c r="AB123" s="1288" t="s">
        <v>281</v>
      </c>
      <c r="AC123" s="1280"/>
      <c r="AD123" s="1280"/>
      <c r="AE123" s="1280"/>
      <c r="AF123" s="1280"/>
      <c r="AG123" s="1288" t="s">
        <v>282</v>
      </c>
      <c r="AH123" s="1280"/>
      <c r="AI123" s="1280"/>
      <c r="AJ123" s="553" t="s">
        <v>68</v>
      </c>
      <c r="AK123" s="1287" t="s">
        <v>283</v>
      </c>
      <c r="AL123" s="1280"/>
      <c r="AM123" s="1280"/>
      <c r="AN123" s="1280"/>
      <c r="AO123" s="1280"/>
      <c r="AP123" s="1280"/>
      <c r="AQ123" s="554">
        <v>2715791148</v>
      </c>
      <c r="AR123" s="554">
        <v>2593823077.4099998</v>
      </c>
      <c r="AS123" s="554">
        <v>121968070.59</v>
      </c>
      <c r="AT123" s="555">
        <v>0</v>
      </c>
      <c r="AU123" s="554">
        <v>2345360959.4099998</v>
      </c>
      <c r="AV123" s="554">
        <v>248462118</v>
      </c>
      <c r="AW123" s="554">
        <v>1348115381</v>
      </c>
      <c r="AX123" s="554">
        <v>997245578.40999997</v>
      </c>
      <c r="AY123" s="554">
        <v>1348115381</v>
      </c>
      <c r="AZ123" s="555">
        <v>0</v>
      </c>
      <c r="BA123" s="554">
        <v>1348115381</v>
      </c>
      <c r="BB123" s="555">
        <v>0</v>
      </c>
      <c r="BC123" s="555">
        <v>0</v>
      </c>
      <c r="BD123" s="544"/>
      <c r="BE123" s="556">
        <f t="shared" si="12"/>
        <v>0.86360137123843361</v>
      </c>
      <c r="BF123" s="556">
        <f t="shared" si="13"/>
        <v>0.49639876836361202</v>
      </c>
    </row>
    <row r="124" spans="1:58" x14ac:dyDescent="0.25">
      <c r="A124" s="552" t="str">
        <f t="shared" si="14"/>
        <v>A20451210</v>
      </c>
      <c r="B124" s="1288" t="s">
        <v>17</v>
      </c>
      <c r="C124" s="1280"/>
      <c r="D124" s="1288" t="s">
        <v>290</v>
      </c>
      <c r="E124" s="1280"/>
      <c r="F124" s="1288" t="s">
        <v>288</v>
      </c>
      <c r="G124" s="1280"/>
      <c r="H124" s="1288" t="s">
        <v>291</v>
      </c>
      <c r="I124" s="1280"/>
      <c r="J124" s="1288" t="s">
        <v>292</v>
      </c>
      <c r="K124" s="1280"/>
      <c r="L124" s="1280"/>
      <c r="M124" s="1288" t="s">
        <v>298</v>
      </c>
      <c r="N124" s="1280"/>
      <c r="O124" s="1280"/>
      <c r="P124" s="1288"/>
      <c r="Q124" s="1280"/>
      <c r="R124" s="1288"/>
      <c r="S124" s="1280"/>
      <c r="T124" s="1289" t="s">
        <v>70</v>
      </c>
      <c r="U124" s="1280"/>
      <c r="V124" s="1280"/>
      <c r="W124" s="1280"/>
      <c r="X124" s="1280"/>
      <c r="Y124" s="1280"/>
      <c r="Z124" s="1280"/>
      <c r="AA124" s="1280"/>
      <c r="AB124" s="1288" t="s">
        <v>281</v>
      </c>
      <c r="AC124" s="1280"/>
      <c r="AD124" s="1280"/>
      <c r="AE124" s="1280"/>
      <c r="AF124" s="1280"/>
      <c r="AG124" s="1288" t="s">
        <v>282</v>
      </c>
      <c r="AH124" s="1280"/>
      <c r="AI124" s="1280"/>
      <c r="AJ124" s="553" t="s">
        <v>68</v>
      </c>
      <c r="AK124" s="1287" t="s">
        <v>283</v>
      </c>
      <c r="AL124" s="1280"/>
      <c r="AM124" s="1280"/>
      <c r="AN124" s="1280"/>
      <c r="AO124" s="1280"/>
      <c r="AP124" s="1280"/>
      <c r="AQ124" s="554">
        <v>3500000</v>
      </c>
      <c r="AR124" s="554">
        <v>1116960</v>
      </c>
      <c r="AS124" s="554">
        <v>2383040</v>
      </c>
      <c r="AT124" s="555">
        <v>0</v>
      </c>
      <c r="AU124" s="554">
        <v>1116960</v>
      </c>
      <c r="AV124" s="555">
        <v>0</v>
      </c>
      <c r="AW124" s="554">
        <v>1116960</v>
      </c>
      <c r="AX124" s="555">
        <v>0</v>
      </c>
      <c r="AY124" s="554">
        <v>1116960</v>
      </c>
      <c r="AZ124" s="555">
        <v>0</v>
      </c>
      <c r="BA124" s="554">
        <v>1116960</v>
      </c>
      <c r="BB124" s="555">
        <v>0</v>
      </c>
      <c r="BC124" s="555">
        <v>0</v>
      </c>
      <c r="BD124" s="544"/>
      <c r="BE124" s="556">
        <f t="shared" si="12"/>
        <v>0.31913142857142857</v>
      </c>
      <c r="BF124" s="556">
        <f t="shared" si="13"/>
        <v>0.31913142857142857</v>
      </c>
    </row>
    <row r="125" spans="1:58" s="614" customFormat="1" x14ac:dyDescent="0.25">
      <c r="A125" s="608" t="str">
        <f t="shared" si="14"/>
        <v>A204610</v>
      </c>
      <c r="B125" s="1293" t="s">
        <v>17</v>
      </c>
      <c r="C125" s="1294"/>
      <c r="D125" s="1293" t="s">
        <v>290</v>
      </c>
      <c r="E125" s="1294"/>
      <c r="F125" s="1293" t="s">
        <v>288</v>
      </c>
      <c r="G125" s="1294"/>
      <c r="H125" s="1293" t="s">
        <v>291</v>
      </c>
      <c r="I125" s="1294"/>
      <c r="J125" s="1293" t="s">
        <v>300</v>
      </c>
      <c r="K125" s="1294"/>
      <c r="L125" s="1294"/>
      <c r="M125" s="1293"/>
      <c r="N125" s="1294"/>
      <c r="O125" s="1294"/>
      <c r="P125" s="1293"/>
      <c r="Q125" s="1294"/>
      <c r="R125" s="1293"/>
      <c r="S125" s="1294"/>
      <c r="T125" s="1295" t="s">
        <v>312</v>
      </c>
      <c r="U125" s="1294"/>
      <c r="V125" s="1294"/>
      <c r="W125" s="1294"/>
      <c r="X125" s="1294"/>
      <c r="Y125" s="1294"/>
      <c r="Z125" s="1294"/>
      <c r="AA125" s="1294"/>
      <c r="AB125" s="1293" t="s">
        <v>281</v>
      </c>
      <c r="AC125" s="1294"/>
      <c r="AD125" s="1294"/>
      <c r="AE125" s="1294"/>
      <c r="AF125" s="1294"/>
      <c r="AG125" s="1293" t="s">
        <v>282</v>
      </c>
      <c r="AH125" s="1294"/>
      <c r="AI125" s="1294"/>
      <c r="AJ125" s="609" t="s">
        <v>68</v>
      </c>
      <c r="AK125" s="1300" t="s">
        <v>283</v>
      </c>
      <c r="AL125" s="1294"/>
      <c r="AM125" s="1294"/>
      <c r="AN125" s="1294"/>
      <c r="AO125" s="1294"/>
      <c r="AP125" s="1294"/>
      <c r="AQ125" s="610">
        <v>2653771112</v>
      </c>
      <c r="AR125" s="610">
        <v>2363681676.5</v>
      </c>
      <c r="AS125" s="610">
        <v>290089435.5</v>
      </c>
      <c r="AT125" s="611">
        <v>0</v>
      </c>
      <c r="AU125" s="610">
        <v>1905740810.5</v>
      </c>
      <c r="AV125" s="610">
        <v>457940866</v>
      </c>
      <c r="AW125" s="610">
        <v>1168834289</v>
      </c>
      <c r="AX125" s="610">
        <v>736906521.5</v>
      </c>
      <c r="AY125" s="610">
        <v>1168834289</v>
      </c>
      <c r="AZ125" s="611">
        <v>0</v>
      </c>
      <c r="BA125" s="610">
        <v>1168834289</v>
      </c>
      <c r="BB125" s="611">
        <v>0</v>
      </c>
      <c r="BC125" s="611">
        <v>0</v>
      </c>
      <c r="BD125" s="612"/>
      <c r="BE125" s="613">
        <f t="shared" si="12"/>
        <v>0.71812553911770816</v>
      </c>
      <c r="BF125" s="613">
        <f t="shared" si="13"/>
        <v>0.44044276603761601</v>
      </c>
    </row>
    <row r="126" spans="1:58" x14ac:dyDescent="0.25">
      <c r="A126" s="552" t="str">
        <f t="shared" si="14"/>
        <v>A2046210</v>
      </c>
      <c r="B126" s="1288" t="s">
        <v>17</v>
      </c>
      <c r="C126" s="1280"/>
      <c r="D126" s="1288" t="s">
        <v>290</v>
      </c>
      <c r="E126" s="1280"/>
      <c r="F126" s="1288" t="s">
        <v>288</v>
      </c>
      <c r="G126" s="1280"/>
      <c r="H126" s="1288" t="s">
        <v>291</v>
      </c>
      <c r="I126" s="1280"/>
      <c r="J126" s="1288" t="s">
        <v>300</v>
      </c>
      <c r="K126" s="1280"/>
      <c r="L126" s="1280"/>
      <c r="M126" s="1288" t="s">
        <v>290</v>
      </c>
      <c r="N126" s="1280"/>
      <c r="O126" s="1280"/>
      <c r="P126" s="1288"/>
      <c r="Q126" s="1280"/>
      <c r="R126" s="1288"/>
      <c r="S126" s="1280"/>
      <c r="T126" s="1289" t="s">
        <v>71</v>
      </c>
      <c r="U126" s="1280"/>
      <c r="V126" s="1280"/>
      <c r="W126" s="1280"/>
      <c r="X126" s="1280"/>
      <c r="Y126" s="1280"/>
      <c r="Z126" s="1280"/>
      <c r="AA126" s="1280"/>
      <c r="AB126" s="1288" t="s">
        <v>281</v>
      </c>
      <c r="AC126" s="1280"/>
      <c r="AD126" s="1280"/>
      <c r="AE126" s="1280"/>
      <c r="AF126" s="1280"/>
      <c r="AG126" s="1288" t="s">
        <v>282</v>
      </c>
      <c r="AH126" s="1280"/>
      <c r="AI126" s="1280"/>
      <c r="AJ126" s="553" t="s">
        <v>68</v>
      </c>
      <c r="AK126" s="1287" t="s">
        <v>283</v>
      </c>
      <c r="AL126" s="1280"/>
      <c r="AM126" s="1280"/>
      <c r="AN126" s="1280"/>
      <c r="AO126" s="1280"/>
      <c r="AP126" s="1280"/>
      <c r="AQ126" s="554">
        <v>979871112</v>
      </c>
      <c r="AR126" s="554">
        <v>979781676</v>
      </c>
      <c r="AS126" s="554">
        <v>89436</v>
      </c>
      <c r="AT126" s="555">
        <v>0</v>
      </c>
      <c r="AU126" s="554">
        <v>704781676</v>
      </c>
      <c r="AV126" s="554">
        <v>275000000</v>
      </c>
      <c r="AW126" s="554">
        <v>482685281</v>
      </c>
      <c r="AX126" s="554">
        <v>222096395</v>
      </c>
      <c r="AY126" s="554">
        <v>482685281</v>
      </c>
      <c r="AZ126" s="555">
        <v>0</v>
      </c>
      <c r="BA126" s="554">
        <v>482685281</v>
      </c>
      <c r="BB126" s="555">
        <v>0</v>
      </c>
      <c r="BC126" s="555">
        <v>0</v>
      </c>
      <c r="BD126" s="544"/>
      <c r="BE126" s="556">
        <f t="shared" si="12"/>
        <v>0.71925957135472729</v>
      </c>
      <c r="BF126" s="556">
        <f t="shared" si="13"/>
        <v>0.49260078707167765</v>
      </c>
    </row>
    <row r="127" spans="1:58" x14ac:dyDescent="0.25">
      <c r="A127" s="552" t="str">
        <f t="shared" si="14"/>
        <v>A2046310</v>
      </c>
      <c r="B127" s="1288" t="s">
        <v>17</v>
      </c>
      <c r="C127" s="1280"/>
      <c r="D127" s="1288" t="s">
        <v>290</v>
      </c>
      <c r="E127" s="1280"/>
      <c r="F127" s="1288" t="s">
        <v>288</v>
      </c>
      <c r="G127" s="1280"/>
      <c r="H127" s="1288" t="s">
        <v>291</v>
      </c>
      <c r="I127" s="1280"/>
      <c r="J127" s="1288" t="s">
        <v>300</v>
      </c>
      <c r="K127" s="1280"/>
      <c r="L127" s="1280"/>
      <c r="M127" s="1288" t="s">
        <v>297</v>
      </c>
      <c r="N127" s="1280"/>
      <c r="O127" s="1280"/>
      <c r="P127" s="1288"/>
      <c r="Q127" s="1280"/>
      <c r="R127" s="1288"/>
      <c r="S127" s="1280"/>
      <c r="T127" s="1289" t="s">
        <v>72</v>
      </c>
      <c r="U127" s="1280"/>
      <c r="V127" s="1280"/>
      <c r="W127" s="1280"/>
      <c r="X127" s="1280"/>
      <c r="Y127" s="1280"/>
      <c r="Z127" s="1280"/>
      <c r="AA127" s="1280"/>
      <c r="AB127" s="1288" t="s">
        <v>281</v>
      </c>
      <c r="AC127" s="1280"/>
      <c r="AD127" s="1280"/>
      <c r="AE127" s="1280"/>
      <c r="AF127" s="1280"/>
      <c r="AG127" s="1288" t="s">
        <v>282</v>
      </c>
      <c r="AH127" s="1280"/>
      <c r="AI127" s="1280"/>
      <c r="AJ127" s="553" t="s">
        <v>68</v>
      </c>
      <c r="AK127" s="1287" t="s">
        <v>283</v>
      </c>
      <c r="AL127" s="1280"/>
      <c r="AM127" s="1280"/>
      <c r="AN127" s="1280"/>
      <c r="AO127" s="1280"/>
      <c r="AP127" s="1280"/>
      <c r="AQ127" s="554">
        <v>40000000</v>
      </c>
      <c r="AR127" s="555">
        <v>0</v>
      </c>
      <c r="AS127" s="554">
        <v>40000000</v>
      </c>
      <c r="AT127" s="555">
        <v>0</v>
      </c>
      <c r="AU127" s="555">
        <v>0</v>
      </c>
      <c r="AV127" s="555">
        <v>0</v>
      </c>
      <c r="AW127" s="555">
        <v>0</v>
      </c>
      <c r="AX127" s="555">
        <v>0</v>
      </c>
      <c r="AY127" s="555">
        <v>0</v>
      </c>
      <c r="AZ127" s="555">
        <v>0</v>
      </c>
      <c r="BA127" s="555">
        <v>0</v>
      </c>
      <c r="BB127" s="555">
        <v>0</v>
      </c>
      <c r="BC127" s="555">
        <v>0</v>
      </c>
      <c r="BD127" s="544"/>
      <c r="BE127" s="556">
        <f t="shared" si="12"/>
        <v>0</v>
      </c>
      <c r="BF127" s="556">
        <f t="shared" si="13"/>
        <v>0</v>
      </c>
    </row>
    <row r="128" spans="1:58" x14ac:dyDescent="0.25">
      <c r="A128" s="552" t="str">
        <f t="shared" si="14"/>
        <v>A2046510</v>
      </c>
      <c r="B128" s="1288" t="s">
        <v>17</v>
      </c>
      <c r="C128" s="1280"/>
      <c r="D128" s="1288" t="s">
        <v>290</v>
      </c>
      <c r="E128" s="1280"/>
      <c r="F128" s="1288" t="s">
        <v>288</v>
      </c>
      <c r="G128" s="1280"/>
      <c r="H128" s="1288" t="s">
        <v>291</v>
      </c>
      <c r="I128" s="1280"/>
      <c r="J128" s="1288" t="s">
        <v>300</v>
      </c>
      <c r="K128" s="1280"/>
      <c r="L128" s="1280"/>
      <c r="M128" s="1288" t="s">
        <v>292</v>
      </c>
      <c r="N128" s="1280"/>
      <c r="O128" s="1280"/>
      <c r="P128" s="1288"/>
      <c r="Q128" s="1280"/>
      <c r="R128" s="1288"/>
      <c r="S128" s="1280"/>
      <c r="T128" s="1289" t="s">
        <v>73</v>
      </c>
      <c r="U128" s="1280"/>
      <c r="V128" s="1280"/>
      <c r="W128" s="1280"/>
      <c r="X128" s="1280"/>
      <c r="Y128" s="1280"/>
      <c r="Z128" s="1280"/>
      <c r="AA128" s="1280"/>
      <c r="AB128" s="1288" t="s">
        <v>281</v>
      </c>
      <c r="AC128" s="1280"/>
      <c r="AD128" s="1280"/>
      <c r="AE128" s="1280"/>
      <c r="AF128" s="1280"/>
      <c r="AG128" s="1288" t="s">
        <v>282</v>
      </c>
      <c r="AH128" s="1280"/>
      <c r="AI128" s="1280"/>
      <c r="AJ128" s="553" t="s">
        <v>68</v>
      </c>
      <c r="AK128" s="1287" t="s">
        <v>283</v>
      </c>
      <c r="AL128" s="1280"/>
      <c r="AM128" s="1280"/>
      <c r="AN128" s="1280"/>
      <c r="AO128" s="1280"/>
      <c r="AP128" s="1280"/>
      <c r="AQ128" s="554">
        <v>1583900000</v>
      </c>
      <c r="AR128" s="554">
        <v>1383900000.5</v>
      </c>
      <c r="AS128" s="554">
        <v>199999999.5</v>
      </c>
      <c r="AT128" s="555">
        <v>0</v>
      </c>
      <c r="AU128" s="554">
        <v>1200959134.5</v>
      </c>
      <c r="AV128" s="554">
        <v>182940866</v>
      </c>
      <c r="AW128" s="554">
        <v>686149008</v>
      </c>
      <c r="AX128" s="554">
        <v>514810126.5</v>
      </c>
      <c r="AY128" s="554">
        <v>686149008</v>
      </c>
      <c r="AZ128" s="555">
        <v>0</v>
      </c>
      <c r="BA128" s="554">
        <v>686149008</v>
      </c>
      <c r="BB128" s="555">
        <v>0</v>
      </c>
      <c r="BC128" s="555">
        <v>0</v>
      </c>
      <c r="BD128" s="544"/>
      <c r="BE128" s="556">
        <f t="shared" si="12"/>
        <v>0.75822913978155182</v>
      </c>
      <c r="BF128" s="556">
        <f t="shared" si="13"/>
        <v>0.4332022274133468</v>
      </c>
    </row>
    <row r="129" spans="1:58" x14ac:dyDescent="0.25">
      <c r="A129" s="552" t="str">
        <f t="shared" si="14"/>
        <v>A2046810</v>
      </c>
      <c r="B129" s="1288" t="s">
        <v>17</v>
      </c>
      <c r="C129" s="1280"/>
      <c r="D129" s="1288" t="s">
        <v>290</v>
      </c>
      <c r="E129" s="1280"/>
      <c r="F129" s="1288" t="s">
        <v>288</v>
      </c>
      <c r="G129" s="1280"/>
      <c r="H129" s="1288" t="s">
        <v>291</v>
      </c>
      <c r="I129" s="1280"/>
      <c r="J129" s="1288" t="s">
        <v>300</v>
      </c>
      <c r="K129" s="1280"/>
      <c r="L129" s="1280"/>
      <c r="M129" s="1288" t="s">
        <v>302</v>
      </c>
      <c r="N129" s="1280"/>
      <c r="O129" s="1280"/>
      <c r="P129" s="1288"/>
      <c r="Q129" s="1280"/>
      <c r="R129" s="1288"/>
      <c r="S129" s="1280"/>
      <c r="T129" s="1289" t="s">
        <v>665</v>
      </c>
      <c r="U129" s="1280"/>
      <c r="V129" s="1280"/>
      <c r="W129" s="1280"/>
      <c r="X129" s="1280"/>
      <c r="Y129" s="1280"/>
      <c r="Z129" s="1280"/>
      <c r="AA129" s="1280"/>
      <c r="AB129" s="1288" t="s">
        <v>281</v>
      </c>
      <c r="AC129" s="1280"/>
      <c r="AD129" s="1280"/>
      <c r="AE129" s="1280"/>
      <c r="AF129" s="1280"/>
      <c r="AG129" s="1288" t="s">
        <v>282</v>
      </c>
      <c r="AH129" s="1280"/>
      <c r="AI129" s="1280"/>
      <c r="AJ129" s="553" t="s">
        <v>68</v>
      </c>
      <c r="AK129" s="1287" t="s">
        <v>283</v>
      </c>
      <c r="AL129" s="1280"/>
      <c r="AM129" s="1280"/>
      <c r="AN129" s="1280"/>
      <c r="AO129" s="1280"/>
      <c r="AP129" s="1280"/>
      <c r="AQ129" s="554">
        <v>50000000</v>
      </c>
      <c r="AR129" s="555">
        <v>0</v>
      </c>
      <c r="AS129" s="554">
        <v>50000000</v>
      </c>
      <c r="AT129" s="555">
        <v>0</v>
      </c>
      <c r="AU129" s="555">
        <v>0</v>
      </c>
      <c r="AV129" s="555">
        <v>0</v>
      </c>
      <c r="AW129" s="555">
        <v>0</v>
      </c>
      <c r="AX129" s="555">
        <v>0</v>
      </c>
      <c r="AY129" s="555">
        <v>0</v>
      </c>
      <c r="AZ129" s="555">
        <v>0</v>
      </c>
      <c r="BA129" s="555">
        <v>0</v>
      </c>
      <c r="BB129" s="555">
        <v>0</v>
      </c>
      <c r="BC129" s="555">
        <v>0</v>
      </c>
      <c r="BD129" s="544"/>
      <c r="BE129" s="556">
        <f t="shared" si="12"/>
        <v>0</v>
      </c>
      <c r="BF129" s="556">
        <f t="shared" si="13"/>
        <v>0</v>
      </c>
    </row>
    <row r="130" spans="1:58" s="614" customFormat="1" x14ac:dyDescent="0.25">
      <c r="A130" s="608" t="str">
        <f t="shared" si="14"/>
        <v>A204710</v>
      </c>
      <c r="B130" s="1293" t="s">
        <v>17</v>
      </c>
      <c r="C130" s="1294"/>
      <c r="D130" s="1293" t="s">
        <v>290</v>
      </c>
      <c r="E130" s="1294"/>
      <c r="F130" s="1293" t="s">
        <v>288</v>
      </c>
      <c r="G130" s="1294"/>
      <c r="H130" s="1293" t="s">
        <v>291</v>
      </c>
      <c r="I130" s="1294"/>
      <c r="J130" s="1293" t="s">
        <v>301</v>
      </c>
      <c r="K130" s="1294"/>
      <c r="L130" s="1294"/>
      <c r="M130" s="1293"/>
      <c r="N130" s="1294"/>
      <c r="O130" s="1294"/>
      <c r="P130" s="1293"/>
      <c r="Q130" s="1294"/>
      <c r="R130" s="1293"/>
      <c r="S130" s="1294"/>
      <c r="T130" s="1295" t="s">
        <v>228</v>
      </c>
      <c r="U130" s="1294"/>
      <c r="V130" s="1294"/>
      <c r="W130" s="1294"/>
      <c r="X130" s="1294"/>
      <c r="Y130" s="1294"/>
      <c r="Z130" s="1294"/>
      <c r="AA130" s="1294"/>
      <c r="AB130" s="1293" t="s">
        <v>281</v>
      </c>
      <c r="AC130" s="1294"/>
      <c r="AD130" s="1294"/>
      <c r="AE130" s="1294"/>
      <c r="AF130" s="1294"/>
      <c r="AG130" s="1293" t="s">
        <v>282</v>
      </c>
      <c r="AH130" s="1294"/>
      <c r="AI130" s="1294"/>
      <c r="AJ130" s="609" t="s">
        <v>68</v>
      </c>
      <c r="AK130" s="1300" t="s">
        <v>283</v>
      </c>
      <c r="AL130" s="1294"/>
      <c r="AM130" s="1294"/>
      <c r="AN130" s="1294"/>
      <c r="AO130" s="1294"/>
      <c r="AP130" s="1294"/>
      <c r="AQ130" s="610">
        <v>131400000</v>
      </c>
      <c r="AR130" s="610">
        <v>105786605</v>
      </c>
      <c r="AS130" s="610">
        <v>25613395</v>
      </c>
      <c r="AT130" s="611">
        <v>0</v>
      </c>
      <c r="AU130" s="610">
        <v>42094575</v>
      </c>
      <c r="AV130" s="610">
        <v>63692030</v>
      </c>
      <c r="AW130" s="610">
        <v>42094575</v>
      </c>
      <c r="AX130" s="611">
        <v>0</v>
      </c>
      <c r="AY130" s="610">
        <v>42094575</v>
      </c>
      <c r="AZ130" s="611">
        <v>0</v>
      </c>
      <c r="BA130" s="610">
        <v>42094575</v>
      </c>
      <c r="BB130" s="611">
        <v>0</v>
      </c>
      <c r="BC130" s="611">
        <v>0</v>
      </c>
      <c r="BD130" s="612"/>
      <c r="BE130" s="613">
        <f t="shared" si="12"/>
        <v>0.32035445205479451</v>
      </c>
      <c r="BF130" s="613">
        <f t="shared" si="13"/>
        <v>0.32035445205479451</v>
      </c>
    </row>
    <row r="131" spans="1:58" x14ac:dyDescent="0.25">
      <c r="A131" s="552" t="str">
        <f t="shared" si="14"/>
        <v>A2047510</v>
      </c>
      <c r="B131" s="1288" t="s">
        <v>17</v>
      </c>
      <c r="C131" s="1280"/>
      <c r="D131" s="1288" t="s">
        <v>290</v>
      </c>
      <c r="E131" s="1280"/>
      <c r="F131" s="1288" t="s">
        <v>288</v>
      </c>
      <c r="G131" s="1280"/>
      <c r="H131" s="1288" t="s">
        <v>291</v>
      </c>
      <c r="I131" s="1280"/>
      <c r="J131" s="1288" t="s">
        <v>301</v>
      </c>
      <c r="K131" s="1280"/>
      <c r="L131" s="1280"/>
      <c r="M131" s="1288" t="s">
        <v>292</v>
      </c>
      <c r="N131" s="1280"/>
      <c r="O131" s="1280"/>
      <c r="P131" s="1288"/>
      <c r="Q131" s="1280"/>
      <c r="R131" s="1288"/>
      <c r="S131" s="1280"/>
      <c r="T131" s="1289" t="s">
        <v>74</v>
      </c>
      <c r="U131" s="1280"/>
      <c r="V131" s="1280"/>
      <c r="W131" s="1280"/>
      <c r="X131" s="1280"/>
      <c r="Y131" s="1280"/>
      <c r="Z131" s="1280"/>
      <c r="AA131" s="1280"/>
      <c r="AB131" s="1288" t="s">
        <v>281</v>
      </c>
      <c r="AC131" s="1280"/>
      <c r="AD131" s="1280"/>
      <c r="AE131" s="1280"/>
      <c r="AF131" s="1280"/>
      <c r="AG131" s="1288" t="s">
        <v>282</v>
      </c>
      <c r="AH131" s="1280"/>
      <c r="AI131" s="1280"/>
      <c r="AJ131" s="553" t="s">
        <v>68</v>
      </c>
      <c r="AK131" s="1287" t="s">
        <v>283</v>
      </c>
      <c r="AL131" s="1280"/>
      <c r="AM131" s="1280"/>
      <c r="AN131" s="1280"/>
      <c r="AO131" s="1280"/>
      <c r="AP131" s="1280"/>
      <c r="AQ131" s="554">
        <v>6000000</v>
      </c>
      <c r="AR131" s="554">
        <v>5528976</v>
      </c>
      <c r="AS131" s="554">
        <v>471024</v>
      </c>
      <c r="AT131" s="555">
        <v>0</v>
      </c>
      <c r="AU131" s="554">
        <v>837000</v>
      </c>
      <c r="AV131" s="554">
        <v>4691976</v>
      </c>
      <c r="AW131" s="554">
        <v>837000</v>
      </c>
      <c r="AX131" s="555">
        <v>0</v>
      </c>
      <c r="AY131" s="554">
        <v>837000</v>
      </c>
      <c r="AZ131" s="555">
        <v>0</v>
      </c>
      <c r="BA131" s="554">
        <v>837000</v>
      </c>
      <c r="BB131" s="555">
        <v>0</v>
      </c>
      <c r="BC131" s="555">
        <v>0</v>
      </c>
      <c r="BD131" s="544"/>
      <c r="BE131" s="556">
        <f t="shared" si="12"/>
        <v>0.13950000000000001</v>
      </c>
      <c r="BF131" s="556">
        <f t="shared" si="13"/>
        <v>0.13950000000000001</v>
      </c>
    </row>
    <row r="132" spans="1:58" x14ac:dyDescent="0.25">
      <c r="A132" s="552" t="str">
        <f t="shared" si="14"/>
        <v>A2047610</v>
      </c>
      <c r="B132" s="1288" t="s">
        <v>17</v>
      </c>
      <c r="C132" s="1280"/>
      <c r="D132" s="1288" t="s">
        <v>290</v>
      </c>
      <c r="E132" s="1280"/>
      <c r="F132" s="1288" t="s">
        <v>288</v>
      </c>
      <c r="G132" s="1280"/>
      <c r="H132" s="1288" t="s">
        <v>291</v>
      </c>
      <c r="I132" s="1280"/>
      <c r="J132" s="1288" t="s">
        <v>301</v>
      </c>
      <c r="K132" s="1280"/>
      <c r="L132" s="1280"/>
      <c r="M132" s="1288" t="s">
        <v>300</v>
      </c>
      <c r="N132" s="1280"/>
      <c r="O132" s="1280"/>
      <c r="P132" s="1288"/>
      <c r="Q132" s="1280"/>
      <c r="R132" s="1288"/>
      <c r="S132" s="1280"/>
      <c r="T132" s="1289" t="s">
        <v>75</v>
      </c>
      <c r="U132" s="1280"/>
      <c r="V132" s="1280"/>
      <c r="W132" s="1280"/>
      <c r="X132" s="1280"/>
      <c r="Y132" s="1280"/>
      <c r="Z132" s="1280"/>
      <c r="AA132" s="1280"/>
      <c r="AB132" s="1288" t="s">
        <v>281</v>
      </c>
      <c r="AC132" s="1280"/>
      <c r="AD132" s="1280"/>
      <c r="AE132" s="1280"/>
      <c r="AF132" s="1280"/>
      <c r="AG132" s="1288" t="s">
        <v>282</v>
      </c>
      <c r="AH132" s="1280"/>
      <c r="AI132" s="1280"/>
      <c r="AJ132" s="553" t="s">
        <v>68</v>
      </c>
      <c r="AK132" s="1287" t="s">
        <v>283</v>
      </c>
      <c r="AL132" s="1280"/>
      <c r="AM132" s="1280"/>
      <c r="AN132" s="1280"/>
      <c r="AO132" s="1280"/>
      <c r="AP132" s="1280"/>
      <c r="AQ132" s="554">
        <v>125400000</v>
      </c>
      <c r="AR132" s="554">
        <v>100257629</v>
      </c>
      <c r="AS132" s="554">
        <v>25142371</v>
      </c>
      <c r="AT132" s="555">
        <v>0</v>
      </c>
      <c r="AU132" s="554">
        <v>41257575</v>
      </c>
      <c r="AV132" s="554">
        <v>59000054</v>
      </c>
      <c r="AW132" s="554">
        <v>41257575</v>
      </c>
      <c r="AX132" s="555">
        <v>0</v>
      </c>
      <c r="AY132" s="554">
        <v>41257575</v>
      </c>
      <c r="AZ132" s="555">
        <v>0</v>
      </c>
      <c r="BA132" s="554">
        <v>41257575</v>
      </c>
      <c r="BB132" s="555">
        <v>0</v>
      </c>
      <c r="BC132" s="555">
        <v>0</v>
      </c>
      <c r="BD132" s="544"/>
      <c r="BE132" s="556">
        <f t="shared" si="12"/>
        <v>0.32900777511961721</v>
      </c>
      <c r="BF132" s="556">
        <f t="shared" si="13"/>
        <v>0.32900777511961721</v>
      </c>
    </row>
    <row r="133" spans="1:58" s="614" customFormat="1" x14ac:dyDescent="0.25">
      <c r="A133" s="608" t="str">
        <f t="shared" si="14"/>
        <v>A204810</v>
      </c>
      <c r="B133" s="1293" t="s">
        <v>17</v>
      </c>
      <c r="C133" s="1294"/>
      <c r="D133" s="1293" t="s">
        <v>290</v>
      </c>
      <c r="E133" s="1294"/>
      <c r="F133" s="1293" t="s">
        <v>288</v>
      </c>
      <c r="G133" s="1294"/>
      <c r="H133" s="1293" t="s">
        <v>291</v>
      </c>
      <c r="I133" s="1294"/>
      <c r="J133" s="1293" t="s">
        <v>302</v>
      </c>
      <c r="K133" s="1294"/>
      <c r="L133" s="1294"/>
      <c r="M133" s="1293"/>
      <c r="N133" s="1294"/>
      <c r="O133" s="1294"/>
      <c r="P133" s="1293"/>
      <c r="Q133" s="1294"/>
      <c r="R133" s="1293"/>
      <c r="S133" s="1294"/>
      <c r="T133" s="1295" t="s">
        <v>313</v>
      </c>
      <c r="U133" s="1294"/>
      <c r="V133" s="1294"/>
      <c r="W133" s="1294"/>
      <c r="X133" s="1294"/>
      <c r="Y133" s="1294"/>
      <c r="Z133" s="1294"/>
      <c r="AA133" s="1294"/>
      <c r="AB133" s="1293" t="s">
        <v>281</v>
      </c>
      <c r="AC133" s="1294"/>
      <c r="AD133" s="1294"/>
      <c r="AE133" s="1294"/>
      <c r="AF133" s="1294"/>
      <c r="AG133" s="1293" t="s">
        <v>282</v>
      </c>
      <c r="AH133" s="1294"/>
      <c r="AI133" s="1294"/>
      <c r="AJ133" s="609" t="s">
        <v>68</v>
      </c>
      <c r="AK133" s="1300" t="s">
        <v>283</v>
      </c>
      <c r="AL133" s="1294"/>
      <c r="AM133" s="1294"/>
      <c r="AN133" s="1294"/>
      <c r="AO133" s="1294"/>
      <c r="AP133" s="1294"/>
      <c r="AQ133" s="610">
        <v>1343176172</v>
      </c>
      <c r="AR133" s="610">
        <v>1343176172</v>
      </c>
      <c r="AS133" s="611">
        <v>0</v>
      </c>
      <c r="AT133" s="611">
        <v>0</v>
      </c>
      <c r="AU133" s="610">
        <v>949828481</v>
      </c>
      <c r="AV133" s="610">
        <v>393347691</v>
      </c>
      <c r="AW133" s="610">
        <v>949828481</v>
      </c>
      <c r="AX133" s="611">
        <v>0</v>
      </c>
      <c r="AY133" s="610">
        <v>941467193</v>
      </c>
      <c r="AZ133" s="610">
        <v>8361288</v>
      </c>
      <c r="BA133" s="610">
        <v>941467193</v>
      </c>
      <c r="BB133" s="611">
        <v>0</v>
      </c>
      <c r="BC133" s="610">
        <v>1680659</v>
      </c>
      <c r="BD133" s="612"/>
      <c r="BE133" s="613">
        <f t="shared" si="12"/>
        <v>0.70715108025308238</v>
      </c>
      <c r="BF133" s="613">
        <f t="shared" si="13"/>
        <v>0.70715108025308238</v>
      </c>
    </row>
    <row r="134" spans="1:58" x14ac:dyDescent="0.25">
      <c r="A134" s="552" t="str">
        <f t="shared" si="14"/>
        <v>A2048110</v>
      </c>
      <c r="B134" s="1288" t="s">
        <v>17</v>
      </c>
      <c r="C134" s="1280"/>
      <c r="D134" s="1288" t="s">
        <v>290</v>
      </c>
      <c r="E134" s="1280"/>
      <c r="F134" s="1288" t="s">
        <v>288</v>
      </c>
      <c r="G134" s="1280"/>
      <c r="H134" s="1288" t="s">
        <v>291</v>
      </c>
      <c r="I134" s="1280"/>
      <c r="J134" s="1288" t="s">
        <v>302</v>
      </c>
      <c r="K134" s="1280"/>
      <c r="L134" s="1280"/>
      <c r="M134" s="1288" t="s">
        <v>287</v>
      </c>
      <c r="N134" s="1280"/>
      <c r="O134" s="1280"/>
      <c r="P134" s="1288"/>
      <c r="Q134" s="1280"/>
      <c r="R134" s="1288"/>
      <c r="S134" s="1280"/>
      <c r="T134" s="1289" t="s">
        <v>76</v>
      </c>
      <c r="U134" s="1280"/>
      <c r="V134" s="1280"/>
      <c r="W134" s="1280"/>
      <c r="X134" s="1280"/>
      <c r="Y134" s="1280"/>
      <c r="Z134" s="1280"/>
      <c r="AA134" s="1280"/>
      <c r="AB134" s="1288" t="s">
        <v>281</v>
      </c>
      <c r="AC134" s="1280"/>
      <c r="AD134" s="1280"/>
      <c r="AE134" s="1280"/>
      <c r="AF134" s="1280"/>
      <c r="AG134" s="1288" t="s">
        <v>282</v>
      </c>
      <c r="AH134" s="1280"/>
      <c r="AI134" s="1280"/>
      <c r="AJ134" s="553" t="s">
        <v>68</v>
      </c>
      <c r="AK134" s="1287" t="s">
        <v>283</v>
      </c>
      <c r="AL134" s="1280"/>
      <c r="AM134" s="1280"/>
      <c r="AN134" s="1280"/>
      <c r="AO134" s="1280"/>
      <c r="AP134" s="1280"/>
      <c r="AQ134" s="554">
        <v>143815862</v>
      </c>
      <c r="AR134" s="554">
        <v>143815862</v>
      </c>
      <c r="AS134" s="555">
        <v>0</v>
      </c>
      <c r="AT134" s="555">
        <v>0</v>
      </c>
      <c r="AU134" s="554">
        <v>84918910</v>
      </c>
      <c r="AV134" s="554">
        <v>58896952</v>
      </c>
      <c r="AW134" s="554">
        <v>84918910</v>
      </c>
      <c r="AX134" s="555">
        <v>0</v>
      </c>
      <c r="AY134" s="554">
        <v>84712815</v>
      </c>
      <c r="AZ134" s="554">
        <v>206095</v>
      </c>
      <c r="BA134" s="554">
        <v>84712815</v>
      </c>
      <c r="BB134" s="555">
        <v>0</v>
      </c>
      <c r="BC134" s="555">
        <v>0</v>
      </c>
      <c r="BD134" s="544"/>
      <c r="BE134" s="556">
        <f t="shared" si="12"/>
        <v>0.59046970771555085</v>
      </c>
      <c r="BF134" s="556">
        <f t="shared" si="13"/>
        <v>0.59046970771555085</v>
      </c>
    </row>
    <row r="135" spans="1:58" x14ac:dyDescent="0.25">
      <c r="A135" s="552" t="str">
        <f t="shared" si="14"/>
        <v>A2048210</v>
      </c>
      <c r="B135" s="1288" t="s">
        <v>17</v>
      </c>
      <c r="C135" s="1280"/>
      <c r="D135" s="1288" t="s">
        <v>290</v>
      </c>
      <c r="E135" s="1280"/>
      <c r="F135" s="1288" t="s">
        <v>288</v>
      </c>
      <c r="G135" s="1280"/>
      <c r="H135" s="1288" t="s">
        <v>291</v>
      </c>
      <c r="I135" s="1280"/>
      <c r="J135" s="1288" t="s">
        <v>302</v>
      </c>
      <c r="K135" s="1280"/>
      <c r="L135" s="1280"/>
      <c r="M135" s="1288" t="s">
        <v>290</v>
      </c>
      <c r="N135" s="1280"/>
      <c r="O135" s="1280"/>
      <c r="P135" s="1288"/>
      <c r="Q135" s="1280"/>
      <c r="R135" s="1288"/>
      <c r="S135" s="1280"/>
      <c r="T135" s="1289" t="s">
        <v>77</v>
      </c>
      <c r="U135" s="1280"/>
      <c r="V135" s="1280"/>
      <c r="W135" s="1280"/>
      <c r="X135" s="1280"/>
      <c r="Y135" s="1280"/>
      <c r="Z135" s="1280"/>
      <c r="AA135" s="1280"/>
      <c r="AB135" s="1288" t="s">
        <v>281</v>
      </c>
      <c r="AC135" s="1280"/>
      <c r="AD135" s="1280"/>
      <c r="AE135" s="1280"/>
      <c r="AF135" s="1280"/>
      <c r="AG135" s="1288" t="s">
        <v>282</v>
      </c>
      <c r="AH135" s="1280"/>
      <c r="AI135" s="1280"/>
      <c r="AJ135" s="553" t="s">
        <v>68</v>
      </c>
      <c r="AK135" s="1287" t="s">
        <v>283</v>
      </c>
      <c r="AL135" s="1280"/>
      <c r="AM135" s="1280"/>
      <c r="AN135" s="1280"/>
      <c r="AO135" s="1280"/>
      <c r="AP135" s="1280"/>
      <c r="AQ135" s="554">
        <v>794010310</v>
      </c>
      <c r="AR135" s="554">
        <v>794010310</v>
      </c>
      <c r="AS135" s="555">
        <v>0</v>
      </c>
      <c r="AT135" s="555">
        <v>0</v>
      </c>
      <c r="AU135" s="554">
        <v>611793389</v>
      </c>
      <c r="AV135" s="554">
        <v>182216921</v>
      </c>
      <c r="AW135" s="554">
        <v>611793389</v>
      </c>
      <c r="AX135" s="555">
        <v>0</v>
      </c>
      <c r="AY135" s="554">
        <v>604152102</v>
      </c>
      <c r="AZ135" s="554">
        <v>7641287</v>
      </c>
      <c r="BA135" s="554">
        <v>604152102</v>
      </c>
      <c r="BB135" s="555">
        <v>0</v>
      </c>
      <c r="BC135" s="554">
        <v>1547759</v>
      </c>
      <c r="BD135" s="544"/>
      <c r="BE135" s="556">
        <f t="shared" si="12"/>
        <v>0.77051063606466264</v>
      </c>
      <c r="BF135" s="556">
        <f t="shared" si="13"/>
        <v>0.77051063606466264</v>
      </c>
    </row>
    <row r="136" spans="1:58" x14ac:dyDescent="0.25">
      <c r="A136" s="552" t="str">
        <f t="shared" si="14"/>
        <v>A2048310</v>
      </c>
      <c r="B136" s="1288" t="s">
        <v>17</v>
      </c>
      <c r="C136" s="1280"/>
      <c r="D136" s="1288" t="s">
        <v>290</v>
      </c>
      <c r="E136" s="1280"/>
      <c r="F136" s="1288" t="s">
        <v>288</v>
      </c>
      <c r="G136" s="1280"/>
      <c r="H136" s="1288" t="s">
        <v>291</v>
      </c>
      <c r="I136" s="1280"/>
      <c r="J136" s="1288" t="s">
        <v>302</v>
      </c>
      <c r="K136" s="1280"/>
      <c r="L136" s="1280"/>
      <c r="M136" s="1288" t="s">
        <v>297</v>
      </c>
      <c r="N136" s="1280"/>
      <c r="O136" s="1280"/>
      <c r="P136" s="1288"/>
      <c r="Q136" s="1280"/>
      <c r="R136" s="1288"/>
      <c r="S136" s="1280"/>
      <c r="T136" s="1289" t="s">
        <v>78</v>
      </c>
      <c r="U136" s="1280"/>
      <c r="V136" s="1280"/>
      <c r="W136" s="1280"/>
      <c r="X136" s="1280"/>
      <c r="Y136" s="1280"/>
      <c r="Z136" s="1280"/>
      <c r="AA136" s="1280"/>
      <c r="AB136" s="1288" t="s">
        <v>281</v>
      </c>
      <c r="AC136" s="1280"/>
      <c r="AD136" s="1280"/>
      <c r="AE136" s="1280"/>
      <c r="AF136" s="1280"/>
      <c r="AG136" s="1288" t="s">
        <v>282</v>
      </c>
      <c r="AH136" s="1280"/>
      <c r="AI136" s="1280"/>
      <c r="AJ136" s="553" t="s">
        <v>68</v>
      </c>
      <c r="AK136" s="1287" t="s">
        <v>283</v>
      </c>
      <c r="AL136" s="1280"/>
      <c r="AM136" s="1280"/>
      <c r="AN136" s="1280"/>
      <c r="AO136" s="1280"/>
      <c r="AP136" s="1280"/>
      <c r="AQ136" s="554">
        <v>350000</v>
      </c>
      <c r="AR136" s="554">
        <v>350000</v>
      </c>
      <c r="AS136" s="555">
        <v>0</v>
      </c>
      <c r="AT136" s="555">
        <v>0</v>
      </c>
      <c r="AU136" s="554">
        <v>102042</v>
      </c>
      <c r="AV136" s="554">
        <v>247958</v>
      </c>
      <c r="AW136" s="554">
        <v>102042</v>
      </c>
      <c r="AX136" s="555">
        <v>0</v>
      </c>
      <c r="AY136" s="554">
        <v>102042</v>
      </c>
      <c r="AZ136" s="555">
        <v>0</v>
      </c>
      <c r="BA136" s="554">
        <v>102042</v>
      </c>
      <c r="BB136" s="555">
        <v>0</v>
      </c>
      <c r="BC136" s="555">
        <v>0</v>
      </c>
      <c r="BD136" s="544"/>
      <c r="BE136" s="556">
        <f t="shared" si="12"/>
        <v>0.29154857142857143</v>
      </c>
      <c r="BF136" s="556">
        <f t="shared" si="13"/>
        <v>0.29154857142857143</v>
      </c>
    </row>
    <row r="137" spans="1:58" x14ac:dyDescent="0.25">
      <c r="A137" s="552" t="str">
        <f t="shared" si="14"/>
        <v>A2048510</v>
      </c>
      <c r="B137" s="1288" t="s">
        <v>17</v>
      </c>
      <c r="C137" s="1280"/>
      <c r="D137" s="1288" t="s">
        <v>290</v>
      </c>
      <c r="E137" s="1280"/>
      <c r="F137" s="1288" t="s">
        <v>288</v>
      </c>
      <c r="G137" s="1280"/>
      <c r="H137" s="1288" t="s">
        <v>291</v>
      </c>
      <c r="I137" s="1280"/>
      <c r="J137" s="1288" t="s">
        <v>302</v>
      </c>
      <c r="K137" s="1280"/>
      <c r="L137" s="1280"/>
      <c r="M137" s="1288" t="s">
        <v>292</v>
      </c>
      <c r="N137" s="1280"/>
      <c r="O137" s="1280"/>
      <c r="P137" s="1288"/>
      <c r="Q137" s="1280"/>
      <c r="R137" s="1288"/>
      <c r="S137" s="1280"/>
      <c r="T137" s="1289" t="s">
        <v>79</v>
      </c>
      <c r="U137" s="1280"/>
      <c r="V137" s="1280"/>
      <c r="W137" s="1280"/>
      <c r="X137" s="1280"/>
      <c r="Y137" s="1280"/>
      <c r="Z137" s="1280"/>
      <c r="AA137" s="1280"/>
      <c r="AB137" s="1288" t="s">
        <v>281</v>
      </c>
      <c r="AC137" s="1280"/>
      <c r="AD137" s="1280"/>
      <c r="AE137" s="1280"/>
      <c r="AF137" s="1280"/>
      <c r="AG137" s="1288" t="s">
        <v>282</v>
      </c>
      <c r="AH137" s="1280"/>
      <c r="AI137" s="1280"/>
      <c r="AJ137" s="553" t="s">
        <v>68</v>
      </c>
      <c r="AK137" s="1287" t="s">
        <v>283</v>
      </c>
      <c r="AL137" s="1280"/>
      <c r="AM137" s="1280"/>
      <c r="AN137" s="1280"/>
      <c r="AO137" s="1280"/>
      <c r="AP137" s="1280"/>
      <c r="AQ137" s="554">
        <v>185000000</v>
      </c>
      <c r="AR137" s="554">
        <v>185000000</v>
      </c>
      <c r="AS137" s="555">
        <v>0</v>
      </c>
      <c r="AT137" s="555">
        <v>0</v>
      </c>
      <c r="AU137" s="554">
        <v>97543358</v>
      </c>
      <c r="AV137" s="554">
        <v>87456642</v>
      </c>
      <c r="AW137" s="554">
        <v>97543358</v>
      </c>
      <c r="AX137" s="555">
        <v>0</v>
      </c>
      <c r="AY137" s="554">
        <v>97543358</v>
      </c>
      <c r="AZ137" s="555">
        <v>0</v>
      </c>
      <c r="BA137" s="554">
        <v>97543358</v>
      </c>
      <c r="BB137" s="555">
        <v>0</v>
      </c>
      <c r="BC137" s="554">
        <v>132900</v>
      </c>
      <c r="BD137" s="544"/>
      <c r="BE137" s="556">
        <f t="shared" si="12"/>
        <v>0.52726139459459465</v>
      </c>
      <c r="BF137" s="556">
        <f t="shared" si="13"/>
        <v>0.52726139459459465</v>
      </c>
    </row>
    <row r="138" spans="1:58" x14ac:dyDescent="0.25">
      <c r="A138" s="552" t="str">
        <f t="shared" si="14"/>
        <v>A2048610</v>
      </c>
      <c r="B138" s="1288" t="s">
        <v>17</v>
      </c>
      <c r="C138" s="1280"/>
      <c r="D138" s="1288" t="s">
        <v>290</v>
      </c>
      <c r="E138" s="1280"/>
      <c r="F138" s="1288" t="s">
        <v>288</v>
      </c>
      <c r="G138" s="1280"/>
      <c r="H138" s="1288" t="s">
        <v>291</v>
      </c>
      <c r="I138" s="1280"/>
      <c r="J138" s="1288" t="s">
        <v>302</v>
      </c>
      <c r="K138" s="1280"/>
      <c r="L138" s="1280"/>
      <c r="M138" s="1288" t="s">
        <v>300</v>
      </c>
      <c r="N138" s="1280"/>
      <c r="O138" s="1280"/>
      <c r="P138" s="1288"/>
      <c r="Q138" s="1280"/>
      <c r="R138" s="1288"/>
      <c r="S138" s="1280"/>
      <c r="T138" s="1289" t="s">
        <v>80</v>
      </c>
      <c r="U138" s="1280"/>
      <c r="V138" s="1280"/>
      <c r="W138" s="1280"/>
      <c r="X138" s="1280"/>
      <c r="Y138" s="1280"/>
      <c r="Z138" s="1280"/>
      <c r="AA138" s="1280"/>
      <c r="AB138" s="1288" t="s">
        <v>281</v>
      </c>
      <c r="AC138" s="1280"/>
      <c r="AD138" s="1280"/>
      <c r="AE138" s="1280"/>
      <c r="AF138" s="1280"/>
      <c r="AG138" s="1288" t="s">
        <v>282</v>
      </c>
      <c r="AH138" s="1280"/>
      <c r="AI138" s="1280"/>
      <c r="AJ138" s="553" t="s">
        <v>68</v>
      </c>
      <c r="AK138" s="1287" t="s">
        <v>283</v>
      </c>
      <c r="AL138" s="1280"/>
      <c r="AM138" s="1280"/>
      <c r="AN138" s="1280"/>
      <c r="AO138" s="1280"/>
      <c r="AP138" s="1280"/>
      <c r="AQ138" s="554">
        <v>220000000</v>
      </c>
      <c r="AR138" s="554">
        <v>220000000</v>
      </c>
      <c r="AS138" s="555">
        <v>0</v>
      </c>
      <c r="AT138" s="555">
        <v>0</v>
      </c>
      <c r="AU138" s="554">
        <v>155470782</v>
      </c>
      <c r="AV138" s="554">
        <v>64529218</v>
      </c>
      <c r="AW138" s="554">
        <v>155470782</v>
      </c>
      <c r="AX138" s="555">
        <v>0</v>
      </c>
      <c r="AY138" s="554">
        <v>154956876</v>
      </c>
      <c r="AZ138" s="554">
        <v>513906</v>
      </c>
      <c r="BA138" s="554">
        <v>154956876</v>
      </c>
      <c r="BB138" s="555">
        <v>0</v>
      </c>
      <c r="BC138" s="555">
        <v>0</v>
      </c>
      <c r="BD138" s="544"/>
      <c r="BE138" s="556">
        <f t="shared" si="12"/>
        <v>0.70668537272727272</v>
      </c>
      <c r="BF138" s="556">
        <f t="shared" si="13"/>
        <v>0.70668537272727272</v>
      </c>
    </row>
    <row r="139" spans="1:58" s="614" customFormat="1" x14ac:dyDescent="0.25">
      <c r="A139" s="608" t="str">
        <f t="shared" si="14"/>
        <v>A204910</v>
      </c>
      <c r="B139" s="1293" t="s">
        <v>17</v>
      </c>
      <c r="C139" s="1294"/>
      <c r="D139" s="1293" t="s">
        <v>290</v>
      </c>
      <c r="E139" s="1294"/>
      <c r="F139" s="1293" t="s">
        <v>288</v>
      </c>
      <c r="G139" s="1294"/>
      <c r="H139" s="1293" t="s">
        <v>291</v>
      </c>
      <c r="I139" s="1294"/>
      <c r="J139" s="1293" t="s">
        <v>296</v>
      </c>
      <c r="K139" s="1294"/>
      <c r="L139" s="1294"/>
      <c r="M139" s="1293"/>
      <c r="N139" s="1294"/>
      <c r="O139" s="1294"/>
      <c r="P139" s="1293"/>
      <c r="Q139" s="1294"/>
      <c r="R139" s="1293"/>
      <c r="S139" s="1294"/>
      <c r="T139" s="1295" t="s">
        <v>232</v>
      </c>
      <c r="U139" s="1294"/>
      <c r="V139" s="1294"/>
      <c r="W139" s="1294"/>
      <c r="X139" s="1294"/>
      <c r="Y139" s="1294"/>
      <c r="Z139" s="1294"/>
      <c r="AA139" s="1294"/>
      <c r="AB139" s="1293" t="s">
        <v>281</v>
      </c>
      <c r="AC139" s="1294"/>
      <c r="AD139" s="1294"/>
      <c r="AE139" s="1294"/>
      <c r="AF139" s="1294"/>
      <c r="AG139" s="1293" t="s">
        <v>282</v>
      </c>
      <c r="AH139" s="1294"/>
      <c r="AI139" s="1294"/>
      <c r="AJ139" s="609" t="s">
        <v>68</v>
      </c>
      <c r="AK139" s="1300" t="s">
        <v>283</v>
      </c>
      <c r="AL139" s="1294"/>
      <c r="AM139" s="1294"/>
      <c r="AN139" s="1294"/>
      <c r="AO139" s="1294"/>
      <c r="AP139" s="1294"/>
      <c r="AQ139" s="610">
        <v>597250000</v>
      </c>
      <c r="AR139" s="610">
        <v>575263740</v>
      </c>
      <c r="AS139" s="610">
        <v>21986260</v>
      </c>
      <c r="AT139" s="611">
        <v>0</v>
      </c>
      <c r="AU139" s="610">
        <v>574786498</v>
      </c>
      <c r="AV139" s="610">
        <v>477242</v>
      </c>
      <c r="AW139" s="610">
        <v>574786498</v>
      </c>
      <c r="AX139" s="611">
        <v>0</v>
      </c>
      <c r="AY139" s="610">
        <v>574786498</v>
      </c>
      <c r="AZ139" s="611">
        <v>0</v>
      </c>
      <c r="BA139" s="610">
        <v>574786498</v>
      </c>
      <c r="BB139" s="611">
        <v>0</v>
      </c>
      <c r="BC139" s="611">
        <v>0</v>
      </c>
      <c r="BD139" s="612"/>
      <c r="BE139" s="613">
        <f t="shared" si="12"/>
        <v>0.96238844370029297</v>
      </c>
      <c r="BF139" s="613">
        <f t="shared" si="13"/>
        <v>0.96238844370029297</v>
      </c>
    </row>
    <row r="140" spans="1:58" x14ac:dyDescent="0.25">
      <c r="A140" s="552" t="str">
        <f t="shared" si="14"/>
        <v>A2049110</v>
      </c>
      <c r="B140" s="1288" t="s">
        <v>17</v>
      </c>
      <c r="C140" s="1280"/>
      <c r="D140" s="1288" t="s">
        <v>290</v>
      </c>
      <c r="E140" s="1280"/>
      <c r="F140" s="1288" t="s">
        <v>288</v>
      </c>
      <c r="G140" s="1280"/>
      <c r="H140" s="1288" t="s">
        <v>291</v>
      </c>
      <c r="I140" s="1280"/>
      <c r="J140" s="1288" t="s">
        <v>296</v>
      </c>
      <c r="K140" s="1280"/>
      <c r="L140" s="1280"/>
      <c r="M140" s="1288" t="s">
        <v>287</v>
      </c>
      <c r="N140" s="1280"/>
      <c r="O140" s="1280"/>
      <c r="P140" s="1288"/>
      <c r="Q140" s="1280"/>
      <c r="R140" s="1288"/>
      <c r="S140" s="1280"/>
      <c r="T140" s="1289" t="s">
        <v>81</v>
      </c>
      <c r="U140" s="1280"/>
      <c r="V140" s="1280"/>
      <c r="W140" s="1280"/>
      <c r="X140" s="1280"/>
      <c r="Y140" s="1280"/>
      <c r="Z140" s="1280"/>
      <c r="AA140" s="1280"/>
      <c r="AB140" s="1288" t="s">
        <v>281</v>
      </c>
      <c r="AC140" s="1280"/>
      <c r="AD140" s="1280"/>
      <c r="AE140" s="1280"/>
      <c r="AF140" s="1280"/>
      <c r="AG140" s="1288" t="s">
        <v>282</v>
      </c>
      <c r="AH140" s="1280"/>
      <c r="AI140" s="1280"/>
      <c r="AJ140" s="553" t="s">
        <v>68</v>
      </c>
      <c r="AK140" s="1287" t="s">
        <v>283</v>
      </c>
      <c r="AL140" s="1280"/>
      <c r="AM140" s="1280"/>
      <c r="AN140" s="1280"/>
      <c r="AO140" s="1280"/>
      <c r="AP140" s="1280"/>
      <c r="AQ140" s="554">
        <v>72100000</v>
      </c>
      <c r="AR140" s="554">
        <v>50113740</v>
      </c>
      <c r="AS140" s="554">
        <v>21986260</v>
      </c>
      <c r="AT140" s="555">
        <v>0</v>
      </c>
      <c r="AU140" s="554">
        <v>50113740</v>
      </c>
      <c r="AV140" s="555">
        <v>0</v>
      </c>
      <c r="AW140" s="554">
        <v>50113740</v>
      </c>
      <c r="AX140" s="555">
        <v>0</v>
      </c>
      <c r="AY140" s="554">
        <v>50113740</v>
      </c>
      <c r="AZ140" s="555">
        <v>0</v>
      </c>
      <c r="BA140" s="554">
        <v>50113740</v>
      </c>
      <c r="BB140" s="555">
        <v>0</v>
      </c>
      <c r="BC140" s="555">
        <v>0</v>
      </c>
      <c r="BD140" s="544"/>
      <c r="BE140" s="556">
        <f t="shared" si="12"/>
        <v>0.69505880721220525</v>
      </c>
      <c r="BF140" s="556">
        <f t="shared" si="13"/>
        <v>0.69505880721220525</v>
      </c>
    </row>
    <row r="141" spans="1:58" x14ac:dyDescent="0.25">
      <c r="A141" s="552" t="str">
        <f t="shared" si="14"/>
        <v>A2049810</v>
      </c>
      <c r="B141" s="1288" t="s">
        <v>17</v>
      </c>
      <c r="C141" s="1280"/>
      <c r="D141" s="1288" t="s">
        <v>290</v>
      </c>
      <c r="E141" s="1280"/>
      <c r="F141" s="1288" t="s">
        <v>288</v>
      </c>
      <c r="G141" s="1280"/>
      <c r="H141" s="1288" t="s">
        <v>291</v>
      </c>
      <c r="I141" s="1280"/>
      <c r="J141" s="1288" t="s">
        <v>296</v>
      </c>
      <c r="K141" s="1280"/>
      <c r="L141" s="1280"/>
      <c r="M141" s="1288" t="s">
        <v>302</v>
      </c>
      <c r="N141" s="1280"/>
      <c r="O141" s="1280"/>
      <c r="P141" s="1288"/>
      <c r="Q141" s="1280"/>
      <c r="R141" s="1288"/>
      <c r="S141" s="1280"/>
      <c r="T141" s="1289" t="s">
        <v>82</v>
      </c>
      <c r="U141" s="1280"/>
      <c r="V141" s="1280"/>
      <c r="W141" s="1280"/>
      <c r="X141" s="1280"/>
      <c r="Y141" s="1280"/>
      <c r="Z141" s="1280"/>
      <c r="AA141" s="1280"/>
      <c r="AB141" s="1288" t="s">
        <v>281</v>
      </c>
      <c r="AC141" s="1280"/>
      <c r="AD141" s="1280"/>
      <c r="AE141" s="1280"/>
      <c r="AF141" s="1280"/>
      <c r="AG141" s="1288" t="s">
        <v>282</v>
      </c>
      <c r="AH141" s="1280"/>
      <c r="AI141" s="1280"/>
      <c r="AJ141" s="553" t="s">
        <v>68</v>
      </c>
      <c r="AK141" s="1287" t="s">
        <v>283</v>
      </c>
      <c r="AL141" s="1280"/>
      <c r="AM141" s="1280"/>
      <c r="AN141" s="1280"/>
      <c r="AO141" s="1280"/>
      <c r="AP141" s="1280"/>
      <c r="AQ141" s="554">
        <v>13373589</v>
      </c>
      <c r="AR141" s="554">
        <v>13373589</v>
      </c>
      <c r="AS141" s="555">
        <v>0</v>
      </c>
      <c r="AT141" s="555">
        <v>0</v>
      </c>
      <c r="AU141" s="554">
        <v>13228888</v>
      </c>
      <c r="AV141" s="554">
        <v>144701</v>
      </c>
      <c r="AW141" s="554">
        <v>13228888</v>
      </c>
      <c r="AX141" s="555">
        <v>0</v>
      </c>
      <c r="AY141" s="554">
        <v>13228888</v>
      </c>
      <c r="AZ141" s="555">
        <v>0</v>
      </c>
      <c r="BA141" s="554">
        <v>13228888</v>
      </c>
      <c r="BB141" s="555">
        <v>0</v>
      </c>
      <c r="BC141" s="555">
        <v>0</v>
      </c>
      <c r="BD141" s="544"/>
      <c r="BE141" s="556">
        <f t="shared" si="12"/>
        <v>0.98918009219514669</v>
      </c>
      <c r="BF141" s="556">
        <f t="shared" si="13"/>
        <v>0.98918009219514669</v>
      </c>
    </row>
    <row r="142" spans="1:58" x14ac:dyDescent="0.25">
      <c r="A142" s="552" t="str">
        <f t="shared" si="14"/>
        <v>A20491110</v>
      </c>
      <c r="B142" s="1288" t="s">
        <v>17</v>
      </c>
      <c r="C142" s="1280"/>
      <c r="D142" s="1288" t="s">
        <v>290</v>
      </c>
      <c r="E142" s="1280"/>
      <c r="F142" s="1288" t="s">
        <v>288</v>
      </c>
      <c r="G142" s="1280"/>
      <c r="H142" s="1288" t="s">
        <v>291</v>
      </c>
      <c r="I142" s="1280"/>
      <c r="J142" s="1288" t="s">
        <v>296</v>
      </c>
      <c r="K142" s="1280"/>
      <c r="L142" s="1280"/>
      <c r="M142" s="1288" t="s">
        <v>83</v>
      </c>
      <c r="N142" s="1280"/>
      <c r="O142" s="1280"/>
      <c r="P142" s="1288"/>
      <c r="Q142" s="1280"/>
      <c r="R142" s="1288"/>
      <c r="S142" s="1280"/>
      <c r="T142" s="1289" t="s">
        <v>84</v>
      </c>
      <c r="U142" s="1280"/>
      <c r="V142" s="1280"/>
      <c r="W142" s="1280"/>
      <c r="X142" s="1280"/>
      <c r="Y142" s="1280"/>
      <c r="Z142" s="1280"/>
      <c r="AA142" s="1280"/>
      <c r="AB142" s="1288" t="s">
        <v>281</v>
      </c>
      <c r="AC142" s="1280"/>
      <c r="AD142" s="1280"/>
      <c r="AE142" s="1280"/>
      <c r="AF142" s="1280"/>
      <c r="AG142" s="1288" t="s">
        <v>282</v>
      </c>
      <c r="AH142" s="1280"/>
      <c r="AI142" s="1280"/>
      <c r="AJ142" s="553" t="s">
        <v>68</v>
      </c>
      <c r="AK142" s="1287" t="s">
        <v>283</v>
      </c>
      <c r="AL142" s="1280"/>
      <c r="AM142" s="1280"/>
      <c r="AN142" s="1280"/>
      <c r="AO142" s="1280"/>
      <c r="AP142" s="1280"/>
      <c r="AQ142" s="554">
        <v>511776411</v>
      </c>
      <c r="AR142" s="554">
        <v>511776411</v>
      </c>
      <c r="AS142" s="555">
        <v>0</v>
      </c>
      <c r="AT142" s="555">
        <v>0</v>
      </c>
      <c r="AU142" s="554">
        <v>511443870</v>
      </c>
      <c r="AV142" s="554">
        <v>332541</v>
      </c>
      <c r="AW142" s="554">
        <v>511443870</v>
      </c>
      <c r="AX142" s="555">
        <v>0</v>
      </c>
      <c r="AY142" s="554">
        <v>511443870</v>
      </c>
      <c r="AZ142" s="555">
        <v>0</v>
      </c>
      <c r="BA142" s="554">
        <v>511443870</v>
      </c>
      <c r="BB142" s="555">
        <v>0</v>
      </c>
      <c r="BC142" s="555">
        <v>0</v>
      </c>
      <c r="BD142" s="544"/>
      <c r="BE142" s="556">
        <f t="shared" si="12"/>
        <v>0.99935022210314417</v>
      </c>
      <c r="BF142" s="556">
        <f t="shared" si="13"/>
        <v>0.99935022210314417</v>
      </c>
    </row>
    <row r="143" spans="1:58" s="614" customFormat="1" x14ac:dyDescent="0.25">
      <c r="A143" s="608" t="str">
        <f t="shared" si="14"/>
        <v>A2041010</v>
      </c>
      <c r="B143" s="1293" t="s">
        <v>17</v>
      </c>
      <c r="C143" s="1294"/>
      <c r="D143" s="1293" t="s">
        <v>290</v>
      </c>
      <c r="E143" s="1294"/>
      <c r="F143" s="1293" t="s">
        <v>288</v>
      </c>
      <c r="G143" s="1294"/>
      <c r="H143" s="1293" t="s">
        <v>291</v>
      </c>
      <c r="I143" s="1294"/>
      <c r="J143" s="1293" t="s">
        <v>68</v>
      </c>
      <c r="K143" s="1294"/>
      <c r="L143" s="1294"/>
      <c r="M143" s="1293"/>
      <c r="N143" s="1294"/>
      <c r="O143" s="1294"/>
      <c r="P143" s="1293"/>
      <c r="Q143" s="1294"/>
      <c r="R143" s="1293"/>
      <c r="S143" s="1294"/>
      <c r="T143" s="1295" t="s">
        <v>234</v>
      </c>
      <c r="U143" s="1294"/>
      <c r="V143" s="1294"/>
      <c r="W143" s="1294"/>
      <c r="X143" s="1294"/>
      <c r="Y143" s="1294"/>
      <c r="Z143" s="1294"/>
      <c r="AA143" s="1294"/>
      <c r="AB143" s="1293" t="s">
        <v>281</v>
      </c>
      <c r="AC143" s="1294"/>
      <c r="AD143" s="1294"/>
      <c r="AE143" s="1294"/>
      <c r="AF143" s="1294"/>
      <c r="AG143" s="1293" t="s">
        <v>282</v>
      </c>
      <c r="AH143" s="1294"/>
      <c r="AI143" s="1294"/>
      <c r="AJ143" s="609" t="s">
        <v>68</v>
      </c>
      <c r="AK143" s="1300" t="s">
        <v>283</v>
      </c>
      <c r="AL143" s="1294"/>
      <c r="AM143" s="1294"/>
      <c r="AN143" s="1294"/>
      <c r="AO143" s="1294"/>
      <c r="AP143" s="1294"/>
      <c r="AQ143" s="610">
        <v>1603139548</v>
      </c>
      <c r="AR143" s="610">
        <v>1277298887</v>
      </c>
      <c r="AS143" s="610">
        <v>325840661</v>
      </c>
      <c r="AT143" s="611">
        <v>0</v>
      </c>
      <c r="AU143" s="610">
        <v>1150537326</v>
      </c>
      <c r="AV143" s="610">
        <v>126761561</v>
      </c>
      <c r="AW143" s="610">
        <v>854821705</v>
      </c>
      <c r="AX143" s="610">
        <v>295715621</v>
      </c>
      <c r="AY143" s="610">
        <v>854821705</v>
      </c>
      <c r="AZ143" s="611">
        <v>0</v>
      </c>
      <c r="BA143" s="610">
        <v>854821705</v>
      </c>
      <c r="BB143" s="611">
        <v>0</v>
      </c>
      <c r="BC143" s="611">
        <v>0</v>
      </c>
      <c r="BD143" s="612"/>
      <c r="BE143" s="613">
        <f t="shared" si="12"/>
        <v>0.71767758922506475</v>
      </c>
      <c r="BF143" s="613">
        <f t="shared" si="13"/>
        <v>0.53321727735207736</v>
      </c>
    </row>
    <row r="144" spans="1:58" x14ac:dyDescent="0.25">
      <c r="A144" s="552" t="str">
        <f t="shared" si="14"/>
        <v>A20410110</v>
      </c>
      <c r="B144" s="1288" t="s">
        <v>17</v>
      </c>
      <c r="C144" s="1280"/>
      <c r="D144" s="1288" t="s">
        <v>290</v>
      </c>
      <c r="E144" s="1280"/>
      <c r="F144" s="1288" t="s">
        <v>288</v>
      </c>
      <c r="G144" s="1280"/>
      <c r="H144" s="1288" t="s">
        <v>291</v>
      </c>
      <c r="I144" s="1280"/>
      <c r="J144" s="1288" t="s">
        <v>68</v>
      </c>
      <c r="K144" s="1280"/>
      <c r="L144" s="1280"/>
      <c r="M144" s="1288" t="s">
        <v>287</v>
      </c>
      <c r="N144" s="1280"/>
      <c r="O144" s="1280"/>
      <c r="P144" s="1288"/>
      <c r="Q144" s="1280"/>
      <c r="R144" s="1288"/>
      <c r="S144" s="1280"/>
      <c r="T144" s="1289" t="s">
        <v>415</v>
      </c>
      <c r="U144" s="1280"/>
      <c r="V144" s="1280"/>
      <c r="W144" s="1280"/>
      <c r="X144" s="1280"/>
      <c r="Y144" s="1280"/>
      <c r="Z144" s="1280"/>
      <c r="AA144" s="1280"/>
      <c r="AB144" s="1288" t="s">
        <v>281</v>
      </c>
      <c r="AC144" s="1280"/>
      <c r="AD144" s="1280"/>
      <c r="AE144" s="1280"/>
      <c r="AF144" s="1280"/>
      <c r="AG144" s="1288" t="s">
        <v>282</v>
      </c>
      <c r="AH144" s="1280"/>
      <c r="AI144" s="1280"/>
      <c r="AJ144" s="553" t="s">
        <v>68</v>
      </c>
      <c r="AK144" s="1287" t="s">
        <v>283</v>
      </c>
      <c r="AL144" s="1280"/>
      <c r="AM144" s="1280"/>
      <c r="AN144" s="1280"/>
      <c r="AO144" s="1280"/>
      <c r="AP144" s="1280"/>
      <c r="AQ144" s="554">
        <v>400000000</v>
      </c>
      <c r="AR144" s="554">
        <v>95200000</v>
      </c>
      <c r="AS144" s="554">
        <v>304800000</v>
      </c>
      <c r="AT144" s="555">
        <v>0</v>
      </c>
      <c r="AU144" s="554">
        <v>72168000</v>
      </c>
      <c r="AV144" s="554">
        <v>23032000</v>
      </c>
      <c r="AW144" s="554">
        <v>32295088</v>
      </c>
      <c r="AX144" s="554">
        <v>39872912</v>
      </c>
      <c r="AY144" s="554">
        <v>32295088</v>
      </c>
      <c r="AZ144" s="555">
        <v>0</v>
      </c>
      <c r="BA144" s="554">
        <v>32295088</v>
      </c>
      <c r="BB144" s="555">
        <v>0</v>
      </c>
      <c r="BC144" s="555">
        <v>0</v>
      </c>
      <c r="BD144" s="544"/>
      <c r="BE144" s="556">
        <f t="shared" si="12"/>
        <v>0.18042</v>
      </c>
      <c r="BF144" s="556">
        <f t="shared" si="13"/>
        <v>8.0737719999999999E-2</v>
      </c>
    </row>
    <row r="145" spans="1:58" x14ac:dyDescent="0.25">
      <c r="A145" s="552" t="str">
        <f t="shared" si="14"/>
        <v>A20410210</v>
      </c>
      <c r="B145" s="1288" t="s">
        <v>17</v>
      </c>
      <c r="C145" s="1280"/>
      <c r="D145" s="1288" t="s">
        <v>290</v>
      </c>
      <c r="E145" s="1280"/>
      <c r="F145" s="1288" t="s">
        <v>288</v>
      </c>
      <c r="G145" s="1280"/>
      <c r="H145" s="1288" t="s">
        <v>291</v>
      </c>
      <c r="I145" s="1280"/>
      <c r="J145" s="1288" t="s">
        <v>68</v>
      </c>
      <c r="K145" s="1280"/>
      <c r="L145" s="1280"/>
      <c r="M145" s="1288" t="s">
        <v>290</v>
      </c>
      <c r="N145" s="1280"/>
      <c r="O145" s="1280"/>
      <c r="P145" s="1288"/>
      <c r="Q145" s="1280"/>
      <c r="R145" s="1288"/>
      <c r="S145" s="1280"/>
      <c r="T145" s="1289" t="s">
        <v>85</v>
      </c>
      <c r="U145" s="1280"/>
      <c r="V145" s="1280"/>
      <c r="W145" s="1280"/>
      <c r="X145" s="1280"/>
      <c r="Y145" s="1280"/>
      <c r="Z145" s="1280"/>
      <c r="AA145" s="1280"/>
      <c r="AB145" s="1288" t="s">
        <v>281</v>
      </c>
      <c r="AC145" s="1280"/>
      <c r="AD145" s="1280"/>
      <c r="AE145" s="1280"/>
      <c r="AF145" s="1280"/>
      <c r="AG145" s="1288" t="s">
        <v>282</v>
      </c>
      <c r="AH145" s="1280"/>
      <c r="AI145" s="1280"/>
      <c r="AJ145" s="553" t="s">
        <v>68</v>
      </c>
      <c r="AK145" s="1287" t="s">
        <v>283</v>
      </c>
      <c r="AL145" s="1280"/>
      <c r="AM145" s="1280"/>
      <c r="AN145" s="1280"/>
      <c r="AO145" s="1280"/>
      <c r="AP145" s="1280"/>
      <c r="AQ145" s="554">
        <v>1203139548</v>
      </c>
      <c r="AR145" s="554">
        <v>1182098887</v>
      </c>
      <c r="AS145" s="554">
        <v>21040661</v>
      </c>
      <c r="AT145" s="555">
        <v>0</v>
      </c>
      <c r="AU145" s="554">
        <v>1078369326</v>
      </c>
      <c r="AV145" s="554">
        <v>103729561</v>
      </c>
      <c r="AW145" s="554">
        <v>822526617</v>
      </c>
      <c r="AX145" s="554">
        <v>255842709</v>
      </c>
      <c r="AY145" s="554">
        <v>822526617</v>
      </c>
      <c r="AZ145" s="555">
        <v>0</v>
      </c>
      <c r="BA145" s="554">
        <v>822526617</v>
      </c>
      <c r="BB145" s="555">
        <v>0</v>
      </c>
      <c r="BC145" s="555">
        <v>0</v>
      </c>
      <c r="BD145" s="544"/>
      <c r="BE145" s="556">
        <f t="shared" si="12"/>
        <v>0.89629613438656575</v>
      </c>
      <c r="BF145" s="556">
        <f t="shared" si="13"/>
        <v>0.68365022026522226</v>
      </c>
    </row>
    <row r="146" spans="1:58" s="614" customFormat="1" x14ac:dyDescent="0.25">
      <c r="A146" s="608" t="str">
        <f t="shared" si="14"/>
        <v>A2041110</v>
      </c>
      <c r="B146" s="1293" t="s">
        <v>17</v>
      </c>
      <c r="C146" s="1294"/>
      <c r="D146" s="1293" t="s">
        <v>290</v>
      </c>
      <c r="E146" s="1294"/>
      <c r="F146" s="1293" t="s">
        <v>288</v>
      </c>
      <c r="G146" s="1294"/>
      <c r="H146" s="1293" t="s">
        <v>291</v>
      </c>
      <c r="I146" s="1294"/>
      <c r="J146" s="1293" t="s">
        <v>83</v>
      </c>
      <c r="K146" s="1294"/>
      <c r="L146" s="1294"/>
      <c r="M146" s="1293"/>
      <c r="N146" s="1294"/>
      <c r="O146" s="1294"/>
      <c r="P146" s="1293"/>
      <c r="Q146" s="1294"/>
      <c r="R146" s="1293"/>
      <c r="S146" s="1294"/>
      <c r="T146" s="1295" t="s">
        <v>235</v>
      </c>
      <c r="U146" s="1294"/>
      <c r="V146" s="1294"/>
      <c r="W146" s="1294"/>
      <c r="X146" s="1294"/>
      <c r="Y146" s="1294"/>
      <c r="Z146" s="1294"/>
      <c r="AA146" s="1294"/>
      <c r="AB146" s="1293" t="s">
        <v>281</v>
      </c>
      <c r="AC146" s="1294"/>
      <c r="AD146" s="1294"/>
      <c r="AE146" s="1294"/>
      <c r="AF146" s="1294"/>
      <c r="AG146" s="1293" t="s">
        <v>282</v>
      </c>
      <c r="AH146" s="1294"/>
      <c r="AI146" s="1294"/>
      <c r="AJ146" s="609" t="s">
        <v>68</v>
      </c>
      <c r="AK146" s="1300" t="s">
        <v>283</v>
      </c>
      <c r="AL146" s="1294"/>
      <c r="AM146" s="1294"/>
      <c r="AN146" s="1294"/>
      <c r="AO146" s="1294"/>
      <c r="AP146" s="1294"/>
      <c r="AQ146" s="610">
        <v>348000000</v>
      </c>
      <c r="AR146" s="610">
        <v>348000000</v>
      </c>
      <c r="AS146" s="611">
        <v>0</v>
      </c>
      <c r="AT146" s="611">
        <v>0</v>
      </c>
      <c r="AU146" s="610">
        <v>273645143</v>
      </c>
      <c r="AV146" s="610">
        <v>74354857</v>
      </c>
      <c r="AW146" s="610">
        <v>254556305</v>
      </c>
      <c r="AX146" s="610">
        <v>19088838</v>
      </c>
      <c r="AY146" s="610">
        <v>246390502</v>
      </c>
      <c r="AZ146" s="610">
        <v>8165803</v>
      </c>
      <c r="BA146" s="610">
        <v>246390502</v>
      </c>
      <c r="BB146" s="611">
        <v>0</v>
      </c>
      <c r="BC146" s="610">
        <v>1237429</v>
      </c>
      <c r="BD146" s="612"/>
      <c r="BE146" s="613">
        <f t="shared" si="12"/>
        <v>0.78633661781609199</v>
      </c>
      <c r="BF146" s="613">
        <f t="shared" si="13"/>
        <v>0.73148363505747127</v>
      </c>
    </row>
    <row r="147" spans="1:58" s="614" customFormat="1" x14ac:dyDescent="0.25">
      <c r="A147" s="608" t="str">
        <f t="shared" si="14"/>
        <v>A2041113</v>
      </c>
      <c r="B147" s="1293" t="s">
        <v>17</v>
      </c>
      <c r="C147" s="1294"/>
      <c r="D147" s="1293" t="s">
        <v>290</v>
      </c>
      <c r="E147" s="1294"/>
      <c r="F147" s="1293" t="s">
        <v>288</v>
      </c>
      <c r="G147" s="1294"/>
      <c r="H147" s="1293" t="s">
        <v>291</v>
      </c>
      <c r="I147" s="1294"/>
      <c r="J147" s="1293" t="s">
        <v>83</v>
      </c>
      <c r="K147" s="1294"/>
      <c r="L147" s="1294"/>
      <c r="M147" s="1293"/>
      <c r="N147" s="1294"/>
      <c r="O147" s="1294"/>
      <c r="P147" s="1293"/>
      <c r="Q147" s="1294"/>
      <c r="R147" s="1293"/>
      <c r="S147" s="1294"/>
      <c r="T147" s="1295" t="s">
        <v>235</v>
      </c>
      <c r="U147" s="1294"/>
      <c r="V147" s="1294"/>
      <c r="W147" s="1294"/>
      <c r="X147" s="1294"/>
      <c r="Y147" s="1294"/>
      <c r="Z147" s="1294"/>
      <c r="AA147" s="1294"/>
      <c r="AB147" s="1293" t="s">
        <v>281</v>
      </c>
      <c r="AC147" s="1294"/>
      <c r="AD147" s="1294"/>
      <c r="AE147" s="1294"/>
      <c r="AF147" s="1294"/>
      <c r="AG147" s="1293" t="s">
        <v>282</v>
      </c>
      <c r="AH147" s="1294"/>
      <c r="AI147" s="1294"/>
      <c r="AJ147" s="609" t="s">
        <v>311</v>
      </c>
      <c r="AK147" s="1300" t="s">
        <v>329</v>
      </c>
      <c r="AL147" s="1294"/>
      <c r="AM147" s="1294"/>
      <c r="AN147" s="1294"/>
      <c r="AO147" s="1294"/>
      <c r="AP147" s="1294"/>
      <c r="AQ147" s="610">
        <v>550000000</v>
      </c>
      <c r="AR147" s="610">
        <v>550000000</v>
      </c>
      <c r="AS147" s="611">
        <v>0</v>
      </c>
      <c r="AT147" s="611">
        <v>0</v>
      </c>
      <c r="AU147" s="610">
        <v>499988302</v>
      </c>
      <c r="AV147" s="610">
        <v>50011698</v>
      </c>
      <c r="AW147" s="610">
        <v>101829259</v>
      </c>
      <c r="AX147" s="610">
        <v>398159043</v>
      </c>
      <c r="AY147" s="610">
        <v>66540544</v>
      </c>
      <c r="AZ147" s="610">
        <v>35288715</v>
      </c>
      <c r="BA147" s="610">
        <v>49153872</v>
      </c>
      <c r="BB147" s="610">
        <v>17386672</v>
      </c>
      <c r="BC147" s="611">
        <v>0</v>
      </c>
      <c r="BD147" s="612"/>
      <c r="BE147" s="613">
        <f t="shared" si="12"/>
        <v>0.90906964000000001</v>
      </c>
      <c r="BF147" s="613">
        <f t="shared" si="13"/>
        <v>0.18514410727272726</v>
      </c>
    </row>
    <row r="148" spans="1:58" x14ac:dyDescent="0.25">
      <c r="A148" s="552" t="str">
        <f t="shared" si="14"/>
        <v>A20411110</v>
      </c>
      <c r="B148" s="1288" t="s">
        <v>17</v>
      </c>
      <c r="C148" s="1280"/>
      <c r="D148" s="1288" t="s">
        <v>290</v>
      </c>
      <c r="E148" s="1280"/>
      <c r="F148" s="1288" t="s">
        <v>288</v>
      </c>
      <c r="G148" s="1280"/>
      <c r="H148" s="1288" t="s">
        <v>291</v>
      </c>
      <c r="I148" s="1280"/>
      <c r="J148" s="1288" t="s">
        <v>83</v>
      </c>
      <c r="K148" s="1280"/>
      <c r="L148" s="1280"/>
      <c r="M148" s="1288" t="s">
        <v>287</v>
      </c>
      <c r="N148" s="1280"/>
      <c r="O148" s="1280"/>
      <c r="P148" s="1288"/>
      <c r="Q148" s="1280"/>
      <c r="R148" s="1288"/>
      <c r="S148" s="1280"/>
      <c r="T148" s="1289" t="s">
        <v>86</v>
      </c>
      <c r="U148" s="1280"/>
      <c r="V148" s="1280"/>
      <c r="W148" s="1280"/>
      <c r="X148" s="1280"/>
      <c r="Y148" s="1280"/>
      <c r="Z148" s="1280"/>
      <c r="AA148" s="1280"/>
      <c r="AB148" s="1288" t="s">
        <v>281</v>
      </c>
      <c r="AC148" s="1280"/>
      <c r="AD148" s="1280"/>
      <c r="AE148" s="1280"/>
      <c r="AF148" s="1280"/>
      <c r="AG148" s="1288" t="s">
        <v>282</v>
      </c>
      <c r="AH148" s="1280"/>
      <c r="AI148" s="1280"/>
      <c r="AJ148" s="553" t="s">
        <v>68</v>
      </c>
      <c r="AK148" s="1287" t="s">
        <v>283</v>
      </c>
      <c r="AL148" s="1280"/>
      <c r="AM148" s="1280"/>
      <c r="AN148" s="1280"/>
      <c r="AO148" s="1280"/>
      <c r="AP148" s="1280"/>
      <c r="AQ148" s="554">
        <v>160000000</v>
      </c>
      <c r="AR148" s="554">
        <v>160000000</v>
      </c>
      <c r="AS148" s="555">
        <v>0</v>
      </c>
      <c r="AT148" s="555">
        <v>0</v>
      </c>
      <c r="AU148" s="554">
        <v>125502000</v>
      </c>
      <c r="AV148" s="554">
        <v>34498000</v>
      </c>
      <c r="AW148" s="554">
        <v>106676740</v>
      </c>
      <c r="AX148" s="554">
        <v>18825260</v>
      </c>
      <c r="AY148" s="554">
        <v>98510937</v>
      </c>
      <c r="AZ148" s="554">
        <v>8165803</v>
      </c>
      <c r="BA148" s="554">
        <v>98510937</v>
      </c>
      <c r="BB148" s="555">
        <v>0</v>
      </c>
      <c r="BC148" s="555">
        <v>0</v>
      </c>
      <c r="BD148" s="544"/>
      <c r="BE148" s="556">
        <f t="shared" si="12"/>
        <v>0.78438750000000002</v>
      </c>
      <c r="BF148" s="556">
        <f t="shared" si="13"/>
        <v>0.66672962499999999</v>
      </c>
    </row>
    <row r="149" spans="1:58" x14ac:dyDescent="0.25">
      <c r="A149" s="552" t="str">
        <f t="shared" si="14"/>
        <v>A20411113</v>
      </c>
      <c r="B149" s="1288" t="s">
        <v>17</v>
      </c>
      <c r="C149" s="1280"/>
      <c r="D149" s="1288" t="s">
        <v>290</v>
      </c>
      <c r="E149" s="1280"/>
      <c r="F149" s="1288" t="s">
        <v>288</v>
      </c>
      <c r="G149" s="1280"/>
      <c r="H149" s="1288" t="s">
        <v>291</v>
      </c>
      <c r="I149" s="1280"/>
      <c r="J149" s="1288" t="s">
        <v>83</v>
      </c>
      <c r="K149" s="1280"/>
      <c r="L149" s="1280"/>
      <c r="M149" s="1288" t="s">
        <v>287</v>
      </c>
      <c r="N149" s="1280"/>
      <c r="O149" s="1280"/>
      <c r="P149" s="1288"/>
      <c r="Q149" s="1280"/>
      <c r="R149" s="1288"/>
      <c r="S149" s="1280"/>
      <c r="T149" s="1289" t="s">
        <v>86</v>
      </c>
      <c r="U149" s="1280"/>
      <c r="V149" s="1280"/>
      <c r="W149" s="1280"/>
      <c r="X149" s="1280"/>
      <c r="Y149" s="1280"/>
      <c r="Z149" s="1280"/>
      <c r="AA149" s="1280"/>
      <c r="AB149" s="1288" t="s">
        <v>281</v>
      </c>
      <c r="AC149" s="1280"/>
      <c r="AD149" s="1280"/>
      <c r="AE149" s="1280"/>
      <c r="AF149" s="1280"/>
      <c r="AG149" s="1288" t="s">
        <v>282</v>
      </c>
      <c r="AH149" s="1280"/>
      <c r="AI149" s="1280"/>
      <c r="AJ149" s="553" t="s">
        <v>311</v>
      </c>
      <c r="AK149" s="1287" t="s">
        <v>329</v>
      </c>
      <c r="AL149" s="1280"/>
      <c r="AM149" s="1280"/>
      <c r="AN149" s="1280"/>
      <c r="AO149" s="1280"/>
      <c r="AP149" s="1280"/>
      <c r="AQ149" s="554">
        <v>50000000</v>
      </c>
      <c r="AR149" s="554">
        <v>50000000</v>
      </c>
      <c r="AS149" s="555">
        <v>0</v>
      </c>
      <c r="AT149" s="555">
        <v>0</v>
      </c>
      <c r="AU149" s="554">
        <v>50000000</v>
      </c>
      <c r="AV149" s="555">
        <v>0</v>
      </c>
      <c r="AW149" s="555">
        <v>0</v>
      </c>
      <c r="AX149" s="554">
        <v>50000000</v>
      </c>
      <c r="AY149" s="555">
        <v>0</v>
      </c>
      <c r="AZ149" s="555">
        <v>0</v>
      </c>
      <c r="BA149" s="555">
        <v>0</v>
      </c>
      <c r="BB149" s="555">
        <v>0</v>
      </c>
      <c r="BC149" s="555">
        <v>0</v>
      </c>
      <c r="BD149" s="544"/>
      <c r="BE149" s="556">
        <f t="shared" si="12"/>
        <v>1</v>
      </c>
      <c r="BF149" s="556">
        <f t="shared" si="13"/>
        <v>0</v>
      </c>
    </row>
    <row r="150" spans="1:58" x14ac:dyDescent="0.25">
      <c r="A150" s="552" t="str">
        <f t="shared" si="14"/>
        <v>A20411210</v>
      </c>
      <c r="B150" s="1288" t="s">
        <v>17</v>
      </c>
      <c r="C150" s="1280"/>
      <c r="D150" s="1288" t="s">
        <v>290</v>
      </c>
      <c r="E150" s="1280"/>
      <c r="F150" s="1288" t="s">
        <v>288</v>
      </c>
      <c r="G150" s="1280"/>
      <c r="H150" s="1288" t="s">
        <v>291</v>
      </c>
      <c r="I150" s="1280"/>
      <c r="J150" s="1288" t="s">
        <v>83</v>
      </c>
      <c r="K150" s="1280"/>
      <c r="L150" s="1280"/>
      <c r="M150" s="1288" t="s">
        <v>290</v>
      </c>
      <c r="N150" s="1280"/>
      <c r="O150" s="1280"/>
      <c r="P150" s="1288"/>
      <c r="Q150" s="1280"/>
      <c r="R150" s="1288"/>
      <c r="S150" s="1280"/>
      <c r="T150" s="1289" t="s">
        <v>87</v>
      </c>
      <c r="U150" s="1280"/>
      <c r="V150" s="1280"/>
      <c r="W150" s="1280"/>
      <c r="X150" s="1280"/>
      <c r="Y150" s="1280"/>
      <c r="Z150" s="1280"/>
      <c r="AA150" s="1280"/>
      <c r="AB150" s="1288" t="s">
        <v>281</v>
      </c>
      <c r="AC150" s="1280"/>
      <c r="AD150" s="1280"/>
      <c r="AE150" s="1280"/>
      <c r="AF150" s="1280"/>
      <c r="AG150" s="1288" t="s">
        <v>282</v>
      </c>
      <c r="AH150" s="1280"/>
      <c r="AI150" s="1280"/>
      <c r="AJ150" s="553" t="s">
        <v>68</v>
      </c>
      <c r="AK150" s="1287" t="s">
        <v>283</v>
      </c>
      <c r="AL150" s="1280"/>
      <c r="AM150" s="1280"/>
      <c r="AN150" s="1280"/>
      <c r="AO150" s="1280"/>
      <c r="AP150" s="1280"/>
      <c r="AQ150" s="554">
        <v>188000000</v>
      </c>
      <c r="AR150" s="554">
        <v>188000000</v>
      </c>
      <c r="AS150" s="555">
        <v>0</v>
      </c>
      <c r="AT150" s="555">
        <v>0</v>
      </c>
      <c r="AU150" s="554">
        <v>148143143</v>
      </c>
      <c r="AV150" s="554">
        <v>39856857</v>
      </c>
      <c r="AW150" s="554">
        <v>147879565</v>
      </c>
      <c r="AX150" s="554">
        <v>263578</v>
      </c>
      <c r="AY150" s="554">
        <v>147879565</v>
      </c>
      <c r="AZ150" s="555">
        <v>0</v>
      </c>
      <c r="BA150" s="554">
        <v>147879565</v>
      </c>
      <c r="BB150" s="555">
        <v>0</v>
      </c>
      <c r="BC150" s="554">
        <v>1237429</v>
      </c>
      <c r="BD150" s="544"/>
      <c r="BE150" s="556">
        <f t="shared" si="12"/>
        <v>0.78799544148936174</v>
      </c>
      <c r="BF150" s="556">
        <f t="shared" si="13"/>
        <v>0.78659343085106381</v>
      </c>
    </row>
    <row r="151" spans="1:58" x14ac:dyDescent="0.25">
      <c r="A151" s="552" t="str">
        <f t="shared" si="14"/>
        <v>A20411213</v>
      </c>
      <c r="B151" s="1288" t="s">
        <v>17</v>
      </c>
      <c r="C151" s="1280"/>
      <c r="D151" s="1288" t="s">
        <v>290</v>
      </c>
      <c r="E151" s="1280"/>
      <c r="F151" s="1288" t="s">
        <v>288</v>
      </c>
      <c r="G151" s="1280"/>
      <c r="H151" s="1288" t="s">
        <v>291</v>
      </c>
      <c r="I151" s="1280"/>
      <c r="J151" s="1288" t="s">
        <v>83</v>
      </c>
      <c r="K151" s="1280"/>
      <c r="L151" s="1280"/>
      <c r="M151" s="1288" t="s">
        <v>290</v>
      </c>
      <c r="N151" s="1280"/>
      <c r="O151" s="1280"/>
      <c r="P151" s="1288"/>
      <c r="Q151" s="1280"/>
      <c r="R151" s="1288"/>
      <c r="S151" s="1280"/>
      <c r="T151" s="1289" t="s">
        <v>87</v>
      </c>
      <c r="U151" s="1280"/>
      <c r="V151" s="1280"/>
      <c r="W151" s="1280"/>
      <c r="X151" s="1280"/>
      <c r="Y151" s="1280"/>
      <c r="Z151" s="1280"/>
      <c r="AA151" s="1280"/>
      <c r="AB151" s="1288" t="s">
        <v>281</v>
      </c>
      <c r="AC151" s="1280"/>
      <c r="AD151" s="1280"/>
      <c r="AE151" s="1280"/>
      <c r="AF151" s="1280"/>
      <c r="AG151" s="1288" t="s">
        <v>282</v>
      </c>
      <c r="AH151" s="1280"/>
      <c r="AI151" s="1280"/>
      <c r="AJ151" s="553" t="s">
        <v>311</v>
      </c>
      <c r="AK151" s="1287" t="s">
        <v>329</v>
      </c>
      <c r="AL151" s="1280"/>
      <c r="AM151" s="1280"/>
      <c r="AN151" s="1280"/>
      <c r="AO151" s="1280"/>
      <c r="AP151" s="1280"/>
      <c r="AQ151" s="554">
        <v>500000000</v>
      </c>
      <c r="AR151" s="554">
        <v>500000000</v>
      </c>
      <c r="AS151" s="555">
        <v>0</v>
      </c>
      <c r="AT151" s="555">
        <v>0</v>
      </c>
      <c r="AU151" s="554">
        <v>449988302</v>
      </c>
      <c r="AV151" s="554">
        <v>50011698</v>
      </c>
      <c r="AW151" s="554">
        <v>101829259</v>
      </c>
      <c r="AX151" s="554">
        <v>348159043</v>
      </c>
      <c r="AY151" s="554">
        <v>66540544</v>
      </c>
      <c r="AZ151" s="554">
        <v>35288715</v>
      </c>
      <c r="BA151" s="554">
        <v>49153872</v>
      </c>
      <c r="BB151" s="554">
        <v>17386672</v>
      </c>
      <c r="BC151" s="555">
        <v>0</v>
      </c>
      <c r="BD151" s="544"/>
      <c r="BE151" s="556">
        <f t="shared" si="12"/>
        <v>0.89997660400000001</v>
      </c>
      <c r="BF151" s="556">
        <f t="shared" si="13"/>
        <v>0.20365851800000001</v>
      </c>
    </row>
    <row r="152" spans="1:58" s="614" customFormat="1" x14ac:dyDescent="0.25">
      <c r="A152" s="608" t="str">
        <f t="shared" si="14"/>
        <v>A2041410</v>
      </c>
      <c r="B152" s="1302" t="s">
        <v>17</v>
      </c>
      <c r="C152" s="1294"/>
      <c r="D152" s="1302" t="s">
        <v>290</v>
      </c>
      <c r="E152" s="1294"/>
      <c r="F152" s="1302" t="s">
        <v>288</v>
      </c>
      <c r="G152" s="1294"/>
      <c r="H152" s="1302" t="s">
        <v>291</v>
      </c>
      <c r="I152" s="1294"/>
      <c r="J152" s="1302" t="s">
        <v>293</v>
      </c>
      <c r="K152" s="1294"/>
      <c r="L152" s="1294"/>
      <c r="M152" s="1302"/>
      <c r="N152" s="1294"/>
      <c r="O152" s="1294"/>
      <c r="P152" s="1302"/>
      <c r="Q152" s="1294"/>
      <c r="R152" s="1302"/>
      <c r="S152" s="1294"/>
      <c r="T152" s="1303" t="s">
        <v>416</v>
      </c>
      <c r="U152" s="1294"/>
      <c r="V152" s="1294"/>
      <c r="W152" s="1294"/>
      <c r="X152" s="1294"/>
      <c r="Y152" s="1294"/>
      <c r="Z152" s="1294"/>
      <c r="AA152" s="1294"/>
      <c r="AB152" s="1302" t="s">
        <v>281</v>
      </c>
      <c r="AC152" s="1294"/>
      <c r="AD152" s="1294"/>
      <c r="AE152" s="1294"/>
      <c r="AF152" s="1294"/>
      <c r="AG152" s="1302" t="s">
        <v>282</v>
      </c>
      <c r="AH152" s="1294"/>
      <c r="AI152" s="1294"/>
      <c r="AJ152" s="648" t="s">
        <v>68</v>
      </c>
      <c r="AK152" s="1301" t="s">
        <v>283</v>
      </c>
      <c r="AL152" s="1294"/>
      <c r="AM152" s="1294"/>
      <c r="AN152" s="1294"/>
      <c r="AO152" s="1294"/>
      <c r="AP152" s="1294"/>
      <c r="AQ152" s="649">
        <v>2500000</v>
      </c>
      <c r="AR152" s="649">
        <v>956080</v>
      </c>
      <c r="AS152" s="649">
        <v>1543920</v>
      </c>
      <c r="AT152" s="650">
        <v>0</v>
      </c>
      <c r="AU152" s="649">
        <v>956080</v>
      </c>
      <c r="AV152" s="650">
        <v>0</v>
      </c>
      <c r="AW152" s="649">
        <v>956080</v>
      </c>
      <c r="AX152" s="650">
        <v>0</v>
      </c>
      <c r="AY152" s="649">
        <v>956080</v>
      </c>
      <c r="AZ152" s="650">
        <v>0</v>
      </c>
      <c r="BA152" s="649">
        <v>956080</v>
      </c>
      <c r="BB152" s="650">
        <v>0</v>
      </c>
      <c r="BC152" s="650">
        <v>0</v>
      </c>
      <c r="BD152" s="612"/>
      <c r="BE152" s="651">
        <f t="shared" si="12"/>
        <v>0.38243199999999999</v>
      </c>
      <c r="BF152" s="651">
        <f t="shared" si="13"/>
        <v>0.38243199999999999</v>
      </c>
    </row>
    <row r="153" spans="1:58" s="614" customFormat="1" x14ac:dyDescent="0.25">
      <c r="A153" s="608" t="str">
        <f t="shared" si="14"/>
        <v>A2042110</v>
      </c>
      <c r="B153" s="1293" t="s">
        <v>17</v>
      </c>
      <c r="C153" s="1294"/>
      <c r="D153" s="1293" t="s">
        <v>290</v>
      </c>
      <c r="E153" s="1294"/>
      <c r="F153" s="1293" t="s">
        <v>288</v>
      </c>
      <c r="G153" s="1294"/>
      <c r="H153" s="1293" t="s">
        <v>291</v>
      </c>
      <c r="I153" s="1294"/>
      <c r="J153" s="1293" t="s">
        <v>309</v>
      </c>
      <c r="K153" s="1294"/>
      <c r="L153" s="1294"/>
      <c r="M153" s="1293"/>
      <c r="N153" s="1294"/>
      <c r="O153" s="1294"/>
      <c r="P153" s="1293"/>
      <c r="Q153" s="1294"/>
      <c r="R153" s="1293"/>
      <c r="S153" s="1294"/>
      <c r="T153" s="1295" t="s">
        <v>314</v>
      </c>
      <c r="U153" s="1294"/>
      <c r="V153" s="1294"/>
      <c r="W153" s="1294"/>
      <c r="X153" s="1294"/>
      <c r="Y153" s="1294"/>
      <c r="Z153" s="1294"/>
      <c r="AA153" s="1294"/>
      <c r="AB153" s="1293" t="s">
        <v>281</v>
      </c>
      <c r="AC153" s="1294"/>
      <c r="AD153" s="1294"/>
      <c r="AE153" s="1294"/>
      <c r="AF153" s="1294"/>
      <c r="AG153" s="1293" t="s">
        <v>282</v>
      </c>
      <c r="AH153" s="1294"/>
      <c r="AI153" s="1294"/>
      <c r="AJ153" s="609" t="s">
        <v>68</v>
      </c>
      <c r="AK153" s="1300" t="s">
        <v>283</v>
      </c>
      <c r="AL153" s="1294"/>
      <c r="AM153" s="1294"/>
      <c r="AN153" s="1294"/>
      <c r="AO153" s="1294"/>
      <c r="AP153" s="1294"/>
      <c r="AQ153" s="610">
        <v>99950578</v>
      </c>
      <c r="AR153" s="610">
        <v>87963880</v>
      </c>
      <c r="AS153" s="610">
        <v>11986698</v>
      </c>
      <c r="AT153" s="611">
        <v>0</v>
      </c>
      <c r="AU153" s="610">
        <v>66320000</v>
      </c>
      <c r="AV153" s="610">
        <v>21643880</v>
      </c>
      <c r="AW153" s="610">
        <v>66320000</v>
      </c>
      <c r="AX153" s="611">
        <v>0</v>
      </c>
      <c r="AY153" s="610">
        <v>66320000</v>
      </c>
      <c r="AZ153" s="611">
        <v>0</v>
      </c>
      <c r="BA153" s="610">
        <v>66320000</v>
      </c>
      <c r="BB153" s="611">
        <v>0</v>
      </c>
      <c r="BC153" s="611">
        <v>0</v>
      </c>
      <c r="BD153" s="612"/>
      <c r="BE153" s="613">
        <f t="shared" si="12"/>
        <v>0.66352792877295819</v>
      </c>
      <c r="BF153" s="613">
        <f t="shared" si="13"/>
        <v>0.66352792877295819</v>
      </c>
    </row>
    <row r="154" spans="1:58" s="614" customFormat="1" x14ac:dyDescent="0.25">
      <c r="A154" s="608" t="str">
        <f t="shared" si="14"/>
        <v>A2042113</v>
      </c>
      <c r="B154" s="1293" t="s">
        <v>17</v>
      </c>
      <c r="C154" s="1294"/>
      <c r="D154" s="1293" t="s">
        <v>290</v>
      </c>
      <c r="E154" s="1294"/>
      <c r="F154" s="1293" t="s">
        <v>288</v>
      </c>
      <c r="G154" s="1294"/>
      <c r="H154" s="1293" t="s">
        <v>291</v>
      </c>
      <c r="I154" s="1294"/>
      <c r="J154" s="1293" t="s">
        <v>309</v>
      </c>
      <c r="K154" s="1294"/>
      <c r="L154" s="1294"/>
      <c r="M154" s="1293"/>
      <c r="N154" s="1294"/>
      <c r="O154" s="1294"/>
      <c r="P154" s="1293"/>
      <c r="Q154" s="1294"/>
      <c r="R154" s="1293"/>
      <c r="S154" s="1294"/>
      <c r="T154" s="1295" t="s">
        <v>314</v>
      </c>
      <c r="U154" s="1294"/>
      <c r="V154" s="1294"/>
      <c r="W154" s="1294"/>
      <c r="X154" s="1294"/>
      <c r="Y154" s="1294"/>
      <c r="Z154" s="1294"/>
      <c r="AA154" s="1294"/>
      <c r="AB154" s="1293" t="s">
        <v>281</v>
      </c>
      <c r="AC154" s="1294"/>
      <c r="AD154" s="1294"/>
      <c r="AE154" s="1294"/>
      <c r="AF154" s="1294"/>
      <c r="AG154" s="1293" t="s">
        <v>282</v>
      </c>
      <c r="AH154" s="1294"/>
      <c r="AI154" s="1294"/>
      <c r="AJ154" s="609" t="s">
        <v>311</v>
      </c>
      <c r="AK154" s="1300" t="s">
        <v>329</v>
      </c>
      <c r="AL154" s="1294"/>
      <c r="AM154" s="1294"/>
      <c r="AN154" s="1294"/>
      <c r="AO154" s="1294"/>
      <c r="AP154" s="1294"/>
      <c r="AQ154" s="610">
        <v>120000000</v>
      </c>
      <c r="AR154" s="610">
        <v>120000000</v>
      </c>
      <c r="AS154" s="611">
        <v>0</v>
      </c>
      <c r="AT154" s="611">
        <v>0</v>
      </c>
      <c r="AU154" s="611">
        <v>0</v>
      </c>
      <c r="AV154" s="610">
        <v>120000000</v>
      </c>
      <c r="AW154" s="611">
        <v>0</v>
      </c>
      <c r="AX154" s="611">
        <v>0</v>
      </c>
      <c r="AY154" s="611">
        <v>0</v>
      </c>
      <c r="AZ154" s="611">
        <v>0</v>
      </c>
      <c r="BA154" s="611">
        <v>0</v>
      </c>
      <c r="BB154" s="611">
        <v>0</v>
      </c>
      <c r="BC154" s="611">
        <v>0</v>
      </c>
      <c r="BD154" s="612"/>
      <c r="BE154" s="613">
        <f t="shared" si="12"/>
        <v>0</v>
      </c>
      <c r="BF154" s="613">
        <f t="shared" si="13"/>
        <v>0</v>
      </c>
    </row>
    <row r="155" spans="1:58" x14ac:dyDescent="0.25">
      <c r="A155" s="552" t="str">
        <f t="shared" si="14"/>
        <v>A20421110</v>
      </c>
      <c r="B155" s="1288" t="s">
        <v>17</v>
      </c>
      <c r="C155" s="1280"/>
      <c r="D155" s="1288" t="s">
        <v>290</v>
      </c>
      <c r="E155" s="1280"/>
      <c r="F155" s="1288" t="s">
        <v>288</v>
      </c>
      <c r="G155" s="1280"/>
      <c r="H155" s="1288" t="s">
        <v>291</v>
      </c>
      <c r="I155" s="1280"/>
      <c r="J155" s="1288" t="s">
        <v>309</v>
      </c>
      <c r="K155" s="1280"/>
      <c r="L155" s="1280"/>
      <c r="M155" s="1288" t="s">
        <v>287</v>
      </c>
      <c r="N155" s="1280"/>
      <c r="O155" s="1280"/>
      <c r="P155" s="1288"/>
      <c r="Q155" s="1280"/>
      <c r="R155" s="1288"/>
      <c r="S155" s="1280"/>
      <c r="T155" s="1289" t="s">
        <v>88</v>
      </c>
      <c r="U155" s="1280"/>
      <c r="V155" s="1280"/>
      <c r="W155" s="1280"/>
      <c r="X155" s="1280"/>
      <c r="Y155" s="1280"/>
      <c r="Z155" s="1280"/>
      <c r="AA155" s="1280"/>
      <c r="AB155" s="1288" t="s">
        <v>281</v>
      </c>
      <c r="AC155" s="1280"/>
      <c r="AD155" s="1280"/>
      <c r="AE155" s="1280"/>
      <c r="AF155" s="1280"/>
      <c r="AG155" s="1288" t="s">
        <v>282</v>
      </c>
      <c r="AH155" s="1280"/>
      <c r="AI155" s="1280"/>
      <c r="AJ155" s="553" t="s">
        <v>68</v>
      </c>
      <c r="AK155" s="1287" t="s">
        <v>283</v>
      </c>
      <c r="AL155" s="1280"/>
      <c r="AM155" s="1280"/>
      <c r="AN155" s="1280"/>
      <c r="AO155" s="1280"/>
      <c r="AP155" s="1280"/>
      <c r="AQ155" s="554">
        <v>16630578</v>
      </c>
      <c r="AR155" s="554">
        <v>5250000</v>
      </c>
      <c r="AS155" s="554">
        <v>11380578</v>
      </c>
      <c r="AT155" s="555">
        <v>0</v>
      </c>
      <c r="AU155" s="554">
        <v>250000</v>
      </c>
      <c r="AV155" s="554">
        <v>5000000</v>
      </c>
      <c r="AW155" s="554">
        <v>250000</v>
      </c>
      <c r="AX155" s="555">
        <v>0</v>
      </c>
      <c r="AY155" s="554">
        <v>250000</v>
      </c>
      <c r="AZ155" s="555">
        <v>0</v>
      </c>
      <c r="BA155" s="554">
        <v>250000</v>
      </c>
      <c r="BB155" s="555">
        <v>0</v>
      </c>
      <c r="BC155" s="555">
        <v>0</v>
      </c>
      <c r="BD155" s="544"/>
      <c r="BE155" s="556">
        <f t="shared" si="12"/>
        <v>1.5032550281776136E-2</v>
      </c>
      <c r="BF155" s="556">
        <f t="shared" si="13"/>
        <v>1.5032550281776136E-2</v>
      </c>
    </row>
    <row r="156" spans="1:58" x14ac:dyDescent="0.25">
      <c r="A156" s="552" t="str">
        <f t="shared" si="14"/>
        <v>A20421113</v>
      </c>
      <c r="B156" s="1288" t="s">
        <v>17</v>
      </c>
      <c r="C156" s="1280"/>
      <c r="D156" s="1288" t="s">
        <v>290</v>
      </c>
      <c r="E156" s="1280"/>
      <c r="F156" s="1288" t="s">
        <v>288</v>
      </c>
      <c r="G156" s="1280"/>
      <c r="H156" s="1288" t="s">
        <v>291</v>
      </c>
      <c r="I156" s="1280"/>
      <c r="J156" s="1288" t="s">
        <v>309</v>
      </c>
      <c r="K156" s="1280"/>
      <c r="L156" s="1280"/>
      <c r="M156" s="1288" t="s">
        <v>287</v>
      </c>
      <c r="N156" s="1280"/>
      <c r="O156" s="1280"/>
      <c r="P156" s="1288"/>
      <c r="Q156" s="1280"/>
      <c r="R156" s="1288"/>
      <c r="S156" s="1280"/>
      <c r="T156" s="1289" t="s">
        <v>88</v>
      </c>
      <c r="U156" s="1280"/>
      <c r="V156" s="1280"/>
      <c r="W156" s="1280"/>
      <c r="X156" s="1280"/>
      <c r="Y156" s="1280"/>
      <c r="Z156" s="1280"/>
      <c r="AA156" s="1280"/>
      <c r="AB156" s="1288" t="s">
        <v>281</v>
      </c>
      <c r="AC156" s="1280"/>
      <c r="AD156" s="1280"/>
      <c r="AE156" s="1280"/>
      <c r="AF156" s="1280"/>
      <c r="AG156" s="1288" t="s">
        <v>282</v>
      </c>
      <c r="AH156" s="1280"/>
      <c r="AI156" s="1280"/>
      <c r="AJ156" s="553" t="s">
        <v>311</v>
      </c>
      <c r="AK156" s="1287" t="s">
        <v>329</v>
      </c>
      <c r="AL156" s="1280"/>
      <c r="AM156" s="1280"/>
      <c r="AN156" s="1280"/>
      <c r="AO156" s="1280"/>
      <c r="AP156" s="1280"/>
      <c r="AQ156" s="554">
        <v>30000000</v>
      </c>
      <c r="AR156" s="554">
        <v>30000000</v>
      </c>
      <c r="AS156" s="555">
        <v>0</v>
      </c>
      <c r="AT156" s="555">
        <v>0</v>
      </c>
      <c r="AU156" s="555">
        <v>0</v>
      </c>
      <c r="AV156" s="554">
        <v>30000000</v>
      </c>
      <c r="AW156" s="555">
        <v>0</v>
      </c>
      <c r="AX156" s="555">
        <v>0</v>
      </c>
      <c r="AY156" s="555">
        <v>0</v>
      </c>
      <c r="AZ156" s="555">
        <v>0</v>
      </c>
      <c r="BA156" s="555">
        <v>0</v>
      </c>
      <c r="BB156" s="555">
        <v>0</v>
      </c>
      <c r="BC156" s="555">
        <v>0</v>
      </c>
      <c r="BD156" s="544"/>
      <c r="BE156" s="556">
        <f t="shared" si="12"/>
        <v>0</v>
      </c>
      <c r="BF156" s="556">
        <f t="shared" si="13"/>
        <v>0</v>
      </c>
    </row>
    <row r="157" spans="1:58" x14ac:dyDescent="0.25">
      <c r="A157" s="552" t="str">
        <f t="shared" si="14"/>
        <v>A20421410</v>
      </c>
      <c r="B157" s="1288" t="s">
        <v>17</v>
      </c>
      <c r="C157" s="1280"/>
      <c r="D157" s="1288" t="s">
        <v>290</v>
      </c>
      <c r="E157" s="1280"/>
      <c r="F157" s="1288" t="s">
        <v>288</v>
      </c>
      <c r="G157" s="1280"/>
      <c r="H157" s="1288" t="s">
        <v>291</v>
      </c>
      <c r="I157" s="1280"/>
      <c r="J157" s="1288" t="s">
        <v>309</v>
      </c>
      <c r="K157" s="1280"/>
      <c r="L157" s="1280"/>
      <c r="M157" s="1288" t="s">
        <v>291</v>
      </c>
      <c r="N157" s="1280"/>
      <c r="O157" s="1280"/>
      <c r="P157" s="1288"/>
      <c r="Q157" s="1280"/>
      <c r="R157" s="1288"/>
      <c r="S157" s="1280"/>
      <c r="T157" s="1289" t="s">
        <v>89</v>
      </c>
      <c r="U157" s="1280"/>
      <c r="V157" s="1280"/>
      <c r="W157" s="1280"/>
      <c r="X157" s="1280"/>
      <c r="Y157" s="1280"/>
      <c r="Z157" s="1280"/>
      <c r="AA157" s="1280"/>
      <c r="AB157" s="1288" t="s">
        <v>281</v>
      </c>
      <c r="AC157" s="1280"/>
      <c r="AD157" s="1280"/>
      <c r="AE157" s="1280"/>
      <c r="AF157" s="1280"/>
      <c r="AG157" s="1288" t="s">
        <v>282</v>
      </c>
      <c r="AH157" s="1280"/>
      <c r="AI157" s="1280"/>
      <c r="AJ157" s="553" t="s">
        <v>68</v>
      </c>
      <c r="AK157" s="1287" t="s">
        <v>283</v>
      </c>
      <c r="AL157" s="1280"/>
      <c r="AM157" s="1280"/>
      <c r="AN157" s="1280"/>
      <c r="AO157" s="1280"/>
      <c r="AP157" s="1280"/>
      <c r="AQ157" s="554">
        <v>16643880</v>
      </c>
      <c r="AR157" s="554">
        <v>16643880</v>
      </c>
      <c r="AS157" s="555">
        <v>0</v>
      </c>
      <c r="AT157" s="555">
        <v>0</v>
      </c>
      <c r="AU157" s="555">
        <v>0</v>
      </c>
      <c r="AV157" s="554">
        <v>16643880</v>
      </c>
      <c r="AW157" s="555">
        <v>0</v>
      </c>
      <c r="AX157" s="555">
        <v>0</v>
      </c>
      <c r="AY157" s="555">
        <v>0</v>
      </c>
      <c r="AZ157" s="555">
        <v>0</v>
      </c>
      <c r="BA157" s="555">
        <v>0</v>
      </c>
      <c r="BB157" s="555">
        <v>0</v>
      </c>
      <c r="BC157" s="555">
        <v>0</v>
      </c>
      <c r="BD157" s="544"/>
      <c r="BE157" s="556">
        <f t="shared" si="12"/>
        <v>0</v>
      </c>
      <c r="BF157" s="556">
        <f t="shared" si="13"/>
        <v>0</v>
      </c>
    </row>
    <row r="158" spans="1:58" x14ac:dyDescent="0.25">
      <c r="A158" s="552" t="str">
        <f t="shared" si="14"/>
        <v>A20421413</v>
      </c>
      <c r="B158" s="1288" t="s">
        <v>17</v>
      </c>
      <c r="C158" s="1280"/>
      <c r="D158" s="1288" t="s">
        <v>290</v>
      </c>
      <c r="E158" s="1280"/>
      <c r="F158" s="1288" t="s">
        <v>288</v>
      </c>
      <c r="G158" s="1280"/>
      <c r="H158" s="1288" t="s">
        <v>291</v>
      </c>
      <c r="I158" s="1280"/>
      <c r="J158" s="1288" t="s">
        <v>309</v>
      </c>
      <c r="K158" s="1280"/>
      <c r="L158" s="1280"/>
      <c r="M158" s="1288" t="s">
        <v>291</v>
      </c>
      <c r="N158" s="1280"/>
      <c r="O158" s="1280"/>
      <c r="P158" s="1288"/>
      <c r="Q158" s="1280"/>
      <c r="R158" s="1288"/>
      <c r="S158" s="1280"/>
      <c r="T158" s="1289" t="s">
        <v>89</v>
      </c>
      <c r="U158" s="1280"/>
      <c r="V158" s="1280"/>
      <c r="W158" s="1280"/>
      <c r="X158" s="1280"/>
      <c r="Y158" s="1280"/>
      <c r="Z158" s="1280"/>
      <c r="AA158" s="1280"/>
      <c r="AB158" s="1288" t="s">
        <v>281</v>
      </c>
      <c r="AC158" s="1280"/>
      <c r="AD158" s="1280"/>
      <c r="AE158" s="1280"/>
      <c r="AF158" s="1280"/>
      <c r="AG158" s="1288" t="s">
        <v>282</v>
      </c>
      <c r="AH158" s="1280"/>
      <c r="AI158" s="1280"/>
      <c r="AJ158" s="553" t="s">
        <v>311</v>
      </c>
      <c r="AK158" s="1287" t="s">
        <v>329</v>
      </c>
      <c r="AL158" s="1280"/>
      <c r="AM158" s="1280"/>
      <c r="AN158" s="1280"/>
      <c r="AO158" s="1280"/>
      <c r="AP158" s="1280"/>
      <c r="AQ158" s="554">
        <v>60000000</v>
      </c>
      <c r="AR158" s="554">
        <v>60000000</v>
      </c>
      <c r="AS158" s="555">
        <v>0</v>
      </c>
      <c r="AT158" s="555">
        <v>0</v>
      </c>
      <c r="AU158" s="555">
        <v>0</v>
      </c>
      <c r="AV158" s="554">
        <v>60000000</v>
      </c>
      <c r="AW158" s="555">
        <v>0</v>
      </c>
      <c r="AX158" s="555">
        <v>0</v>
      </c>
      <c r="AY158" s="555">
        <v>0</v>
      </c>
      <c r="AZ158" s="555">
        <v>0</v>
      </c>
      <c r="BA158" s="555">
        <v>0</v>
      </c>
      <c r="BB158" s="555">
        <v>0</v>
      </c>
      <c r="BC158" s="555">
        <v>0</v>
      </c>
      <c r="BD158" s="544"/>
      <c r="BE158" s="556">
        <f t="shared" ref="BE158:BE221" si="15">+AU158/AQ158</f>
        <v>0</v>
      </c>
      <c r="BF158" s="556">
        <f t="shared" ref="BF158:BF221" si="16">+AW158/AQ158</f>
        <v>0</v>
      </c>
    </row>
    <row r="159" spans="1:58" x14ac:dyDescent="0.25">
      <c r="A159" s="552" t="str">
        <f t="shared" si="14"/>
        <v>A20421510</v>
      </c>
      <c r="B159" s="1288" t="s">
        <v>17</v>
      </c>
      <c r="C159" s="1280"/>
      <c r="D159" s="1288" t="s">
        <v>290</v>
      </c>
      <c r="E159" s="1280"/>
      <c r="F159" s="1288" t="s">
        <v>288</v>
      </c>
      <c r="G159" s="1280"/>
      <c r="H159" s="1288" t="s">
        <v>291</v>
      </c>
      <c r="I159" s="1280"/>
      <c r="J159" s="1288" t="s">
        <v>309</v>
      </c>
      <c r="K159" s="1280"/>
      <c r="L159" s="1280"/>
      <c r="M159" s="1288" t="s">
        <v>292</v>
      </c>
      <c r="N159" s="1280"/>
      <c r="O159" s="1280"/>
      <c r="P159" s="1288"/>
      <c r="Q159" s="1280"/>
      <c r="R159" s="1288"/>
      <c r="S159" s="1280"/>
      <c r="T159" s="1289" t="s">
        <v>90</v>
      </c>
      <c r="U159" s="1280"/>
      <c r="V159" s="1280"/>
      <c r="W159" s="1280"/>
      <c r="X159" s="1280"/>
      <c r="Y159" s="1280"/>
      <c r="Z159" s="1280"/>
      <c r="AA159" s="1280"/>
      <c r="AB159" s="1288" t="s">
        <v>281</v>
      </c>
      <c r="AC159" s="1280"/>
      <c r="AD159" s="1280"/>
      <c r="AE159" s="1280"/>
      <c r="AF159" s="1280"/>
      <c r="AG159" s="1288" t="s">
        <v>282</v>
      </c>
      <c r="AH159" s="1280"/>
      <c r="AI159" s="1280"/>
      <c r="AJ159" s="553" t="s">
        <v>68</v>
      </c>
      <c r="AK159" s="1287" t="s">
        <v>283</v>
      </c>
      <c r="AL159" s="1280"/>
      <c r="AM159" s="1280"/>
      <c r="AN159" s="1280"/>
      <c r="AO159" s="1280"/>
      <c r="AP159" s="1280"/>
      <c r="AQ159" s="554">
        <v>66070000</v>
      </c>
      <c r="AR159" s="554">
        <v>66070000</v>
      </c>
      <c r="AS159" s="555">
        <v>0</v>
      </c>
      <c r="AT159" s="555">
        <v>0</v>
      </c>
      <c r="AU159" s="554">
        <v>66070000</v>
      </c>
      <c r="AV159" s="555">
        <v>0</v>
      </c>
      <c r="AW159" s="554">
        <v>66070000</v>
      </c>
      <c r="AX159" s="555">
        <v>0</v>
      </c>
      <c r="AY159" s="554">
        <v>66070000</v>
      </c>
      <c r="AZ159" s="555">
        <v>0</v>
      </c>
      <c r="BA159" s="554">
        <v>66070000</v>
      </c>
      <c r="BB159" s="555">
        <v>0</v>
      </c>
      <c r="BC159" s="555">
        <v>0</v>
      </c>
      <c r="BD159" s="544"/>
      <c r="BE159" s="556">
        <f t="shared" si="15"/>
        <v>1</v>
      </c>
      <c r="BF159" s="556">
        <f t="shared" si="16"/>
        <v>1</v>
      </c>
    </row>
    <row r="160" spans="1:58" x14ac:dyDescent="0.25">
      <c r="A160" s="552" t="str">
        <f t="shared" si="14"/>
        <v>A20421513</v>
      </c>
      <c r="B160" s="1288" t="s">
        <v>17</v>
      </c>
      <c r="C160" s="1280"/>
      <c r="D160" s="1288" t="s">
        <v>290</v>
      </c>
      <c r="E160" s="1280"/>
      <c r="F160" s="1288" t="s">
        <v>288</v>
      </c>
      <c r="G160" s="1280"/>
      <c r="H160" s="1288" t="s">
        <v>291</v>
      </c>
      <c r="I160" s="1280"/>
      <c r="J160" s="1288" t="s">
        <v>309</v>
      </c>
      <c r="K160" s="1280"/>
      <c r="L160" s="1280"/>
      <c r="M160" s="1288" t="s">
        <v>292</v>
      </c>
      <c r="N160" s="1280"/>
      <c r="O160" s="1280"/>
      <c r="P160" s="1288"/>
      <c r="Q160" s="1280"/>
      <c r="R160" s="1288"/>
      <c r="S160" s="1280"/>
      <c r="T160" s="1289" t="s">
        <v>90</v>
      </c>
      <c r="U160" s="1280"/>
      <c r="V160" s="1280"/>
      <c r="W160" s="1280"/>
      <c r="X160" s="1280"/>
      <c r="Y160" s="1280"/>
      <c r="Z160" s="1280"/>
      <c r="AA160" s="1280"/>
      <c r="AB160" s="1288" t="s">
        <v>281</v>
      </c>
      <c r="AC160" s="1280"/>
      <c r="AD160" s="1280"/>
      <c r="AE160" s="1280"/>
      <c r="AF160" s="1280"/>
      <c r="AG160" s="1288" t="s">
        <v>282</v>
      </c>
      <c r="AH160" s="1280"/>
      <c r="AI160" s="1280"/>
      <c r="AJ160" s="553" t="s">
        <v>311</v>
      </c>
      <c r="AK160" s="1287" t="s">
        <v>329</v>
      </c>
      <c r="AL160" s="1280"/>
      <c r="AM160" s="1280"/>
      <c r="AN160" s="1280"/>
      <c r="AO160" s="1280"/>
      <c r="AP160" s="1280"/>
      <c r="AQ160" s="554">
        <v>30000000</v>
      </c>
      <c r="AR160" s="554">
        <v>30000000</v>
      </c>
      <c r="AS160" s="555">
        <v>0</v>
      </c>
      <c r="AT160" s="555">
        <v>0</v>
      </c>
      <c r="AU160" s="555">
        <v>0</v>
      </c>
      <c r="AV160" s="554">
        <v>30000000</v>
      </c>
      <c r="AW160" s="555">
        <v>0</v>
      </c>
      <c r="AX160" s="555">
        <v>0</v>
      </c>
      <c r="AY160" s="555">
        <v>0</v>
      </c>
      <c r="AZ160" s="555">
        <v>0</v>
      </c>
      <c r="BA160" s="555">
        <v>0</v>
      </c>
      <c r="BB160" s="555">
        <v>0</v>
      </c>
      <c r="BC160" s="555">
        <v>0</v>
      </c>
      <c r="BD160" s="544"/>
      <c r="BE160" s="556">
        <f t="shared" si="15"/>
        <v>0</v>
      </c>
      <c r="BF160" s="556">
        <f t="shared" si="16"/>
        <v>0</v>
      </c>
    </row>
    <row r="161" spans="1:58" x14ac:dyDescent="0.25">
      <c r="A161" s="552" t="str">
        <f t="shared" si="14"/>
        <v>A20421810</v>
      </c>
      <c r="B161" s="1288" t="s">
        <v>17</v>
      </c>
      <c r="C161" s="1280"/>
      <c r="D161" s="1288" t="s">
        <v>290</v>
      </c>
      <c r="E161" s="1280"/>
      <c r="F161" s="1288" t="s">
        <v>288</v>
      </c>
      <c r="G161" s="1280"/>
      <c r="H161" s="1288" t="s">
        <v>291</v>
      </c>
      <c r="I161" s="1280"/>
      <c r="J161" s="1288" t="s">
        <v>309</v>
      </c>
      <c r="K161" s="1280"/>
      <c r="L161" s="1280"/>
      <c r="M161" s="1288" t="s">
        <v>302</v>
      </c>
      <c r="N161" s="1280"/>
      <c r="O161" s="1280"/>
      <c r="P161" s="1288"/>
      <c r="Q161" s="1280"/>
      <c r="R161" s="1288"/>
      <c r="S161" s="1280"/>
      <c r="T161" s="1289" t="s">
        <v>91</v>
      </c>
      <c r="U161" s="1280"/>
      <c r="V161" s="1280"/>
      <c r="W161" s="1280"/>
      <c r="X161" s="1280"/>
      <c r="Y161" s="1280"/>
      <c r="Z161" s="1280"/>
      <c r="AA161" s="1280"/>
      <c r="AB161" s="1288" t="s">
        <v>281</v>
      </c>
      <c r="AC161" s="1280"/>
      <c r="AD161" s="1280"/>
      <c r="AE161" s="1280"/>
      <c r="AF161" s="1280"/>
      <c r="AG161" s="1288" t="s">
        <v>282</v>
      </c>
      <c r="AH161" s="1280"/>
      <c r="AI161" s="1280"/>
      <c r="AJ161" s="553" t="s">
        <v>68</v>
      </c>
      <c r="AK161" s="1287" t="s">
        <v>283</v>
      </c>
      <c r="AL161" s="1280"/>
      <c r="AM161" s="1280"/>
      <c r="AN161" s="1280"/>
      <c r="AO161" s="1280"/>
      <c r="AP161" s="1280"/>
      <c r="AQ161" s="554">
        <v>606120</v>
      </c>
      <c r="AR161" s="555">
        <v>0</v>
      </c>
      <c r="AS161" s="554">
        <v>606120</v>
      </c>
      <c r="AT161" s="555">
        <v>0</v>
      </c>
      <c r="AU161" s="555">
        <v>0</v>
      </c>
      <c r="AV161" s="555">
        <v>0</v>
      </c>
      <c r="AW161" s="555">
        <v>0</v>
      </c>
      <c r="AX161" s="555">
        <v>0</v>
      </c>
      <c r="AY161" s="555">
        <v>0</v>
      </c>
      <c r="AZ161" s="555">
        <v>0</v>
      </c>
      <c r="BA161" s="555">
        <v>0</v>
      </c>
      <c r="BB161" s="555">
        <v>0</v>
      </c>
      <c r="BC161" s="555">
        <v>0</v>
      </c>
      <c r="BD161" s="544"/>
      <c r="BE161" s="556">
        <f t="shared" si="15"/>
        <v>0</v>
      </c>
      <c r="BF161" s="556">
        <f t="shared" si="16"/>
        <v>0</v>
      </c>
    </row>
    <row r="162" spans="1:58" x14ac:dyDescent="0.25">
      <c r="A162" s="552" t="str">
        <f t="shared" si="14"/>
        <v>A20421813</v>
      </c>
      <c r="B162" s="1288" t="s">
        <v>17</v>
      </c>
      <c r="C162" s="1280"/>
      <c r="D162" s="1288" t="s">
        <v>290</v>
      </c>
      <c r="E162" s="1280"/>
      <c r="F162" s="1288" t="s">
        <v>288</v>
      </c>
      <c r="G162" s="1280"/>
      <c r="H162" s="1288" t="s">
        <v>291</v>
      </c>
      <c r="I162" s="1280"/>
      <c r="J162" s="1288" t="s">
        <v>309</v>
      </c>
      <c r="K162" s="1280"/>
      <c r="L162" s="1280"/>
      <c r="M162" s="1288" t="s">
        <v>302</v>
      </c>
      <c r="N162" s="1280"/>
      <c r="O162" s="1280"/>
      <c r="P162" s="1288"/>
      <c r="Q162" s="1280"/>
      <c r="R162" s="1288"/>
      <c r="S162" s="1280"/>
      <c r="T162" s="1289" t="s">
        <v>91</v>
      </c>
      <c r="U162" s="1280"/>
      <c r="V162" s="1280"/>
      <c r="W162" s="1280"/>
      <c r="X162" s="1280"/>
      <c r="Y162" s="1280"/>
      <c r="Z162" s="1280"/>
      <c r="AA162" s="1280"/>
      <c r="AB162" s="1288" t="s">
        <v>281</v>
      </c>
      <c r="AC162" s="1280"/>
      <c r="AD162" s="1280"/>
      <c r="AE162" s="1280"/>
      <c r="AF162" s="1280"/>
      <c r="AG162" s="1288" t="s">
        <v>282</v>
      </c>
      <c r="AH162" s="1280"/>
      <c r="AI162" s="1280"/>
      <c r="AJ162" s="553" t="s">
        <v>311</v>
      </c>
      <c r="AK162" s="1287" t="s">
        <v>329</v>
      </c>
      <c r="AL162" s="1280"/>
      <c r="AM162" s="1280"/>
      <c r="AN162" s="1280"/>
      <c r="AO162" s="1280"/>
      <c r="AP162" s="1280"/>
      <c r="AQ162" s="555">
        <v>0</v>
      </c>
      <c r="AR162" s="555">
        <v>0</v>
      </c>
      <c r="AS162" s="555">
        <v>0</v>
      </c>
      <c r="AT162" s="555">
        <v>0</v>
      </c>
      <c r="AU162" s="555">
        <v>0</v>
      </c>
      <c r="AV162" s="555">
        <v>0</v>
      </c>
      <c r="AW162" s="555">
        <v>0</v>
      </c>
      <c r="AX162" s="555">
        <v>0</v>
      </c>
      <c r="AY162" s="555">
        <v>0</v>
      </c>
      <c r="AZ162" s="555">
        <v>0</v>
      </c>
      <c r="BA162" s="555">
        <v>0</v>
      </c>
      <c r="BB162" s="555">
        <v>0</v>
      </c>
      <c r="BC162" s="555">
        <v>0</v>
      </c>
      <c r="BD162" s="544"/>
      <c r="BE162" s="556" t="e">
        <f t="shared" si="15"/>
        <v>#DIV/0!</v>
      </c>
      <c r="BF162" s="556" t="e">
        <f t="shared" si="16"/>
        <v>#DIV/0!</v>
      </c>
    </row>
    <row r="163" spans="1:58" s="614" customFormat="1" x14ac:dyDescent="0.25">
      <c r="A163" s="608" t="str">
        <f t="shared" ref="A163:A226" si="17">+B163&amp;D163&amp;F163&amp;H163&amp;J163&amp;M163&amp;P163&amp;R163&amp;AJ163</f>
        <v>A2044010</v>
      </c>
      <c r="B163" s="1293" t="s">
        <v>17</v>
      </c>
      <c r="C163" s="1294"/>
      <c r="D163" s="1293" t="s">
        <v>290</v>
      </c>
      <c r="E163" s="1294"/>
      <c r="F163" s="1293" t="s">
        <v>288</v>
      </c>
      <c r="G163" s="1294"/>
      <c r="H163" s="1293" t="s">
        <v>291</v>
      </c>
      <c r="I163" s="1294"/>
      <c r="J163" s="1293" t="s">
        <v>315</v>
      </c>
      <c r="K163" s="1294"/>
      <c r="L163" s="1294"/>
      <c r="M163" s="1293"/>
      <c r="N163" s="1294"/>
      <c r="O163" s="1294"/>
      <c r="P163" s="1293"/>
      <c r="Q163" s="1294"/>
      <c r="R163" s="1293"/>
      <c r="S163" s="1294"/>
      <c r="T163" s="1295" t="s">
        <v>316</v>
      </c>
      <c r="U163" s="1294"/>
      <c r="V163" s="1294"/>
      <c r="W163" s="1294"/>
      <c r="X163" s="1294"/>
      <c r="Y163" s="1294"/>
      <c r="Z163" s="1294"/>
      <c r="AA163" s="1294"/>
      <c r="AB163" s="1293" t="s">
        <v>281</v>
      </c>
      <c r="AC163" s="1294"/>
      <c r="AD163" s="1294"/>
      <c r="AE163" s="1294"/>
      <c r="AF163" s="1294"/>
      <c r="AG163" s="1293" t="s">
        <v>282</v>
      </c>
      <c r="AH163" s="1294"/>
      <c r="AI163" s="1294"/>
      <c r="AJ163" s="609" t="s">
        <v>68</v>
      </c>
      <c r="AK163" s="1300" t="s">
        <v>283</v>
      </c>
      <c r="AL163" s="1294"/>
      <c r="AM163" s="1294"/>
      <c r="AN163" s="1294"/>
      <c r="AO163" s="1294"/>
      <c r="AP163" s="1294"/>
      <c r="AQ163" s="610">
        <v>9880000</v>
      </c>
      <c r="AR163" s="610">
        <v>527800</v>
      </c>
      <c r="AS163" s="610">
        <v>9352200</v>
      </c>
      <c r="AT163" s="611">
        <v>0</v>
      </c>
      <c r="AU163" s="610">
        <v>527800</v>
      </c>
      <c r="AV163" s="611">
        <v>0</v>
      </c>
      <c r="AW163" s="610">
        <v>527800</v>
      </c>
      <c r="AX163" s="611">
        <v>0</v>
      </c>
      <c r="AY163" s="610">
        <v>527800</v>
      </c>
      <c r="AZ163" s="611">
        <v>0</v>
      </c>
      <c r="BA163" s="610">
        <v>527800</v>
      </c>
      <c r="BB163" s="611">
        <v>0</v>
      </c>
      <c r="BC163" s="611">
        <v>0</v>
      </c>
      <c r="BD163" s="612"/>
      <c r="BE163" s="613">
        <f t="shared" si="15"/>
        <v>5.3421052631578946E-2</v>
      </c>
      <c r="BF163" s="613">
        <f t="shared" si="16"/>
        <v>5.3421052631578946E-2</v>
      </c>
    </row>
    <row r="164" spans="1:58" x14ac:dyDescent="0.25">
      <c r="A164" s="552" t="str">
        <f t="shared" si="17"/>
        <v>A204401510</v>
      </c>
      <c r="B164" s="1288" t="s">
        <v>17</v>
      </c>
      <c r="C164" s="1280"/>
      <c r="D164" s="1288" t="s">
        <v>290</v>
      </c>
      <c r="E164" s="1280"/>
      <c r="F164" s="1288" t="s">
        <v>288</v>
      </c>
      <c r="G164" s="1280"/>
      <c r="H164" s="1288" t="s">
        <v>291</v>
      </c>
      <c r="I164" s="1280"/>
      <c r="J164" s="1288" t="s">
        <v>315</v>
      </c>
      <c r="K164" s="1280"/>
      <c r="L164" s="1280"/>
      <c r="M164" s="1288" t="s">
        <v>294</v>
      </c>
      <c r="N164" s="1280"/>
      <c r="O164" s="1280"/>
      <c r="P164" s="1288"/>
      <c r="Q164" s="1280"/>
      <c r="R164" s="1288"/>
      <c r="S164" s="1280"/>
      <c r="T164" s="1289" t="s">
        <v>186</v>
      </c>
      <c r="U164" s="1280"/>
      <c r="V164" s="1280"/>
      <c r="W164" s="1280"/>
      <c r="X164" s="1280"/>
      <c r="Y164" s="1280"/>
      <c r="Z164" s="1280"/>
      <c r="AA164" s="1280"/>
      <c r="AB164" s="1288" t="s">
        <v>281</v>
      </c>
      <c r="AC164" s="1280"/>
      <c r="AD164" s="1280"/>
      <c r="AE164" s="1280"/>
      <c r="AF164" s="1280"/>
      <c r="AG164" s="1288" t="s">
        <v>282</v>
      </c>
      <c r="AH164" s="1280"/>
      <c r="AI164" s="1280"/>
      <c r="AJ164" s="553" t="s">
        <v>68</v>
      </c>
      <c r="AK164" s="1287" t="s">
        <v>283</v>
      </c>
      <c r="AL164" s="1280"/>
      <c r="AM164" s="1280"/>
      <c r="AN164" s="1280"/>
      <c r="AO164" s="1280"/>
      <c r="AP164" s="1280"/>
      <c r="AQ164" s="554">
        <v>9880000</v>
      </c>
      <c r="AR164" s="554">
        <v>527800</v>
      </c>
      <c r="AS164" s="554">
        <v>9352200</v>
      </c>
      <c r="AT164" s="555">
        <v>0</v>
      </c>
      <c r="AU164" s="554">
        <v>527800</v>
      </c>
      <c r="AV164" s="555">
        <v>0</v>
      </c>
      <c r="AW164" s="554">
        <v>527800</v>
      </c>
      <c r="AX164" s="555">
        <v>0</v>
      </c>
      <c r="AY164" s="554">
        <v>527800</v>
      </c>
      <c r="AZ164" s="555">
        <v>0</v>
      </c>
      <c r="BA164" s="554">
        <v>527800</v>
      </c>
      <c r="BB164" s="555">
        <v>0</v>
      </c>
      <c r="BC164" s="555">
        <v>0</v>
      </c>
      <c r="BD164" s="544"/>
      <c r="BE164" s="556">
        <f t="shared" si="15"/>
        <v>5.3421052631578946E-2</v>
      </c>
      <c r="BF164" s="556">
        <f t="shared" si="16"/>
        <v>5.3421052631578946E-2</v>
      </c>
    </row>
    <row r="165" spans="1:58" s="614" customFormat="1" x14ac:dyDescent="0.25">
      <c r="A165" s="608" t="str">
        <f t="shared" si="17"/>
        <v>A2044110</v>
      </c>
      <c r="B165" s="1293" t="s">
        <v>17</v>
      </c>
      <c r="C165" s="1294"/>
      <c r="D165" s="1293" t="s">
        <v>290</v>
      </c>
      <c r="E165" s="1294"/>
      <c r="F165" s="1293" t="s">
        <v>288</v>
      </c>
      <c r="G165" s="1294"/>
      <c r="H165" s="1293" t="s">
        <v>291</v>
      </c>
      <c r="I165" s="1294"/>
      <c r="J165" s="1293" t="s">
        <v>317</v>
      </c>
      <c r="K165" s="1294"/>
      <c r="L165" s="1294"/>
      <c r="M165" s="1293"/>
      <c r="N165" s="1294"/>
      <c r="O165" s="1294"/>
      <c r="P165" s="1293"/>
      <c r="Q165" s="1294"/>
      <c r="R165" s="1293"/>
      <c r="S165" s="1294"/>
      <c r="T165" s="1295" t="s">
        <v>92</v>
      </c>
      <c r="U165" s="1294"/>
      <c r="V165" s="1294"/>
      <c r="W165" s="1294"/>
      <c r="X165" s="1294"/>
      <c r="Y165" s="1294"/>
      <c r="Z165" s="1294"/>
      <c r="AA165" s="1294"/>
      <c r="AB165" s="1293" t="s">
        <v>281</v>
      </c>
      <c r="AC165" s="1294"/>
      <c r="AD165" s="1294"/>
      <c r="AE165" s="1294"/>
      <c r="AF165" s="1294"/>
      <c r="AG165" s="1293" t="s">
        <v>282</v>
      </c>
      <c r="AH165" s="1294"/>
      <c r="AI165" s="1294"/>
      <c r="AJ165" s="609" t="s">
        <v>68</v>
      </c>
      <c r="AK165" s="1300" t="s">
        <v>283</v>
      </c>
      <c r="AL165" s="1294"/>
      <c r="AM165" s="1294"/>
      <c r="AN165" s="1294"/>
      <c r="AO165" s="1294"/>
      <c r="AP165" s="1294"/>
      <c r="AQ165" s="610">
        <v>728100000</v>
      </c>
      <c r="AR165" s="610">
        <v>726843362</v>
      </c>
      <c r="AS165" s="610">
        <v>1256638</v>
      </c>
      <c r="AT165" s="611">
        <v>0</v>
      </c>
      <c r="AU165" s="610">
        <v>251581512</v>
      </c>
      <c r="AV165" s="610">
        <v>475261850</v>
      </c>
      <c r="AW165" s="610">
        <v>3765462</v>
      </c>
      <c r="AX165" s="610">
        <v>247816050</v>
      </c>
      <c r="AY165" s="610">
        <v>3765462</v>
      </c>
      <c r="AZ165" s="611">
        <v>0</v>
      </c>
      <c r="BA165" s="610">
        <v>3765462</v>
      </c>
      <c r="BB165" s="611">
        <v>0</v>
      </c>
      <c r="BC165" s="611">
        <v>0</v>
      </c>
      <c r="BD165" s="612"/>
      <c r="BE165" s="613">
        <f t="shared" si="15"/>
        <v>0.34553153687680266</v>
      </c>
      <c r="BF165" s="613">
        <f t="shared" si="16"/>
        <v>5.1716275236918007E-3</v>
      </c>
    </row>
    <row r="166" spans="1:58" s="614" customFormat="1" x14ac:dyDescent="0.25">
      <c r="A166" s="608" t="str">
        <f t="shared" si="17"/>
        <v>A2044113</v>
      </c>
      <c r="B166" s="1293" t="s">
        <v>17</v>
      </c>
      <c r="C166" s="1294"/>
      <c r="D166" s="1293" t="s">
        <v>290</v>
      </c>
      <c r="E166" s="1294"/>
      <c r="F166" s="1293" t="s">
        <v>288</v>
      </c>
      <c r="G166" s="1294"/>
      <c r="H166" s="1293" t="s">
        <v>291</v>
      </c>
      <c r="I166" s="1294"/>
      <c r="J166" s="1293" t="s">
        <v>317</v>
      </c>
      <c r="K166" s="1294"/>
      <c r="L166" s="1294"/>
      <c r="M166" s="1293"/>
      <c r="N166" s="1294"/>
      <c r="O166" s="1294"/>
      <c r="P166" s="1293"/>
      <c r="Q166" s="1294"/>
      <c r="R166" s="1293"/>
      <c r="S166" s="1294"/>
      <c r="T166" s="1295" t="s">
        <v>92</v>
      </c>
      <c r="U166" s="1294"/>
      <c r="V166" s="1294"/>
      <c r="W166" s="1294"/>
      <c r="X166" s="1294"/>
      <c r="Y166" s="1294"/>
      <c r="Z166" s="1294"/>
      <c r="AA166" s="1294"/>
      <c r="AB166" s="1293" t="s">
        <v>281</v>
      </c>
      <c r="AC166" s="1294"/>
      <c r="AD166" s="1294"/>
      <c r="AE166" s="1294"/>
      <c r="AF166" s="1294"/>
      <c r="AG166" s="1293" t="s">
        <v>282</v>
      </c>
      <c r="AH166" s="1294"/>
      <c r="AI166" s="1294"/>
      <c r="AJ166" s="609" t="s">
        <v>311</v>
      </c>
      <c r="AK166" s="1300" t="s">
        <v>329</v>
      </c>
      <c r="AL166" s="1294"/>
      <c r="AM166" s="1294"/>
      <c r="AN166" s="1294"/>
      <c r="AO166" s="1294"/>
      <c r="AP166" s="1294"/>
      <c r="AQ166" s="610">
        <v>116000000</v>
      </c>
      <c r="AR166" s="610">
        <v>116000000</v>
      </c>
      <c r="AS166" s="611">
        <v>0</v>
      </c>
      <c r="AT166" s="611">
        <v>0</v>
      </c>
      <c r="AU166" s="611">
        <v>0</v>
      </c>
      <c r="AV166" s="610">
        <v>116000000</v>
      </c>
      <c r="AW166" s="611">
        <v>0</v>
      </c>
      <c r="AX166" s="611">
        <v>0</v>
      </c>
      <c r="AY166" s="611">
        <v>0</v>
      </c>
      <c r="AZ166" s="611">
        <v>0</v>
      </c>
      <c r="BA166" s="611">
        <v>0</v>
      </c>
      <c r="BB166" s="611">
        <v>0</v>
      </c>
      <c r="BC166" s="611">
        <v>0</v>
      </c>
      <c r="BD166" s="612"/>
      <c r="BE166" s="613">
        <f t="shared" si="15"/>
        <v>0</v>
      </c>
      <c r="BF166" s="613">
        <f t="shared" si="16"/>
        <v>0</v>
      </c>
    </row>
    <row r="167" spans="1:58" x14ac:dyDescent="0.25">
      <c r="A167" s="552" t="str">
        <f t="shared" si="17"/>
        <v>A20441210</v>
      </c>
      <c r="B167" s="1288" t="s">
        <v>17</v>
      </c>
      <c r="C167" s="1280"/>
      <c r="D167" s="1288" t="s">
        <v>290</v>
      </c>
      <c r="E167" s="1280"/>
      <c r="F167" s="1288" t="s">
        <v>288</v>
      </c>
      <c r="G167" s="1280"/>
      <c r="H167" s="1288" t="s">
        <v>291</v>
      </c>
      <c r="I167" s="1280"/>
      <c r="J167" s="1288" t="s">
        <v>317</v>
      </c>
      <c r="K167" s="1280"/>
      <c r="L167" s="1280"/>
      <c r="M167" s="1288" t="s">
        <v>290</v>
      </c>
      <c r="N167" s="1280"/>
      <c r="O167" s="1280"/>
      <c r="P167" s="1288"/>
      <c r="Q167" s="1280"/>
      <c r="R167" s="1288"/>
      <c r="S167" s="1280"/>
      <c r="T167" s="1289" t="s">
        <v>93</v>
      </c>
      <c r="U167" s="1280"/>
      <c r="V167" s="1280"/>
      <c r="W167" s="1280"/>
      <c r="X167" s="1280"/>
      <c r="Y167" s="1280"/>
      <c r="Z167" s="1280"/>
      <c r="AA167" s="1280"/>
      <c r="AB167" s="1288" t="s">
        <v>281</v>
      </c>
      <c r="AC167" s="1280"/>
      <c r="AD167" s="1280"/>
      <c r="AE167" s="1280"/>
      <c r="AF167" s="1280"/>
      <c r="AG167" s="1288" t="s">
        <v>282</v>
      </c>
      <c r="AH167" s="1280"/>
      <c r="AI167" s="1280"/>
      <c r="AJ167" s="553" t="s">
        <v>68</v>
      </c>
      <c r="AK167" s="1287" t="s">
        <v>283</v>
      </c>
      <c r="AL167" s="1280"/>
      <c r="AM167" s="1280"/>
      <c r="AN167" s="1280"/>
      <c r="AO167" s="1280"/>
      <c r="AP167" s="1280"/>
      <c r="AQ167" s="554">
        <v>12000000</v>
      </c>
      <c r="AR167" s="554">
        <v>12000000</v>
      </c>
      <c r="AS167" s="555">
        <v>0</v>
      </c>
      <c r="AT167" s="555">
        <v>0</v>
      </c>
      <c r="AU167" s="555">
        <v>0</v>
      </c>
      <c r="AV167" s="554">
        <v>12000000</v>
      </c>
      <c r="AW167" s="555">
        <v>0</v>
      </c>
      <c r="AX167" s="555">
        <v>0</v>
      </c>
      <c r="AY167" s="555">
        <v>0</v>
      </c>
      <c r="AZ167" s="555">
        <v>0</v>
      </c>
      <c r="BA167" s="555">
        <v>0</v>
      </c>
      <c r="BB167" s="555">
        <v>0</v>
      </c>
      <c r="BC167" s="555">
        <v>0</v>
      </c>
      <c r="BD167" s="544"/>
      <c r="BE167" s="556">
        <f t="shared" si="15"/>
        <v>0</v>
      </c>
      <c r="BF167" s="556">
        <f t="shared" si="16"/>
        <v>0</v>
      </c>
    </row>
    <row r="168" spans="1:58" x14ac:dyDescent="0.25">
      <c r="A168" s="552" t="str">
        <f t="shared" si="17"/>
        <v>A20441213</v>
      </c>
      <c r="B168" s="1288" t="s">
        <v>17</v>
      </c>
      <c r="C168" s="1280"/>
      <c r="D168" s="1288" t="s">
        <v>290</v>
      </c>
      <c r="E168" s="1280"/>
      <c r="F168" s="1288" t="s">
        <v>288</v>
      </c>
      <c r="G168" s="1280"/>
      <c r="H168" s="1288" t="s">
        <v>291</v>
      </c>
      <c r="I168" s="1280"/>
      <c r="J168" s="1288" t="s">
        <v>317</v>
      </c>
      <c r="K168" s="1280"/>
      <c r="L168" s="1280"/>
      <c r="M168" s="1288" t="s">
        <v>290</v>
      </c>
      <c r="N168" s="1280"/>
      <c r="O168" s="1280"/>
      <c r="P168" s="1288"/>
      <c r="Q168" s="1280"/>
      <c r="R168" s="1288"/>
      <c r="S168" s="1280"/>
      <c r="T168" s="1289" t="s">
        <v>93</v>
      </c>
      <c r="U168" s="1280"/>
      <c r="V168" s="1280"/>
      <c r="W168" s="1280"/>
      <c r="X168" s="1280"/>
      <c r="Y168" s="1280"/>
      <c r="Z168" s="1280"/>
      <c r="AA168" s="1280"/>
      <c r="AB168" s="1288" t="s">
        <v>281</v>
      </c>
      <c r="AC168" s="1280"/>
      <c r="AD168" s="1280"/>
      <c r="AE168" s="1280"/>
      <c r="AF168" s="1280"/>
      <c r="AG168" s="1288" t="s">
        <v>282</v>
      </c>
      <c r="AH168" s="1280"/>
      <c r="AI168" s="1280"/>
      <c r="AJ168" s="553" t="s">
        <v>311</v>
      </c>
      <c r="AK168" s="1287" t="s">
        <v>329</v>
      </c>
      <c r="AL168" s="1280"/>
      <c r="AM168" s="1280"/>
      <c r="AN168" s="1280"/>
      <c r="AO168" s="1280"/>
      <c r="AP168" s="1280"/>
      <c r="AQ168" s="554">
        <v>116000000</v>
      </c>
      <c r="AR168" s="554">
        <v>116000000</v>
      </c>
      <c r="AS168" s="555">
        <v>0</v>
      </c>
      <c r="AT168" s="555">
        <v>0</v>
      </c>
      <c r="AU168" s="555">
        <v>0</v>
      </c>
      <c r="AV168" s="554">
        <v>116000000</v>
      </c>
      <c r="AW168" s="555">
        <v>0</v>
      </c>
      <c r="AX168" s="555">
        <v>0</v>
      </c>
      <c r="AY168" s="555">
        <v>0</v>
      </c>
      <c r="AZ168" s="555">
        <v>0</v>
      </c>
      <c r="BA168" s="555">
        <v>0</v>
      </c>
      <c r="BB168" s="555">
        <v>0</v>
      </c>
      <c r="BC168" s="555">
        <v>0</v>
      </c>
      <c r="BD168" s="544"/>
      <c r="BE168" s="556">
        <f t="shared" si="15"/>
        <v>0</v>
      </c>
      <c r="BF168" s="556">
        <f t="shared" si="16"/>
        <v>0</v>
      </c>
    </row>
    <row r="169" spans="1:58" x14ac:dyDescent="0.25">
      <c r="A169" s="576" t="s">
        <v>647</v>
      </c>
      <c r="B169" s="1288" t="s">
        <v>17</v>
      </c>
      <c r="C169" s="1280"/>
      <c r="D169" s="1288" t="s">
        <v>290</v>
      </c>
      <c r="E169" s="1280"/>
      <c r="F169" s="1288" t="s">
        <v>288</v>
      </c>
      <c r="G169" s="1280"/>
      <c r="H169" s="1288" t="s">
        <v>291</v>
      </c>
      <c r="I169" s="1280"/>
      <c r="J169" s="1288" t="s">
        <v>317</v>
      </c>
      <c r="K169" s="1280"/>
      <c r="L169" s="1280"/>
      <c r="M169" s="1288" t="s">
        <v>292</v>
      </c>
      <c r="N169" s="1280"/>
      <c r="O169" s="1280"/>
      <c r="P169" s="1288"/>
      <c r="Q169" s="1280"/>
      <c r="R169" s="1288"/>
      <c r="S169" s="1280"/>
      <c r="T169" s="1289" t="s">
        <v>94</v>
      </c>
      <c r="U169" s="1280"/>
      <c r="V169" s="1280"/>
      <c r="W169" s="1280"/>
      <c r="X169" s="1280"/>
      <c r="Y169" s="1280"/>
      <c r="Z169" s="1280"/>
      <c r="AA169" s="1280"/>
      <c r="AB169" s="1288" t="s">
        <v>281</v>
      </c>
      <c r="AC169" s="1280"/>
      <c r="AD169" s="1280"/>
      <c r="AE169" s="1280"/>
      <c r="AF169" s="1280"/>
      <c r="AG169" s="1288" t="s">
        <v>282</v>
      </c>
      <c r="AH169" s="1280"/>
      <c r="AI169" s="1280"/>
      <c r="AJ169" s="553" t="s">
        <v>68</v>
      </c>
      <c r="AK169" s="1287" t="s">
        <v>283</v>
      </c>
      <c r="AL169" s="1280"/>
      <c r="AM169" s="1280"/>
      <c r="AN169" s="1280"/>
      <c r="AO169" s="1280"/>
      <c r="AP169" s="1280"/>
      <c r="AQ169" s="554">
        <v>5000000</v>
      </c>
      <c r="AR169" s="554">
        <v>3765462</v>
      </c>
      <c r="AS169" s="554">
        <v>1234538</v>
      </c>
      <c r="AT169" s="555">
        <v>0</v>
      </c>
      <c r="AU169" s="554">
        <v>3765462</v>
      </c>
      <c r="AV169" s="555">
        <v>0</v>
      </c>
      <c r="AW169" s="554">
        <v>3765462</v>
      </c>
      <c r="AX169" s="555">
        <v>0</v>
      </c>
      <c r="AY169" s="554">
        <v>3765462</v>
      </c>
      <c r="AZ169" s="555">
        <v>0</v>
      </c>
      <c r="BA169" s="554">
        <v>3765462</v>
      </c>
      <c r="BB169" s="555">
        <v>0</v>
      </c>
      <c r="BC169" s="555">
        <v>0</v>
      </c>
      <c r="BD169" s="544"/>
      <c r="BE169" s="556">
        <f t="shared" si="15"/>
        <v>0.7530924</v>
      </c>
      <c r="BF169" s="556">
        <f t="shared" si="16"/>
        <v>0.7530924</v>
      </c>
    </row>
    <row r="170" spans="1:58" x14ac:dyDescent="0.25">
      <c r="A170" s="552" t="str">
        <f t="shared" si="17"/>
        <v>A204411310</v>
      </c>
      <c r="B170" s="1288" t="s">
        <v>17</v>
      </c>
      <c r="C170" s="1280"/>
      <c r="D170" s="1288" t="s">
        <v>290</v>
      </c>
      <c r="E170" s="1280"/>
      <c r="F170" s="1288" t="s">
        <v>288</v>
      </c>
      <c r="G170" s="1280"/>
      <c r="H170" s="1288" t="s">
        <v>291</v>
      </c>
      <c r="I170" s="1280"/>
      <c r="J170" s="1288" t="s">
        <v>317</v>
      </c>
      <c r="K170" s="1280"/>
      <c r="L170" s="1280"/>
      <c r="M170" s="1288" t="s">
        <v>311</v>
      </c>
      <c r="N170" s="1280"/>
      <c r="O170" s="1280"/>
      <c r="P170" s="1288"/>
      <c r="Q170" s="1280"/>
      <c r="R170" s="1288"/>
      <c r="S170" s="1280"/>
      <c r="T170" s="1289" t="s">
        <v>92</v>
      </c>
      <c r="U170" s="1280"/>
      <c r="V170" s="1280"/>
      <c r="W170" s="1280"/>
      <c r="X170" s="1280"/>
      <c r="Y170" s="1280"/>
      <c r="Z170" s="1280"/>
      <c r="AA170" s="1280"/>
      <c r="AB170" s="1288" t="s">
        <v>281</v>
      </c>
      <c r="AC170" s="1280"/>
      <c r="AD170" s="1280"/>
      <c r="AE170" s="1280"/>
      <c r="AF170" s="1280"/>
      <c r="AG170" s="1288" t="s">
        <v>282</v>
      </c>
      <c r="AH170" s="1280"/>
      <c r="AI170" s="1280"/>
      <c r="AJ170" s="553" t="s">
        <v>68</v>
      </c>
      <c r="AK170" s="1287" t="s">
        <v>283</v>
      </c>
      <c r="AL170" s="1280"/>
      <c r="AM170" s="1280"/>
      <c r="AN170" s="1280"/>
      <c r="AO170" s="1280"/>
      <c r="AP170" s="1280"/>
      <c r="AQ170" s="554">
        <v>711100000</v>
      </c>
      <c r="AR170" s="554">
        <v>711077900</v>
      </c>
      <c r="AS170" s="554">
        <v>22100</v>
      </c>
      <c r="AT170" s="555">
        <v>0</v>
      </c>
      <c r="AU170" s="554">
        <v>247816050</v>
      </c>
      <c r="AV170" s="554">
        <v>463261850</v>
      </c>
      <c r="AW170" s="555">
        <v>0</v>
      </c>
      <c r="AX170" s="554">
        <v>247816050</v>
      </c>
      <c r="AY170" s="555">
        <v>0</v>
      </c>
      <c r="AZ170" s="555">
        <v>0</v>
      </c>
      <c r="BA170" s="555">
        <v>0</v>
      </c>
      <c r="BB170" s="555">
        <v>0</v>
      </c>
      <c r="BC170" s="555">
        <v>0</v>
      </c>
      <c r="BD170" s="544"/>
      <c r="BE170" s="556">
        <f t="shared" si="15"/>
        <v>0.34849676557446208</v>
      </c>
      <c r="BF170" s="556">
        <f t="shared" si="16"/>
        <v>0</v>
      </c>
    </row>
    <row r="171" spans="1:58" s="552" customFormat="1" ht="13.5" x14ac:dyDescent="0.2">
      <c r="A171" s="552" t="str">
        <f t="shared" si="17"/>
        <v>A310</v>
      </c>
      <c r="B171" s="1283" t="s">
        <v>17</v>
      </c>
      <c r="C171" s="1284"/>
      <c r="D171" s="1283" t="s">
        <v>297</v>
      </c>
      <c r="E171" s="1284"/>
      <c r="F171" s="1283"/>
      <c r="G171" s="1284"/>
      <c r="H171" s="1283"/>
      <c r="I171" s="1284"/>
      <c r="J171" s="1283"/>
      <c r="K171" s="1284"/>
      <c r="L171" s="1284"/>
      <c r="M171" s="1283"/>
      <c r="N171" s="1284"/>
      <c r="O171" s="1284"/>
      <c r="P171" s="1283"/>
      <c r="Q171" s="1284"/>
      <c r="R171" s="1283"/>
      <c r="S171" s="1284"/>
      <c r="T171" s="1285" t="s">
        <v>12</v>
      </c>
      <c r="U171" s="1284"/>
      <c r="V171" s="1284"/>
      <c r="W171" s="1284"/>
      <c r="X171" s="1284"/>
      <c r="Y171" s="1284"/>
      <c r="Z171" s="1284"/>
      <c r="AA171" s="1284"/>
      <c r="AB171" s="1283" t="s">
        <v>281</v>
      </c>
      <c r="AC171" s="1284"/>
      <c r="AD171" s="1284"/>
      <c r="AE171" s="1284"/>
      <c r="AF171" s="1284"/>
      <c r="AG171" s="1283" t="s">
        <v>282</v>
      </c>
      <c r="AH171" s="1284"/>
      <c r="AI171" s="1284"/>
      <c r="AJ171" s="547" t="s">
        <v>68</v>
      </c>
      <c r="AK171" s="1286" t="s">
        <v>283</v>
      </c>
      <c r="AL171" s="1284"/>
      <c r="AM171" s="1284"/>
      <c r="AN171" s="1284"/>
      <c r="AO171" s="1284"/>
      <c r="AP171" s="1284"/>
      <c r="AQ171" s="548">
        <v>201904200000</v>
      </c>
      <c r="AR171" s="548">
        <v>201698530818</v>
      </c>
      <c r="AS171" s="548">
        <v>205669182</v>
      </c>
      <c r="AT171" s="549">
        <v>0</v>
      </c>
      <c r="AU171" s="549">
        <v>195698711245</v>
      </c>
      <c r="AV171" s="549">
        <v>5999819573</v>
      </c>
      <c r="AW171" s="549">
        <v>123273500461</v>
      </c>
      <c r="AX171" s="549">
        <v>72425210784</v>
      </c>
      <c r="AY171" s="549">
        <v>123266616461</v>
      </c>
      <c r="AZ171" s="549">
        <v>6884000</v>
      </c>
      <c r="BA171" s="549">
        <v>123266616461</v>
      </c>
      <c r="BB171" s="549">
        <v>0</v>
      </c>
      <c r="BC171" s="549">
        <v>2742263</v>
      </c>
      <c r="BD171" s="550"/>
      <c r="BE171" s="551">
        <f t="shared" si="15"/>
        <v>0.96926518242314919</v>
      </c>
      <c r="BF171" s="551">
        <f t="shared" si="16"/>
        <v>0.61055441373185892</v>
      </c>
    </row>
    <row r="172" spans="1:58" s="552" customFormat="1" ht="13.5" x14ac:dyDescent="0.2">
      <c r="A172" s="552" t="str">
        <f t="shared" si="17"/>
        <v>A311</v>
      </c>
      <c r="B172" s="1283" t="s">
        <v>17</v>
      </c>
      <c r="C172" s="1284"/>
      <c r="D172" s="1283" t="s">
        <v>297</v>
      </c>
      <c r="E172" s="1284"/>
      <c r="F172" s="1283"/>
      <c r="G172" s="1284"/>
      <c r="H172" s="1283"/>
      <c r="I172" s="1284"/>
      <c r="J172" s="1283"/>
      <c r="K172" s="1284"/>
      <c r="L172" s="1284"/>
      <c r="M172" s="1283"/>
      <c r="N172" s="1284"/>
      <c r="O172" s="1284"/>
      <c r="P172" s="1283"/>
      <c r="Q172" s="1284"/>
      <c r="R172" s="1283"/>
      <c r="S172" s="1284"/>
      <c r="T172" s="1285" t="s">
        <v>12</v>
      </c>
      <c r="U172" s="1284"/>
      <c r="V172" s="1284"/>
      <c r="W172" s="1284"/>
      <c r="X172" s="1284"/>
      <c r="Y172" s="1284"/>
      <c r="Z172" s="1284"/>
      <c r="AA172" s="1284"/>
      <c r="AB172" s="1283" t="s">
        <v>281</v>
      </c>
      <c r="AC172" s="1284"/>
      <c r="AD172" s="1284"/>
      <c r="AE172" s="1284"/>
      <c r="AF172" s="1284"/>
      <c r="AG172" s="1283" t="s">
        <v>284</v>
      </c>
      <c r="AH172" s="1284"/>
      <c r="AI172" s="1284"/>
      <c r="AJ172" s="547" t="s">
        <v>83</v>
      </c>
      <c r="AK172" s="1286" t="s">
        <v>285</v>
      </c>
      <c r="AL172" s="1284"/>
      <c r="AM172" s="1284"/>
      <c r="AN172" s="1284"/>
      <c r="AO172" s="1284"/>
      <c r="AP172" s="1284"/>
      <c r="AQ172" s="548">
        <v>519000000</v>
      </c>
      <c r="AR172" s="548">
        <v>0</v>
      </c>
      <c r="AS172" s="548">
        <v>519000000</v>
      </c>
      <c r="AT172" s="549">
        <v>0</v>
      </c>
      <c r="AU172" s="549">
        <v>0</v>
      </c>
      <c r="AV172" s="549">
        <v>0</v>
      </c>
      <c r="AW172" s="549">
        <v>0</v>
      </c>
      <c r="AX172" s="549">
        <v>0</v>
      </c>
      <c r="AY172" s="549">
        <v>0</v>
      </c>
      <c r="AZ172" s="549">
        <v>0</v>
      </c>
      <c r="BA172" s="549">
        <v>0</v>
      </c>
      <c r="BB172" s="549">
        <v>0</v>
      </c>
      <c r="BC172" s="549">
        <v>0</v>
      </c>
      <c r="BD172" s="550"/>
      <c r="BE172" s="551">
        <f t="shared" si="15"/>
        <v>0</v>
      </c>
      <c r="BF172" s="551">
        <f t="shared" si="16"/>
        <v>0</v>
      </c>
    </row>
    <row r="173" spans="1:58" s="552" customFormat="1" ht="13.5" x14ac:dyDescent="0.2">
      <c r="A173" s="552" t="str">
        <f t="shared" si="17"/>
        <v>A316</v>
      </c>
      <c r="B173" s="1283" t="s">
        <v>17</v>
      </c>
      <c r="C173" s="1284"/>
      <c r="D173" s="1283" t="s">
        <v>297</v>
      </c>
      <c r="E173" s="1284"/>
      <c r="F173" s="1283"/>
      <c r="G173" s="1284"/>
      <c r="H173" s="1283"/>
      <c r="I173" s="1284"/>
      <c r="J173" s="1283"/>
      <c r="K173" s="1284"/>
      <c r="L173" s="1284"/>
      <c r="M173" s="1283"/>
      <c r="N173" s="1284"/>
      <c r="O173" s="1284"/>
      <c r="P173" s="1283"/>
      <c r="Q173" s="1284"/>
      <c r="R173" s="1283"/>
      <c r="S173" s="1284"/>
      <c r="T173" s="1285" t="s">
        <v>12</v>
      </c>
      <c r="U173" s="1284"/>
      <c r="V173" s="1284"/>
      <c r="W173" s="1284"/>
      <c r="X173" s="1284"/>
      <c r="Y173" s="1284"/>
      <c r="Z173" s="1284"/>
      <c r="AA173" s="1284"/>
      <c r="AB173" s="1283" t="s">
        <v>281</v>
      </c>
      <c r="AC173" s="1284"/>
      <c r="AD173" s="1284"/>
      <c r="AE173" s="1284"/>
      <c r="AF173" s="1284"/>
      <c r="AG173" s="1283" t="s">
        <v>284</v>
      </c>
      <c r="AH173" s="1284"/>
      <c r="AI173" s="1284"/>
      <c r="AJ173" s="547" t="s">
        <v>26</v>
      </c>
      <c r="AK173" s="1286" t="s">
        <v>286</v>
      </c>
      <c r="AL173" s="1284"/>
      <c r="AM173" s="1284"/>
      <c r="AN173" s="1284"/>
      <c r="AO173" s="1284"/>
      <c r="AP173" s="1284"/>
      <c r="AQ173" s="548">
        <v>66513900000</v>
      </c>
      <c r="AR173" s="548">
        <v>17824264679</v>
      </c>
      <c r="AS173" s="548">
        <v>48689635321</v>
      </c>
      <c r="AT173" s="549">
        <v>0</v>
      </c>
      <c r="AU173" s="549">
        <v>15818799098</v>
      </c>
      <c r="AV173" s="549">
        <v>2005465581</v>
      </c>
      <c r="AW173" s="549">
        <v>11007963413</v>
      </c>
      <c r="AX173" s="549">
        <v>4810835685</v>
      </c>
      <c r="AY173" s="549">
        <v>10956237202</v>
      </c>
      <c r="AZ173" s="549">
        <v>51726211</v>
      </c>
      <c r="BA173" s="549">
        <v>10956237202</v>
      </c>
      <c r="BB173" s="549">
        <v>0</v>
      </c>
      <c r="BC173" s="549">
        <v>0</v>
      </c>
      <c r="BD173" s="550"/>
      <c r="BE173" s="551">
        <f t="shared" si="15"/>
        <v>0.23782696696479985</v>
      </c>
      <c r="BF173" s="551">
        <f t="shared" si="16"/>
        <v>0.16549869144644955</v>
      </c>
    </row>
    <row r="174" spans="1:58" x14ac:dyDescent="0.25">
      <c r="A174" s="552" t="str">
        <f t="shared" si="17"/>
        <v>A3211</v>
      </c>
      <c r="B174" s="1279" t="s">
        <v>17</v>
      </c>
      <c r="C174" s="1280"/>
      <c r="D174" s="1279" t="s">
        <v>297</v>
      </c>
      <c r="E174" s="1280"/>
      <c r="F174" s="1279" t="s">
        <v>290</v>
      </c>
      <c r="G174" s="1280"/>
      <c r="H174" s="1279"/>
      <c r="I174" s="1280"/>
      <c r="J174" s="1279"/>
      <c r="K174" s="1280"/>
      <c r="L174" s="1280"/>
      <c r="M174" s="1279"/>
      <c r="N174" s="1280"/>
      <c r="O174" s="1280"/>
      <c r="P174" s="1279"/>
      <c r="Q174" s="1280"/>
      <c r="R174" s="1279"/>
      <c r="S174" s="1280"/>
      <c r="T174" s="1282" t="s">
        <v>318</v>
      </c>
      <c r="U174" s="1280"/>
      <c r="V174" s="1280"/>
      <c r="W174" s="1280"/>
      <c r="X174" s="1280"/>
      <c r="Y174" s="1280"/>
      <c r="Z174" s="1280"/>
      <c r="AA174" s="1280"/>
      <c r="AB174" s="1279" t="s">
        <v>281</v>
      </c>
      <c r="AC174" s="1280"/>
      <c r="AD174" s="1280"/>
      <c r="AE174" s="1280"/>
      <c r="AF174" s="1280"/>
      <c r="AG174" s="1279" t="s">
        <v>284</v>
      </c>
      <c r="AH174" s="1280"/>
      <c r="AI174" s="1280"/>
      <c r="AJ174" s="541" t="s">
        <v>83</v>
      </c>
      <c r="AK174" s="1281" t="s">
        <v>285</v>
      </c>
      <c r="AL174" s="1280"/>
      <c r="AM174" s="1280"/>
      <c r="AN174" s="1280"/>
      <c r="AO174" s="1280"/>
      <c r="AP174" s="1280"/>
      <c r="AQ174" s="542">
        <v>519000000</v>
      </c>
      <c r="AR174" s="543">
        <v>0</v>
      </c>
      <c r="AS174" s="542">
        <v>519000000</v>
      </c>
      <c r="AT174" s="543">
        <v>0</v>
      </c>
      <c r="AU174" s="543">
        <v>0</v>
      </c>
      <c r="AV174" s="543">
        <v>0</v>
      </c>
      <c r="AW174" s="543">
        <v>0</v>
      </c>
      <c r="AX174" s="543">
        <v>0</v>
      </c>
      <c r="AY174" s="543">
        <v>0</v>
      </c>
      <c r="AZ174" s="543">
        <v>0</v>
      </c>
      <c r="BA174" s="543">
        <v>0</v>
      </c>
      <c r="BB174" s="543">
        <v>0</v>
      </c>
      <c r="BC174" s="543">
        <v>0</v>
      </c>
      <c r="BD174" s="544"/>
      <c r="BE174" s="546">
        <f t="shared" si="15"/>
        <v>0</v>
      </c>
      <c r="BF174" s="546">
        <f t="shared" si="16"/>
        <v>0</v>
      </c>
    </row>
    <row r="175" spans="1:58" x14ac:dyDescent="0.25">
      <c r="A175" s="552" t="str">
        <f t="shared" si="17"/>
        <v>A32111</v>
      </c>
      <c r="B175" s="1279" t="s">
        <v>17</v>
      </c>
      <c r="C175" s="1280"/>
      <c r="D175" s="1279" t="s">
        <v>297</v>
      </c>
      <c r="E175" s="1280"/>
      <c r="F175" s="1279" t="s">
        <v>290</v>
      </c>
      <c r="G175" s="1280"/>
      <c r="H175" s="1279" t="s">
        <v>287</v>
      </c>
      <c r="I175" s="1280"/>
      <c r="J175" s="1279"/>
      <c r="K175" s="1280"/>
      <c r="L175" s="1280"/>
      <c r="M175" s="1279"/>
      <c r="N175" s="1280"/>
      <c r="O175" s="1280"/>
      <c r="P175" s="1279"/>
      <c r="Q175" s="1280"/>
      <c r="R175" s="1279"/>
      <c r="S175" s="1280"/>
      <c r="T175" s="1282" t="s">
        <v>319</v>
      </c>
      <c r="U175" s="1280"/>
      <c r="V175" s="1280"/>
      <c r="W175" s="1280"/>
      <c r="X175" s="1280"/>
      <c r="Y175" s="1280"/>
      <c r="Z175" s="1280"/>
      <c r="AA175" s="1280"/>
      <c r="AB175" s="1279" t="s">
        <v>281</v>
      </c>
      <c r="AC175" s="1280"/>
      <c r="AD175" s="1280"/>
      <c r="AE175" s="1280"/>
      <c r="AF175" s="1280"/>
      <c r="AG175" s="1279" t="s">
        <v>284</v>
      </c>
      <c r="AH175" s="1280"/>
      <c r="AI175" s="1280"/>
      <c r="AJ175" s="541" t="s">
        <v>83</v>
      </c>
      <c r="AK175" s="1281" t="s">
        <v>285</v>
      </c>
      <c r="AL175" s="1280"/>
      <c r="AM175" s="1280"/>
      <c r="AN175" s="1280"/>
      <c r="AO175" s="1280"/>
      <c r="AP175" s="1280"/>
      <c r="AQ175" s="542">
        <v>519000000</v>
      </c>
      <c r="AR175" s="543">
        <v>0</v>
      </c>
      <c r="AS175" s="542">
        <v>519000000</v>
      </c>
      <c r="AT175" s="543">
        <v>0</v>
      </c>
      <c r="AU175" s="543">
        <v>0</v>
      </c>
      <c r="AV175" s="543">
        <v>0</v>
      </c>
      <c r="AW175" s="543">
        <v>0</v>
      </c>
      <c r="AX175" s="543">
        <v>0</v>
      </c>
      <c r="AY175" s="543">
        <v>0</v>
      </c>
      <c r="AZ175" s="543">
        <v>0</v>
      </c>
      <c r="BA175" s="543">
        <v>0</v>
      </c>
      <c r="BB175" s="543">
        <v>0</v>
      </c>
      <c r="BC175" s="543">
        <v>0</v>
      </c>
      <c r="BD175" s="544"/>
      <c r="BE175" s="546">
        <f t="shared" si="15"/>
        <v>0</v>
      </c>
      <c r="BF175" s="546">
        <f t="shared" si="16"/>
        <v>0</v>
      </c>
    </row>
    <row r="176" spans="1:58" x14ac:dyDescent="0.25">
      <c r="A176" s="552" t="str">
        <f t="shared" si="17"/>
        <v>A321111</v>
      </c>
      <c r="B176" s="1288" t="s">
        <v>17</v>
      </c>
      <c r="C176" s="1280"/>
      <c r="D176" s="1288" t="s">
        <v>297</v>
      </c>
      <c r="E176" s="1280"/>
      <c r="F176" s="1288" t="s">
        <v>290</v>
      </c>
      <c r="G176" s="1280"/>
      <c r="H176" s="1288" t="s">
        <v>287</v>
      </c>
      <c r="I176" s="1280"/>
      <c r="J176" s="1288" t="s">
        <v>287</v>
      </c>
      <c r="K176" s="1280"/>
      <c r="L176" s="1280"/>
      <c r="M176" s="1288"/>
      <c r="N176" s="1280"/>
      <c r="O176" s="1280"/>
      <c r="P176" s="1288"/>
      <c r="Q176" s="1280"/>
      <c r="R176" s="1288"/>
      <c r="S176" s="1280"/>
      <c r="T176" s="1289" t="s">
        <v>95</v>
      </c>
      <c r="U176" s="1280"/>
      <c r="V176" s="1280"/>
      <c r="W176" s="1280"/>
      <c r="X176" s="1280"/>
      <c r="Y176" s="1280"/>
      <c r="Z176" s="1280"/>
      <c r="AA176" s="1280"/>
      <c r="AB176" s="1288" t="s">
        <v>281</v>
      </c>
      <c r="AC176" s="1280"/>
      <c r="AD176" s="1280"/>
      <c r="AE176" s="1280"/>
      <c r="AF176" s="1280"/>
      <c r="AG176" s="1288" t="s">
        <v>284</v>
      </c>
      <c r="AH176" s="1280"/>
      <c r="AI176" s="1280"/>
      <c r="AJ176" s="553" t="s">
        <v>83</v>
      </c>
      <c r="AK176" s="1287" t="s">
        <v>285</v>
      </c>
      <c r="AL176" s="1280"/>
      <c r="AM176" s="1280"/>
      <c r="AN176" s="1280"/>
      <c r="AO176" s="1280"/>
      <c r="AP176" s="1280"/>
      <c r="AQ176" s="554">
        <v>519000000</v>
      </c>
      <c r="AR176" s="555">
        <v>0</v>
      </c>
      <c r="AS176" s="554">
        <v>519000000</v>
      </c>
      <c r="AT176" s="555">
        <v>0</v>
      </c>
      <c r="AU176" s="555">
        <v>0</v>
      </c>
      <c r="AV176" s="555">
        <v>0</v>
      </c>
      <c r="AW176" s="555">
        <v>0</v>
      </c>
      <c r="AX176" s="555">
        <v>0</v>
      </c>
      <c r="AY176" s="555">
        <v>0</v>
      </c>
      <c r="AZ176" s="555">
        <v>0</v>
      </c>
      <c r="BA176" s="555">
        <v>0</v>
      </c>
      <c r="BB176" s="555">
        <v>0</v>
      </c>
      <c r="BC176" s="555">
        <v>0</v>
      </c>
      <c r="BD176" s="544"/>
      <c r="BE176" s="556">
        <f t="shared" si="15"/>
        <v>0</v>
      </c>
      <c r="BF176" s="556">
        <f t="shared" si="16"/>
        <v>0</v>
      </c>
    </row>
    <row r="177" spans="1:58" x14ac:dyDescent="0.25">
      <c r="A177" s="552" t="str">
        <f t="shared" si="17"/>
        <v>A3510</v>
      </c>
      <c r="B177" s="1279" t="s">
        <v>17</v>
      </c>
      <c r="C177" s="1280"/>
      <c r="D177" s="1279" t="s">
        <v>297</v>
      </c>
      <c r="E177" s="1280"/>
      <c r="F177" s="1279" t="s">
        <v>292</v>
      </c>
      <c r="G177" s="1280"/>
      <c r="H177" s="1279"/>
      <c r="I177" s="1280"/>
      <c r="J177" s="1279"/>
      <c r="K177" s="1280"/>
      <c r="L177" s="1280"/>
      <c r="M177" s="1279"/>
      <c r="N177" s="1280"/>
      <c r="O177" s="1280"/>
      <c r="P177" s="1279"/>
      <c r="Q177" s="1280"/>
      <c r="R177" s="1279"/>
      <c r="S177" s="1280"/>
      <c r="T177" s="1282" t="s">
        <v>320</v>
      </c>
      <c r="U177" s="1280"/>
      <c r="V177" s="1280"/>
      <c r="W177" s="1280"/>
      <c r="X177" s="1280"/>
      <c r="Y177" s="1280"/>
      <c r="Z177" s="1280"/>
      <c r="AA177" s="1280"/>
      <c r="AB177" s="1279" t="s">
        <v>281</v>
      </c>
      <c r="AC177" s="1280"/>
      <c r="AD177" s="1280"/>
      <c r="AE177" s="1280"/>
      <c r="AF177" s="1280"/>
      <c r="AG177" s="1279" t="s">
        <v>282</v>
      </c>
      <c r="AH177" s="1280"/>
      <c r="AI177" s="1280"/>
      <c r="AJ177" s="541" t="s">
        <v>68</v>
      </c>
      <c r="AK177" s="1281" t="s">
        <v>283</v>
      </c>
      <c r="AL177" s="1280"/>
      <c r="AM177" s="1280"/>
      <c r="AN177" s="1280"/>
      <c r="AO177" s="1280"/>
      <c r="AP177" s="1280"/>
      <c r="AQ177" s="542">
        <v>186200000</v>
      </c>
      <c r="AR177" s="543">
        <v>0</v>
      </c>
      <c r="AS177" s="542">
        <v>186200000</v>
      </c>
      <c r="AT177" s="543">
        <v>0</v>
      </c>
      <c r="AU177" s="543">
        <v>0</v>
      </c>
      <c r="AV177" s="543">
        <v>0</v>
      </c>
      <c r="AW177" s="543">
        <v>0</v>
      </c>
      <c r="AX177" s="543">
        <v>0</v>
      </c>
      <c r="AY177" s="543">
        <v>0</v>
      </c>
      <c r="AZ177" s="543">
        <v>0</v>
      </c>
      <c r="BA177" s="543">
        <v>0</v>
      </c>
      <c r="BB177" s="543">
        <v>0</v>
      </c>
      <c r="BC177" s="543">
        <v>0</v>
      </c>
      <c r="BD177" s="544"/>
      <c r="BE177" s="546">
        <f t="shared" si="15"/>
        <v>0</v>
      </c>
      <c r="BF177" s="546">
        <f t="shared" si="16"/>
        <v>0</v>
      </c>
    </row>
    <row r="178" spans="1:58" x14ac:dyDescent="0.25">
      <c r="A178" s="552" t="str">
        <f t="shared" si="17"/>
        <v>A35310</v>
      </c>
      <c r="B178" s="1279" t="s">
        <v>17</v>
      </c>
      <c r="C178" s="1280"/>
      <c r="D178" s="1279" t="s">
        <v>297</v>
      </c>
      <c r="E178" s="1280"/>
      <c r="F178" s="1279" t="s">
        <v>292</v>
      </c>
      <c r="G178" s="1280"/>
      <c r="H178" s="1279" t="s">
        <v>297</v>
      </c>
      <c r="I178" s="1280"/>
      <c r="J178" s="1279"/>
      <c r="K178" s="1280"/>
      <c r="L178" s="1280"/>
      <c r="M178" s="1279"/>
      <c r="N178" s="1280"/>
      <c r="O178" s="1280"/>
      <c r="P178" s="1279"/>
      <c r="Q178" s="1280"/>
      <c r="R178" s="1279"/>
      <c r="S178" s="1280"/>
      <c r="T178" s="1282" t="s">
        <v>321</v>
      </c>
      <c r="U178" s="1280"/>
      <c r="V178" s="1280"/>
      <c r="W178" s="1280"/>
      <c r="X178" s="1280"/>
      <c r="Y178" s="1280"/>
      <c r="Z178" s="1280"/>
      <c r="AA178" s="1280"/>
      <c r="AB178" s="1279" t="s">
        <v>281</v>
      </c>
      <c r="AC178" s="1280"/>
      <c r="AD178" s="1280"/>
      <c r="AE178" s="1280"/>
      <c r="AF178" s="1280"/>
      <c r="AG178" s="1279" t="s">
        <v>282</v>
      </c>
      <c r="AH178" s="1280"/>
      <c r="AI178" s="1280"/>
      <c r="AJ178" s="541" t="s">
        <v>68</v>
      </c>
      <c r="AK178" s="1281" t="s">
        <v>283</v>
      </c>
      <c r="AL178" s="1280"/>
      <c r="AM178" s="1280"/>
      <c r="AN178" s="1280"/>
      <c r="AO178" s="1280"/>
      <c r="AP178" s="1280"/>
      <c r="AQ178" s="542">
        <v>186200000</v>
      </c>
      <c r="AR178" s="543">
        <v>0</v>
      </c>
      <c r="AS178" s="542">
        <v>186200000</v>
      </c>
      <c r="AT178" s="543">
        <v>0</v>
      </c>
      <c r="AU178" s="543">
        <v>0</v>
      </c>
      <c r="AV178" s="543">
        <v>0</v>
      </c>
      <c r="AW178" s="543">
        <v>0</v>
      </c>
      <c r="AX178" s="543">
        <v>0</v>
      </c>
      <c r="AY178" s="543">
        <v>0</v>
      </c>
      <c r="AZ178" s="543">
        <v>0</v>
      </c>
      <c r="BA178" s="543">
        <v>0</v>
      </c>
      <c r="BB178" s="543">
        <v>0</v>
      </c>
      <c r="BC178" s="543">
        <v>0</v>
      </c>
      <c r="BD178" s="544"/>
      <c r="BE178" s="546">
        <f t="shared" si="15"/>
        <v>0</v>
      </c>
      <c r="BF178" s="546">
        <f t="shared" si="16"/>
        <v>0</v>
      </c>
    </row>
    <row r="179" spans="1:58" x14ac:dyDescent="0.25">
      <c r="A179" s="552" t="str">
        <f t="shared" si="17"/>
        <v>A3534410</v>
      </c>
      <c r="B179" s="1288" t="s">
        <v>17</v>
      </c>
      <c r="C179" s="1280"/>
      <c r="D179" s="1288" t="s">
        <v>297</v>
      </c>
      <c r="E179" s="1280"/>
      <c r="F179" s="1288" t="s">
        <v>292</v>
      </c>
      <c r="G179" s="1280"/>
      <c r="H179" s="1288" t="s">
        <v>297</v>
      </c>
      <c r="I179" s="1280"/>
      <c r="J179" s="1288" t="s">
        <v>322</v>
      </c>
      <c r="K179" s="1280"/>
      <c r="L179" s="1280"/>
      <c r="M179" s="1288"/>
      <c r="N179" s="1280"/>
      <c r="O179" s="1280"/>
      <c r="P179" s="1288"/>
      <c r="Q179" s="1280"/>
      <c r="R179" s="1288"/>
      <c r="S179" s="1280"/>
      <c r="T179" s="1289" t="s">
        <v>96</v>
      </c>
      <c r="U179" s="1280"/>
      <c r="V179" s="1280"/>
      <c r="W179" s="1280"/>
      <c r="X179" s="1280"/>
      <c r="Y179" s="1280"/>
      <c r="Z179" s="1280"/>
      <c r="AA179" s="1280"/>
      <c r="AB179" s="1288" t="s">
        <v>281</v>
      </c>
      <c r="AC179" s="1280"/>
      <c r="AD179" s="1280"/>
      <c r="AE179" s="1280"/>
      <c r="AF179" s="1280"/>
      <c r="AG179" s="1288" t="s">
        <v>282</v>
      </c>
      <c r="AH179" s="1280"/>
      <c r="AI179" s="1280"/>
      <c r="AJ179" s="553" t="s">
        <v>68</v>
      </c>
      <c r="AK179" s="1287" t="s">
        <v>283</v>
      </c>
      <c r="AL179" s="1280"/>
      <c r="AM179" s="1280"/>
      <c r="AN179" s="1280"/>
      <c r="AO179" s="1280"/>
      <c r="AP179" s="1280"/>
      <c r="AQ179" s="554">
        <v>186200000</v>
      </c>
      <c r="AR179" s="555">
        <v>0</v>
      </c>
      <c r="AS179" s="554" t="s">
        <v>0</v>
      </c>
      <c r="AT179" s="555">
        <v>0</v>
      </c>
      <c r="AU179" s="555">
        <v>0</v>
      </c>
      <c r="AV179" s="555">
        <v>0</v>
      </c>
      <c r="AW179" s="555">
        <v>0</v>
      </c>
      <c r="AX179" s="555">
        <v>0</v>
      </c>
      <c r="AY179" s="555">
        <v>0</v>
      </c>
      <c r="AZ179" s="555">
        <v>0</v>
      </c>
      <c r="BA179" s="555">
        <v>0</v>
      </c>
      <c r="BB179" s="555">
        <v>0</v>
      </c>
      <c r="BC179" s="555">
        <v>0</v>
      </c>
      <c r="BD179" s="544"/>
      <c r="BE179" s="556">
        <f t="shared" si="15"/>
        <v>0</v>
      </c>
      <c r="BF179" s="556">
        <f t="shared" si="16"/>
        <v>0</v>
      </c>
    </row>
    <row r="180" spans="1:58" x14ac:dyDescent="0.25">
      <c r="A180" s="552" t="str">
        <f t="shared" si="17"/>
        <v>A3610</v>
      </c>
      <c r="B180" s="1279" t="s">
        <v>17</v>
      </c>
      <c r="C180" s="1280"/>
      <c r="D180" s="1279" t="s">
        <v>297</v>
      </c>
      <c r="E180" s="1280"/>
      <c r="F180" s="1279" t="s">
        <v>300</v>
      </c>
      <c r="G180" s="1280"/>
      <c r="H180" s="1279"/>
      <c r="I180" s="1280"/>
      <c r="J180" s="1279"/>
      <c r="K180" s="1280"/>
      <c r="L180" s="1280"/>
      <c r="M180" s="1279"/>
      <c r="N180" s="1280"/>
      <c r="O180" s="1280"/>
      <c r="P180" s="1279"/>
      <c r="Q180" s="1280"/>
      <c r="R180" s="1279"/>
      <c r="S180" s="1280"/>
      <c r="T180" s="1282" t="s">
        <v>323</v>
      </c>
      <c r="U180" s="1280"/>
      <c r="V180" s="1280"/>
      <c r="W180" s="1280"/>
      <c r="X180" s="1280"/>
      <c r="Y180" s="1280"/>
      <c r="Z180" s="1280"/>
      <c r="AA180" s="1280"/>
      <c r="AB180" s="1279" t="s">
        <v>281</v>
      </c>
      <c r="AC180" s="1280"/>
      <c r="AD180" s="1280"/>
      <c r="AE180" s="1280"/>
      <c r="AF180" s="1280"/>
      <c r="AG180" s="1279" t="s">
        <v>282</v>
      </c>
      <c r="AH180" s="1280"/>
      <c r="AI180" s="1280"/>
      <c r="AJ180" s="541" t="s">
        <v>68</v>
      </c>
      <c r="AK180" s="1281" t="s">
        <v>283</v>
      </c>
      <c r="AL180" s="1280"/>
      <c r="AM180" s="1280"/>
      <c r="AN180" s="1280"/>
      <c r="AO180" s="1280"/>
      <c r="AP180" s="1280"/>
      <c r="AQ180" s="542">
        <v>201718000000</v>
      </c>
      <c r="AR180" s="542">
        <v>201698530818</v>
      </c>
      <c r="AS180" s="542">
        <v>19469182</v>
      </c>
      <c r="AT180" s="543">
        <v>0</v>
      </c>
      <c r="AU180" s="542">
        <v>195698711245</v>
      </c>
      <c r="AV180" s="542">
        <v>5999819573</v>
      </c>
      <c r="AW180" s="542">
        <v>123273500461</v>
      </c>
      <c r="AX180" s="542">
        <v>72425210784</v>
      </c>
      <c r="AY180" s="542">
        <v>123266616461</v>
      </c>
      <c r="AZ180" s="542">
        <v>6884000</v>
      </c>
      <c r="BA180" s="542">
        <v>123266616461</v>
      </c>
      <c r="BB180" s="543">
        <v>0</v>
      </c>
      <c r="BC180" s="542">
        <v>2742263</v>
      </c>
      <c r="BD180" s="544"/>
      <c r="BE180" s="546">
        <f t="shared" si="15"/>
        <v>0.97015988283147758</v>
      </c>
      <c r="BF180" s="546">
        <f t="shared" si="16"/>
        <v>0.61111799869619965</v>
      </c>
    </row>
    <row r="181" spans="1:58" x14ac:dyDescent="0.25">
      <c r="A181" s="552" t="str">
        <f t="shared" si="17"/>
        <v>A3616</v>
      </c>
      <c r="B181" s="1279" t="s">
        <v>17</v>
      </c>
      <c r="C181" s="1280"/>
      <c r="D181" s="1279" t="s">
        <v>297</v>
      </c>
      <c r="E181" s="1280"/>
      <c r="F181" s="1279" t="s">
        <v>300</v>
      </c>
      <c r="G181" s="1280"/>
      <c r="H181" s="1279"/>
      <c r="I181" s="1280"/>
      <c r="J181" s="1279"/>
      <c r="K181" s="1280"/>
      <c r="L181" s="1280"/>
      <c r="M181" s="1279"/>
      <c r="N181" s="1280"/>
      <c r="O181" s="1280"/>
      <c r="P181" s="1279"/>
      <c r="Q181" s="1280"/>
      <c r="R181" s="1279"/>
      <c r="S181" s="1280"/>
      <c r="T181" s="1282" t="s">
        <v>323</v>
      </c>
      <c r="U181" s="1280"/>
      <c r="V181" s="1280"/>
      <c r="W181" s="1280"/>
      <c r="X181" s="1280"/>
      <c r="Y181" s="1280"/>
      <c r="Z181" s="1280"/>
      <c r="AA181" s="1280"/>
      <c r="AB181" s="1279" t="s">
        <v>281</v>
      </c>
      <c r="AC181" s="1280"/>
      <c r="AD181" s="1280"/>
      <c r="AE181" s="1280"/>
      <c r="AF181" s="1280"/>
      <c r="AG181" s="1279" t="s">
        <v>284</v>
      </c>
      <c r="AH181" s="1280"/>
      <c r="AI181" s="1280"/>
      <c r="AJ181" s="541" t="s">
        <v>26</v>
      </c>
      <c r="AK181" s="1281" t="s">
        <v>286</v>
      </c>
      <c r="AL181" s="1280"/>
      <c r="AM181" s="1280"/>
      <c r="AN181" s="1280"/>
      <c r="AO181" s="1280"/>
      <c r="AP181" s="1280"/>
      <c r="AQ181" s="542">
        <v>66513900000</v>
      </c>
      <c r="AR181" s="542">
        <v>17824264679</v>
      </c>
      <c r="AS181" s="542">
        <v>48689635321</v>
      </c>
      <c r="AT181" s="543">
        <v>0</v>
      </c>
      <c r="AU181" s="542">
        <v>15818799098</v>
      </c>
      <c r="AV181" s="542">
        <v>2005465581</v>
      </c>
      <c r="AW181" s="542">
        <v>11007963413</v>
      </c>
      <c r="AX181" s="542">
        <v>4810835685</v>
      </c>
      <c r="AY181" s="542">
        <v>10956237202</v>
      </c>
      <c r="AZ181" s="542">
        <v>51726211</v>
      </c>
      <c r="BA181" s="542">
        <v>10956237202</v>
      </c>
      <c r="BB181" s="543">
        <v>0</v>
      </c>
      <c r="BC181" s="543">
        <v>0</v>
      </c>
      <c r="BD181" s="544"/>
      <c r="BE181" s="546">
        <f t="shared" si="15"/>
        <v>0.23782696696479985</v>
      </c>
      <c r="BF181" s="546">
        <f t="shared" si="16"/>
        <v>0.16549869144644955</v>
      </c>
    </row>
    <row r="182" spans="1:58" x14ac:dyDescent="0.25">
      <c r="A182" s="552" t="str">
        <f t="shared" si="17"/>
        <v>A36110</v>
      </c>
      <c r="B182" s="1279" t="s">
        <v>17</v>
      </c>
      <c r="C182" s="1280"/>
      <c r="D182" s="1279" t="s">
        <v>297</v>
      </c>
      <c r="E182" s="1280"/>
      <c r="F182" s="1279" t="s">
        <v>300</v>
      </c>
      <c r="G182" s="1280"/>
      <c r="H182" s="1279" t="s">
        <v>287</v>
      </c>
      <c r="I182" s="1280"/>
      <c r="J182" s="1279"/>
      <c r="K182" s="1280"/>
      <c r="L182" s="1280"/>
      <c r="M182" s="1279"/>
      <c r="N182" s="1280"/>
      <c r="O182" s="1280"/>
      <c r="P182" s="1279"/>
      <c r="Q182" s="1280"/>
      <c r="R182" s="1279"/>
      <c r="S182" s="1280"/>
      <c r="T182" s="1282" t="s">
        <v>427</v>
      </c>
      <c r="U182" s="1280"/>
      <c r="V182" s="1280"/>
      <c r="W182" s="1280"/>
      <c r="X182" s="1280"/>
      <c r="Y182" s="1280"/>
      <c r="Z182" s="1280"/>
      <c r="AA182" s="1280"/>
      <c r="AB182" s="1279" t="s">
        <v>281</v>
      </c>
      <c r="AC182" s="1280"/>
      <c r="AD182" s="1280"/>
      <c r="AE182" s="1280"/>
      <c r="AF182" s="1280"/>
      <c r="AG182" s="1279" t="s">
        <v>282</v>
      </c>
      <c r="AH182" s="1280"/>
      <c r="AI182" s="1280"/>
      <c r="AJ182" s="541" t="s">
        <v>68</v>
      </c>
      <c r="AK182" s="1281" t="s">
        <v>283</v>
      </c>
      <c r="AL182" s="1280"/>
      <c r="AM182" s="1280"/>
      <c r="AN182" s="1280"/>
      <c r="AO182" s="1280"/>
      <c r="AP182" s="1280"/>
      <c r="AQ182" s="542">
        <v>420000000</v>
      </c>
      <c r="AR182" s="542">
        <v>401464151</v>
      </c>
      <c r="AS182" s="542">
        <v>18535849</v>
      </c>
      <c r="AT182" s="543">
        <v>0</v>
      </c>
      <c r="AU182" s="542">
        <v>401464151</v>
      </c>
      <c r="AV182" s="543">
        <v>0</v>
      </c>
      <c r="AW182" s="542">
        <v>401464151</v>
      </c>
      <c r="AX182" s="543">
        <v>0</v>
      </c>
      <c r="AY182" s="542">
        <v>401464151</v>
      </c>
      <c r="AZ182" s="543">
        <v>0</v>
      </c>
      <c r="BA182" s="542">
        <v>401464151</v>
      </c>
      <c r="BB182" s="543">
        <v>0</v>
      </c>
      <c r="BC182" s="543">
        <v>0</v>
      </c>
      <c r="BD182" s="544"/>
      <c r="BE182" s="546">
        <f t="shared" si="15"/>
        <v>0.95586702619047614</v>
      </c>
      <c r="BF182" s="546">
        <f t="shared" si="16"/>
        <v>0.95586702619047614</v>
      </c>
    </row>
    <row r="183" spans="1:58" x14ac:dyDescent="0.25">
      <c r="A183" s="552" t="str">
        <f t="shared" si="17"/>
        <v>A361110</v>
      </c>
      <c r="B183" s="1288" t="s">
        <v>17</v>
      </c>
      <c r="C183" s="1280"/>
      <c r="D183" s="1288" t="s">
        <v>297</v>
      </c>
      <c r="E183" s="1280"/>
      <c r="F183" s="1288" t="s">
        <v>300</v>
      </c>
      <c r="G183" s="1280"/>
      <c r="H183" s="1288" t="s">
        <v>287</v>
      </c>
      <c r="I183" s="1280"/>
      <c r="J183" s="1288" t="s">
        <v>287</v>
      </c>
      <c r="K183" s="1280"/>
      <c r="L183" s="1280"/>
      <c r="M183" s="1288"/>
      <c r="N183" s="1280"/>
      <c r="O183" s="1280"/>
      <c r="P183" s="1288"/>
      <c r="Q183" s="1280"/>
      <c r="R183" s="1288"/>
      <c r="S183" s="1280"/>
      <c r="T183" s="1289" t="s">
        <v>427</v>
      </c>
      <c r="U183" s="1280"/>
      <c r="V183" s="1280"/>
      <c r="W183" s="1280"/>
      <c r="X183" s="1280"/>
      <c r="Y183" s="1280"/>
      <c r="Z183" s="1280"/>
      <c r="AA183" s="1280"/>
      <c r="AB183" s="1288" t="s">
        <v>281</v>
      </c>
      <c r="AC183" s="1280"/>
      <c r="AD183" s="1280"/>
      <c r="AE183" s="1280"/>
      <c r="AF183" s="1280"/>
      <c r="AG183" s="1288" t="s">
        <v>282</v>
      </c>
      <c r="AH183" s="1280"/>
      <c r="AI183" s="1280"/>
      <c r="AJ183" s="553" t="s">
        <v>68</v>
      </c>
      <c r="AK183" s="1287" t="s">
        <v>283</v>
      </c>
      <c r="AL183" s="1280"/>
      <c r="AM183" s="1280"/>
      <c r="AN183" s="1280"/>
      <c r="AO183" s="1280"/>
      <c r="AP183" s="1280"/>
      <c r="AQ183" s="554">
        <v>420000000</v>
      </c>
      <c r="AR183" s="554">
        <v>401464151</v>
      </c>
      <c r="AS183" s="554">
        <v>18535849</v>
      </c>
      <c r="AT183" s="555">
        <v>0</v>
      </c>
      <c r="AU183" s="554">
        <v>401464151</v>
      </c>
      <c r="AV183" s="555">
        <v>0</v>
      </c>
      <c r="AW183" s="554">
        <v>401464151</v>
      </c>
      <c r="AX183" s="555">
        <v>0</v>
      </c>
      <c r="AY183" s="554">
        <v>401464151</v>
      </c>
      <c r="AZ183" s="555">
        <v>0</v>
      </c>
      <c r="BA183" s="554">
        <v>401464151</v>
      </c>
      <c r="BB183" s="555">
        <v>0</v>
      </c>
      <c r="BC183" s="555">
        <v>0</v>
      </c>
      <c r="BD183" s="544"/>
      <c r="BE183" s="556">
        <f t="shared" si="15"/>
        <v>0.95586702619047614</v>
      </c>
      <c r="BF183" s="556">
        <f t="shared" si="16"/>
        <v>0.95586702619047614</v>
      </c>
    </row>
    <row r="184" spans="1:58" x14ac:dyDescent="0.25">
      <c r="A184" s="552" t="str">
        <f t="shared" si="17"/>
        <v>A3611210</v>
      </c>
      <c r="B184" s="1288" t="s">
        <v>17</v>
      </c>
      <c r="C184" s="1280"/>
      <c r="D184" s="1288" t="s">
        <v>297</v>
      </c>
      <c r="E184" s="1280"/>
      <c r="F184" s="1288" t="s">
        <v>300</v>
      </c>
      <c r="G184" s="1280"/>
      <c r="H184" s="1288" t="s">
        <v>287</v>
      </c>
      <c r="I184" s="1280"/>
      <c r="J184" s="1288" t="s">
        <v>287</v>
      </c>
      <c r="K184" s="1280"/>
      <c r="L184" s="1280"/>
      <c r="M184" s="1288" t="s">
        <v>290</v>
      </c>
      <c r="N184" s="1280"/>
      <c r="O184" s="1280"/>
      <c r="P184" s="1288"/>
      <c r="Q184" s="1280"/>
      <c r="R184" s="1288"/>
      <c r="S184" s="1280"/>
      <c r="T184" s="1289" t="s">
        <v>428</v>
      </c>
      <c r="U184" s="1280"/>
      <c r="V184" s="1280"/>
      <c r="W184" s="1280"/>
      <c r="X184" s="1280"/>
      <c r="Y184" s="1280"/>
      <c r="Z184" s="1280"/>
      <c r="AA184" s="1280"/>
      <c r="AB184" s="1288" t="s">
        <v>281</v>
      </c>
      <c r="AC184" s="1280"/>
      <c r="AD184" s="1280"/>
      <c r="AE184" s="1280"/>
      <c r="AF184" s="1280"/>
      <c r="AG184" s="1288" t="s">
        <v>282</v>
      </c>
      <c r="AH184" s="1280"/>
      <c r="AI184" s="1280"/>
      <c r="AJ184" s="553" t="s">
        <v>68</v>
      </c>
      <c r="AK184" s="1287" t="s">
        <v>283</v>
      </c>
      <c r="AL184" s="1280"/>
      <c r="AM184" s="1280"/>
      <c r="AN184" s="1280"/>
      <c r="AO184" s="1280"/>
      <c r="AP184" s="1280"/>
      <c r="AQ184" s="554">
        <v>420000000</v>
      </c>
      <c r="AR184" s="554">
        <v>401464151</v>
      </c>
      <c r="AS184" s="554">
        <v>18535849</v>
      </c>
      <c r="AT184" s="555">
        <v>0</v>
      </c>
      <c r="AU184" s="554">
        <v>401464151</v>
      </c>
      <c r="AV184" s="555">
        <v>0</v>
      </c>
      <c r="AW184" s="554">
        <v>401464151</v>
      </c>
      <c r="AX184" s="555">
        <v>0</v>
      </c>
      <c r="AY184" s="554">
        <v>401464151</v>
      </c>
      <c r="AZ184" s="555">
        <v>0</v>
      </c>
      <c r="BA184" s="554">
        <v>401464151</v>
      </c>
      <c r="BB184" s="555">
        <v>0</v>
      </c>
      <c r="BC184" s="555">
        <v>0</v>
      </c>
      <c r="BD184" s="544"/>
      <c r="BE184" s="556">
        <f t="shared" si="15"/>
        <v>0.95586702619047614</v>
      </c>
      <c r="BF184" s="556">
        <f t="shared" si="16"/>
        <v>0.95586702619047614</v>
      </c>
    </row>
    <row r="185" spans="1:58" x14ac:dyDescent="0.25">
      <c r="A185" s="552" t="str">
        <f t="shared" si="17"/>
        <v>A36310</v>
      </c>
      <c r="B185" s="1279" t="s">
        <v>17</v>
      </c>
      <c r="C185" s="1280"/>
      <c r="D185" s="1279" t="s">
        <v>297</v>
      </c>
      <c r="E185" s="1280"/>
      <c r="F185" s="1279" t="s">
        <v>300</v>
      </c>
      <c r="G185" s="1280"/>
      <c r="H185" s="1279" t="s">
        <v>297</v>
      </c>
      <c r="I185" s="1280"/>
      <c r="J185" s="1279"/>
      <c r="K185" s="1280"/>
      <c r="L185" s="1280"/>
      <c r="M185" s="1279"/>
      <c r="N185" s="1280"/>
      <c r="O185" s="1280"/>
      <c r="P185" s="1279"/>
      <c r="Q185" s="1280"/>
      <c r="R185" s="1279"/>
      <c r="S185" s="1280"/>
      <c r="T185" s="1282" t="s">
        <v>324</v>
      </c>
      <c r="U185" s="1280"/>
      <c r="V185" s="1280"/>
      <c r="W185" s="1280"/>
      <c r="X185" s="1280"/>
      <c r="Y185" s="1280"/>
      <c r="Z185" s="1280"/>
      <c r="AA185" s="1280"/>
      <c r="AB185" s="1279" t="s">
        <v>281</v>
      </c>
      <c r="AC185" s="1280"/>
      <c r="AD185" s="1280"/>
      <c r="AE185" s="1280"/>
      <c r="AF185" s="1280"/>
      <c r="AG185" s="1279" t="s">
        <v>282</v>
      </c>
      <c r="AH185" s="1280"/>
      <c r="AI185" s="1280"/>
      <c r="AJ185" s="541" t="s">
        <v>68</v>
      </c>
      <c r="AK185" s="1281" t="s">
        <v>283</v>
      </c>
      <c r="AL185" s="1280"/>
      <c r="AM185" s="1280"/>
      <c r="AN185" s="1280"/>
      <c r="AO185" s="1280"/>
      <c r="AP185" s="1280"/>
      <c r="AQ185" s="542">
        <v>201298000000</v>
      </c>
      <c r="AR185" s="542">
        <v>201297066667</v>
      </c>
      <c r="AS185" s="542">
        <v>933333</v>
      </c>
      <c r="AT185" s="543">
        <v>0</v>
      </c>
      <c r="AU185" s="542">
        <v>195297247094</v>
      </c>
      <c r="AV185" s="542">
        <v>5999819573</v>
      </c>
      <c r="AW185" s="542">
        <v>122872036310</v>
      </c>
      <c r="AX185" s="542">
        <v>72425210784</v>
      </c>
      <c r="AY185" s="542">
        <v>122865152310</v>
      </c>
      <c r="AZ185" s="542">
        <v>6884000</v>
      </c>
      <c r="BA185" s="542">
        <v>122865152310</v>
      </c>
      <c r="BB185" s="543">
        <v>0</v>
      </c>
      <c r="BC185" s="542">
        <v>2742263</v>
      </c>
      <c r="BD185" s="544"/>
      <c r="BE185" s="546">
        <f t="shared" si="15"/>
        <v>0.97018970428916329</v>
      </c>
      <c r="BF185" s="546">
        <f t="shared" si="16"/>
        <v>0.61039869402577274</v>
      </c>
    </row>
    <row r="186" spans="1:58" x14ac:dyDescent="0.25">
      <c r="A186" s="552" t="str">
        <f t="shared" si="17"/>
        <v>A36316</v>
      </c>
      <c r="B186" s="1279" t="s">
        <v>17</v>
      </c>
      <c r="C186" s="1280"/>
      <c r="D186" s="1279" t="s">
        <v>297</v>
      </c>
      <c r="E186" s="1280"/>
      <c r="F186" s="1279" t="s">
        <v>300</v>
      </c>
      <c r="G186" s="1280"/>
      <c r="H186" s="1279" t="s">
        <v>297</v>
      </c>
      <c r="I186" s="1280"/>
      <c r="J186" s="1279"/>
      <c r="K186" s="1280"/>
      <c r="L186" s="1280"/>
      <c r="M186" s="1279"/>
      <c r="N186" s="1280"/>
      <c r="O186" s="1280"/>
      <c r="P186" s="1279"/>
      <c r="Q186" s="1280"/>
      <c r="R186" s="1279"/>
      <c r="S186" s="1280"/>
      <c r="T186" s="1282" t="s">
        <v>324</v>
      </c>
      <c r="U186" s="1280"/>
      <c r="V186" s="1280"/>
      <c r="W186" s="1280"/>
      <c r="X186" s="1280"/>
      <c r="Y186" s="1280"/>
      <c r="Z186" s="1280"/>
      <c r="AA186" s="1280"/>
      <c r="AB186" s="1279" t="s">
        <v>281</v>
      </c>
      <c r="AC186" s="1280"/>
      <c r="AD186" s="1280"/>
      <c r="AE186" s="1280"/>
      <c r="AF186" s="1280"/>
      <c r="AG186" s="1279" t="s">
        <v>284</v>
      </c>
      <c r="AH186" s="1280"/>
      <c r="AI186" s="1280"/>
      <c r="AJ186" s="541" t="s">
        <v>26</v>
      </c>
      <c r="AK186" s="1281" t="s">
        <v>286</v>
      </c>
      <c r="AL186" s="1280"/>
      <c r="AM186" s="1280"/>
      <c r="AN186" s="1280"/>
      <c r="AO186" s="1280"/>
      <c r="AP186" s="1280"/>
      <c r="AQ186" s="542">
        <v>66513900000</v>
      </c>
      <c r="AR186" s="542">
        <v>17824264679</v>
      </c>
      <c r="AS186" s="542">
        <v>48689635321</v>
      </c>
      <c r="AT186" s="543">
        <v>0</v>
      </c>
      <c r="AU186" s="542">
        <v>15818799098</v>
      </c>
      <c r="AV186" s="542">
        <v>2005465581</v>
      </c>
      <c r="AW186" s="542">
        <v>11007963413</v>
      </c>
      <c r="AX186" s="542">
        <v>4810835685</v>
      </c>
      <c r="AY186" s="542">
        <v>10956237202</v>
      </c>
      <c r="AZ186" s="542">
        <v>51726211</v>
      </c>
      <c r="BA186" s="542">
        <v>10956237202</v>
      </c>
      <c r="BB186" s="543">
        <v>0</v>
      </c>
      <c r="BC186" s="543">
        <v>0</v>
      </c>
      <c r="BD186" s="544"/>
      <c r="BE186" s="546">
        <f t="shared" si="15"/>
        <v>0.23782696696479985</v>
      </c>
      <c r="BF186" s="546">
        <f t="shared" si="16"/>
        <v>0.16549869144644955</v>
      </c>
    </row>
    <row r="187" spans="1:58" x14ac:dyDescent="0.25">
      <c r="A187" s="552" t="str">
        <f t="shared" si="17"/>
        <v>A363410</v>
      </c>
      <c r="B187" s="1288" t="s">
        <v>17</v>
      </c>
      <c r="C187" s="1280"/>
      <c r="D187" s="1288" t="s">
        <v>297</v>
      </c>
      <c r="E187" s="1280"/>
      <c r="F187" s="1288" t="s">
        <v>300</v>
      </c>
      <c r="G187" s="1280"/>
      <c r="H187" s="1288" t="s">
        <v>297</v>
      </c>
      <c r="I187" s="1280"/>
      <c r="J187" s="1288" t="s">
        <v>291</v>
      </c>
      <c r="K187" s="1280"/>
      <c r="L187" s="1280"/>
      <c r="M187" s="1288"/>
      <c r="N187" s="1280"/>
      <c r="O187" s="1280"/>
      <c r="P187" s="1288"/>
      <c r="Q187" s="1280"/>
      <c r="R187" s="1288"/>
      <c r="S187" s="1280"/>
      <c r="T187" s="1289" t="s">
        <v>97</v>
      </c>
      <c r="U187" s="1280"/>
      <c r="V187" s="1280"/>
      <c r="W187" s="1280"/>
      <c r="X187" s="1280"/>
      <c r="Y187" s="1280"/>
      <c r="Z187" s="1280"/>
      <c r="AA187" s="1280"/>
      <c r="AB187" s="1288" t="s">
        <v>281</v>
      </c>
      <c r="AC187" s="1280"/>
      <c r="AD187" s="1280"/>
      <c r="AE187" s="1280"/>
      <c r="AF187" s="1280"/>
      <c r="AG187" s="1288" t="s">
        <v>282</v>
      </c>
      <c r="AH187" s="1280"/>
      <c r="AI187" s="1280"/>
      <c r="AJ187" s="553" t="s">
        <v>68</v>
      </c>
      <c r="AK187" s="1287" t="s">
        <v>283</v>
      </c>
      <c r="AL187" s="1280"/>
      <c r="AM187" s="1280"/>
      <c r="AN187" s="1280"/>
      <c r="AO187" s="1280"/>
      <c r="AP187" s="1280"/>
      <c r="AQ187" s="554">
        <v>298000000</v>
      </c>
      <c r="AR187" s="554">
        <v>297066667</v>
      </c>
      <c r="AS187" s="554">
        <v>933333</v>
      </c>
      <c r="AT187" s="555">
        <v>0</v>
      </c>
      <c r="AU187" s="554">
        <v>282316667</v>
      </c>
      <c r="AV187" s="554">
        <v>14750000</v>
      </c>
      <c r="AW187" s="554">
        <v>151819623</v>
      </c>
      <c r="AX187" s="554">
        <v>130497044</v>
      </c>
      <c r="AY187" s="554">
        <v>151819623</v>
      </c>
      <c r="AZ187" s="555">
        <v>0</v>
      </c>
      <c r="BA187" s="554">
        <v>151819623</v>
      </c>
      <c r="BB187" s="555">
        <v>0</v>
      </c>
      <c r="BC187" s="555">
        <v>0</v>
      </c>
      <c r="BD187" s="544"/>
      <c r="BE187" s="556">
        <f t="shared" si="15"/>
        <v>0.94737136577181214</v>
      </c>
      <c r="BF187" s="556">
        <f t="shared" si="16"/>
        <v>0.50946182214765101</v>
      </c>
    </row>
    <row r="188" spans="1:58" x14ac:dyDescent="0.25">
      <c r="A188" s="552" t="str">
        <f t="shared" si="17"/>
        <v>A363710</v>
      </c>
      <c r="B188" s="1288" t="s">
        <v>17</v>
      </c>
      <c r="C188" s="1280"/>
      <c r="D188" s="1288" t="s">
        <v>297</v>
      </c>
      <c r="E188" s="1280"/>
      <c r="F188" s="1288" t="s">
        <v>300</v>
      </c>
      <c r="G188" s="1280"/>
      <c r="H188" s="1288" t="s">
        <v>297</v>
      </c>
      <c r="I188" s="1280"/>
      <c r="J188" s="1288" t="s">
        <v>301</v>
      </c>
      <c r="K188" s="1280"/>
      <c r="L188" s="1280"/>
      <c r="M188" s="1288"/>
      <c r="N188" s="1280"/>
      <c r="O188" s="1280"/>
      <c r="P188" s="1288"/>
      <c r="Q188" s="1280"/>
      <c r="R188" s="1288"/>
      <c r="S188" s="1280"/>
      <c r="T188" s="1289" t="s">
        <v>98</v>
      </c>
      <c r="U188" s="1280"/>
      <c r="V188" s="1280"/>
      <c r="W188" s="1280"/>
      <c r="X188" s="1280"/>
      <c r="Y188" s="1280"/>
      <c r="Z188" s="1280"/>
      <c r="AA188" s="1280"/>
      <c r="AB188" s="1288" t="s">
        <v>281</v>
      </c>
      <c r="AC188" s="1280"/>
      <c r="AD188" s="1280"/>
      <c r="AE188" s="1280"/>
      <c r="AF188" s="1280"/>
      <c r="AG188" s="1288" t="s">
        <v>282</v>
      </c>
      <c r="AH188" s="1280"/>
      <c r="AI188" s="1280"/>
      <c r="AJ188" s="553" t="s">
        <v>68</v>
      </c>
      <c r="AK188" s="1287" t="s">
        <v>283</v>
      </c>
      <c r="AL188" s="1280"/>
      <c r="AM188" s="1280"/>
      <c r="AN188" s="1280"/>
      <c r="AO188" s="1280"/>
      <c r="AP188" s="1280"/>
      <c r="AQ188" s="554">
        <v>201000000000</v>
      </c>
      <c r="AR188" s="554">
        <v>201000000000</v>
      </c>
      <c r="AS188" s="555">
        <v>0</v>
      </c>
      <c r="AT188" s="555">
        <v>0</v>
      </c>
      <c r="AU188" s="554">
        <v>195014930427</v>
      </c>
      <c r="AV188" s="554">
        <v>5985069573</v>
      </c>
      <c r="AW188" s="554">
        <v>122720216687</v>
      </c>
      <c r="AX188" s="554">
        <v>72294713740</v>
      </c>
      <c r="AY188" s="554">
        <v>122713332687</v>
      </c>
      <c r="AZ188" s="554">
        <v>6884000</v>
      </c>
      <c r="BA188" s="554">
        <v>122713332687</v>
      </c>
      <c r="BB188" s="555">
        <v>0</v>
      </c>
      <c r="BC188" s="554">
        <v>2742263</v>
      </c>
      <c r="BD188" s="544"/>
      <c r="BE188" s="556">
        <f t="shared" si="15"/>
        <v>0.97022353446268661</v>
      </c>
      <c r="BF188" s="556">
        <f t="shared" si="16"/>
        <v>0.61054834172636818</v>
      </c>
    </row>
    <row r="189" spans="1:58" x14ac:dyDescent="0.25">
      <c r="A189" s="552" t="str">
        <f t="shared" si="17"/>
        <v>A3631116</v>
      </c>
      <c r="B189" s="1288" t="s">
        <v>17</v>
      </c>
      <c r="C189" s="1280"/>
      <c r="D189" s="1288" t="s">
        <v>297</v>
      </c>
      <c r="E189" s="1280"/>
      <c r="F189" s="1288" t="s">
        <v>300</v>
      </c>
      <c r="G189" s="1280"/>
      <c r="H189" s="1288" t="s">
        <v>297</v>
      </c>
      <c r="I189" s="1280"/>
      <c r="J189" s="1288" t="s">
        <v>83</v>
      </c>
      <c r="K189" s="1280"/>
      <c r="L189" s="1280"/>
      <c r="M189" s="1288"/>
      <c r="N189" s="1280"/>
      <c r="O189" s="1280"/>
      <c r="P189" s="1288"/>
      <c r="Q189" s="1280"/>
      <c r="R189" s="1288"/>
      <c r="S189" s="1280"/>
      <c r="T189" s="1289" t="s">
        <v>187</v>
      </c>
      <c r="U189" s="1280"/>
      <c r="V189" s="1280"/>
      <c r="W189" s="1280"/>
      <c r="X189" s="1280"/>
      <c r="Y189" s="1280"/>
      <c r="Z189" s="1280"/>
      <c r="AA189" s="1280"/>
      <c r="AB189" s="1288" t="s">
        <v>281</v>
      </c>
      <c r="AC189" s="1280"/>
      <c r="AD189" s="1280"/>
      <c r="AE189" s="1280"/>
      <c r="AF189" s="1280"/>
      <c r="AG189" s="1288" t="s">
        <v>284</v>
      </c>
      <c r="AH189" s="1280"/>
      <c r="AI189" s="1280"/>
      <c r="AJ189" s="553" t="s">
        <v>26</v>
      </c>
      <c r="AK189" s="1287" t="s">
        <v>286</v>
      </c>
      <c r="AL189" s="1280"/>
      <c r="AM189" s="1280"/>
      <c r="AN189" s="1280"/>
      <c r="AO189" s="1280"/>
      <c r="AP189" s="1280"/>
      <c r="AQ189" s="554">
        <v>66009000000</v>
      </c>
      <c r="AR189" s="554">
        <v>17824264679</v>
      </c>
      <c r="AS189" s="554">
        <v>48184735321</v>
      </c>
      <c r="AT189" s="555">
        <v>0</v>
      </c>
      <c r="AU189" s="554">
        <v>15818799098</v>
      </c>
      <c r="AV189" s="554">
        <v>2005465581</v>
      </c>
      <c r="AW189" s="554">
        <v>11007963413</v>
      </c>
      <c r="AX189" s="554">
        <v>4810835685</v>
      </c>
      <c r="AY189" s="554">
        <v>10956237202</v>
      </c>
      <c r="AZ189" s="554">
        <v>51726211</v>
      </c>
      <c r="BA189" s="554">
        <v>10956237202</v>
      </c>
      <c r="BB189" s="555">
        <v>0</v>
      </c>
      <c r="BC189" s="555">
        <v>0</v>
      </c>
      <c r="BD189" s="544"/>
      <c r="BE189" s="556">
        <f t="shared" si="15"/>
        <v>0.23964609519913951</v>
      </c>
      <c r="BF189" s="556">
        <f t="shared" si="16"/>
        <v>0.16676458381432835</v>
      </c>
    </row>
    <row r="190" spans="1:58" x14ac:dyDescent="0.25">
      <c r="A190" s="552" t="str">
        <f t="shared" si="17"/>
        <v>A36311116</v>
      </c>
      <c r="B190" s="1288" t="s">
        <v>17</v>
      </c>
      <c r="C190" s="1280"/>
      <c r="D190" s="1288" t="s">
        <v>297</v>
      </c>
      <c r="E190" s="1280"/>
      <c r="F190" s="1288" t="s">
        <v>300</v>
      </c>
      <c r="G190" s="1280"/>
      <c r="H190" s="1288" t="s">
        <v>297</v>
      </c>
      <c r="I190" s="1280"/>
      <c r="J190" s="1288" t="s">
        <v>83</v>
      </c>
      <c r="K190" s="1280"/>
      <c r="L190" s="1280"/>
      <c r="M190" s="1288" t="s">
        <v>287</v>
      </c>
      <c r="N190" s="1280"/>
      <c r="O190" s="1280"/>
      <c r="P190" s="1288" t="s">
        <v>244</v>
      </c>
      <c r="Q190" s="1280"/>
      <c r="R190" s="1288" t="s">
        <v>244</v>
      </c>
      <c r="S190" s="1280"/>
      <c r="T190" s="1289" t="s">
        <v>99</v>
      </c>
      <c r="U190" s="1280"/>
      <c r="V190" s="1280"/>
      <c r="W190" s="1280"/>
      <c r="X190" s="1280"/>
      <c r="Y190" s="1280"/>
      <c r="Z190" s="1280"/>
      <c r="AA190" s="1280"/>
      <c r="AB190" s="1288" t="s">
        <v>281</v>
      </c>
      <c r="AC190" s="1280"/>
      <c r="AD190" s="1280"/>
      <c r="AE190" s="1280"/>
      <c r="AF190" s="1280"/>
      <c r="AG190" s="1288" t="s">
        <v>284</v>
      </c>
      <c r="AH190" s="1280"/>
      <c r="AI190" s="1280"/>
      <c r="AJ190" s="553" t="s">
        <v>26</v>
      </c>
      <c r="AK190" s="1287" t="s">
        <v>286</v>
      </c>
      <c r="AL190" s="1280"/>
      <c r="AM190" s="1280"/>
      <c r="AN190" s="1280"/>
      <c r="AO190" s="1280"/>
      <c r="AP190" s="1280"/>
      <c r="AQ190" s="554">
        <v>58014500000</v>
      </c>
      <c r="AR190" s="554">
        <v>9904764679</v>
      </c>
      <c r="AS190" s="554">
        <v>48109735321</v>
      </c>
      <c r="AT190" s="555">
        <v>0</v>
      </c>
      <c r="AU190" s="554">
        <v>8114614362</v>
      </c>
      <c r="AV190" s="554">
        <v>1790150317</v>
      </c>
      <c r="AW190" s="554">
        <v>7140272837</v>
      </c>
      <c r="AX190" s="554">
        <v>974341525</v>
      </c>
      <c r="AY190" s="554">
        <v>7088546626</v>
      </c>
      <c r="AZ190" s="554">
        <v>51726211</v>
      </c>
      <c r="BA190" s="554">
        <v>7088546626</v>
      </c>
      <c r="BB190" s="555">
        <v>0</v>
      </c>
      <c r="BC190" s="555">
        <v>0</v>
      </c>
      <c r="BD190" s="544"/>
      <c r="BE190" s="556">
        <f t="shared" si="15"/>
        <v>0.13987217612838171</v>
      </c>
      <c r="BF190" s="556">
        <f t="shared" si="16"/>
        <v>0.12307738301631489</v>
      </c>
    </row>
    <row r="191" spans="1:58" x14ac:dyDescent="0.25">
      <c r="A191" s="552" t="str">
        <f t="shared" si="17"/>
        <v>A36311216</v>
      </c>
      <c r="B191" s="1288" t="s">
        <v>17</v>
      </c>
      <c r="C191" s="1280"/>
      <c r="D191" s="1288" t="s">
        <v>297</v>
      </c>
      <c r="E191" s="1280"/>
      <c r="F191" s="1288" t="s">
        <v>300</v>
      </c>
      <c r="G191" s="1280"/>
      <c r="H191" s="1288" t="s">
        <v>297</v>
      </c>
      <c r="I191" s="1280"/>
      <c r="J191" s="1288" t="s">
        <v>83</v>
      </c>
      <c r="K191" s="1280"/>
      <c r="L191" s="1280"/>
      <c r="M191" s="1288" t="s">
        <v>290</v>
      </c>
      <c r="N191" s="1280"/>
      <c r="O191" s="1280"/>
      <c r="P191" s="1288" t="s">
        <v>244</v>
      </c>
      <c r="Q191" s="1280"/>
      <c r="R191" s="1288" t="s">
        <v>244</v>
      </c>
      <c r="S191" s="1280"/>
      <c r="T191" s="1289" t="s">
        <v>100</v>
      </c>
      <c r="U191" s="1280"/>
      <c r="V191" s="1280"/>
      <c r="W191" s="1280"/>
      <c r="X191" s="1280"/>
      <c r="Y191" s="1280"/>
      <c r="Z191" s="1280"/>
      <c r="AA191" s="1280"/>
      <c r="AB191" s="1288" t="s">
        <v>281</v>
      </c>
      <c r="AC191" s="1280"/>
      <c r="AD191" s="1280"/>
      <c r="AE191" s="1280"/>
      <c r="AF191" s="1280"/>
      <c r="AG191" s="1288" t="s">
        <v>284</v>
      </c>
      <c r="AH191" s="1280"/>
      <c r="AI191" s="1280"/>
      <c r="AJ191" s="553" t="s">
        <v>26</v>
      </c>
      <c r="AK191" s="1287" t="s">
        <v>286</v>
      </c>
      <c r="AL191" s="1280"/>
      <c r="AM191" s="1280"/>
      <c r="AN191" s="1280"/>
      <c r="AO191" s="1280"/>
      <c r="AP191" s="1280"/>
      <c r="AQ191" s="554">
        <v>7994500000</v>
      </c>
      <c r="AR191" s="554">
        <v>7919500000</v>
      </c>
      <c r="AS191" s="554">
        <v>75000000</v>
      </c>
      <c r="AT191" s="555">
        <v>0</v>
      </c>
      <c r="AU191" s="554">
        <v>7704184736</v>
      </c>
      <c r="AV191" s="554">
        <v>215315264</v>
      </c>
      <c r="AW191" s="554">
        <v>3867690576</v>
      </c>
      <c r="AX191" s="554">
        <v>3836494160</v>
      </c>
      <c r="AY191" s="554">
        <v>3867690576</v>
      </c>
      <c r="AZ191" s="555">
        <v>0</v>
      </c>
      <c r="BA191" s="554">
        <v>3867690576</v>
      </c>
      <c r="BB191" s="555">
        <v>0</v>
      </c>
      <c r="BC191" s="555">
        <v>0</v>
      </c>
      <c r="BD191" s="544"/>
      <c r="BE191" s="556">
        <f t="shared" si="15"/>
        <v>0.96368562586778406</v>
      </c>
      <c r="BF191" s="556">
        <f t="shared" si="16"/>
        <v>0.48379393032709989</v>
      </c>
    </row>
    <row r="192" spans="1:58" x14ac:dyDescent="0.25">
      <c r="A192" s="552" t="str">
        <f t="shared" si="17"/>
        <v>A3636616</v>
      </c>
      <c r="B192" s="1288" t="s">
        <v>17</v>
      </c>
      <c r="C192" s="1280"/>
      <c r="D192" s="1288" t="s">
        <v>297</v>
      </c>
      <c r="E192" s="1280"/>
      <c r="F192" s="1288" t="s">
        <v>300</v>
      </c>
      <c r="G192" s="1280"/>
      <c r="H192" s="1288" t="s">
        <v>297</v>
      </c>
      <c r="I192" s="1280"/>
      <c r="J192" s="1288" t="s">
        <v>325</v>
      </c>
      <c r="K192" s="1280"/>
      <c r="L192" s="1280"/>
      <c r="M192" s="1288"/>
      <c r="N192" s="1280"/>
      <c r="O192" s="1280"/>
      <c r="P192" s="1288"/>
      <c r="Q192" s="1280"/>
      <c r="R192" s="1288"/>
      <c r="S192" s="1280"/>
      <c r="T192" s="1289" t="s">
        <v>101</v>
      </c>
      <c r="U192" s="1280"/>
      <c r="V192" s="1280"/>
      <c r="W192" s="1280"/>
      <c r="X192" s="1280"/>
      <c r="Y192" s="1280"/>
      <c r="Z192" s="1280"/>
      <c r="AA192" s="1280"/>
      <c r="AB192" s="1288" t="s">
        <v>281</v>
      </c>
      <c r="AC192" s="1280"/>
      <c r="AD192" s="1280"/>
      <c r="AE192" s="1280"/>
      <c r="AF192" s="1280"/>
      <c r="AG192" s="1288" t="s">
        <v>284</v>
      </c>
      <c r="AH192" s="1280"/>
      <c r="AI192" s="1280"/>
      <c r="AJ192" s="553" t="s">
        <v>26</v>
      </c>
      <c r="AK192" s="1287" t="s">
        <v>286</v>
      </c>
      <c r="AL192" s="1280"/>
      <c r="AM192" s="1280"/>
      <c r="AN192" s="1280"/>
      <c r="AO192" s="1280"/>
      <c r="AP192" s="1280"/>
      <c r="AQ192" s="554">
        <v>504900000</v>
      </c>
      <c r="AR192" s="555">
        <v>0</v>
      </c>
      <c r="AS192" s="554">
        <v>504900000</v>
      </c>
      <c r="AT192" s="555">
        <v>0</v>
      </c>
      <c r="AU192" s="555">
        <v>0</v>
      </c>
      <c r="AV192" s="555">
        <v>0</v>
      </c>
      <c r="AW192" s="555">
        <v>0</v>
      </c>
      <c r="AX192" s="555">
        <v>0</v>
      </c>
      <c r="AY192" s="555">
        <v>0</v>
      </c>
      <c r="AZ192" s="555">
        <v>0</v>
      </c>
      <c r="BA192" s="555">
        <v>0</v>
      </c>
      <c r="BB192" s="555">
        <v>0</v>
      </c>
      <c r="BC192" s="555">
        <v>0</v>
      </c>
      <c r="BD192" s="544"/>
      <c r="BE192" s="556">
        <f t="shared" si="15"/>
        <v>0</v>
      </c>
      <c r="BF192" s="556">
        <f t="shared" si="16"/>
        <v>0</v>
      </c>
    </row>
    <row r="193" spans="1:58" s="552" customFormat="1" ht="13.5" x14ac:dyDescent="0.2">
      <c r="A193" s="552" t="str">
        <f t="shared" si="17"/>
        <v>C10</v>
      </c>
      <c r="B193" s="1283" t="s">
        <v>102</v>
      </c>
      <c r="C193" s="1284"/>
      <c r="D193" s="1283"/>
      <c r="E193" s="1284"/>
      <c r="F193" s="1283"/>
      <c r="G193" s="1284"/>
      <c r="H193" s="1283"/>
      <c r="I193" s="1284"/>
      <c r="J193" s="1283"/>
      <c r="K193" s="1284"/>
      <c r="L193" s="1284"/>
      <c r="M193" s="1283"/>
      <c r="N193" s="1284"/>
      <c r="O193" s="1284"/>
      <c r="P193" s="1283"/>
      <c r="Q193" s="1284"/>
      <c r="R193" s="1283"/>
      <c r="S193" s="1284"/>
      <c r="T193" s="1285" t="s">
        <v>13</v>
      </c>
      <c r="U193" s="1284"/>
      <c r="V193" s="1284"/>
      <c r="W193" s="1284"/>
      <c r="X193" s="1284"/>
      <c r="Y193" s="1284"/>
      <c r="Z193" s="1284"/>
      <c r="AA193" s="1284"/>
      <c r="AB193" s="1283" t="s">
        <v>281</v>
      </c>
      <c r="AC193" s="1284"/>
      <c r="AD193" s="1284"/>
      <c r="AE193" s="1284"/>
      <c r="AF193" s="1284"/>
      <c r="AG193" s="1283" t="s">
        <v>282</v>
      </c>
      <c r="AH193" s="1284"/>
      <c r="AI193" s="1284"/>
      <c r="AJ193" s="547" t="s">
        <v>68</v>
      </c>
      <c r="AK193" s="1286" t="s">
        <v>283</v>
      </c>
      <c r="AL193" s="1284"/>
      <c r="AM193" s="1284"/>
      <c r="AN193" s="1284"/>
      <c r="AO193" s="1284"/>
      <c r="AP193" s="1284"/>
      <c r="AQ193" s="548">
        <v>26620420000</v>
      </c>
      <c r="AR193" s="548">
        <v>13617722027</v>
      </c>
      <c r="AS193" s="548">
        <v>10952697973</v>
      </c>
      <c r="AT193" s="549">
        <v>2050000000</v>
      </c>
      <c r="AU193" s="549">
        <v>10601497631</v>
      </c>
      <c r="AV193" s="549">
        <v>3016224396</v>
      </c>
      <c r="AW193" s="549">
        <v>4813856406</v>
      </c>
      <c r="AX193" s="549">
        <v>5787641225</v>
      </c>
      <c r="AY193" s="549">
        <v>4811036930</v>
      </c>
      <c r="AZ193" s="549">
        <v>2819476</v>
      </c>
      <c r="BA193" s="549">
        <v>4803340145</v>
      </c>
      <c r="BB193" s="549">
        <v>7696785</v>
      </c>
      <c r="BC193" s="549">
        <v>1718802</v>
      </c>
      <c r="BD193" s="550"/>
      <c r="BE193" s="551">
        <f t="shared" si="15"/>
        <v>0.39824682071131862</v>
      </c>
      <c r="BF193" s="551">
        <f t="shared" si="16"/>
        <v>0.18083322524588266</v>
      </c>
    </row>
    <row r="194" spans="1:58" s="552" customFormat="1" ht="13.5" x14ac:dyDescent="0.2">
      <c r="A194" s="552" t="str">
        <f t="shared" si="17"/>
        <v>C13</v>
      </c>
      <c r="B194" s="1283" t="s">
        <v>102</v>
      </c>
      <c r="C194" s="1284"/>
      <c r="D194" s="1283"/>
      <c r="E194" s="1284"/>
      <c r="F194" s="1283"/>
      <c r="G194" s="1284"/>
      <c r="H194" s="1283"/>
      <c r="I194" s="1284"/>
      <c r="J194" s="1283"/>
      <c r="K194" s="1284"/>
      <c r="L194" s="1284"/>
      <c r="M194" s="1283"/>
      <c r="N194" s="1284"/>
      <c r="O194" s="1284"/>
      <c r="P194" s="1283"/>
      <c r="Q194" s="1284"/>
      <c r="R194" s="1283"/>
      <c r="S194" s="1284"/>
      <c r="T194" s="1285" t="s">
        <v>13</v>
      </c>
      <c r="U194" s="1284"/>
      <c r="V194" s="1284"/>
      <c r="W194" s="1284"/>
      <c r="X194" s="1284"/>
      <c r="Y194" s="1284"/>
      <c r="Z194" s="1284"/>
      <c r="AA194" s="1284"/>
      <c r="AB194" s="1283" t="s">
        <v>281</v>
      </c>
      <c r="AC194" s="1284"/>
      <c r="AD194" s="1284"/>
      <c r="AE194" s="1284"/>
      <c r="AF194" s="1284"/>
      <c r="AG194" s="1283" t="s">
        <v>282</v>
      </c>
      <c r="AH194" s="1284"/>
      <c r="AI194" s="1284"/>
      <c r="AJ194" s="547" t="s">
        <v>311</v>
      </c>
      <c r="AK194" s="1286" t="s">
        <v>329</v>
      </c>
      <c r="AL194" s="1284"/>
      <c r="AM194" s="1284"/>
      <c r="AN194" s="1284"/>
      <c r="AO194" s="1284"/>
      <c r="AP194" s="1284"/>
      <c r="AQ194" s="548">
        <v>5000000000</v>
      </c>
      <c r="AR194" s="548">
        <v>5000000000</v>
      </c>
      <c r="AS194" s="548">
        <v>0</v>
      </c>
      <c r="AT194" s="549">
        <v>0</v>
      </c>
      <c r="AU194" s="549">
        <v>5000000000</v>
      </c>
      <c r="AV194" s="549">
        <v>0</v>
      </c>
      <c r="AW194" s="549">
        <v>457384092.45999998</v>
      </c>
      <c r="AX194" s="549">
        <v>4542615907.54</v>
      </c>
      <c r="AY194" s="549">
        <v>457384092.45999998</v>
      </c>
      <c r="AZ194" s="549">
        <v>0</v>
      </c>
      <c r="BA194" s="549">
        <v>457384092.45999998</v>
      </c>
      <c r="BB194" s="549">
        <v>0</v>
      </c>
      <c r="BC194" s="549">
        <v>0</v>
      </c>
      <c r="BD194" s="550"/>
      <c r="BE194" s="551">
        <f t="shared" si="15"/>
        <v>1</v>
      </c>
      <c r="BF194" s="551">
        <f t="shared" si="16"/>
        <v>9.1476818491999998E-2</v>
      </c>
    </row>
    <row r="195" spans="1:58" s="552" customFormat="1" ht="13.5" x14ac:dyDescent="0.2">
      <c r="A195" s="552" t="str">
        <f t="shared" si="17"/>
        <v>C15</v>
      </c>
      <c r="B195" s="1283" t="s">
        <v>102</v>
      </c>
      <c r="C195" s="1284"/>
      <c r="D195" s="1283"/>
      <c r="E195" s="1284"/>
      <c r="F195" s="1283"/>
      <c r="G195" s="1284"/>
      <c r="H195" s="1283"/>
      <c r="I195" s="1284"/>
      <c r="J195" s="1283"/>
      <c r="K195" s="1284"/>
      <c r="L195" s="1284"/>
      <c r="M195" s="1283"/>
      <c r="N195" s="1284"/>
      <c r="O195" s="1284"/>
      <c r="P195" s="1283"/>
      <c r="Q195" s="1284"/>
      <c r="R195" s="1283"/>
      <c r="S195" s="1284"/>
      <c r="T195" s="1285" t="s">
        <v>13</v>
      </c>
      <c r="U195" s="1284"/>
      <c r="V195" s="1284"/>
      <c r="W195" s="1284"/>
      <c r="X195" s="1284"/>
      <c r="Y195" s="1284"/>
      <c r="Z195" s="1284"/>
      <c r="AA195" s="1284"/>
      <c r="AB195" s="1283" t="s">
        <v>281</v>
      </c>
      <c r="AC195" s="1284"/>
      <c r="AD195" s="1284"/>
      <c r="AE195" s="1284"/>
      <c r="AF195" s="1284"/>
      <c r="AG195" s="1283" t="s">
        <v>282</v>
      </c>
      <c r="AH195" s="1284"/>
      <c r="AI195" s="1284"/>
      <c r="AJ195" s="547" t="s">
        <v>294</v>
      </c>
      <c r="AK195" s="1286" t="s">
        <v>429</v>
      </c>
      <c r="AL195" s="1284"/>
      <c r="AM195" s="1284"/>
      <c r="AN195" s="1284"/>
      <c r="AO195" s="1284"/>
      <c r="AP195" s="1284"/>
      <c r="AQ195" s="548">
        <v>2815325822</v>
      </c>
      <c r="AR195" s="548">
        <v>1036100000</v>
      </c>
      <c r="AS195" s="548">
        <v>1779225822</v>
      </c>
      <c r="AT195" s="549">
        <v>0</v>
      </c>
      <c r="AU195" s="549">
        <v>401300000</v>
      </c>
      <c r="AV195" s="549">
        <v>634800000</v>
      </c>
      <c r="AW195" s="549">
        <v>117873000</v>
      </c>
      <c r="AX195" s="549">
        <v>283427000</v>
      </c>
      <c r="AY195" s="549">
        <v>0</v>
      </c>
      <c r="AZ195" s="549">
        <v>117873000</v>
      </c>
      <c r="BA195" s="549">
        <v>0</v>
      </c>
      <c r="BB195" s="549">
        <v>0</v>
      </c>
      <c r="BC195" s="549">
        <v>0</v>
      </c>
      <c r="BD195" s="550"/>
      <c r="BE195" s="551">
        <f t="shared" si="15"/>
        <v>0.142541228039786</v>
      </c>
      <c r="BF195" s="551">
        <f t="shared" si="16"/>
        <v>4.1868333348451775E-2</v>
      </c>
    </row>
    <row r="196" spans="1:58" x14ac:dyDescent="0.25">
      <c r="A196" s="552" t="str">
        <f t="shared" si="17"/>
        <v>C250210</v>
      </c>
      <c r="B196" s="1279" t="s">
        <v>102</v>
      </c>
      <c r="C196" s="1280"/>
      <c r="D196" s="1279" t="s">
        <v>330</v>
      </c>
      <c r="E196" s="1280"/>
      <c r="F196" s="1279"/>
      <c r="G196" s="1280"/>
      <c r="H196" s="1279"/>
      <c r="I196" s="1280"/>
      <c r="J196" s="1279"/>
      <c r="K196" s="1280"/>
      <c r="L196" s="1280"/>
      <c r="M196" s="1279"/>
      <c r="N196" s="1280"/>
      <c r="O196" s="1280"/>
      <c r="P196" s="1279"/>
      <c r="Q196" s="1280"/>
      <c r="R196" s="1279"/>
      <c r="S196" s="1280"/>
      <c r="T196" s="1282" t="s">
        <v>331</v>
      </c>
      <c r="U196" s="1280"/>
      <c r="V196" s="1280"/>
      <c r="W196" s="1280"/>
      <c r="X196" s="1280"/>
      <c r="Y196" s="1280"/>
      <c r="Z196" s="1280"/>
      <c r="AA196" s="1280"/>
      <c r="AB196" s="1279" t="s">
        <v>281</v>
      </c>
      <c r="AC196" s="1280"/>
      <c r="AD196" s="1280"/>
      <c r="AE196" s="1280"/>
      <c r="AF196" s="1280"/>
      <c r="AG196" s="1279" t="s">
        <v>282</v>
      </c>
      <c r="AH196" s="1280"/>
      <c r="AI196" s="1280"/>
      <c r="AJ196" s="541" t="s">
        <v>68</v>
      </c>
      <c r="AK196" s="1281" t="s">
        <v>283</v>
      </c>
      <c r="AL196" s="1280"/>
      <c r="AM196" s="1280"/>
      <c r="AN196" s="1280"/>
      <c r="AO196" s="1280"/>
      <c r="AP196" s="1280"/>
      <c r="AQ196" s="542">
        <v>16950000000</v>
      </c>
      <c r="AR196" s="542">
        <v>12768390027</v>
      </c>
      <c r="AS196" s="542">
        <v>2131609973</v>
      </c>
      <c r="AT196" s="542">
        <v>2050000000</v>
      </c>
      <c r="AU196" s="542">
        <v>10445060445</v>
      </c>
      <c r="AV196" s="542">
        <v>2323329582</v>
      </c>
      <c r="AW196" s="542">
        <v>4811358105</v>
      </c>
      <c r="AX196" s="542">
        <v>5633702340</v>
      </c>
      <c r="AY196" s="542">
        <v>4809536739</v>
      </c>
      <c r="AZ196" s="542">
        <v>1821366</v>
      </c>
      <c r="BA196" s="542">
        <v>4801839954</v>
      </c>
      <c r="BB196" s="542">
        <v>7696785</v>
      </c>
      <c r="BC196" s="542">
        <v>1718802</v>
      </c>
      <c r="BD196" s="544"/>
      <c r="BE196" s="546">
        <f t="shared" si="15"/>
        <v>0.61622775486725667</v>
      </c>
      <c r="BF196" s="546">
        <f t="shared" si="16"/>
        <v>0.28385593539823006</v>
      </c>
    </row>
    <row r="197" spans="1:58" x14ac:dyDescent="0.25">
      <c r="A197" s="552" t="str">
        <f t="shared" si="17"/>
        <v>C250215</v>
      </c>
      <c r="B197" s="1279" t="s">
        <v>102</v>
      </c>
      <c r="C197" s="1280"/>
      <c r="D197" s="1279" t="s">
        <v>330</v>
      </c>
      <c r="E197" s="1280"/>
      <c r="F197" s="1279"/>
      <c r="G197" s="1280"/>
      <c r="H197" s="1279"/>
      <c r="I197" s="1280"/>
      <c r="J197" s="1279"/>
      <c r="K197" s="1280"/>
      <c r="L197" s="1280"/>
      <c r="M197" s="1279"/>
      <c r="N197" s="1280"/>
      <c r="O197" s="1280"/>
      <c r="P197" s="1279"/>
      <c r="Q197" s="1280"/>
      <c r="R197" s="1279"/>
      <c r="S197" s="1280"/>
      <c r="T197" s="1282" t="s">
        <v>331</v>
      </c>
      <c r="U197" s="1280"/>
      <c r="V197" s="1280"/>
      <c r="W197" s="1280"/>
      <c r="X197" s="1280"/>
      <c r="Y197" s="1280"/>
      <c r="Z197" s="1280"/>
      <c r="AA197" s="1280"/>
      <c r="AB197" s="1279" t="s">
        <v>281</v>
      </c>
      <c r="AC197" s="1280"/>
      <c r="AD197" s="1280"/>
      <c r="AE197" s="1280"/>
      <c r="AF197" s="1280"/>
      <c r="AG197" s="1279" t="s">
        <v>282</v>
      </c>
      <c r="AH197" s="1280"/>
      <c r="AI197" s="1280"/>
      <c r="AJ197" s="541" t="s">
        <v>294</v>
      </c>
      <c r="AK197" s="1281" t="s">
        <v>429</v>
      </c>
      <c r="AL197" s="1280"/>
      <c r="AM197" s="1280"/>
      <c r="AN197" s="1280"/>
      <c r="AO197" s="1280"/>
      <c r="AP197" s="1280"/>
      <c r="AQ197" s="542">
        <v>2815325822</v>
      </c>
      <c r="AR197" s="542">
        <v>1036100000</v>
      </c>
      <c r="AS197" s="542">
        <v>1779225822</v>
      </c>
      <c r="AT197" s="543">
        <v>0</v>
      </c>
      <c r="AU197" s="542">
        <v>401300000</v>
      </c>
      <c r="AV197" s="542">
        <v>634800000</v>
      </c>
      <c r="AW197" s="542">
        <v>117873000</v>
      </c>
      <c r="AX197" s="542">
        <v>283427000</v>
      </c>
      <c r="AY197" s="543">
        <v>0</v>
      </c>
      <c r="AZ197" s="542">
        <v>117873000</v>
      </c>
      <c r="BA197" s="543">
        <v>0</v>
      </c>
      <c r="BB197" s="543">
        <v>0</v>
      </c>
      <c r="BC197" s="543">
        <v>0</v>
      </c>
      <c r="BD197" s="544"/>
      <c r="BE197" s="546">
        <f t="shared" si="15"/>
        <v>0.142541228039786</v>
      </c>
      <c r="BF197" s="546">
        <f t="shared" si="16"/>
        <v>4.1868333348451775E-2</v>
      </c>
    </row>
    <row r="198" spans="1:58" x14ac:dyDescent="0.25">
      <c r="A198" s="552" t="str">
        <f t="shared" si="17"/>
        <v>C2502100010</v>
      </c>
      <c r="B198" s="1279" t="s">
        <v>102</v>
      </c>
      <c r="C198" s="1280"/>
      <c r="D198" s="1279" t="s">
        <v>330</v>
      </c>
      <c r="E198" s="1280"/>
      <c r="F198" s="1279" t="s">
        <v>332</v>
      </c>
      <c r="G198" s="1280"/>
      <c r="H198" s="1279"/>
      <c r="I198" s="1280"/>
      <c r="J198" s="1279"/>
      <c r="K198" s="1280"/>
      <c r="L198" s="1280"/>
      <c r="M198" s="1279"/>
      <c r="N198" s="1280"/>
      <c r="O198" s="1280"/>
      <c r="P198" s="1279"/>
      <c r="Q198" s="1280"/>
      <c r="R198" s="1279"/>
      <c r="S198" s="1280"/>
      <c r="T198" s="1282" t="s">
        <v>333</v>
      </c>
      <c r="U198" s="1280"/>
      <c r="V198" s="1280"/>
      <c r="W198" s="1280"/>
      <c r="X198" s="1280"/>
      <c r="Y198" s="1280"/>
      <c r="Z198" s="1280"/>
      <c r="AA198" s="1280"/>
      <c r="AB198" s="1279" t="s">
        <v>281</v>
      </c>
      <c r="AC198" s="1280"/>
      <c r="AD198" s="1280"/>
      <c r="AE198" s="1280"/>
      <c r="AF198" s="1280"/>
      <c r="AG198" s="1279" t="s">
        <v>282</v>
      </c>
      <c r="AH198" s="1280"/>
      <c r="AI198" s="1280"/>
      <c r="AJ198" s="541" t="s">
        <v>68</v>
      </c>
      <c r="AK198" s="1281" t="s">
        <v>283</v>
      </c>
      <c r="AL198" s="1280"/>
      <c r="AM198" s="1280"/>
      <c r="AN198" s="1280"/>
      <c r="AO198" s="1280"/>
      <c r="AP198" s="1280"/>
      <c r="AQ198" s="542">
        <v>16950000000</v>
      </c>
      <c r="AR198" s="542">
        <v>12768390027</v>
      </c>
      <c r="AS198" s="542">
        <v>2131609973</v>
      </c>
      <c r="AT198" s="542">
        <v>2050000000</v>
      </c>
      <c r="AU198" s="542">
        <v>10445060445</v>
      </c>
      <c r="AV198" s="542">
        <v>2323329582</v>
      </c>
      <c r="AW198" s="542">
        <v>4811358105</v>
      </c>
      <c r="AX198" s="542">
        <v>5633702340</v>
      </c>
      <c r="AY198" s="542">
        <v>4809536739</v>
      </c>
      <c r="AZ198" s="542">
        <v>1821366</v>
      </c>
      <c r="BA198" s="542">
        <v>4801839954</v>
      </c>
      <c r="BB198" s="542">
        <v>7696785</v>
      </c>
      <c r="BC198" s="542">
        <v>1718802</v>
      </c>
      <c r="BD198" s="544"/>
      <c r="BE198" s="546">
        <f t="shared" si="15"/>
        <v>0.61622775486725667</v>
      </c>
      <c r="BF198" s="546">
        <f t="shared" si="16"/>
        <v>0.28385593539823006</v>
      </c>
    </row>
    <row r="199" spans="1:58" x14ac:dyDescent="0.25">
      <c r="A199" s="552" t="str">
        <f t="shared" si="17"/>
        <v>C2502100015</v>
      </c>
      <c r="B199" s="1279" t="s">
        <v>102</v>
      </c>
      <c r="C199" s="1280"/>
      <c r="D199" s="1279" t="s">
        <v>330</v>
      </c>
      <c r="E199" s="1280"/>
      <c r="F199" s="1279" t="s">
        <v>332</v>
      </c>
      <c r="G199" s="1280"/>
      <c r="H199" s="1279"/>
      <c r="I199" s="1280"/>
      <c r="J199" s="1279"/>
      <c r="K199" s="1280"/>
      <c r="L199" s="1280"/>
      <c r="M199" s="1279"/>
      <c r="N199" s="1280"/>
      <c r="O199" s="1280"/>
      <c r="P199" s="1279"/>
      <c r="Q199" s="1280"/>
      <c r="R199" s="1279"/>
      <c r="S199" s="1280"/>
      <c r="T199" s="1282" t="s">
        <v>333</v>
      </c>
      <c r="U199" s="1280"/>
      <c r="V199" s="1280"/>
      <c r="W199" s="1280"/>
      <c r="X199" s="1280"/>
      <c r="Y199" s="1280"/>
      <c r="Z199" s="1280"/>
      <c r="AA199" s="1280"/>
      <c r="AB199" s="1279" t="s">
        <v>281</v>
      </c>
      <c r="AC199" s="1280"/>
      <c r="AD199" s="1280"/>
      <c r="AE199" s="1280"/>
      <c r="AF199" s="1280"/>
      <c r="AG199" s="1279" t="s">
        <v>282</v>
      </c>
      <c r="AH199" s="1280"/>
      <c r="AI199" s="1280"/>
      <c r="AJ199" s="541" t="s">
        <v>294</v>
      </c>
      <c r="AK199" s="1281" t="s">
        <v>429</v>
      </c>
      <c r="AL199" s="1280"/>
      <c r="AM199" s="1280"/>
      <c r="AN199" s="1280"/>
      <c r="AO199" s="1280"/>
      <c r="AP199" s="1280"/>
      <c r="AQ199" s="542">
        <v>2815325822</v>
      </c>
      <c r="AR199" s="542">
        <v>1036100000</v>
      </c>
      <c r="AS199" s="542">
        <v>1779225822</v>
      </c>
      <c r="AT199" s="543">
        <v>0</v>
      </c>
      <c r="AU199" s="542">
        <v>401300000</v>
      </c>
      <c r="AV199" s="542">
        <v>634800000</v>
      </c>
      <c r="AW199" s="542">
        <v>117873000</v>
      </c>
      <c r="AX199" s="542">
        <v>283427000</v>
      </c>
      <c r="AY199" s="543">
        <v>0</v>
      </c>
      <c r="AZ199" s="542">
        <v>117873000</v>
      </c>
      <c r="BA199" s="543">
        <v>0</v>
      </c>
      <c r="BB199" s="543">
        <v>0</v>
      </c>
      <c r="BC199" s="543">
        <v>0</v>
      </c>
      <c r="BD199" s="544"/>
      <c r="BE199" s="546">
        <f t="shared" si="15"/>
        <v>0.142541228039786</v>
      </c>
      <c r="BF199" s="546">
        <f t="shared" si="16"/>
        <v>4.1868333348451775E-2</v>
      </c>
    </row>
    <row r="200" spans="1:58" s="671" customFormat="1" x14ac:dyDescent="0.25">
      <c r="A200" s="665" t="str">
        <f t="shared" si="17"/>
        <v>C25021000110</v>
      </c>
      <c r="B200" s="1308" t="s">
        <v>102</v>
      </c>
      <c r="C200" s="1305"/>
      <c r="D200" s="1308" t="s">
        <v>330</v>
      </c>
      <c r="E200" s="1305"/>
      <c r="F200" s="1308" t="s">
        <v>332</v>
      </c>
      <c r="G200" s="1305"/>
      <c r="H200" s="1308" t="s">
        <v>287</v>
      </c>
      <c r="I200" s="1305"/>
      <c r="J200" s="1308"/>
      <c r="K200" s="1305"/>
      <c r="L200" s="1305"/>
      <c r="M200" s="1308"/>
      <c r="N200" s="1305"/>
      <c r="O200" s="1305"/>
      <c r="P200" s="1308"/>
      <c r="Q200" s="1305"/>
      <c r="R200" s="1308"/>
      <c r="S200" s="1305"/>
      <c r="T200" s="1309" t="s">
        <v>245</v>
      </c>
      <c r="U200" s="1305"/>
      <c r="V200" s="1305"/>
      <c r="W200" s="1305"/>
      <c r="X200" s="1305"/>
      <c r="Y200" s="1305"/>
      <c r="Z200" s="1305"/>
      <c r="AA200" s="1305"/>
      <c r="AB200" s="1308" t="s">
        <v>281</v>
      </c>
      <c r="AC200" s="1305"/>
      <c r="AD200" s="1305"/>
      <c r="AE200" s="1305"/>
      <c r="AF200" s="1305"/>
      <c r="AG200" s="1308" t="s">
        <v>282</v>
      </c>
      <c r="AH200" s="1305"/>
      <c r="AI200" s="1305"/>
      <c r="AJ200" s="666" t="s">
        <v>68</v>
      </c>
      <c r="AK200" s="1304" t="s">
        <v>283</v>
      </c>
      <c r="AL200" s="1305"/>
      <c r="AM200" s="1305"/>
      <c r="AN200" s="1305"/>
      <c r="AO200" s="1305"/>
      <c r="AP200" s="1305"/>
      <c r="AQ200" s="679">
        <v>1300000000</v>
      </c>
      <c r="AR200" s="667">
        <v>985000000</v>
      </c>
      <c r="AS200" s="667">
        <v>315000000</v>
      </c>
      <c r="AT200" s="668">
        <v>0</v>
      </c>
      <c r="AU200" s="667">
        <v>511502049</v>
      </c>
      <c r="AV200" s="667">
        <v>473497951</v>
      </c>
      <c r="AW200" s="667">
        <v>47266281</v>
      </c>
      <c r="AX200" s="667">
        <v>464235768</v>
      </c>
      <c r="AY200" s="667">
        <v>47266281</v>
      </c>
      <c r="AZ200" s="668">
        <v>0</v>
      </c>
      <c r="BA200" s="667">
        <v>47266281</v>
      </c>
      <c r="BB200" s="668">
        <v>0</v>
      </c>
      <c r="BC200" s="668">
        <v>0</v>
      </c>
      <c r="BD200" s="669"/>
      <c r="BE200" s="670">
        <f t="shared" si="15"/>
        <v>0.39346311461538463</v>
      </c>
      <c r="BF200" s="670">
        <f t="shared" si="16"/>
        <v>3.6358677692307689E-2</v>
      </c>
    </row>
    <row r="201" spans="1:58" s="671" customFormat="1" x14ac:dyDescent="0.25">
      <c r="A201" s="665" t="str">
        <f t="shared" si="17"/>
        <v>C25021000115</v>
      </c>
      <c r="B201" s="1306" t="s">
        <v>102</v>
      </c>
      <c r="C201" s="1305"/>
      <c r="D201" s="1306" t="s">
        <v>330</v>
      </c>
      <c r="E201" s="1305"/>
      <c r="F201" s="1306" t="s">
        <v>332</v>
      </c>
      <c r="G201" s="1305"/>
      <c r="H201" s="1306" t="s">
        <v>287</v>
      </c>
      <c r="I201" s="1305"/>
      <c r="J201" s="1306"/>
      <c r="K201" s="1305"/>
      <c r="L201" s="1305"/>
      <c r="M201" s="1306"/>
      <c r="N201" s="1305"/>
      <c r="O201" s="1305"/>
      <c r="P201" s="1306"/>
      <c r="Q201" s="1305"/>
      <c r="R201" s="1306"/>
      <c r="S201" s="1305"/>
      <c r="T201" s="1307" t="s">
        <v>245</v>
      </c>
      <c r="U201" s="1305"/>
      <c r="V201" s="1305"/>
      <c r="W201" s="1305"/>
      <c r="X201" s="1305"/>
      <c r="Y201" s="1305"/>
      <c r="Z201" s="1305"/>
      <c r="AA201" s="1305"/>
      <c r="AB201" s="1306" t="s">
        <v>281</v>
      </c>
      <c r="AC201" s="1305"/>
      <c r="AD201" s="1305"/>
      <c r="AE201" s="1305"/>
      <c r="AF201" s="1305"/>
      <c r="AG201" s="1306" t="s">
        <v>282</v>
      </c>
      <c r="AH201" s="1305"/>
      <c r="AI201" s="1305"/>
      <c r="AJ201" s="672" t="s">
        <v>294</v>
      </c>
      <c r="AK201" s="1310" t="s">
        <v>429</v>
      </c>
      <c r="AL201" s="1305"/>
      <c r="AM201" s="1305"/>
      <c r="AN201" s="1305"/>
      <c r="AO201" s="1305"/>
      <c r="AP201" s="1305"/>
      <c r="AQ201" s="679">
        <v>2815325822</v>
      </c>
      <c r="AR201" s="673">
        <v>1036100000</v>
      </c>
      <c r="AS201" s="673">
        <v>1779225822</v>
      </c>
      <c r="AT201" s="674">
        <v>0</v>
      </c>
      <c r="AU201" s="673">
        <v>401300000</v>
      </c>
      <c r="AV201" s="673">
        <v>634800000</v>
      </c>
      <c r="AW201" s="673">
        <v>117873000</v>
      </c>
      <c r="AX201" s="673">
        <v>283427000</v>
      </c>
      <c r="AY201" s="674">
        <v>0</v>
      </c>
      <c r="AZ201" s="673">
        <v>117873000</v>
      </c>
      <c r="BA201" s="674">
        <v>0</v>
      </c>
      <c r="BB201" s="674">
        <v>0</v>
      </c>
      <c r="BC201" s="674">
        <v>0</v>
      </c>
      <c r="BD201" s="669"/>
      <c r="BE201" s="675">
        <f t="shared" si="15"/>
        <v>0.142541228039786</v>
      </c>
      <c r="BF201" s="675">
        <f t="shared" si="16"/>
        <v>4.1868333348451775E-2</v>
      </c>
    </row>
    <row r="202" spans="1:58" x14ac:dyDescent="0.25">
      <c r="A202" s="552" t="str">
        <f t="shared" si="17"/>
        <v>C250210001010</v>
      </c>
      <c r="B202" s="1279" t="s">
        <v>102</v>
      </c>
      <c r="C202" s="1280"/>
      <c r="D202" s="1279" t="s">
        <v>330</v>
      </c>
      <c r="E202" s="1280"/>
      <c r="F202" s="1279" t="s">
        <v>332</v>
      </c>
      <c r="G202" s="1280"/>
      <c r="H202" s="1279" t="s">
        <v>287</v>
      </c>
      <c r="I202" s="1280"/>
      <c r="J202" s="1279" t="s">
        <v>288</v>
      </c>
      <c r="K202" s="1280"/>
      <c r="L202" s="1280"/>
      <c r="M202" s="1279"/>
      <c r="N202" s="1280"/>
      <c r="O202" s="1280"/>
      <c r="P202" s="1279"/>
      <c r="Q202" s="1280"/>
      <c r="R202" s="1279"/>
      <c r="S202" s="1280"/>
      <c r="T202" s="1282" t="s">
        <v>245</v>
      </c>
      <c r="U202" s="1280"/>
      <c r="V202" s="1280"/>
      <c r="W202" s="1280"/>
      <c r="X202" s="1280"/>
      <c r="Y202" s="1280"/>
      <c r="Z202" s="1280"/>
      <c r="AA202" s="1280"/>
      <c r="AB202" s="1279" t="s">
        <v>281</v>
      </c>
      <c r="AC202" s="1280"/>
      <c r="AD202" s="1280"/>
      <c r="AE202" s="1280"/>
      <c r="AF202" s="1280"/>
      <c r="AG202" s="1279" t="s">
        <v>282</v>
      </c>
      <c r="AH202" s="1280"/>
      <c r="AI202" s="1280"/>
      <c r="AJ202" s="541" t="s">
        <v>68</v>
      </c>
      <c r="AK202" s="1281" t="s">
        <v>283</v>
      </c>
      <c r="AL202" s="1280"/>
      <c r="AM202" s="1280"/>
      <c r="AN202" s="1280"/>
      <c r="AO202" s="1280"/>
      <c r="AP202" s="1280"/>
      <c r="AQ202" s="542">
        <v>1300000000</v>
      </c>
      <c r="AR202" s="542">
        <v>985000000</v>
      </c>
      <c r="AS202" s="542">
        <v>315000000</v>
      </c>
      <c r="AT202" s="543">
        <v>0</v>
      </c>
      <c r="AU202" s="542">
        <v>511502049</v>
      </c>
      <c r="AV202" s="542">
        <v>473497951</v>
      </c>
      <c r="AW202" s="542">
        <v>47266281</v>
      </c>
      <c r="AX202" s="542">
        <v>464235768</v>
      </c>
      <c r="AY202" s="542">
        <v>47266281</v>
      </c>
      <c r="AZ202" s="543">
        <v>0</v>
      </c>
      <c r="BA202" s="542">
        <v>47266281</v>
      </c>
      <c r="BB202" s="543">
        <v>0</v>
      </c>
      <c r="BC202" s="543">
        <v>0</v>
      </c>
      <c r="BD202" s="544"/>
      <c r="BE202" s="546">
        <f t="shared" si="15"/>
        <v>0.39346311461538463</v>
      </c>
      <c r="BF202" s="546">
        <f t="shared" si="16"/>
        <v>3.6358677692307689E-2</v>
      </c>
    </row>
    <row r="203" spans="1:58" x14ac:dyDescent="0.25">
      <c r="A203" s="552" t="str">
        <f t="shared" si="17"/>
        <v>C250210001015</v>
      </c>
      <c r="B203" s="1279" t="s">
        <v>102</v>
      </c>
      <c r="C203" s="1280"/>
      <c r="D203" s="1279" t="s">
        <v>330</v>
      </c>
      <c r="E203" s="1280"/>
      <c r="F203" s="1279" t="s">
        <v>332</v>
      </c>
      <c r="G203" s="1280"/>
      <c r="H203" s="1279" t="s">
        <v>287</v>
      </c>
      <c r="I203" s="1280"/>
      <c r="J203" s="1279" t="s">
        <v>288</v>
      </c>
      <c r="K203" s="1280"/>
      <c r="L203" s="1280"/>
      <c r="M203" s="1279"/>
      <c r="N203" s="1280"/>
      <c r="O203" s="1280"/>
      <c r="P203" s="1279"/>
      <c r="Q203" s="1280"/>
      <c r="R203" s="1279"/>
      <c r="S203" s="1280"/>
      <c r="T203" s="1282" t="s">
        <v>245</v>
      </c>
      <c r="U203" s="1280"/>
      <c r="V203" s="1280"/>
      <c r="W203" s="1280"/>
      <c r="X203" s="1280"/>
      <c r="Y203" s="1280"/>
      <c r="Z203" s="1280"/>
      <c r="AA203" s="1280"/>
      <c r="AB203" s="1279" t="s">
        <v>281</v>
      </c>
      <c r="AC203" s="1280"/>
      <c r="AD203" s="1280"/>
      <c r="AE203" s="1280"/>
      <c r="AF203" s="1280"/>
      <c r="AG203" s="1279" t="s">
        <v>282</v>
      </c>
      <c r="AH203" s="1280"/>
      <c r="AI203" s="1280"/>
      <c r="AJ203" s="541" t="s">
        <v>294</v>
      </c>
      <c r="AK203" s="1281" t="s">
        <v>429</v>
      </c>
      <c r="AL203" s="1280"/>
      <c r="AM203" s="1280"/>
      <c r="AN203" s="1280"/>
      <c r="AO203" s="1280"/>
      <c r="AP203" s="1280"/>
      <c r="AQ203" s="542">
        <v>2815325822</v>
      </c>
      <c r="AR203" s="542">
        <v>1036100000</v>
      </c>
      <c r="AS203" s="542">
        <v>1779225822</v>
      </c>
      <c r="AT203" s="543">
        <v>0</v>
      </c>
      <c r="AU203" s="542">
        <v>401300000</v>
      </c>
      <c r="AV203" s="542">
        <v>634800000</v>
      </c>
      <c r="AW203" s="542">
        <v>117873000</v>
      </c>
      <c r="AX203" s="542">
        <v>283427000</v>
      </c>
      <c r="AY203" s="543">
        <v>0</v>
      </c>
      <c r="AZ203" s="542">
        <v>117873000</v>
      </c>
      <c r="BA203" s="543">
        <v>0</v>
      </c>
      <c r="BB203" s="543">
        <v>0</v>
      </c>
      <c r="BC203" s="543">
        <v>0</v>
      </c>
      <c r="BD203" s="544"/>
      <c r="BE203" s="546">
        <f t="shared" si="15"/>
        <v>0.142541228039786</v>
      </c>
      <c r="BF203" s="546">
        <f t="shared" si="16"/>
        <v>4.1868333348451775E-2</v>
      </c>
    </row>
    <row r="204" spans="1:58" x14ac:dyDescent="0.25">
      <c r="A204" s="552" t="str">
        <f t="shared" si="17"/>
        <v>C2502100010210</v>
      </c>
      <c r="B204" s="1279" t="s">
        <v>102</v>
      </c>
      <c r="C204" s="1280"/>
      <c r="D204" s="1279" t="s">
        <v>330</v>
      </c>
      <c r="E204" s="1280"/>
      <c r="F204" s="1279" t="s">
        <v>332</v>
      </c>
      <c r="G204" s="1280"/>
      <c r="H204" s="1279" t="s">
        <v>287</v>
      </c>
      <c r="I204" s="1280"/>
      <c r="J204" s="1279" t="s">
        <v>288</v>
      </c>
      <c r="K204" s="1280"/>
      <c r="L204" s="1280"/>
      <c r="M204" s="1279" t="s">
        <v>290</v>
      </c>
      <c r="N204" s="1280"/>
      <c r="O204" s="1280"/>
      <c r="P204" s="1279"/>
      <c r="Q204" s="1280"/>
      <c r="R204" s="1279"/>
      <c r="S204" s="1280"/>
      <c r="T204" s="1282" t="s">
        <v>334</v>
      </c>
      <c r="U204" s="1280"/>
      <c r="V204" s="1280"/>
      <c r="W204" s="1280"/>
      <c r="X204" s="1280"/>
      <c r="Y204" s="1280"/>
      <c r="Z204" s="1280"/>
      <c r="AA204" s="1280"/>
      <c r="AB204" s="1279" t="s">
        <v>281</v>
      </c>
      <c r="AC204" s="1280"/>
      <c r="AD204" s="1280"/>
      <c r="AE204" s="1280"/>
      <c r="AF204" s="1280"/>
      <c r="AG204" s="1279" t="s">
        <v>282</v>
      </c>
      <c r="AH204" s="1280"/>
      <c r="AI204" s="1280"/>
      <c r="AJ204" s="541" t="s">
        <v>68</v>
      </c>
      <c r="AK204" s="1281" t="s">
        <v>283</v>
      </c>
      <c r="AL204" s="1280"/>
      <c r="AM204" s="1280"/>
      <c r="AN204" s="1280"/>
      <c r="AO204" s="1280"/>
      <c r="AP204" s="1280"/>
      <c r="AQ204" s="542">
        <v>1300000000</v>
      </c>
      <c r="AR204" s="542">
        <v>985000000</v>
      </c>
      <c r="AS204" s="542">
        <v>315000000</v>
      </c>
      <c r="AT204" s="543">
        <v>0</v>
      </c>
      <c r="AU204" s="542">
        <v>511502049</v>
      </c>
      <c r="AV204" s="542">
        <v>473497951</v>
      </c>
      <c r="AW204" s="542">
        <v>47266281</v>
      </c>
      <c r="AX204" s="542">
        <v>464235768</v>
      </c>
      <c r="AY204" s="542">
        <v>47266281</v>
      </c>
      <c r="AZ204" s="543">
        <v>0</v>
      </c>
      <c r="BA204" s="542">
        <v>47266281</v>
      </c>
      <c r="BB204" s="543">
        <v>0</v>
      </c>
      <c r="BC204" s="543">
        <v>0</v>
      </c>
      <c r="BD204" s="544"/>
      <c r="BE204" s="546">
        <f t="shared" si="15"/>
        <v>0.39346311461538463</v>
      </c>
      <c r="BF204" s="546">
        <f t="shared" si="16"/>
        <v>3.6358677692307689E-2</v>
      </c>
    </row>
    <row r="205" spans="1:58" x14ac:dyDescent="0.25">
      <c r="A205" s="552" t="str">
        <f t="shared" si="17"/>
        <v>C25021000102110</v>
      </c>
      <c r="B205" s="1288" t="s">
        <v>102</v>
      </c>
      <c r="C205" s="1280"/>
      <c r="D205" s="1288" t="s">
        <v>330</v>
      </c>
      <c r="E205" s="1280"/>
      <c r="F205" s="1288" t="s">
        <v>332</v>
      </c>
      <c r="G205" s="1280"/>
      <c r="H205" s="1288" t="s">
        <v>287</v>
      </c>
      <c r="I205" s="1280"/>
      <c r="J205" s="1288" t="s">
        <v>288</v>
      </c>
      <c r="K205" s="1280"/>
      <c r="L205" s="1280"/>
      <c r="M205" s="1288" t="s">
        <v>290</v>
      </c>
      <c r="N205" s="1280"/>
      <c r="O205" s="1280"/>
      <c r="P205" s="1288" t="s">
        <v>287</v>
      </c>
      <c r="Q205" s="1280"/>
      <c r="R205" s="1288"/>
      <c r="S205" s="1280"/>
      <c r="T205" s="1289" t="s">
        <v>340</v>
      </c>
      <c r="U205" s="1280"/>
      <c r="V205" s="1280"/>
      <c r="W205" s="1280"/>
      <c r="X205" s="1280"/>
      <c r="Y205" s="1280"/>
      <c r="Z205" s="1280"/>
      <c r="AA205" s="1280"/>
      <c r="AB205" s="1288" t="s">
        <v>281</v>
      </c>
      <c r="AC205" s="1280"/>
      <c r="AD205" s="1280"/>
      <c r="AE205" s="1280"/>
      <c r="AF205" s="1280"/>
      <c r="AG205" s="1288" t="s">
        <v>282</v>
      </c>
      <c r="AH205" s="1280"/>
      <c r="AI205" s="1280"/>
      <c r="AJ205" s="553" t="s">
        <v>68</v>
      </c>
      <c r="AK205" s="1287" t="s">
        <v>283</v>
      </c>
      <c r="AL205" s="1280"/>
      <c r="AM205" s="1280"/>
      <c r="AN205" s="1280"/>
      <c r="AO205" s="1280"/>
      <c r="AP205" s="1280"/>
      <c r="AQ205" s="554">
        <v>197200000</v>
      </c>
      <c r="AR205" s="554">
        <v>90000000</v>
      </c>
      <c r="AS205" s="554">
        <v>107200000</v>
      </c>
      <c r="AT205" s="555">
        <v>0</v>
      </c>
      <c r="AU205" s="555">
        <v>0</v>
      </c>
      <c r="AV205" s="554">
        <v>90000000</v>
      </c>
      <c r="AW205" s="555">
        <v>0</v>
      </c>
      <c r="AX205" s="555">
        <v>0</v>
      </c>
      <c r="AY205" s="555">
        <v>0</v>
      </c>
      <c r="AZ205" s="555">
        <v>0</v>
      </c>
      <c r="BA205" s="555">
        <v>0</v>
      </c>
      <c r="BB205" s="555">
        <v>0</v>
      </c>
      <c r="BC205" s="555">
        <v>0</v>
      </c>
      <c r="BD205" s="544"/>
      <c r="BE205" s="556">
        <f t="shared" si="15"/>
        <v>0</v>
      </c>
      <c r="BF205" s="556">
        <f t="shared" si="16"/>
        <v>0</v>
      </c>
    </row>
    <row r="206" spans="1:58" x14ac:dyDescent="0.25">
      <c r="A206" s="552" t="str">
        <f t="shared" si="17"/>
        <v>C25021000102210</v>
      </c>
      <c r="B206" s="1288" t="s">
        <v>102</v>
      </c>
      <c r="C206" s="1280"/>
      <c r="D206" s="1288" t="s">
        <v>330</v>
      </c>
      <c r="E206" s="1280"/>
      <c r="F206" s="1288" t="s">
        <v>332</v>
      </c>
      <c r="G206" s="1280"/>
      <c r="H206" s="1288" t="s">
        <v>287</v>
      </c>
      <c r="I206" s="1280"/>
      <c r="J206" s="1288" t="s">
        <v>288</v>
      </c>
      <c r="K206" s="1280"/>
      <c r="L206" s="1280"/>
      <c r="M206" s="1288" t="s">
        <v>290</v>
      </c>
      <c r="N206" s="1280"/>
      <c r="O206" s="1280"/>
      <c r="P206" s="1288" t="s">
        <v>290</v>
      </c>
      <c r="Q206" s="1280"/>
      <c r="R206" s="1288"/>
      <c r="S206" s="1280"/>
      <c r="T206" s="1289" t="s">
        <v>335</v>
      </c>
      <c r="U206" s="1280"/>
      <c r="V206" s="1280"/>
      <c r="W206" s="1280"/>
      <c r="X206" s="1280"/>
      <c r="Y206" s="1280"/>
      <c r="Z206" s="1280"/>
      <c r="AA206" s="1280"/>
      <c r="AB206" s="1288" t="s">
        <v>281</v>
      </c>
      <c r="AC206" s="1280"/>
      <c r="AD206" s="1280"/>
      <c r="AE206" s="1280"/>
      <c r="AF206" s="1280"/>
      <c r="AG206" s="1288" t="s">
        <v>282</v>
      </c>
      <c r="AH206" s="1280"/>
      <c r="AI206" s="1280"/>
      <c r="AJ206" s="553" t="s">
        <v>68</v>
      </c>
      <c r="AK206" s="1287" t="s">
        <v>283</v>
      </c>
      <c r="AL206" s="1280"/>
      <c r="AM206" s="1280"/>
      <c r="AN206" s="1280"/>
      <c r="AO206" s="1280"/>
      <c r="AP206" s="1280"/>
      <c r="AQ206" s="554">
        <v>135600000</v>
      </c>
      <c r="AR206" s="554">
        <v>105000000</v>
      </c>
      <c r="AS206" s="554">
        <v>30600000</v>
      </c>
      <c r="AT206" s="555">
        <v>0</v>
      </c>
      <c r="AU206" s="554">
        <v>105000000</v>
      </c>
      <c r="AV206" s="555">
        <v>0</v>
      </c>
      <c r="AW206" s="554">
        <v>25000000</v>
      </c>
      <c r="AX206" s="554">
        <v>80000000</v>
      </c>
      <c r="AY206" s="554">
        <v>25000000</v>
      </c>
      <c r="AZ206" s="555">
        <v>0</v>
      </c>
      <c r="BA206" s="554">
        <v>25000000</v>
      </c>
      <c r="BB206" s="555">
        <v>0</v>
      </c>
      <c r="BC206" s="555">
        <v>0</v>
      </c>
      <c r="BD206" s="544"/>
      <c r="BE206" s="556">
        <f t="shared" si="15"/>
        <v>0.77433628318584069</v>
      </c>
      <c r="BF206" s="556">
        <f t="shared" si="16"/>
        <v>0.18436578171091444</v>
      </c>
    </row>
    <row r="207" spans="1:58" x14ac:dyDescent="0.25">
      <c r="A207" s="552" t="str">
        <f t="shared" si="17"/>
        <v>C25021000102310</v>
      </c>
      <c r="B207" s="1288" t="s">
        <v>102</v>
      </c>
      <c r="C207" s="1280"/>
      <c r="D207" s="1288" t="s">
        <v>330</v>
      </c>
      <c r="E207" s="1280"/>
      <c r="F207" s="1288" t="s">
        <v>332</v>
      </c>
      <c r="G207" s="1280"/>
      <c r="H207" s="1288" t="s">
        <v>287</v>
      </c>
      <c r="I207" s="1280"/>
      <c r="J207" s="1288" t="s">
        <v>288</v>
      </c>
      <c r="K207" s="1280"/>
      <c r="L207" s="1280"/>
      <c r="M207" s="1288" t="s">
        <v>290</v>
      </c>
      <c r="N207" s="1280"/>
      <c r="O207" s="1280"/>
      <c r="P207" s="1288" t="s">
        <v>297</v>
      </c>
      <c r="Q207" s="1280"/>
      <c r="R207" s="1288"/>
      <c r="S207" s="1280"/>
      <c r="T207" s="1289" t="s">
        <v>336</v>
      </c>
      <c r="U207" s="1280"/>
      <c r="V207" s="1280"/>
      <c r="W207" s="1280"/>
      <c r="X207" s="1280"/>
      <c r="Y207" s="1280"/>
      <c r="Z207" s="1280"/>
      <c r="AA207" s="1280"/>
      <c r="AB207" s="1288" t="s">
        <v>281</v>
      </c>
      <c r="AC207" s="1280"/>
      <c r="AD207" s="1280"/>
      <c r="AE207" s="1280"/>
      <c r="AF207" s="1280"/>
      <c r="AG207" s="1288" t="s">
        <v>282</v>
      </c>
      <c r="AH207" s="1280"/>
      <c r="AI207" s="1280"/>
      <c r="AJ207" s="553" t="s">
        <v>68</v>
      </c>
      <c r="AK207" s="1287" t="s">
        <v>283</v>
      </c>
      <c r="AL207" s="1280"/>
      <c r="AM207" s="1280"/>
      <c r="AN207" s="1280"/>
      <c r="AO207" s="1280"/>
      <c r="AP207" s="1280"/>
      <c r="AQ207" s="554">
        <v>341600000</v>
      </c>
      <c r="AR207" s="554">
        <v>341600000</v>
      </c>
      <c r="AS207" s="555">
        <v>0</v>
      </c>
      <c r="AT207" s="555">
        <v>0</v>
      </c>
      <c r="AU207" s="554">
        <v>341600000</v>
      </c>
      <c r="AV207" s="555">
        <v>0</v>
      </c>
      <c r="AW207" s="554">
        <v>9863544</v>
      </c>
      <c r="AX207" s="554">
        <v>331736456</v>
      </c>
      <c r="AY207" s="554">
        <v>9863544</v>
      </c>
      <c r="AZ207" s="555">
        <v>0</v>
      </c>
      <c r="BA207" s="554">
        <v>9863544</v>
      </c>
      <c r="BB207" s="555">
        <v>0</v>
      </c>
      <c r="BC207" s="555">
        <v>0</v>
      </c>
      <c r="BD207" s="544"/>
      <c r="BE207" s="556">
        <f t="shared" si="15"/>
        <v>1</v>
      </c>
      <c r="BF207" s="556">
        <f t="shared" si="16"/>
        <v>2.8874543325526931E-2</v>
      </c>
    </row>
    <row r="208" spans="1:58" x14ac:dyDescent="0.25">
      <c r="A208" s="552" t="str">
        <f t="shared" si="17"/>
        <v>C25021000102410</v>
      </c>
      <c r="B208" s="1288" t="s">
        <v>102</v>
      </c>
      <c r="C208" s="1280"/>
      <c r="D208" s="1288" t="s">
        <v>330</v>
      </c>
      <c r="E208" s="1280"/>
      <c r="F208" s="1288" t="s">
        <v>332</v>
      </c>
      <c r="G208" s="1280"/>
      <c r="H208" s="1288" t="s">
        <v>287</v>
      </c>
      <c r="I208" s="1280"/>
      <c r="J208" s="1288" t="s">
        <v>288</v>
      </c>
      <c r="K208" s="1280"/>
      <c r="L208" s="1280"/>
      <c r="M208" s="1288" t="s">
        <v>290</v>
      </c>
      <c r="N208" s="1280"/>
      <c r="O208" s="1280"/>
      <c r="P208" s="1288" t="s">
        <v>291</v>
      </c>
      <c r="Q208" s="1280"/>
      <c r="R208" s="1288"/>
      <c r="S208" s="1280"/>
      <c r="T208" s="1289" t="s">
        <v>87</v>
      </c>
      <c r="U208" s="1280"/>
      <c r="V208" s="1280"/>
      <c r="W208" s="1280"/>
      <c r="X208" s="1280"/>
      <c r="Y208" s="1280"/>
      <c r="Z208" s="1280"/>
      <c r="AA208" s="1280"/>
      <c r="AB208" s="1288" t="s">
        <v>281</v>
      </c>
      <c r="AC208" s="1280"/>
      <c r="AD208" s="1280"/>
      <c r="AE208" s="1280"/>
      <c r="AF208" s="1280"/>
      <c r="AG208" s="1288" t="s">
        <v>282</v>
      </c>
      <c r="AH208" s="1280"/>
      <c r="AI208" s="1280"/>
      <c r="AJ208" s="553" t="s">
        <v>68</v>
      </c>
      <c r="AK208" s="1287" t="s">
        <v>283</v>
      </c>
      <c r="AL208" s="1280"/>
      <c r="AM208" s="1280"/>
      <c r="AN208" s="1280"/>
      <c r="AO208" s="1280"/>
      <c r="AP208" s="1280"/>
      <c r="AQ208" s="554">
        <v>394400000</v>
      </c>
      <c r="AR208" s="554">
        <v>394400000</v>
      </c>
      <c r="AS208" s="555">
        <v>0</v>
      </c>
      <c r="AT208" s="555">
        <v>0</v>
      </c>
      <c r="AU208" s="554">
        <v>64902049</v>
      </c>
      <c r="AV208" s="554">
        <v>329497951</v>
      </c>
      <c r="AW208" s="554">
        <v>12402737</v>
      </c>
      <c r="AX208" s="554">
        <v>52499312</v>
      </c>
      <c r="AY208" s="554">
        <v>12402737</v>
      </c>
      <c r="AZ208" s="555">
        <v>0</v>
      </c>
      <c r="BA208" s="554">
        <v>12402737</v>
      </c>
      <c r="BB208" s="555">
        <v>0</v>
      </c>
      <c r="BC208" s="555">
        <v>0</v>
      </c>
      <c r="BD208" s="544"/>
      <c r="BE208" s="556">
        <f t="shared" si="15"/>
        <v>0.16455894776876268</v>
      </c>
      <c r="BF208" s="556">
        <f t="shared" si="16"/>
        <v>3.1447101926977687E-2</v>
      </c>
    </row>
    <row r="209" spans="1:58" x14ac:dyDescent="0.25">
      <c r="A209" s="552" t="str">
        <f t="shared" si="17"/>
        <v>C25021000102610</v>
      </c>
      <c r="B209" s="1288" t="s">
        <v>102</v>
      </c>
      <c r="C209" s="1280"/>
      <c r="D209" s="1288" t="s">
        <v>330</v>
      </c>
      <c r="E209" s="1280"/>
      <c r="F209" s="1288" t="s">
        <v>332</v>
      </c>
      <c r="G209" s="1280"/>
      <c r="H209" s="1288" t="s">
        <v>287</v>
      </c>
      <c r="I209" s="1280"/>
      <c r="J209" s="1288" t="s">
        <v>288</v>
      </c>
      <c r="K209" s="1280"/>
      <c r="L209" s="1280"/>
      <c r="M209" s="1288" t="s">
        <v>290</v>
      </c>
      <c r="N209" s="1280"/>
      <c r="O209" s="1280"/>
      <c r="P209" s="1288" t="s">
        <v>300</v>
      </c>
      <c r="Q209" s="1280"/>
      <c r="R209" s="1288"/>
      <c r="S209" s="1280"/>
      <c r="T209" s="1289" t="s">
        <v>337</v>
      </c>
      <c r="U209" s="1280"/>
      <c r="V209" s="1280"/>
      <c r="W209" s="1280"/>
      <c r="X209" s="1280"/>
      <c r="Y209" s="1280"/>
      <c r="Z209" s="1280"/>
      <c r="AA209" s="1280"/>
      <c r="AB209" s="1288" t="s">
        <v>281</v>
      </c>
      <c r="AC209" s="1280"/>
      <c r="AD209" s="1280"/>
      <c r="AE209" s="1280"/>
      <c r="AF209" s="1280"/>
      <c r="AG209" s="1288" t="s">
        <v>282</v>
      </c>
      <c r="AH209" s="1280"/>
      <c r="AI209" s="1280"/>
      <c r="AJ209" s="553" t="s">
        <v>68</v>
      </c>
      <c r="AK209" s="1287" t="s">
        <v>283</v>
      </c>
      <c r="AL209" s="1280"/>
      <c r="AM209" s="1280"/>
      <c r="AN209" s="1280"/>
      <c r="AO209" s="1280"/>
      <c r="AP209" s="1280"/>
      <c r="AQ209" s="554">
        <v>230000000</v>
      </c>
      <c r="AR209" s="554">
        <v>54000000</v>
      </c>
      <c r="AS209" s="554">
        <v>176000000</v>
      </c>
      <c r="AT209" s="555">
        <v>0</v>
      </c>
      <c r="AU209" s="555">
        <v>0</v>
      </c>
      <c r="AV209" s="554">
        <v>54000000</v>
      </c>
      <c r="AW209" s="555">
        <v>0</v>
      </c>
      <c r="AX209" s="555">
        <v>0</v>
      </c>
      <c r="AY209" s="555">
        <v>0</v>
      </c>
      <c r="AZ209" s="555">
        <v>0</v>
      </c>
      <c r="BA209" s="555">
        <v>0</v>
      </c>
      <c r="BB209" s="555">
        <v>0</v>
      </c>
      <c r="BC209" s="555">
        <v>0</v>
      </c>
      <c r="BD209" s="544"/>
      <c r="BE209" s="556">
        <f t="shared" si="15"/>
        <v>0</v>
      </c>
      <c r="BF209" s="556">
        <f t="shared" si="16"/>
        <v>0</v>
      </c>
    </row>
    <row r="210" spans="1:58" x14ac:dyDescent="0.25">
      <c r="A210" s="552" t="str">
        <f t="shared" si="17"/>
        <v>C250210001021110</v>
      </c>
      <c r="B210" s="1288" t="s">
        <v>102</v>
      </c>
      <c r="C210" s="1280"/>
      <c r="D210" s="1288" t="s">
        <v>330</v>
      </c>
      <c r="E210" s="1280"/>
      <c r="F210" s="1288" t="s">
        <v>332</v>
      </c>
      <c r="G210" s="1280"/>
      <c r="H210" s="1288" t="s">
        <v>287</v>
      </c>
      <c r="I210" s="1280"/>
      <c r="J210" s="1288" t="s">
        <v>288</v>
      </c>
      <c r="K210" s="1280"/>
      <c r="L210" s="1280"/>
      <c r="M210" s="1288" t="s">
        <v>290</v>
      </c>
      <c r="N210" s="1280"/>
      <c r="O210" s="1280"/>
      <c r="P210" s="1288" t="s">
        <v>83</v>
      </c>
      <c r="Q210" s="1280"/>
      <c r="R210" s="1288"/>
      <c r="S210" s="1280"/>
      <c r="T210" s="1289" t="s">
        <v>338</v>
      </c>
      <c r="U210" s="1280"/>
      <c r="V210" s="1280"/>
      <c r="W210" s="1280"/>
      <c r="X210" s="1280"/>
      <c r="Y210" s="1280"/>
      <c r="Z210" s="1280"/>
      <c r="AA210" s="1280"/>
      <c r="AB210" s="1288" t="s">
        <v>281</v>
      </c>
      <c r="AC210" s="1280"/>
      <c r="AD210" s="1280"/>
      <c r="AE210" s="1280"/>
      <c r="AF210" s="1280"/>
      <c r="AG210" s="1288" t="s">
        <v>282</v>
      </c>
      <c r="AH210" s="1280"/>
      <c r="AI210" s="1280"/>
      <c r="AJ210" s="553" t="s">
        <v>68</v>
      </c>
      <c r="AK210" s="1287" t="s">
        <v>283</v>
      </c>
      <c r="AL210" s="1280"/>
      <c r="AM210" s="1280"/>
      <c r="AN210" s="1280"/>
      <c r="AO210" s="1280"/>
      <c r="AP210" s="1280"/>
      <c r="AQ210" s="554">
        <v>1200000</v>
      </c>
      <c r="AR210" s="555">
        <v>0</v>
      </c>
      <c r="AS210" s="554">
        <v>1200000</v>
      </c>
      <c r="AT210" s="555">
        <v>0</v>
      </c>
      <c r="AU210" s="555">
        <v>0</v>
      </c>
      <c r="AV210" s="555">
        <v>0</v>
      </c>
      <c r="AW210" s="555">
        <v>0</v>
      </c>
      <c r="AX210" s="555">
        <v>0</v>
      </c>
      <c r="AY210" s="555">
        <v>0</v>
      </c>
      <c r="AZ210" s="555">
        <v>0</v>
      </c>
      <c r="BA210" s="555">
        <v>0</v>
      </c>
      <c r="BB210" s="555">
        <v>0</v>
      </c>
      <c r="BC210" s="555">
        <v>0</v>
      </c>
      <c r="BD210" s="544"/>
      <c r="BE210" s="556">
        <f t="shared" si="15"/>
        <v>0</v>
      </c>
      <c r="BF210" s="556">
        <f t="shared" si="16"/>
        <v>0</v>
      </c>
    </row>
    <row r="211" spans="1:58" x14ac:dyDescent="0.25">
      <c r="A211" s="552" t="str">
        <f t="shared" si="17"/>
        <v>C2502100010315</v>
      </c>
      <c r="B211" s="1279" t="s">
        <v>102</v>
      </c>
      <c r="C211" s="1280"/>
      <c r="D211" s="1279" t="s">
        <v>330</v>
      </c>
      <c r="E211" s="1280"/>
      <c r="F211" s="1279" t="s">
        <v>332</v>
      </c>
      <c r="G211" s="1280"/>
      <c r="H211" s="1279" t="s">
        <v>287</v>
      </c>
      <c r="I211" s="1280"/>
      <c r="J211" s="1279" t="s">
        <v>288</v>
      </c>
      <c r="K211" s="1280"/>
      <c r="L211" s="1280"/>
      <c r="M211" s="1279" t="s">
        <v>297</v>
      </c>
      <c r="N211" s="1280"/>
      <c r="O211" s="1280"/>
      <c r="P211" s="1279"/>
      <c r="Q211" s="1280"/>
      <c r="R211" s="1279"/>
      <c r="S211" s="1280"/>
      <c r="T211" s="1282" t="s">
        <v>430</v>
      </c>
      <c r="U211" s="1280"/>
      <c r="V211" s="1280"/>
      <c r="W211" s="1280"/>
      <c r="X211" s="1280"/>
      <c r="Y211" s="1280"/>
      <c r="Z211" s="1280"/>
      <c r="AA211" s="1280"/>
      <c r="AB211" s="1279" t="s">
        <v>281</v>
      </c>
      <c r="AC211" s="1280"/>
      <c r="AD211" s="1280"/>
      <c r="AE211" s="1280"/>
      <c r="AF211" s="1280"/>
      <c r="AG211" s="1279" t="s">
        <v>282</v>
      </c>
      <c r="AH211" s="1280"/>
      <c r="AI211" s="1280"/>
      <c r="AJ211" s="541" t="s">
        <v>294</v>
      </c>
      <c r="AK211" s="1281" t="s">
        <v>429</v>
      </c>
      <c r="AL211" s="1280"/>
      <c r="AM211" s="1280"/>
      <c r="AN211" s="1280"/>
      <c r="AO211" s="1280"/>
      <c r="AP211" s="1280"/>
      <c r="AQ211" s="542">
        <v>2815325822</v>
      </c>
      <c r="AR211" s="542">
        <v>1036100000</v>
      </c>
      <c r="AS211" s="542">
        <v>1779225822</v>
      </c>
      <c r="AT211" s="543">
        <v>0</v>
      </c>
      <c r="AU211" s="542">
        <v>401300000</v>
      </c>
      <c r="AV211" s="542">
        <v>634800000</v>
      </c>
      <c r="AW211" s="542">
        <v>117873000</v>
      </c>
      <c r="AX211" s="542">
        <v>283427000</v>
      </c>
      <c r="AY211" s="543">
        <v>0</v>
      </c>
      <c r="AZ211" s="542">
        <v>117873000</v>
      </c>
      <c r="BA211" s="543">
        <v>0</v>
      </c>
      <c r="BB211" s="543">
        <v>0</v>
      </c>
      <c r="BC211" s="543">
        <v>0</v>
      </c>
      <c r="BD211" s="544"/>
      <c r="BE211" s="546">
        <f t="shared" si="15"/>
        <v>0.142541228039786</v>
      </c>
      <c r="BF211" s="546">
        <f t="shared" si="16"/>
        <v>4.1868333348451775E-2</v>
      </c>
    </row>
    <row r="212" spans="1:58" x14ac:dyDescent="0.25">
      <c r="A212" s="552" t="str">
        <f t="shared" si="17"/>
        <v>C25021000103115</v>
      </c>
      <c r="B212" s="1288" t="s">
        <v>102</v>
      </c>
      <c r="C212" s="1280"/>
      <c r="D212" s="1288" t="s">
        <v>330</v>
      </c>
      <c r="E212" s="1280"/>
      <c r="F212" s="1288" t="s">
        <v>332</v>
      </c>
      <c r="G212" s="1280"/>
      <c r="H212" s="1288" t="s">
        <v>287</v>
      </c>
      <c r="I212" s="1280"/>
      <c r="J212" s="1288" t="s">
        <v>288</v>
      </c>
      <c r="K212" s="1280"/>
      <c r="L212" s="1280"/>
      <c r="M212" s="1288" t="s">
        <v>297</v>
      </c>
      <c r="N212" s="1280"/>
      <c r="O212" s="1280"/>
      <c r="P212" s="1288" t="s">
        <v>287</v>
      </c>
      <c r="Q212" s="1280"/>
      <c r="R212" s="1288"/>
      <c r="S212" s="1280"/>
      <c r="T212" s="1289" t="s">
        <v>340</v>
      </c>
      <c r="U212" s="1280"/>
      <c r="V212" s="1280"/>
      <c r="W212" s="1280"/>
      <c r="X212" s="1280"/>
      <c r="Y212" s="1280"/>
      <c r="Z212" s="1280"/>
      <c r="AA212" s="1280"/>
      <c r="AB212" s="1288" t="s">
        <v>281</v>
      </c>
      <c r="AC212" s="1280"/>
      <c r="AD212" s="1280"/>
      <c r="AE212" s="1280"/>
      <c r="AF212" s="1280"/>
      <c r="AG212" s="1288" t="s">
        <v>282</v>
      </c>
      <c r="AH212" s="1280"/>
      <c r="AI212" s="1280"/>
      <c r="AJ212" s="553" t="s">
        <v>294</v>
      </c>
      <c r="AK212" s="1287" t="s">
        <v>429</v>
      </c>
      <c r="AL212" s="1280"/>
      <c r="AM212" s="1280"/>
      <c r="AN212" s="1280"/>
      <c r="AO212" s="1280"/>
      <c r="AP212" s="1280"/>
      <c r="AQ212" s="554">
        <v>1217200000</v>
      </c>
      <c r="AR212" s="554">
        <v>626800000</v>
      </c>
      <c r="AS212" s="554">
        <v>590400000</v>
      </c>
      <c r="AT212" s="555">
        <v>0</v>
      </c>
      <c r="AU212" s="554">
        <v>401300000</v>
      </c>
      <c r="AV212" s="554">
        <v>225500000</v>
      </c>
      <c r="AW212" s="554">
        <v>117873000</v>
      </c>
      <c r="AX212" s="554">
        <v>283427000</v>
      </c>
      <c r="AY212" s="555">
        <v>0</v>
      </c>
      <c r="AZ212" s="554">
        <v>117873000</v>
      </c>
      <c r="BA212" s="555">
        <v>0</v>
      </c>
      <c r="BB212" s="555">
        <v>0</v>
      </c>
      <c r="BC212" s="555">
        <v>0</v>
      </c>
      <c r="BD212" s="544"/>
      <c r="BE212" s="556">
        <f t="shared" si="15"/>
        <v>0.32969109431482091</v>
      </c>
      <c r="BF212" s="556">
        <f t="shared" si="16"/>
        <v>9.6839467630627674E-2</v>
      </c>
    </row>
    <row r="213" spans="1:58" x14ac:dyDescent="0.25">
      <c r="A213" s="552" t="str">
        <f t="shared" si="17"/>
        <v>C25021000103215</v>
      </c>
      <c r="B213" s="1288" t="s">
        <v>102</v>
      </c>
      <c r="C213" s="1280"/>
      <c r="D213" s="1288" t="s">
        <v>330</v>
      </c>
      <c r="E213" s="1280"/>
      <c r="F213" s="1288" t="s">
        <v>332</v>
      </c>
      <c r="G213" s="1280"/>
      <c r="H213" s="1288" t="s">
        <v>287</v>
      </c>
      <c r="I213" s="1280"/>
      <c r="J213" s="1288" t="s">
        <v>288</v>
      </c>
      <c r="K213" s="1280"/>
      <c r="L213" s="1280"/>
      <c r="M213" s="1288" t="s">
        <v>297</v>
      </c>
      <c r="N213" s="1280"/>
      <c r="O213" s="1280"/>
      <c r="P213" s="1288" t="s">
        <v>290</v>
      </c>
      <c r="Q213" s="1280"/>
      <c r="R213" s="1288"/>
      <c r="S213" s="1280"/>
      <c r="T213" s="1289" t="s">
        <v>335</v>
      </c>
      <c r="U213" s="1280"/>
      <c r="V213" s="1280"/>
      <c r="W213" s="1280"/>
      <c r="X213" s="1280"/>
      <c r="Y213" s="1280"/>
      <c r="Z213" s="1280"/>
      <c r="AA213" s="1280"/>
      <c r="AB213" s="1288" t="s">
        <v>281</v>
      </c>
      <c r="AC213" s="1280"/>
      <c r="AD213" s="1280"/>
      <c r="AE213" s="1280"/>
      <c r="AF213" s="1280"/>
      <c r="AG213" s="1288" t="s">
        <v>282</v>
      </c>
      <c r="AH213" s="1280"/>
      <c r="AI213" s="1280"/>
      <c r="AJ213" s="553" t="s">
        <v>294</v>
      </c>
      <c r="AK213" s="1287" t="s">
        <v>429</v>
      </c>
      <c r="AL213" s="1280"/>
      <c r="AM213" s="1280"/>
      <c r="AN213" s="1280"/>
      <c r="AO213" s="1280"/>
      <c r="AP213" s="1280"/>
      <c r="AQ213" s="554">
        <v>228000000</v>
      </c>
      <c r="AR213" s="554">
        <v>228000000</v>
      </c>
      <c r="AS213" s="555">
        <v>0</v>
      </c>
      <c r="AT213" s="555">
        <v>0</v>
      </c>
      <c r="AU213" s="555">
        <v>0</v>
      </c>
      <c r="AV213" s="554">
        <v>228000000</v>
      </c>
      <c r="AW213" s="555">
        <v>0</v>
      </c>
      <c r="AX213" s="555">
        <v>0</v>
      </c>
      <c r="AY213" s="555">
        <v>0</v>
      </c>
      <c r="AZ213" s="555">
        <v>0</v>
      </c>
      <c r="BA213" s="555">
        <v>0</v>
      </c>
      <c r="BB213" s="555">
        <v>0</v>
      </c>
      <c r="BC213" s="555">
        <v>0</v>
      </c>
      <c r="BD213" s="544"/>
      <c r="BE213" s="556">
        <f t="shared" si="15"/>
        <v>0</v>
      </c>
      <c r="BF213" s="556">
        <f t="shared" si="16"/>
        <v>0</v>
      </c>
    </row>
    <row r="214" spans="1:58" x14ac:dyDescent="0.25">
      <c r="A214" s="552" t="str">
        <f t="shared" si="17"/>
        <v>C25021000103315</v>
      </c>
      <c r="B214" s="1288" t="s">
        <v>102</v>
      </c>
      <c r="C214" s="1280"/>
      <c r="D214" s="1288" t="s">
        <v>330</v>
      </c>
      <c r="E214" s="1280"/>
      <c r="F214" s="1288" t="s">
        <v>332</v>
      </c>
      <c r="G214" s="1280"/>
      <c r="H214" s="1288" t="s">
        <v>287</v>
      </c>
      <c r="I214" s="1280"/>
      <c r="J214" s="1288" t="s">
        <v>288</v>
      </c>
      <c r="K214" s="1280"/>
      <c r="L214" s="1280"/>
      <c r="M214" s="1288" t="s">
        <v>297</v>
      </c>
      <c r="N214" s="1280"/>
      <c r="O214" s="1280"/>
      <c r="P214" s="1288" t="s">
        <v>297</v>
      </c>
      <c r="Q214" s="1280"/>
      <c r="R214" s="1288"/>
      <c r="S214" s="1280"/>
      <c r="T214" s="1289" t="s">
        <v>336</v>
      </c>
      <c r="U214" s="1280"/>
      <c r="V214" s="1280"/>
      <c r="W214" s="1280"/>
      <c r="X214" s="1280"/>
      <c r="Y214" s="1280"/>
      <c r="Z214" s="1280"/>
      <c r="AA214" s="1280"/>
      <c r="AB214" s="1288" t="s">
        <v>281</v>
      </c>
      <c r="AC214" s="1280"/>
      <c r="AD214" s="1280"/>
      <c r="AE214" s="1280"/>
      <c r="AF214" s="1280"/>
      <c r="AG214" s="1288" t="s">
        <v>282</v>
      </c>
      <c r="AH214" s="1280"/>
      <c r="AI214" s="1280"/>
      <c r="AJ214" s="553" t="s">
        <v>294</v>
      </c>
      <c r="AK214" s="1287" t="s">
        <v>429</v>
      </c>
      <c r="AL214" s="1280"/>
      <c r="AM214" s="1280"/>
      <c r="AN214" s="1280"/>
      <c r="AO214" s="1280"/>
      <c r="AP214" s="1280"/>
      <c r="AQ214" s="554">
        <v>164000000</v>
      </c>
      <c r="AR214" s="554">
        <v>164000000</v>
      </c>
      <c r="AS214" s="555">
        <v>0</v>
      </c>
      <c r="AT214" s="555">
        <v>0</v>
      </c>
      <c r="AU214" s="555">
        <v>0</v>
      </c>
      <c r="AV214" s="554">
        <v>164000000</v>
      </c>
      <c r="AW214" s="555">
        <v>0</v>
      </c>
      <c r="AX214" s="555">
        <v>0</v>
      </c>
      <c r="AY214" s="555">
        <v>0</v>
      </c>
      <c r="AZ214" s="555">
        <v>0</v>
      </c>
      <c r="BA214" s="555">
        <v>0</v>
      </c>
      <c r="BB214" s="555">
        <v>0</v>
      </c>
      <c r="BC214" s="555">
        <v>0</v>
      </c>
      <c r="BD214" s="544"/>
      <c r="BE214" s="556">
        <f t="shared" si="15"/>
        <v>0</v>
      </c>
      <c r="BF214" s="556">
        <f t="shared" si="16"/>
        <v>0</v>
      </c>
    </row>
    <row r="215" spans="1:58" x14ac:dyDescent="0.25">
      <c r="A215" s="552" t="str">
        <f t="shared" si="17"/>
        <v>C25021000103415</v>
      </c>
      <c r="B215" s="1288" t="s">
        <v>102</v>
      </c>
      <c r="C215" s="1280"/>
      <c r="D215" s="1288" t="s">
        <v>330</v>
      </c>
      <c r="E215" s="1280"/>
      <c r="F215" s="1288" t="s">
        <v>332</v>
      </c>
      <c r="G215" s="1280"/>
      <c r="H215" s="1288" t="s">
        <v>287</v>
      </c>
      <c r="I215" s="1280"/>
      <c r="J215" s="1288" t="s">
        <v>288</v>
      </c>
      <c r="K215" s="1280"/>
      <c r="L215" s="1280"/>
      <c r="M215" s="1288" t="s">
        <v>297</v>
      </c>
      <c r="N215" s="1280"/>
      <c r="O215" s="1280"/>
      <c r="P215" s="1288" t="s">
        <v>291</v>
      </c>
      <c r="Q215" s="1280"/>
      <c r="R215" s="1288"/>
      <c r="S215" s="1280"/>
      <c r="T215" s="1289" t="s">
        <v>87</v>
      </c>
      <c r="U215" s="1280"/>
      <c r="V215" s="1280"/>
      <c r="W215" s="1280"/>
      <c r="X215" s="1280"/>
      <c r="Y215" s="1280"/>
      <c r="Z215" s="1280"/>
      <c r="AA215" s="1280"/>
      <c r="AB215" s="1288" t="s">
        <v>281</v>
      </c>
      <c r="AC215" s="1280"/>
      <c r="AD215" s="1280"/>
      <c r="AE215" s="1280"/>
      <c r="AF215" s="1280"/>
      <c r="AG215" s="1288" t="s">
        <v>282</v>
      </c>
      <c r="AH215" s="1280"/>
      <c r="AI215" s="1280"/>
      <c r="AJ215" s="553" t="s">
        <v>294</v>
      </c>
      <c r="AK215" s="1287" t="s">
        <v>429</v>
      </c>
      <c r="AL215" s="1280"/>
      <c r="AM215" s="1280"/>
      <c r="AN215" s="1280"/>
      <c r="AO215" s="1280"/>
      <c r="AP215" s="1280"/>
      <c r="AQ215" s="554">
        <v>361540000</v>
      </c>
      <c r="AR215" s="554">
        <v>17300000</v>
      </c>
      <c r="AS215" s="554">
        <v>344240000</v>
      </c>
      <c r="AT215" s="555">
        <v>0</v>
      </c>
      <c r="AU215" s="555">
        <v>0</v>
      </c>
      <c r="AV215" s="554">
        <v>17300000</v>
      </c>
      <c r="AW215" s="555">
        <v>0</v>
      </c>
      <c r="AX215" s="555">
        <v>0</v>
      </c>
      <c r="AY215" s="555">
        <v>0</v>
      </c>
      <c r="AZ215" s="555">
        <v>0</v>
      </c>
      <c r="BA215" s="555">
        <v>0</v>
      </c>
      <c r="BB215" s="555">
        <v>0</v>
      </c>
      <c r="BC215" s="555">
        <v>0</v>
      </c>
      <c r="BD215" s="544"/>
      <c r="BE215" s="556">
        <f t="shared" si="15"/>
        <v>0</v>
      </c>
      <c r="BF215" s="556">
        <f t="shared" si="16"/>
        <v>0</v>
      </c>
    </row>
    <row r="216" spans="1:58" x14ac:dyDescent="0.25">
      <c r="A216" s="552" t="str">
        <f t="shared" si="17"/>
        <v>C250210001031115</v>
      </c>
      <c r="B216" s="1288" t="s">
        <v>102</v>
      </c>
      <c r="C216" s="1280"/>
      <c r="D216" s="1288" t="s">
        <v>330</v>
      </c>
      <c r="E216" s="1280"/>
      <c r="F216" s="1288" t="s">
        <v>332</v>
      </c>
      <c r="G216" s="1280"/>
      <c r="H216" s="1288" t="s">
        <v>287</v>
      </c>
      <c r="I216" s="1280"/>
      <c r="J216" s="1288" t="s">
        <v>288</v>
      </c>
      <c r="K216" s="1280"/>
      <c r="L216" s="1280"/>
      <c r="M216" s="1288" t="s">
        <v>297</v>
      </c>
      <c r="N216" s="1280"/>
      <c r="O216" s="1280"/>
      <c r="P216" s="1288" t="s">
        <v>83</v>
      </c>
      <c r="Q216" s="1280"/>
      <c r="R216" s="1288"/>
      <c r="S216" s="1280"/>
      <c r="T216" s="1289" t="s">
        <v>338</v>
      </c>
      <c r="U216" s="1280"/>
      <c r="V216" s="1280"/>
      <c r="W216" s="1280"/>
      <c r="X216" s="1280"/>
      <c r="Y216" s="1280"/>
      <c r="Z216" s="1280"/>
      <c r="AA216" s="1280"/>
      <c r="AB216" s="1288" t="s">
        <v>281</v>
      </c>
      <c r="AC216" s="1280"/>
      <c r="AD216" s="1280"/>
      <c r="AE216" s="1280"/>
      <c r="AF216" s="1280"/>
      <c r="AG216" s="1288" t="s">
        <v>282</v>
      </c>
      <c r="AH216" s="1280"/>
      <c r="AI216" s="1280"/>
      <c r="AJ216" s="553" t="s">
        <v>294</v>
      </c>
      <c r="AK216" s="1287" t="s">
        <v>429</v>
      </c>
      <c r="AL216" s="1280"/>
      <c r="AM216" s="1280"/>
      <c r="AN216" s="1280"/>
      <c r="AO216" s="1280"/>
      <c r="AP216" s="1280"/>
      <c r="AQ216" s="554">
        <v>844585822</v>
      </c>
      <c r="AR216" s="555">
        <v>0</v>
      </c>
      <c r="AS216" s="554">
        <v>844585822</v>
      </c>
      <c r="AT216" s="555">
        <v>0</v>
      </c>
      <c r="AU216" s="555">
        <v>0</v>
      </c>
      <c r="AV216" s="555">
        <v>0</v>
      </c>
      <c r="AW216" s="555">
        <v>0</v>
      </c>
      <c r="AX216" s="555">
        <v>0</v>
      </c>
      <c r="AY216" s="555">
        <v>0</v>
      </c>
      <c r="AZ216" s="555">
        <v>0</v>
      </c>
      <c r="BA216" s="555">
        <v>0</v>
      </c>
      <c r="BB216" s="555">
        <v>0</v>
      </c>
      <c r="BC216" s="555">
        <v>0</v>
      </c>
      <c r="BD216" s="544"/>
      <c r="BE216" s="556">
        <f t="shared" si="15"/>
        <v>0</v>
      </c>
      <c r="BF216" s="556">
        <f t="shared" si="16"/>
        <v>0</v>
      </c>
    </row>
    <row r="217" spans="1:58" s="671" customFormat="1" x14ac:dyDescent="0.25">
      <c r="A217" s="665" t="str">
        <f t="shared" si="17"/>
        <v>C25021000210</v>
      </c>
      <c r="B217" s="1308" t="s">
        <v>102</v>
      </c>
      <c r="C217" s="1305"/>
      <c r="D217" s="1308" t="s">
        <v>330</v>
      </c>
      <c r="E217" s="1305"/>
      <c r="F217" s="1308" t="s">
        <v>332</v>
      </c>
      <c r="G217" s="1305"/>
      <c r="H217" s="1308" t="s">
        <v>290</v>
      </c>
      <c r="I217" s="1305"/>
      <c r="J217" s="1308"/>
      <c r="K217" s="1305"/>
      <c r="L217" s="1305"/>
      <c r="M217" s="1308"/>
      <c r="N217" s="1305"/>
      <c r="O217" s="1305"/>
      <c r="P217" s="1308"/>
      <c r="Q217" s="1305"/>
      <c r="R217" s="1308"/>
      <c r="S217" s="1305"/>
      <c r="T217" s="1309" t="s">
        <v>326</v>
      </c>
      <c r="U217" s="1305"/>
      <c r="V217" s="1305"/>
      <c r="W217" s="1305"/>
      <c r="X217" s="1305"/>
      <c r="Y217" s="1305"/>
      <c r="Z217" s="1305"/>
      <c r="AA217" s="1305"/>
      <c r="AB217" s="1308" t="s">
        <v>281</v>
      </c>
      <c r="AC217" s="1305"/>
      <c r="AD217" s="1305"/>
      <c r="AE217" s="1305"/>
      <c r="AF217" s="1305"/>
      <c r="AG217" s="1308" t="s">
        <v>282</v>
      </c>
      <c r="AH217" s="1305"/>
      <c r="AI217" s="1305"/>
      <c r="AJ217" s="666" t="s">
        <v>68</v>
      </c>
      <c r="AK217" s="1304" t="s">
        <v>283</v>
      </c>
      <c r="AL217" s="1305"/>
      <c r="AM217" s="1305"/>
      <c r="AN217" s="1305"/>
      <c r="AO217" s="1305"/>
      <c r="AP217" s="1305"/>
      <c r="AQ217" s="679">
        <v>1600000000</v>
      </c>
      <c r="AR217" s="667">
        <v>1393859460</v>
      </c>
      <c r="AS217" s="667">
        <v>206140540</v>
      </c>
      <c r="AT217" s="668">
        <v>0</v>
      </c>
      <c r="AU217" s="667">
        <v>1270761952</v>
      </c>
      <c r="AV217" s="667">
        <v>123097508</v>
      </c>
      <c r="AW217" s="667">
        <v>404890374</v>
      </c>
      <c r="AX217" s="667">
        <v>865871578</v>
      </c>
      <c r="AY217" s="667">
        <v>404890374</v>
      </c>
      <c r="AZ217" s="668">
        <v>0</v>
      </c>
      <c r="BA217" s="667">
        <v>404890374</v>
      </c>
      <c r="BB217" s="668">
        <v>0</v>
      </c>
      <c r="BC217" s="667">
        <v>183673</v>
      </c>
      <c r="BD217" s="669"/>
      <c r="BE217" s="670">
        <f t="shared" si="15"/>
        <v>0.79422621999999998</v>
      </c>
      <c r="BF217" s="670">
        <f t="shared" si="16"/>
        <v>0.25305648375000001</v>
      </c>
    </row>
    <row r="218" spans="1:58" x14ac:dyDescent="0.25">
      <c r="A218" s="552" t="str">
        <f t="shared" si="17"/>
        <v>C250210002010</v>
      </c>
      <c r="B218" s="1279" t="s">
        <v>102</v>
      </c>
      <c r="C218" s="1280"/>
      <c r="D218" s="1279" t="s">
        <v>330</v>
      </c>
      <c r="E218" s="1280"/>
      <c r="F218" s="1279" t="s">
        <v>332</v>
      </c>
      <c r="G218" s="1280"/>
      <c r="H218" s="1279" t="s">
        <v>290</v>
      </c>
      <c r="I218" s="1280"/>
      <c r="J218" s="1279" t="s">
        <v>288</v>
      </c>
      <c r="K218" s="1280"/>
      <c r="L218" s="1280"/>
      <c r="M218" s="1279"/>
      <c r="N218" s="1280"/>
      <c r="O218" s="1280"/>
      <c r="P218" s="1279"/>
      <c r="Q218" s="1280"/>
      <c r="R218" s="1279"/>
      <c r="S218" s="1280"/>
      <c r="T218" s="1282" t="s">
        <v>326</v>
      </c>
      <c r="U218" s="1280"/>
      <c r="V218" s="1280"/>
      <c r="W218" s="1280"/>
      <c r="X218" s="1280"/>
      <c r="Y218" s="1280"/>
      <c r="Z218" s="1280"/>
      <c r="AA218" s="1280"/>
      <c r="AB218" s="1279" t="s">
        <v>281</v>
      </c>
      <c r="AC218" s="1280"/>
      <c r="AD218" s="1280"/>
      <c r="AE218" s="1280"/>
      <c r="AF218" s="1280"/>
      <c r="AG218" s="1279" t="s">
        <v>282</v>
      </c>
      <c r="AH218" s="1280"/>
      <c r="AI218" s="1280"/>
      <c r="AJ218" s="541" t="s">
        <v>68</v>
      </c>
      <c r="AK218" s="1281" t="s">
        <v>283</v>
      </c>
      <c r="AL218" s="1280"/>
      <c r="AM218" s="1280"/>
      <c r="AN218" s="1280"/>
      <c r="AO218" s="1280"/>
      <c r="AP218" s="1280"/>
      <c r="AQ218" s="542">
        <v>1600000000</v>
      </c>
      <c r="AR218" s="542">
        <v>1393859460</v>
      </c>
      <c r="AS218" s="542">
        <v>206140540</v>
      </c>
      <c r="AT218" s="543">
        <v>0</v>
      </c>
      <c r="AU218" s="542">
        <v>1270761952</v>
      </c>
      <c r="AV218" s="542">
        <v>123097508</v>
      </c>
      <c r="AW218" s="542">
        <v>404890374</v>
      </c>
      <c r="AX218" s="542">
        <v>865871578</v>
      </c>
      <c r="AY218" s="542">
        <v>404890374</v>
      </c>
      <c r="AZ218" s="543">
        <v>0</v>
      </c>
      <c r="BA218" s="542">
        <v>404890374</v>
      </c>
      <c r="BB218" s="543">
        <v>0</v>
      </c>
      <c r="BC218" s="542">
        <v>183673</v>
      </c>
      <c r="BD218" s="544"/>
      <c r="BE218" s="546">
        <f t="shared" si="15"/>
        <v>0.79422621999999998</v>
      </c>
      <c r="BF218" s="546">
        <f t="shared" si="16"/>
        <v>0.25305648375000001</v>
      </c>
    </row>
    <row r="219" spans="1:58" x14ac:dyDescent="0.25">
      <c r="A219" s="552" t="str">
        <f t="shared" si="17"/>
        <v>C2502100020110</v>
      </c>
      <c r="B219" s="1279" t="s">
        <v>102</v>
      </c>
      <c r="C219" s="1280"/>
      <c r="D219" s="1279" t="s">
        <v>330</v>
      </c>
      <c r="E219" s="1280"/>
      <c r="F219" s="1279" t="s">
        <v>332</v>
      </c>
      <c r="G219" s="1280"/>
      <c r="H219" s="1279" t="s">
        <v>290</v>
      </c>
      <c r="I219" s="1280"/>
      <c r="J219" s="1279" t="s">
        <v>288</v>
      </c>
      <c r="K219" s="1280"/>
      <c r="L219" s="1280"/>
      <c r="M219" s="1279" t="s">
        <v>287</v>
      </c>
      <c r="N219" s="1280"/>
      <c r="O219" s="1280"/>
      <c r="P219" s="1279"/>
      <c r="Q219" s="1280"/>
      <c r="R219" s="1279"/>
      <c r="S219" s="1280"/>
      <c r="T219" s="1282" t="s">
        <v>339</v>
      </c>
      <c r="U219" s="1280"/>
      <c r="V219" s="1280"/>
      <c r="W219" s="1280"/>
      <c r="X219" s="1280"/>
      <c r="Y219" s="1280"/>
      <c r="Z219" s="1280"/>
      <c r="AA219" s="1280"/>
      <c r="AB219" s="1279" t="s">
        <v>281</v>
      </c>
      <c r="AC219" s="1280"/>
      <c r="AD219" s="1280"/>
      <c r="AE219" s="1280"/>
      <c r="AF219" s="1280"/>
      <c r="AG219" s="1279" t="s">
        <v>282</v>
      </c>
      <c r="AH219" s="1280"/>
      <c r="AI219" s="1280"/>
      <c r="AJ219" s="541" t="s">
        <v>68</v>
      </c>
      <c r="AK219" s="1281" t="s">
        <v>283</v>
      </c>
      <c r="AL219" s="1280"/>
      <c r="AM219" s="1280"/>
      <c r="AN219" s="1280"/>
      <c r="AO219" s="1280"/>
      <c r="AP219" s="1280"/>
      <c r="AQ219" s="542">
        <v>382300000</v>
      </c>
      <c r="AR219" s="542">
        <v>285000000</v>
      </c>
      <c r="AS219" s="542">
        <v>97300000</v>
      </c>
      <c r="AT219" s="543">
        <v>0</v>
      </c>
      <c r="AU219" s="542">
        <v>274963524</v>
      </c>
      <c r="AV219" s="542">
        <v>10036476</v>
      </c>
      <c r="AW219" s="542">
        <v>63154762</v>
      </c>
      <c r="AX219" s="542">
        <v>211808762</v>
      </c>
      <c r="AY219" s="542">
        <v>63154762</v>
      </c>
      <c r="AZ219" s="543">
        <v>0</v>
      </c>
      <c r="BA219" s="542">
        <v>63154762</v>
      </c>
      <c r="BB219" s="543">
        <v>0</v>
      </c>
      <c r="BC219" s="542">
        <v>183673</v>
      </c>
      <c r="BD219" s="544"/>
      <c r="BE219" s="546">
        <f t="shared" si="15"/>
        <v>0.71923495684017791</v>
      </c>
      <c r="BF219" s="546">
        <f t="shared" si="16"/>
        <v>0.16519686633533873</v>
      </c>
    </row>
    <row r="220" spans="1:58" x14ac:dyDescent="0.25">
      <c r="A220" s="552" t="str">
        <f t="shared" si="17"/>
        <v>C25021000201110</v>
      </c>
      <c r="B220" s="1288" t="s">
        <v>102</v>
      </c>
      <c r="C220" s="1280"/>
      <c r="D220" s="1288" t="s">
        <v>330</v>
      </c>
      <c r="E220" s="1280"/>
      <c r="F220" s="1288" t="s">
        <v>332</v>
      </c>
      <c r="G220" s="1280"/>
      <c r="H220" s="1288" t="s">
        <v>290</v>
      </c>
      <c r="I220" s="1280"/>
      <c r="J220" s="1288" t="s">
        <v>288</v>
      </c>
      <c r="K220" s="1280"/>
      <c r="L220" s="1280"/>
      <c r="M220" s="1288" t="s">
        <v>287</v>
      </c>
      <c r="N220" s="1280"/>
      <c r="O220" s="1280"/>
      <c r="P220" s="1288" t="s">
        <v>287</v>
      </c>
      <c r="Q220" s="1280"/>
      <c r="R220" s="1288"/>
      <c r="S220" s="1280"/>
      <c r="T220" s="1289" t="s">
        <v>340</v>
      </c>
      <c r="U220" s="1280"/>
      <c r="V220" s="1280"/>
      <c r="W220" s="1280"/>
      <c r="X220" s="1280"/>
      <c r="Y220" s="1280"/>
      <c r="Z220" s="1280"/>
      <c r="AA220" s="1280"/>
      <c r="AB220" s="1288" t="s">
        <v>281</v>
      </c>
      <c r="AC220" s="1280"/>
      <c r="AD220" s="1280"/>
      <c r="AE220" s="1280"/>
      <c r="AF220" s="1280"/>
      <c r="AG220" s="1288" t="s">
        <v>282</v>
      </c>
      <c r="AH220" s="1280"/>
      <c r="AI220" s="1280"/>
      <c r="AJ220" s="553" t="s">
        <v>68</v>
      </c>
      <c r="AK220" s="1287" t="s">
        <v>283</v>
      </c>
      <c r="AL220" s="1280"/>
      <c r="AM220" s="1280"/>
      <c r="AN220" s="1280"/>
      <c r="AO220" s="1280"/>
      <c r="AP220" s="1280"/>
      <c r="AQ220" s="554">
        <v>177300000</v>
      </c>
      <c r="AR220" s="554">
        <v>80000000</v>
      </c>
      <c r="AS220" s="554">
        <v>97300000</v>
      </c>
      <c r="AT220" s="555">
        <v>0</v>
      </c>
      <c r="AU220" s="554">
        <v>70000000</v>
      </c>
      <c r="AV220" s="554">
        <v>10000000</v>
      </c>
      <c r="AW220" s="554">
        <v>4500000</v>
      </c>
      <c r="AX220" s="554">
        <v>65500000</v>
      </c>
      <c r="AY220" s="554">
        <v>4500000</v>
      </c>
      <c r="AZ220" s="555">
        <v>0</v>
      </c>
      <c r="BA220" s="554">
        <v>4500000</v>
      </c>
      <c r="BB220" s="555">
        <v>0</v>
      </c>
      <c r="BC220" s="555">
        <v>0</v>
      </c>
      <c r="BD220" s="544"/>
      <c r="BE220" s="556">
        <f t="shared" si="15"/>
        <v>0.39481105470953187</v>
      </c>
      <c r="BF220" s="556">
        <f t="shared" si="16"/>
        <v>2.5380710659898477E-2</v>
      </c>
    </row>
    <row r="221" spans="1:58" x14ac:dyDescent="0.25">
      <c r="A221" s="552" t="str">
        <f t="shared" si="17"/>
        <v>C25021000201210</v>
      </c>
      <c r="B221" s="1288" t="s">
        <v>102</v>
      </c>
      <c r="C221" s="1280"/>
      <c r="D221" s="1288" t="s">
        <v>330</v>
      </c>
      <c r="E221" s="1280"/>
      <c r="F221" s="1288" t="s">
        <v>332</v>
      </c>
      <c r="G221" s="1280"/>
      <c r="H221" s="1288" t="s">
        <v>290</v>
      </c>
      <c r="I221" s="1280"/>
      <c r="J221" s="1288" t="s">
        <v>288</v>
      </c>
      <c r="K221" s="1280"/>
      <c r="L221" s="1280"/>
      <c r="M221" s="1288" t="s">
        <v>287</v>
      </c>
      <c r="N221" s="1280"/>
      <c r="O221" s="1280"/>
      <c r="P221" s="1288" t="s">
        <v>290</v>
      </c>
      <c r="Q221" s="1280"/>
      <c r="R221" s="1288"/>
      <c r="S221" s="1280"/>
      <c r="T221" s="1289" t="s">
        <v>335</v>
      </c>
      <c r="U221" s="1280"/>
      <c r="V221" s="1280"/>
      <c r="W221" s="1280"/>
      <c r="X221" s="1280"/>
      <c r="Y221" s="1280"/>
      <c r="Z221" s="1280"/>
      <c r="AA221" s="1280"/>
      <c r="AB221" s="1288" t="s">
        <v>281</v>
      </c>
      <c r="AC221" s="1280"/>
      <c r="AD221" s="1280"/>
      <c r="AE221" s="1280"/>
      <c r="AF221" s="1280"/>
      <c r="AG221" s="1288" t="s">
        <v>282</v>
      </c>
      <c r="AH221" s="1280"/>
      <c r="AI221" s="1280"/>
      <c r="AJ221" s="553" t="s">
        <v>68</v>
      </c>
      <c r="AK221" s="1287" t="s">
        <v>283</v>
      </c>
      <c r="AL221" s="1280"/>
      <c r="AM221" s="1280"/>
      <c r="AN221" s="1280"/>
      <c r="AO221" s="1280"/>
      <c r="AP221" s="1280"/>
      <c r="AQ221" s="554">
        <v>175000000</v>
      </c>
      <c r="AR221" s="554">
        <v>175000000</v>
      </c>
      <c r="AS221" s="555">
        <v>0</v>
      </c>
      <c r="AT221" s="555">
        <v>0</v>
      </c>
      <c r="AU221" s="554">
        <v>175000000</v>
      </c>
      <c r="AV221" s="555">
        <v>0</v>
      </c>
      <c r="AW221" s="554">
        <v>36405533</v>
      </c>
      <c r="AX221" s="554">
        <v>138594467</v>
      </c>
      <c r="AY221" s="554">
        <v>36405533</v>
      </c>
      <c r="AZ221" s="555">
        <v>0</v>
      </c>
      <c r="BA221" s="554">
        <v>36405533</v>
      </c>
      <c r="BB221" s="555">
        <v>0</v>
      </c>
      <c r="BC221" s="555">
        <v>0</v>
      </c>
      <c r="BD221" s="544"/>
      <c r="BE221" s="556">
        <f t="shared" si="15"/>
        <v>1</v>
      </c>
      <c r="BF221" s="556">
        <f t="shared" si="16"/>
        <v>0.20803161714285714</v>
      </c>
    </row>
    <row r="222" spans="1:58" x14ac:dyDescent="0.25">
      <c r="A222" s="552" t="str">
        <f t="shared" si="17"/>
        <v>C25021000201310</v>
      </c>
      <c r="B222" s="1288" t="s">
        <v>102</v>
      </c>
      <c r="C222" s="1280"/>
      <c r="D222" s="1288" t="s">
        <v>330</v>
      </c>
      <c r="E222" s="1280"/>
      <c r="F222" s="1288" t="s">
        <v>332</v>
      </c>
      <c r="G222" s="1280"/>
      <c r="H222" s="1288" t="s">
        <v>290</v>
      </c>
      <c r="I222" s="1280"/>
      <c r="J222" s="1288" t="s">
        <v>288</v>
      </c>
      <c r="K222" s="1280"/>
      <c r="L222" s="1280"/>
      <c r="M222" s="1288" t="s">
        <v>287</v>
      </c>
      <c r="N222" s="1280"/>
      <c r="O222" s="1280"/>
      <c r="P222" s="1288" t="s">
        <v>297</v>
      </c>
      <c r="Q222" s="1280"/>
      <c r="R222" s="1288"/>
      <c r="S222" s="1280"/>
      <c r="T222" s="1289" t="s">
        <v>336</v>
      </c>
      <c r="U222" s="1280"/>
      <c r="V222" s="1280"/>
      <c r="W222" s="1280"/>
      <c r="X222" s="1280"/>
      <c r="Y222" s="1280"/>
      <c r="Z222" s="1280"/>
      <c r="AA222" s="1280"/>
      <c r="AB222" s="1288" t="s">
        <v>281</v>
      </c>
      <c r="AC222" s="1280"/>
      <c r="AD222" s="1280"/>
      <c r="AE222" s="1280"/>
      <c r="AF222" s="1280"/>
      <c r="AG222" s="1288" t="s">
        <v>282</v>
      </c>
      <c r="AH222" s="1280"/>
      <c r="AI222" s="1280"/>
      <c r="AJ222" s="553" t="s">
        <v>68</v>
      </c>
      <c r="AK222" s="1287" t="s">
        <v>283</v>
      </c>
      <c r="AL222" s="1280"/>
      <c r="AM222" s="1280"/>
      <c r="AN222" s="1280"/>
      <c r="AO222" s="1280"/>
      <c r="AP222" s="1280"/>
      <c r="AQ222" s="554">
        <v>5000000</v>
      </c>
      <c r="AR222" s="554">
        <v>5000000</v>
      </c>
      <c r="AS222" s="555">
        <v>0</v>
      </c>
      <c r="AT222" s="555">
        <v>0</v>
      </c>
      <c r="AU222" s="554">
        <v>5000000</v>
      </c>
      <c r="AV222" s="555">
        <v>0</v>
      </c>
      <c r="AW222" s="554">
        <v>788730</v>
      </c>
      <c r="AX222" s="554">
        <v>4211270</v>
      </c>
      <c r="AY222" s="554">
        <v>788730</v>
      </c>
      <c r="AZ222" s="555">
        <v>0</v>
      </c>
      <c r="BA222" s="554">
        <v>788730</v>
      </c>
      <c r="BB222" s="555">
        <v>0</v>
      </c>
      <c r="BC222" s="554">
        <v>183673</v>
      </c>
      <c r="BD222" s="544"/>
      <c r="BE222" s="556">
        <f t="shared" ref="BE222:BE285" si="18">+AU222/AQ222</f>
        <v>1</v>
      </c>
      <c r="BF222" s="556">
        <f t="shared" ref="BF222:BF285" si="19">+AW222/AQ222</f>
        <v>0.157746</v>
      </c>
    </row>
    <row r="223" spans="1:58" x14ac:dyDescent="0.25">
      <c r="A223" s="552" t="str">
        <f t="shared" si="17"/>
        <v>C25021000201410</v>
      </c>
      <c r="B223" s="1288" t="s">
        <v>102</v>
      </c>
      <c r="C223" s="1280"/>
      <c r="D223" s="1288" t="s">
        <v>330</v>
      </c>
      <c r="E223" s="1280"/>
      <c r="F223" s="1288" t="s">
        <v>332</v>
      </c>
      <c r="G223" s="1280"/>
      <c r="H223" s="1288" t="s">
        <v>290</v>
      </c>
      <c r="I223" s="1280"/>
      <c r="J223" s="1288" t="s">
        <v>288</v>
      </c>
      <c r="K223" s="1280"/>
      <c r="L223" s="1280"/>
      <c r="M223" s="1288" t="s">
        <v>287</v>
      </c>
      <c r="N223" s="1280"/>
      <c r="O223" s="1280"/>
      <c r="P223" s="1288" t="s">
        <v>291</v>
      </c>
      <c r="Q223" s="1280"/>
      <c r="R223" s="1288"/>
      <c r="S223" s="1280"/>
      <c r="T223" s="1289" t="s">
        <v>87</v>
      </c>
      <c r="U223" s="1280"/>
      <c r="V223" s="1280"/>
      <c r="W223" s="1280"/>
      <c r="X223" s="1280"/>
      <c r="Y223" s="1280"/>
      <c r="Z223" s="1280"/>
      <c r="AA223" s="1280"/>
      <c r="AB223" s="1288" t="s">
        <v>281</v>
      </c>
      <c r="AC223" s="1280"/>
      <c r="AD223" s="1280"/>
      <c r="AE223" s="1280"/>
      <c r="AF223" s="1280"/>
      <c r="AG223" s="1288" t="s">
        <v>282</v>
      </c>
      <c r="AH223" s="1280"/>
      <c r="AI223" s="1280"/>
      <c r="AJ223" s="553" t="s">
        <v>68</v>
      </c>
      <c r="AK223" s="1287" t="s">
        <v>283</v>
      </c>
      <c r="AL223" s="1280"/>
      <c r="AM223" s="1280"/>
      <c r="AN223" s="1280"/>
      <c r="AO223" s="1280"/>
      <c r="AP223" s="1280"/>
      <c r="AQ223" s="554">
        <v>25000000</v>
      </c>
      <c r="AR223" s="554">
        <v>25000000</v>
      </c>
      <c r="AS223" s="555">
        <v>0</v>
      </c>
      <c r="AT223" s="555">
        <v>0</v>
      </c>
      <c r="AU223" s="554">
        <v>24963524</v>
      </c>
      <c r="AV223" s="554">
        <v>36476</v>
      </c>
      <c r="AW223" s="554">
        <v>21460499</v>
      </c>
      <c r="AX223" s="554">
        <v>3503025</v>
      </c>
      <c r="AY223" s="554">
        <v>21460499</v>
      </c>
      <c r="AZ223" s="555">
        <v>0</v>
      </c>
      <c r="BA223" s="554">
        <v>21460499</v>
      </c>
      <c r="BB223" s="555">
        <v>0</v>
      </c>
      <c r="BC223" s="555">
        <v>0</v>
      </c>
      <c r="BD223" s="544"/>
      <c r="BE223" s="556">
        <f t="shared" si="18"/>
        <v>0.99854096000000003</v>
      </c>
      <c r="BF223" s="556">
        <f t="shared" si="19"/>
        <v>0.85841995999999998</v>
      </c>
    </row>
    <row r="224" spans="1:58" x14ac:dyDescent="0.25">
      <c r="A224" s="552" t="str">
        <f t="shared" si="17"/>
        <v>C2502100020210</v>
      </c>
      <c r="B224" s="1279" t="s">
        <v>102</v>
      </c>
      <c r="C224" s="1280"/>
      <c r="D224" s="1279" t="s">
        <v>330</v>
      </c>
      <c r="E224" s="1280"/>
      <c r="F224" s="1279" t="s">
        <v>332</v>
      </c>
      <c r="G224" s="1280"/>
      <c r="H224" s="1279" t="s">
        <v>290</v>
      </c>
      <c r="I224" s="1280"/>
      <c r="J224" s="1279" t="s">
        <v>288</v>
      </c>
      <c r="K224" s="1280"/>
      <c r="L224" s="1280"/>
      <c r="M224" s="1279" t="s">
        <v>290</v>
      </c>
      <c r="N224" s="1280"/>
      <c r="O224" s="1280"/>
      <c r="P224" s="1279"/>
      <c r="Q224" s="1280"/>
      <c r="R224" s="1279"/>
      <c r="S224" s="1280"/>
      <c r="T224" s="1282" t="s">
        <v>334</v>
      </c>
      <c r="U224" s="1280"/>
      <c r="V224" s="1280"/>
      <c r="W224" s="1280"/>
      <c r="X224" s="1280"/>
      <c r="Y224" s="1280"/>
      <c r="Z224" s="1280"/>
      <c r="AA224" s="1280"/>
      <c r="AB224" s="1279" t="s">
        <v>281</v>
      </c>
      <c r="AC224" s="1280"/>
      <c r="AD224" s="1280"/>
      <c r="AE224" s="1280"/>
      <c r="AF224" s="1280"/>
      <c r="AG224" s="1279" t="s">
        <v>282</v>
      </c>
      <c r="AH224" s="1280"/>
      <c r="AI224" s="1280"/>
      <c r="AJ224" s="541" t="s">
        <v>68</v>
      </c>
      <c r="AK224" s="1281" t="s">
        <v>283</v>
      </c>
      <c r="AL224" s="1280"/>
      <c r="AM224" s="1280"/>
      <c r="AN224" s="1280"/>
      <c r="AO224" s="1280"/>
      <c r="AP224" s="1280"/>
      <c r="AQ224" s="542">
        <v>1217700000</v>
      </c>
      <c r="AR224" s="542">
        <v>1108859460</v>
      </c>
      <c r="AS224" s="542">
        <v>108840540</v>
      </c>
      <c r="AT224" s="543">
        <v>0</v>
      </c>
      <c r="AU224" s="542">
        <v>995798428</v>
      </c>
      <c r="AV224" s="542">
        <v>113061032</v>
      </c>
      <c r="AW224" s="542">
        <v>341735612</v>
      </c>
      <c r="AX224" s="542">
        <v>654062816</v>
      </c>
      <c r="AY224" s="542">
        <v>341735612</v>
      </c>
      <c r="AZ224" s="543">
        <v>0</v>
      </c>
      <c r="BA224" s="542">
        <v>341735612</v>
      </c>
      <c r="BB224" s="543">
        <v>0</v>
      </c>
      <c r="BC224" s="543">
        <v>0</v>
      </c>
      <c r="BD224" s="544"/>
      <c r="BE224" s="546">
        <f t="shared" si="18"/>
        <v>0.81776991705674629</v>
      </c>
      <c r="BF224" s="546">
        <f t="shared" si="19"/>
        <v>0.28064023322657466</v>
      </c>
    </row>
    <row r="225" spans="1:58" x14ac:dyDescent="0.25">
      <c r="A225" s="552" t="str">
        <f t="shared" si="17"/>
        <v>C25021000202110</v>
      </c>
      <c r="B225" s="1288" t="s">
        <v>102</v>
      </c>
      <c r="C225" s="1280"/>
      <c r="D225" s="1288" t="s">
        <v>330</v>
      </c>
      <c r="E225" s="1280"/>
      <c r="F225" s="1288" t="s">
        <v>332</v>
      </c>
      <c r="G225" s="1280"/>
      <c r="H225" s="1288" t="s">
        <v>290</v>
      </c>
      <c r="I225" s="1280"/>
      <c r="J225" s="1288" t="s">
        <v>288</v>
      </c>
      <c r="K225" s="1280"/>
      <c r="L225" s="1280"/>
      <c r="M225" s="1288" t="s">
        <v>290</v>
      </c>
      <c r="N225" s="1280"/>
      <c r="O225" s="1280"/>
      <c r="P225" s="1288" t="s">
        <v>287</v>
      </c>
      <c r="Q225" s="1280"/>
      <c r="R225" s="1288"/>
      <c r="S225" s="1280"/>
      <c r="T225" s="1289" t="s">
        <v>340</v>
      </c>
      <c r="U225" s="1280"/>
      <c r="V225" s="1280"/>
      <c r="W225" s="1280"/>
      <c r="X225" s="1280"/>
      <c r="Y225" s="1280"/>
      <c r="Z225" s="1280"/>
      <c r="AA225" s="1280"/>
      <c r="AB225" s="1288" t="s">
        <v>281</v>
      </c>
      <c r="AC225" s="1280"/>
      <c r="AD225" s="1280"/>
      <c r="AE225" s="1280"/>
      <c r="AF225" s="1280"/>
      <c r="AG225" s="1288" t="s">
        <v>282</v>
      </c>
      <c r="AH225" s="1280"/>
      <c r="AI225" s="1280"/>
      <c r="AJ225" s="553" t="s">
        <v>68</v>
      </c>
      <c r="AK225" s="1287" t="s">
        <v>283</v>
      </c>
      <c r="AL225" s="1280"/>
      <c r="AM225" s="1280"/>
      <c r="AN225" s="1280"/>
      <c r="AO225" s="1280"/>
      <c r="AP225" s="1280"/>
      <c r="AQ225" s="554">
        <v>172000000</v>
      </c>
      <c r="AR225" s="554">
        <v>171600000</v>
      </c>
      <c r="AS225" s="554">
        <v>400000</v>
      </c>
      <c r="AT225" s="555">
        <v>0</v>
      </c>
      <c r="AU225" s="554">
        <v>135340000</v>
      </c>
      <c r="AV225" s="554">
        <v>36260000</v>
      </c>
      <c r="AW225" s="554">
        <v>64540000</v>
      </c>
      <c r="AX225" s="554">
        <v>70800000</v>
      </c>
      <c r="AY225" s="554">
        <v>64540000</v>
      </c>
      <c r="AZ225" s="555">
        <v>0</v>
      </c>
      <c r="BA225" s="554">
        <v>64540000</v>
      </c>
      <c r="BB225" s="555">
        <v>0</v>
      </c>
      <c r="BC225" s="555">
        <v>0</v>
      </c>
      <c r="BD225" s="544"/>
      <c r="BE225" s="556">
        <f t="shared" si="18"/>
        <v>0.78686046511627905</v>
      </c>
      <c r="BF225" s="556">
        <f t="shared" si="19"/>
        <v>0.37523255813953488</v>
      </c>
    </row>
    <row r="226" spans="1:58" x14ac:dyDescent="0.25">
      <c r="A226" s="552" t="str">
        <f t="shared" si="17"/>
        <v>C25021000202210</v>
      </c>
      <c r="B226" s="1288" t="s">
        <v>102</v>
      </c>
      <c r="C226" s="1280"/>
      <c r="D226" s="1288" t="s">
        <v>330</v>
      </c>
      <c r="E226" s="1280"/>
      <c r="F226" s="1288" t="s">
        <v>332</v>
      </c>
      <c r="G226" s="1280"/>
      <c r="H226" s="1288" t="s">
        <v>290</v>
      </c>
      <c r="I226" s="1280"/>
      <c r="J226" s="1288" t="s">
        <v>288</v>
      </c>
      <c r="K226" s="1280"/>
      <c r="L226" s="1280"/>
      <c r="M226" s="1288" t="s">
        <v>290</v>
      </c>
      <c r="N226" s="1280"/>
      <c r="O226" s="1280"/>
      <c r="P226" s="1288" t="s">
        <v>290</v>
      </c>
      <c r="Q226" s="1280"/>
      <c r="R226" s="1288"/>
      <c r="S226" s="1280"/>
      <c r="T226" s="1289" t="s">
        <v>335</v>
      </c>
      <c r="U226" s="1280"/>
      <c r="V226" s="1280"/>
      <c r="W226" s="1280"/>
      <c r="X226" s="1280"/>
      <c r="Y226" s="1280"/>
      <c r="Z226" s="1280"/>
      <c r="AA226" s="1280"/>
      <c r="AB226" s="1288" t="s">
        <v>281</v>
      </c>
      <c r="AC226" s="1280"/>
      <c r="AD226" s="1280"/>
      <c r="AE226" s="1280"/>
      <c r="AF226" s="1280"/>
      <c r="AG226" s="1288" t="s">
        <v>282</v>
      </c>
      <c r="AH226" s="1280"/>
      <c r="AI226" s="1280"/>
      <c r="AJ226" s="553" t="s">
        <v>68</v>
      </c>
      <c r="AK226" s="1287" t="s">
        <v>283</v>
      </c>
      <c r="AL226" s="1280"/>
      <c r="AM226" s="1280"/>
      <c r="AN226" s="1280"/>
      <c r="AO226" s="1280"/>
      <c r="AP226" s="1280"/>
      <c r="AQ226" s="554">
        <v>633400000</v>
      </c>
      <c r="AR226" s="554">
        <v>633400000</v>
      </c>
      <c r="AS226" s="555">
        <v>0</v>
      </c>
      <c r="AT226" s="555">
        <v>0</v>
      </c>
      <c r="AU226" s="554">
        <v>633400000</v>
      </c>
      <c r="AV226" s="555">
        <v>0</v>
      </c>
      <c r="AW226" s="554">
        <v>126680000</v>
      </c>
      <c r="AX226" s="554">
        <v>506720000</v>
      </c>
      <c r="AY226" s="554">
        <v>126680000</v>
      </c>
      <c r="AZ226" s="555">
        <v>0</v>
      </c>
      <c r="BA226" s="554">
        <v>126680000</v>
      </c>
      <c r="BB226" s="555">
        <v>0</v>
      </c>
      <c r="BC226" s="555">
        <v>0</v>
      </c>
      <c r="BD226" s="544"/>
      <c r="BE226" s="556">
        <f t="shared" si="18"/>
        <v>1</v>
      </c>
      <c r="BF226" s="556">
        <f t="shared" si="19"/>
        <v>0.2</v>
      </c>
    </row>
    <row r="227" spans="1:58" x14ac:dyDescent="0.25">
      <c r="A227" s="552" t="str">
        <f t="shared" ref="A227:A290" si="20">+B227&amp;D227&amp;F227&amp;H227&amp;J227&amp;M227&amp;P227&amp;R227&amp;AJ227</f>
        <v>C25021000202310</v>
      </c>
      <c r="B227" s="1288" t="s">
        <v>102</v>
      </c>
      <c r="C227" s="1280"/>
      <c r="D227" s="1288" t="s">
        <v>330</v>
      </c>
      <c r="E227" s="1280"/>
      <c r="F227" s="1288" t="s">
        <v>332</v>
      </c>
      <c r="G227" s="1280"/>
      <c r="H227" s="1288" t="s">
        <v>290</v>
      </c>
      <c r="I227" s="1280"/>
      <c r="J227" s="1288" t="s">
        <v>288</v>
      </c>
      <c r="K227" s="1280"/>
      <c r="L227" s="1280"/>
      <c r="M227" s="1288" t="s">
        <v>290</v>
      </c>
      <c r="N227" s="1280"/>
      <c r="O227" s="1280"/>
      <c r="P227" s="1288" t="s">
        <v>297</v>
      </c>
      <c r="Q227" s="1280"/>
      <c r="R227" s="1288"/>
      <c r="S227" s="1280"/>
      <c r="T227" s="1289" t="s">
        <v>336</v>
      </c>
      <c r="U227" s="1280"/>
      <c r="V227" s="1280"/>
      <c r="W227" s="1280"/>
      <c r="X227" s="1280"/>
      <c r="Y227" s="1280"/>
      <c r="Z227" s="1280"/>
      <c r="AA227" s="1280"/>
      <c r="AB227" s="1288" t="s">
        <v>281</v>
      </c>
      <c r="AC227" s="1280"/>
      <c r="AD227" s="1280"/>
      <c r="AE227" s="1280"/>
      <c r="AF227" s="1280"/>
      <c r="AG227" s="1288" t="s">
        <v>282</v>
      </c>
      <c r="AH227" s="1280"/>
      <c r="AI227" s="1280"/>
      <c r="AJ227" s="553" t="s">
        <v>68</v>
      </c>
      <c r="AK227" s="1287" t="s">
        <v>283</v>
      </c>
      <c r="AL227" s="1280"/>
      <c r="AM227" s="1280"/>
      <c r="AN227" s="1280"/>
      <c r="AO227" s="1280"/>
      <c r="AP227" s="1280"/>
      <c r="AQ227" s="554">
        <v>160000000</v>
      </c>
      <c r="AR227" s="554">
        <v>160000000</v>
      </c>
      <c r="AS227" s="555">
        <v>0</v>
      </c>
      <c r="AT227" s="555">
        <v>0</v>
      </c>
      <c r="AU227" s="554">
        <v>120000000</v>
      </c>
      <c r="AV227" s="554">
        <v>40000000</v>
      </c>
      <c r="AW227" s="554">
        <v>64478463</v>
      </c>
      <c r="AX227" s="554">
        <v>55521537</v>
      </c>
      <c r="AY227" s="554">
        <v>64478463</v>
      </c>
      <c r="AZ227" s="555">
        <v>0</v>
      </c>
      <c r="BA227" s="554">
        <v>64478463</v>
      </c>
      <c r="BB227" s="555">
        <v>0</v>
      </c>
      <c r="BC227" s="555">
        <v>0</v>
      </c>
      <c r="BD227" s="544"/>
      <c r="BE227" s="556">
        <f t="shared" si="18"/>
        <v>0.75</v>
      </c>
      <c r="BF227" s="556">
        <f t="shared" si="19"/>
        <v>0.40299039375000001</v>
      </c>
    </row>
    <row r="228" spans="1:58" x14ac:dyDescent="0.25">
      <c r="A228" s="552" t="str">
        <f t="shared" si="20"/>
        <v>C25021000202410</v>
      </c>
      <c r="B228" s="1288" t="s">
        <v>102</v>
      </c>
      <c r="C228" s="1280"/>
      <c r="D228" s="1288" t="s">
        <v>330</v>
      </c>
      <c r="E228" s="1280"/>
      <c r="F228" s="1288" t="s">
        <v>332</v>
      </c>
      <c r="G228" s="1280"/>
      <c r="H228" s="1288" t="s">
        <v>290</v>
      </c>
      <c r="I228" s="1280"/>
      <c r="J228" s="1288" t="s">
        <v>288</v>
      </c>
      <c r="K228" s="1280"/>
      <c r="L228" s="1280"/>
      <c r="M228" s="1288" t="s">
        <v>290</v>
      </c>
      <c r="N228" s="1280"/>
      <c r="O228" s="1280"/>
      <c r="P228" s="1288" t="s">
        <v>291</v>
      </c>
      <c r="Q228" s="1280"/>
      <c r="R228" s="1288"/>
      <c r="S228" s="1280"/>
      <c r="T228" s="1289" t="s">
        <v>87</v>
      </c>
      <c r="U228" s="1280"/>
      <c r="V228" s="1280"/>
      <c r="W228" s="1280"/>
      <c r="X228" s="1280"/>
      <c r="Y228" s="1280"/>
      <c r="Z228" s="1280"/>
      <c r="AA228" s="1280"/>
      <c r="AB228" s="1288" t="s">
        <v>281</v>
      </c>
      <c r="AC228" s="1280"/>
      <c r="AD228" s="1280"/>
      <c r="AE228" s="1280"/>
      <c r="AF228" s="1280"/>
      <c r="AG228" s="1288" t="s">
        <v>282</v>
      </c>
      <c r="AH228" s="1280"/>
      <c r="AI228" s="1280"/>
      <c r="AJ228" s="553" t="s">
        <v>68</v>
      </c>
      <c r="AK228" s="1287" t="s">
        <v>283</v>
      </c>
      <c r="AL228" s="1280"/>
      <c r="AM228" s="1280"/>
      <c r="AN228" s="1280"/>
      <c r="AO228" s="1280"/>
      <c r="AP228" s="1280"/>
      <c r="AQ228" s="554">
        <v>140000000</v>
      </c>
      <c r="AR228" s="554">
        <v>140000000</v>
      </c>
      <c r="AS228" s="555">
        <v>0</v>
      </c>
      <c r="AT228" s="555">
        <v>0</v>
      </c>
      <c r="AU228" s="554">
        <v>103198968</v>
      </c>
      <c r="AV228" s="554">
        <v>36801032</v>
      </c>
      <c r="AW228" s="554">
        <v>82177689</v>
      </c>
      <c r="AX228" s="554">
        <v>21021279</v>
      </c>
      <c r="AY228" s="554">
        <v>82177689</v>
      </c>
      <c r="AZ228" s="555">
        <v>0</v>
      </c>
      <c r="BA228" s="554">
        <v>82177689</v>
      </c>
      <c r="BB228" s="555">
        <v>0</v>
      </c>
      <c r="BC228" s="555">
        <v>0</v>
      </c>
      <c r="BD228" s="544"/>
      <c r="BE228" s="556">
        <f t="shared" si="18"/>
        <v>0.73713548571428567</v>
      </c>
      <c r="BF228" s="556">
        <f t="shared" si="19"/>
        <v>0.58698349285714291</v>
      </c>
    </row>
    <row r="229" spans="1:58" x14ac:dyDescent="0.25">
      <c r="A229" s="552" t="str">
        <f t="shared" si="20"/>
        <v>C25021000202610</v>
      </c>
      <c r="B229" s="1288" t="s">
        <v>102</v>
      </c>
      <c r="C229" s="1280"/>
      <c r="D229" s="1288" t="s">
        <v>330</v>
      </c>
      <c r="E229" s="1280"/>
      <c r="F229" s="1288" t="s">
        <v>332</v>
      </c>
      <c r="G229" s="1280"/>
      <c r="H229" s="1288" t="s">
        <v>290</v>
      </c>
      <c r="I229" s="1280"/>
      <c r="J229" s="1288" t="s">
        <v>288</v>
      </c>
      <c r="K229" s="1280"/>
      <c r="L229" s="1280"/>
      <c r="M229" s="1288" t="s">
        <v>290</v>
      </c>
      <c r="N229" s="1280"/>
      <c r="O229" s="1280"/>
      <c r="P229" s="1288" t="s">
        <v>300</v>
      </c>
      <c r="Q229" s="1280"/>
      <c r="R229" s="1288"/>
      <c r="S229" s="1280"/>
      <c r="T229" s="1289" t="s">
        <v>337</v>
      </c>
      <c r="U229" s="1280"/>
      <c r="V229" s="1280"/>
      <c r="W229" s="1280"/>
      <c r="X229" s="1280"/>
      <c r="Y229" s="1280"/>
      <c r="Z229" s="1280"/>
      <c r="AA229" s="1280"/>
      <c r="AB229" s="1288" t="s">
        <v>281</v>
      </c>
      <c r="AC229" s="1280"/>
      <c r="AD229" s="1280"/>
      <c r="AE229" s="1280"/>
      <c r="AF229" s="1280"/>
      <c r="AG229" s="1288" t="s">
        <v>282</v>
      </c>
      <c r="AH229" s="1280"/>
      <c r="AI229" s="1280"/>
      <c r="AJ229" s="553" t="s">
        <v>68</v>
      </c>
      <c r="AK229" s="1287" t="s">
        <v>283</v>
      </c>
      <c r="AL229" s="1280"/>
      <c r="AM229" s="1280"/>
      <c r="AN229" s="1280"/>
      <c r="AO229" s="1280"/>
      <c r="AP229" s="1280"/>
      <c r="AQ229" s="554">
        <v>70000000</v>
      </c>
      <c r="AR229" s="555">
        <v>0</v>
      </c>
      <c r="AS229" s="554">
        <v>70000000</v>
      </c>
      <c r="AT229" s="555">
        <v>0</v>
      </c>
      <c r="AU229" s="555">
        <v>0</v>
      </c>
      <c r="AV229" s="555">
        <v>0</v>
      </c>
      <c r="AW229" s="555">
        <v>0</v>
      </c>
      <c r="AX229" s="555">
        <v>0</v>
      </c>
      <c r="AY229" s="555">
        <v>0</v>
      </c>
      <c r="AZ229" s="555">
        <v>0</v>
      </c>
      <c r="BA229" s="555">
        <v>0</v>
      </c>
      <c r="BB229" s="555">
        <v>0</v>
      </c>
      <c r="BC229" s="555">
        <v>0</v>
      </c>
      <c r="BD229" s="544"/>
      <c r="BE229" s="556">
        <f t="shared" si="18"/>
        <v>0</v>
      </c>
      <c r="BF229" s="556">
        <f t="shared" si="19"/>
        <v>0</v>
      </c>
    </row>
    <row r="230" spans="1:58" x14ac:dyDescent="0.25">
      <c r="A230" s="552" t="str">
        <f t="shared" si="20"/>
        <v>C250210002021110</v>
      </c>
      <c r="B230" s="1288" t="s">
        <v>102</v>
      </c>
      <c r="C230" s="1280"/>
      <c r="D230" s="1288" t="s">
        <v>330</v>
      </c>
      <c r="E230" s="1280"/>
      <c r="F230" s="1288" t="s">
        <v>332</v>
      </c>
      <c r="G230" s="1280"/>
      <c r="H230" s="1288" t="s">
        <v>290</v>
      </c>
      <c r="I230" s="1280"/>
      <c r="J230" s="1288" t="s">
        <v>288</v>
      </c>
      <c r="K230" s="1280"/>
      <c r="L230" s="1280"/>
      <c r="M230" s="1288" t="s">
        <v>290</v>
      </c>
      <c r="N230" s="1280"/>
      <c r="O230" s="1280"/>
      <c r="P230" s="1288" t="s">
        <v>83</v>
      </c>
      <c r="Q230" s="1280"/>
      <c r="R230" s="1288"/>
      <c r="S230" s="1280"/>
      <c r="T230" s="1289" t="s">
        <v>338</v>
      </c>
      <c r="U230" s="1280"/>
      <c r="V230" s="1280"/>
      <c r="W230" s="1280"/>
      <c r="X230" s="1280"/>
      <c r="Y230" s="1280"/>
      <c r="Z230" s="1280"/>
      <c r="AA230" s="1280"/>
      <c r="AB230" s="1288" t="s">
        <v>281</v>
      </c>
      <c r="AC230" s="1280"/>
      <c r="AD230" s="1280"/>
      <c r="AE230" s="1280"/>
      <c r="AF230" s="1280"/>
      <c r="AG230" s="1288" t="s">
        <v>282</v>
      </c>
      <c r="AH230" s="1280"/>
      <c r="AI230" s="1280"/>
      <c r="AJ230" s="553" t="s">
        <v>68</v>
      </c>
      <c r="AK230" s="1287" t="s">
        <v>283</v>
      </c>
      <c r="AL230" s="1280"/>
      <c r="AM230" s="1280"/>
      <c r="AN230" s="1280"/>
      <c r="AO230" s="1280"/>
      <c r="AP230" s="1280"/>
      <c r="AQ230" s="554">
        <v>42300000</v>
      </c>
      <c r="AR230" s="554">
        <v>3859460</v>
      </c>
      <c r="AS230" s="554">
        <v>38440540</v>
      </c>
      <c r="AT230" s="555">
        <v>0</v>
      </c>
      <c r="AU230" s="554">
        <v>3859460</v>
      </c>
      <c r="AV230" s="555">
        <v>0</v>
      </c>
      <c r="AW230" s="554">
        <v>3859460</v>
      </c>
      <c r="AX230" s="555">
        <v>0</v>
      </c>
      <c r="AY230" s="554">
        <v>3859460</v>
      </c>
      <c r="AZ230" s="555">
        <v>0</v>
      </c>
      <c r="BA230" s="554">
        <v>3859460</v>
      </c>
      <c r="BB230" s="555">
        <v>0</v>
      </c>
      <c r="BC230" s="555">
        <v>0</v>
      </c>
      <c r="BD230" s="544"/>
      <c r="BE230" s="556">
        <f t="shared" si="18"/>
        <v>9.1240189125295509E-2</v>
      </c>
      <c r="BF230" s="556">
        <f t="shared" si="19"/>
        <v>9.1240189125295509E-2</v>
      </c>
    </row>
    <row r="231" spans="1:58" s="671" customFormat="1" x14ac:dyDescent="0.25">
      <c r="A231" s="665" t="str">
        <f t="shared" si="20"/>
        <v>C25021000310</v>
      </c>
      <c r="B231" s="1308" t="s">
        <v>102</v>
      </c>
      <c r="C231" s="1305"/>
      <c r="D231" s="1308" t="s">
        <v>330</v>
      </c>
      <c r="E231" s="1305"/>
      <c r="F231" s="1308" t="s">
        <v>332</v>
      </c>
      <c r="G231" s="1305"/>
      <c r="H231" s="1308" t="s">
        <v>297</v>
      </c>
      <c r="I231" s="1305"/>
      <c r="J231" s="1308"/>
      <c r="K231" s="1305"/>
      <c r="L231" s="1305"/>
      <c r="M231" s="1308"/>
      <c r="N231" s="1305"/>
      <c r="O231" s="1305"/>
      <c r="P231" s="1308"/>
      <c r="Q231" s="1305"/>
      <c r="R231" s="1308"/>
      <c r="S231" s="1305"/>
      <c r="T231" s="1309" t="s">
        <v>328</v>
      </c>
      <c r="U231" s="1305"/>
      <c r="V231" s="1305"/>
      <c r="W231" s="1305"/>
      <c r="X231" s="1305"/>
      <c r="Y231" s="1305"/>
      <c r="Z231" s="1305"/>
      <c r="AA231" s="1305"/>
      <c r="AB231" s="1308" t="s">
        <v>281</v>
      </c>
      <c r="AC231" s="1305"/>
      <c r="AD231" s="1305"/>
      <c r="AE231" s="1305"/>
      <c r="AF231" s="1305"/>
      <c r="AG231" s="1308" t="s">
        <v>282</v>
      </c>
      <c r="AH231" s="1305"/>
      <c r="AI231" s="1305"/>
      <c r="AJ231" s="666" t="s">
        <v>68</v>
      </c>
      <c r="AK231" s="1304" t="s">
        <v>283</v>
      </c>
      <c r="AL231" s="1305"/>
      <c r="AM231" s="1305"/>
      <c r="AN231" s="1305"/>
      <c r="AO231" s="1305"/>
      <c r="AP231" s="1305"/>
      <c r="AQ231" s="667">
        <v>2850000000</v>
      </c>
      <c r="AR231" s="667">
        <v>2212366881</v>
      </c>
      <c r="AS231" s="667">
        <v>287633119</v>
      </c>
      <c r="AT231" s="667">
        <v>350000000</v>
      </c>
      <c r="AU231" s="667">
        <v>1599887606</v>
      </c>
      <c r="AV231" s="667">
        <v>612479275</v>
      </c>
      <c r="AW231" s="667">
        <v>713818883</v>
      </c>
      <c r="AX231" s="667">
        <v>886068723</v>
      </c>
      <c r="AY231" s="667">
        <v>713818883</v>
      </c>
      <c r="AZ231" s="668">
        <v>0</v>
      </c>
      <c r="BA231" s="667">
        <v>706122098</v>
      </c>
      <c r="BB231" s="667">
        <v>7696785</v>
      </c>
      <c r="BC231" s="668">
        <v>0</v>
      </c>
      <c r="BD231" s="669"/>
      <c r="BE231" s="670">
        <f t="shared" si="18"/>
        <v>0.56136407228070173</v>
      </c>
      <c r="BF231" s="670">
        <f t="shared" si="19"/>
        <v>0.25046276596491229</v>
      </c>
    </row>
    <row r="232" spans="1:58" x14ac:dyDescent="0.25">
      <c r="A232" s="552" t="str">
        <f t="shared" si="20"/>
        <v>C250210003010</v>
      </c>
      <c r="B232" s="1279" t="s">
        <v>102</v>
      </c>
      <c r="C232" s="1280"/>
      <c r="D232" s="1279" t="s">
        <v>330</v>
      </c>
      <c r="E232" s="1280"/>
      <c r="F232" s="1279" t="s">
        <v>332</v>
      </c>
      <c r="G232" s="1280"/>
      <c r="H232" s="1279" t="s">
        <v>297</v>
      </c>
      <c r="I232" s="1280"/>
      <c r="J232" s="1279" t="s">
        <v>288</v>
      </c>
      <c r="K232" s="1280"/>
      <c r="L232" s="1280"/>
      <c r="M232" s="1279"/>
      <c r="N232" s="1280"/>
      <c r="O232" s="1280"/>
      <c r="P232" s="1279"/>
      <c r="Q232" s="1280"/>
      <c r="R232" s="1279"/>
      <c r="S232" s="1280"/>
      <c r="T232" s="1282" t="s">
        <v>328</v>
      </c>
      <c r="U232" s="1280"/>
      <c r="V232" s="1280"/>
      <c r="W232" s="1280"/>
      <c r="X232" s="1280"/>
      <c r="Y232" s="1280"/>
      <c r="Z232" s="1280"/>
      <c r="AA232" s="1280"/>
      <c r="AB232" s="1279" t="s">
        <v>281</v>
      </c>
      <c r="AC232" s="1280"/>
      <c r="AD232" s="1280"/>
      <c r="AE232" s="1280"/>
      <c r="AF232" s="1280"/>
      <c r="AG232" s="1279" t="s">
        <v>282</v>
      </c>
      <c r="AH232" s="1280"/>
      <c r="AI232" s="1280"/>
      <c r="AJ232" s="541" t="s">
        <v>68</v>
      </c>
      <c r="AK232" s="1281" t="s">
        <v>283</v>
      </c>
      <c r="AL232" s="1280"/>
      <c r="AM232" s="1280"/>
      <c r="AN232" s="1280"/>
      <c r="AO232" s="1280"/>
      <c r="AP232" s="1280"/>
      <c r="AQ232" s="542">
        <v>2500000000</v>
      </c>
      <c r="AR232" s="542">
        <v>2212366881</v>
      </c>
      <c r="AS232" s="542">
        <v>287633119</v>
      </c>
      <c r="AT232" s="543">
        <v>0</v>
      </c>
      <c r="AU232" s="542">
        <v>1599887606</v>
      </c>
      <c r="AV232" s="542">
        <v>612479275</v>
      </c>
      <c r="AW232" s="542">
        <v>713818883</v>
      </c>
      <c r="AX232" s="542">
        <v>886068723</v>
      </c>
      <c r="AY232" s="542">
        <v>713818883</v>
      </c>
      <c r="AZ232" s="543">
        <v>0</v>
      </c>
      <c r="BA232" s="542">
        <v>706122098</v>
      </c>
      <c r="BB232" s="542">
        <v>7696785</v>
      </c>
      <c r="BC232" s="543">
        <v>0</v>
      </c>
      <c r="BD232" s="544"/>
      <c r="BE232" s="546">
        <f t="shared" si="18"/>
        <v>0.63995504240000001</v>
      </c>
      <c r="BF232" s="546">
        <f t="shared" si="19"/>
        <v>0.28552755320000001</v>
      </c>
    </row>
    <row r="233" spans="1:58" x14ac:dyDescent="0.25">
      <c r="A233" s="552" t="str">
        <f t="shared" si="20"/>
        <v>C2502100030110</v>
      </c>
      <c r="B233" s="1279" t="s">
        <v>102</v>
      </c>
      <c r="C233" s="1280"/>
      <c r="D233" s="1279" t="s">
        <v>330</v>
      </c>
      <c r="E233" s="1280"/>
      <c r="F233" s="1279" t="s">
        <v>332</v>
      </c>
      <c r="G233" s="1280"/>
      <c r="H233" s="1279" t="s">
        <v>297</v>
      </c>
      <c r="I233" s="1280"/>
      <c r="J233" s="1279" t="s">
        <v>288</v>
      </c>
      <c r="K233" s="1280"/>
      <c r="L233" s="1280"/>
      <c r="M233" s="1279" t="s">
        <v>287</v>
      </c>
      <c r="N233" s="1280"/>
      <c r="O233" s="1280"/>
      <c r="P233" s="1279"/>
      <c r="Q233" s="1280"/>
      <c r="R233" s="1279"/>
      <c r="S233" s="1280"/>
      <c r="T233" s="1282" t="s">
        <v>339</v>
      </c>
      <c r="U233" s="1280"/>
      <c r="V233" s="1280"/>
      <c r="W233" s="1280"/>
      <c r="X233" s="1280"/>
      <c r="Y233" s="1280"/>
      <c r="Z233" s="1280"/>
      <c r="AA233" s="1280"/>
      <c r="AB233" s="1279" t="s">
        <v>281</v>
      </c>
      <c r="AC233" s="1280"/>
      <c r="AD233" s="1280"/>
      <c r="AE233" s="1280"/>
      <c r="AF233" s="1280"/>
      <c r="AG233" s="1279" t="s">
        <v>282</v>
      </c>
      <c r="AH233" s="1280"/>
      <c r="AI233" s="1280"/>
      <c r="AJ233" s="541" t="s">
        <v>68</v>
      </c>
      <c r="AK233" s="1281" t="s">
        <v>283</v>
      </c>
      <c r="AL233" s="1280"/>
      <c r="AM233" s="1280"/>
      <c r="AN233" s="1280"/>
      <c r="AO233" s="1280"/>
      <c r="AP233" s="1280"/>
      <c r="AQ233" s="543">
        <v>0</v>
      </c>
      <c r="AR233" s="543">
        <v>0</v>
      </c>
      <c r="AS233" s="543">
        <v>0</v>
      </c>
      <c r="AT233" s="543">
        <v>0</v>
      </c>
      <c r="AU233" s="543">
        <v>0</v>
      </c>
      <c r="AV233" s="543">
        <v>0</v>
      </c>
      <c r="AW233" s="543">
        <v>0</v>
      </c>
      <c r="AX233" s="543">
        <v>0</v>
      </c>
      <c r="AY233" s="543">
        <v>0</v>
      </c>
      <c r="AZ233" s="543">
        <v>0</v>
      </c>
      <c r="BA233" s="543">
        <v>0</v>
      </c>
      <c r="BB233" s="543">
        <v>0</v>
      </c>
      <c r="BC233" s="543">
        <v>0</v>
      </c>
      <c r="BD233" s="544"/>
      <c r="BE233" s="546" t="e">
        <f t="shared" si="18"/>
        <v>#DIV/0!</v>
      </c>
      <c r="BF233" s="546" t="e">
        <f t="shared" si="19"/>
        <v>#DIV/0!</v>
      </c>
    </row>
    <row r="234" spans="1:58" x14ac:dyDescent="0.25">
      <c r="A234" s="552" t="str">
        <f t="shared" si="20"/>
        <v>C25021000301410</v>
      </c>
      <c r="B234" s="1288" t="s">
        <v>102</v>
      </c>
      <c r="C234" s="1280"/>
      <c r="D234" s="1288" t="s">
        <v>330</v>
      </c>
      <c r="E234" s="1280"/>
      <c r="F234" s="1288" t="s">
        <v>332</v>
      </c>
      <c r="G234" s="1280"/>
      <c r="H234" s="1288" t="s">
        <v>297</v>
      </c>
      <c r="I234" s="1280"/>
      <c r="J234" s="1288" t="s">
        <v>288</v>
      </c>
      <c r="K234" s="1280"/>
      <c r="L234" s="1280"/>
      <c r="M234" s="1288" t="s">
        <v>287</v>
      </c>
      <c r="N234" s="1280"/>
      <c r="O234" s="1280"/>
      <c r="P234" s="1288" t="s">
        <v>291</v>
      </c>
      <c r="Q234" s="1280"/>
      <c r="R234" s="1288"/>
      <c r="S234" s="1280"/>
      <c r="T234" s="1289" t="s">
        <v>87</v>
      </c>
      <c r="U234" s="1280"/>
      <c r="V234" s="1280"/>
      <c r="W234" s="1280"/>
      <c r="X234" s="1280"/>
      <c r="Y234" s="1280"/>
      <c r="Z234" s="1280"/>
      <c r="AA234" s="1280"/>
      <c r="AB234" s="1288" t="s">
        <v>281</v>
      </c>
      <c r="AC234" s="1280"/>
      <c r="AD234" s="1280"/>
      <c r="AE234" s="1280"/>
      <c r="AF234" s="1280"/>
      <c r="AG234" s="1288" t="s">
        <v>282</v>
      </c>
      <c r="AH234" s="1280"/>
      <c r="AI234" s="1280"/>
      <c r="AJ234" s="553" t="s">
        <v>68</v>
      </c>
      <c r="AK234" s="1287" t="s">
        <v>283</v>
      </c>
      <c r="AL234" s="1280"/>
      <c r="AM234" s="1280"/>
      <c r="AN234" s="1280"/>
      <c r="AO234" s="1280"/>
      <c r="AP234" s="1280"/>
      <c r="AQ234" s="555">
        <v>0</v>
      </c>
      <c r="AR234" s="555">
        <v>0</v>
      </c>
      <c r="AS234" s="555">
        <v>0</v>
      </c>
      <c r="AT234" s="555">
        <v>0</v>
      </c>
      <c r="AU234" s="555">
        <v>0</v>
      </c>
      <c r="AV234" s="555">
        <v>0</v>
      </c>
      <c r="AW234" s="555">
        <v>0</v>
      </c>
      <c r="AX234" s="555">
        <v>0</v>
      </c>
      <c r="AY234" s="555">
        <v>0</v>
      </c>
      <c r="AZ234" s="555">
        <v>0</v>
      </c>
      <c r="BA234" s="555">
        <v>0</v>
      </c>
      <c r="BB234" s="555">
        <v>0</v>
      </c>
      <c r="BC234" s="555">
        <v>0</v>
      </c>
      <c r="BD234" s="544"/>
      <c r="BE234" s="556" t="e">
        <f t="shared" si="18"/>
        <v>#DIV/0!</v>
      </c>
      <c r="BF234" s="556" t="e">
        <f t="shared" si="19"/>
        <v>#DIV/0!</v>
      </c>
    </row>
    <row r="235" spans="1:58" x14ac:dyDescent="0.25">
      <c r="A235" s="552" t="str">
        <f t="shared" si="20"/>
        <v>C2502100030210</v>
      </c>
      <c r="B235" s="1279" t="s">
        <v>102</v>
      </c>
      <c r="C235" s="1280"/>
      <c r="D235" s="1279" t="s">
        <v>330</v>
      </c>
      <c r="E235" s="1280"/>
      <c r="F235" s="1279" t="s">
        <v>332</v>
      </c>
      <c r="G235" s="1280"/>
      <c r="H235" s="1279" t="s">
        <v>297</v>
      </c>
      <c r="I235" s="1280"/>
      <c r="J235" s="1279" t="s">
        <v>288</v>
      </c>
      <c r="K235" s="1280"/>
      <c r="L235" s="1280"/>
      <c r="M235" s="1279" t="s">
        <v>290</v>
      </c>
      <c r="N235" s="1280"/>
      <c r="O235" s="1280"/>
      <c r="P235" s="1279"/>
      <c r="Q235" s="1280"/>
      <c r="R235" s="1279"/>
      <c r="S235" s="1280"/>
      <c r="T235" s="1282" t="s">
        <v>334</v>
      </c>
      <c r="U235" s="1280"/>
      <c r="V235" s="1280"/>
      <c r="W235" s="1280"/>
      <c r="X235" s="1280"/>
      <c r="Y235" s="1280"/>
      <c r="Z235" s="1280"/>
      <c r="AA235" s="1280"/>
      <c r="AB235" s="1279" t="s">
        <v>281</v>
      </c>
      <c r="AC235" s="1280"/>
      <c r="AD235" s="1280"/>
      <c r="AE235" s="1280"/>
      <c r="AF235" s="1280"/>
      <c r="AG235" s="1279" t="s">
        <v>282</v>
      </c>
      <c r="AH235" s="1280"/>
      <c r="AI235" s="1280"/>
      <c r="AJ235" s="541" t="s">
        <v>68</v>
      </c>
      <c r="AK235" s="1281" t="s">
        <v>283</v>
      </c>
      <c r="AL235" s="1280"/>
      <c r="AM235" s="1280"/>
      <c r="AN235" s="1280"/>
      <c r="AO235" s="1280"/>
      <c r="AP235" s="1280"/>
      <c r="AQ235" s="542">
        <v>2500000000</v>
      </c>
      <c r="AR235" s="542">
        <v>2212366881</v>
      </c>
      <c r="AS235" s="542">
        <v>287633119</v>
      </c>
      <c r="AT235" s="543">
        <v>0</v>
      </c>
      <c r="AU235" s="542">
        <v>1599887606</v>
      </c>
      <c r="AV235" s="542">
        <v>612479275</v>
      </c>
      <c r="AW235" s="542">
        <v>713818883</v>
      </c>
      <c r="AX235" s="542">
        <v>886068723</v>
      </c>
      <c r="AY235" s="542">
        <v>713818883</v>
      </c>
      <c r="AZ235" s="543">
        <v>0</v>
      </c>
      <c r="BA235" s="542">
        <v>706122098</v>
      </c>
      <c r="BB235" s="542">
        <v>7696785</v>
      </c>
      <c r="BC235" s="543">
        <v>0</v>
      </c>
      <c r="BD235" s="544"/>
      <c r="BE235" s="546">
        <f t="shared" si="18"/>
        <v>0.63995504240000001</v>
      </c>
      <c r="BF235" s="546">
        <f t="shared" si="19"/>
        <v>0.28552755320000001</v>
      </c>
    </row>
    <row r="236" spans="1:58" x14ac:dyDescent="0.25">
      <c r="A236" s="552" t="str">
        <f t="shared" si="20"/>
        <v>C25021000302110</v>
      </c>
      <c r="B236" s="1288" t="s">
        <v>102</v>
      </c>
      <c r="C236" s="1280"/>
      <c r="D236" s="1288" t="s">
        <v>330</v>
      </c>
      <c r="E236" s="1280"/>
      <c r="F236" s="1288" t="s">
        <v>332</v>
      </c>
      <c r="G236" s="1280"/>
      <c r="H236" s="1288" t="s">
        <v>297</v>
      </c>
      <c r="I236" s="1280"/>
      <c r="J236" s="1288" t="s">
        <v>288</v>
      </c>
      <c r="K236" s="1280"/>
      <c r="L236" s="1280"/>
      <c r="M236" s="1288" t="s">
        <v>290</v>
      </c>
      <c r="N236" s="1280"/>
      <c r="O236" s="1280"/>
      <c r="P236" s="1288" t="s">
        <v>287</v>
      </c>
      <c r="Q236" s="1280"/>
      <c r="R236" s="1288"/>
      <c r="S236" s="1280"/>
      <c r="T236" s="1289" t="s">
        <v>340</v>
      </c>
      <c r="U236" s="1280"/>
      <c r="V236" s="1280"/>
      <c r="W236" s="1280"/>
      <c r="X236" s="1280"/>
      <c r="Y236" s="1280"/>
      <c r="Z236" s="1280"/>
      <c r="AA236" s="1280"/>
      <c r="AB236" s="1288" t="s">
        <v>281</v>
      </c>
      <c r="AC236" s="1280"/>
      <c r="AD236" s="1280"/>
      <c r="AE236" s="1280"/>
      <c r="AF236" s="1280"/>
      <c r="AG236" s="1288" t="s">
        <v>282</v>
      </c>
      <c r="AH236" s="1280"/>
      <c r="AI236" s="1280"/>
      <c r="AJ236" s="553" t="s">
        <v>68</v>
      </c>
      <c r="AK236" s="1287" t="s">
        <v>283</v>
      </c>
      <c r="AL236" s="1280"/>
      <c r="AM236" s="1280"/>
      <c r="AN236" s="1280"/>
      <c r="AO236" s="1280"/>
      <c r="AP236" s="1280"/>
      <c r="AQ236" s="554">
        <v>1000000000</v>
      </c>
      <c r="AR236" s="554">
        <v>942366881</v>
      </c>
      <c r="AS236" s="554">
        <v>57633119</v>
      </c>
      <c r="AT236" s="555">
        <v>0</v>
      </c>
      <c r="AU236" s="554">
        <v>595292215</v>
      </c>
      <c r="AV236" s="554">
        <v>347074666</v>
      </c>
      <c r="AW236" s="554">
        <v>283346828</v>
      </c>
      <c r="AX236" s="554">
        <v>311945387</v>
      </c>
      <c r="AY236" s="554">
        <v>283346828</v>
      </c>
      <c r="AZ236" s="555">
        <v>0</v>
      </c>
      <c r="BA236" s="554">
        <v>283346828</v>
      </c>
      <c r="BB236" s="555">
        <v>0</v>
      </c>
      <c r="BC236" s="555">
        <v>0</v>
      </c>
      <c r="BD236" s="544"/>
      <c r="BE236" s="556">
        <f t="shared" si="18"/>
        <v>0.59529221499999996</v>
      </c>
      <c r="BF236" s="556">
        <f t="shared" si="19"/>
        <v>0.283346828</v>
      </c>
    </row>
    <row r="237" spans="1:58" x14ac:dyDescent="0.25">
      <c r="A237" s="552" t="str">
        <f t="shared" si="20"/>
        <v>C25021000302210</v>
      </c>
      <c r="B237" s="1288" t="s">
        <v>102</v>
      </c>
      <c r="C237" s="1280"/>
      <c r="D237" s="1288" t="s">
        <v>330</v>
      </c>
      <c r="E237" s="1280"/>
      <c r="F237" s="1288" t="s">
        <v>332</v>
      </c>
      <c r="G237" s="1280"/>
      <c r="H237" s="1288" t="s">
        <v>297</v>
      </c>
      <c r="I237" s="1280"/>
      <c r="J237" s="1288" t="s">
        <v>288</v>
      </c>
      <c r="K237" s="1280"/>
      <c r="L237" s="1280"/>
      <c r="M237" s="1288" t="s">
        <v>290</v>
      </c>
      <c r="N237" s="1280"/>
      <c r="O237" s="1280"/>
      <c r="P237" s="1288" t="s">
        <v>290</v>
      </c>
      <c r="Q237" s="1280"/>
      <c r="R237" s="1288"/>
      <c r="S237" s="1280"/>
      <c r="T237" s="1289" t="s">
        <v>335</v>
      </c>
      <c r="U237" s="1280"/>
      <c r="V237" s="1280"/>
      <c r="W237" s="1280"/>
      <c r="X237" s="1280"/>
      <c r="Y237" s="1280"/>
      <c r="Z237" s="1280"/>
      <c r="AA237" s="1280"/>
      <c r="AB237" s="1288" t="s">
        <v>281</v>
      </c>
      <c r="AC237" s="1280"/>
      <c r="AD237" s="1280"/>
      <c r="AE237" s="1280"/>
      <c r="AF237" s="1280"/>
      <c r="AG237" s="1288" t="s">
        <v>282</v>
      </c>
      <c r="AH237" s="1280"/>
      <c r="AI237" s="1280"/>
      <c r="AJ237" s="553" t="s">
        <v>68</v>
      </c>
      <c r="AK237" s="1287" t="s">
        <v>283</v>
      </c>
      <c r="AL237" s="1280"/>
      <c r="AM237" s="1280"/>
      <c r="AN237" s="1280"/>
      <c r="AO237" s="1280"/>
      <c r="AP237" s="1280"/>
      <c r="AQ237" s="554">
        <v>550000000</v>
      </c>
      <c r="AR237" s="554">
        <v>420000000</v>
      </c>
      <c r="AS237" s="554">
        <v>130000000</v>
      </c>
      <c r="AT237" s="555">
        <v>0</v>
      </c>
      <c r="AU237" s="554">
        <v>420000000</v>
      </c>
      <c r="AV237" s="555">
        <v>0</v>
      </c>
      <c r="AW237" s="554">
        <v>93154061</v>
      </c>
      <c r="AX237" s="554">
        <v>326845939</v>
      </c>
      <c r="AY237" s="554">
        <v>93154061</v>
      </c>
      <c r="AZ237" s="555">
        <v>0</v>
      </c>
      <c r="BA237" s="554">
        <v>93154061</v>
      </c>
      <c r="BB237" s="555">
        <v>0</v>
      </c>
      <c r="BC237" s="555">
        <v>0</v>
      </c>
      <c r="BD237" s="544"/>
      <c r="BE237" s="556">
        <f t="shared" si="18"/>
        <v>0.76363636363636367</v>
      </c>
      <c r="BF237" s="556">
        <f t="shared" si="19"/>
        <v>0.16937102000000001</v>
      </c>
    </row>
    <row r="238" spans="1:58" x14ac:dyDescent="0.25">
      <c r="A238" s="552" t="str">
        <f t="shared" si="20"/>
        <v>C25021000302310</v>
      </c>
      <c r="B238" s="1288" t="s">
        <v>102</v>
      </c>
      <c r="C238" s="1280"/>
      <c r="D238" s="1288" t="s">
        <v>330</v>
      </c>
      <c r="E238" s="1280"/>
      <c r="F238" s="1288" t="s">
        <v>332</v>
      </c>
      <c r="G238" s="1280"/>
      <c r="H238" s="1288" t="s">
        <v>297</v>
      </c>
      <c r="I238" s="1280"/>
      <c r="J238" s="1288" t="s">
        <v>288</v>
      </c>
      <c r="K238" s="1280"/>
      <c r="L238" s="1280"/>
      <c r="M238" s="1288" t="s">
        <v>290</v>
      </c>
      <c r="N238" s="1280"/>
      <c r="O238" s="1280"/>
      <c r="P238" s="1288" t="s">
        <v>297</v>
      </c>
      <c r="Q238" s="1280"/>
      <c r="R238" s="1288"/>
      <c r="S238" s="1280"/>
      <c r="T238" s="1289" t="s">
        <v>336</v>
      </c>
      <c r="U238" s="1280"/>
      <c r="V238" s="1280"/>
      <c r="W238" s="1280"/>
      <c r="X238" s="1280"/>
      <c r="Y238" s="1280"/>
      <c r="Z238" s="1280"/>
      <c r="AA238" s="1280"/>
      <c r="AB238" s="1288" t="s">
        <v>281</v>
      </c>
      <c r="AC238" s="1280"/>
      <c r="AD238" s="1280"/>
      <c r="AE238" s="1280"/>
      <c r="AF238" s="1280"/>
      <c r="AG238" s="1288" t="s">
        <v>282</v>
      </c>
      <c r="AH238" s="1280"/>
      <c r="AI238" s="1280"/>
      <c r="AJ238" s="553" t="s">
        <v>68</v>
      </c>
      <c r="AK238" s="1287" t="s">
        <v>283</v>
      </c>
      <c r="AL238" s="1280"/>
      <c r="AM238" s="1280"/>
      <c r="AN238" s="1280"/>
      <c r="AO238" s="1280"/>
      <c r="AP238" s="1280"/>
      <c r="AQ238" s="554">
        <v>250000000</v>
      </c>
      <c r="AR238" s="554">
        <v>250000000</v>
      </c>
      <c r="AS238" s="555">
        <v>0</v>
      </c>
      <c r="AT238" s="555">
        <v>0</v>
      </c>
      <c r="AU238" s="554">
        <v>250000000</v>
      </c>
      <c r="AV238" s="555">
        <v>0</v>
      </c>
      <c r="AW238" s="554">
        <v>80194262</v>
      </c>
      <c r="AX238" s="554">
        <v>169805738</v>
      </c>
      <c r="AY238" s="554">
        <v>80194262</v>
      </c>
      <c r="AZ238" s="555">
        <v>0</v>
      </c>
      <c r="BA238" s="554">
        <v>80194262</v>
      </c>
      <c r="BB238" s="555">
        <v>0</v>
      </c>
      <c r="BC238" s="555">
        <v>0</v>
      </c>
      <c r="BD238" s="544"/>
      <c r="BE238" s="556">
        <f t="shared" si="18"/>
        <v>1</v>
      </c>
      <c r="BF238" s="556">
        <f t="shared" si="19"/>
        <v>0.32077704800000001</v>
      </c>
    </row>
    <row r="239" spans="1:58" x14ac:dyDescent="0.25">
      <c r="A239" s="552" t="str">
        <f t="shared" si="20"/>
        <v>C25021000302410</v>
      </c>
      <c r="B239" s="1288" t="s">
        <v>102</v>
      </c>
      <c r="C239" s="1280"/>
      <c r="D239" s="1288" t="s">
        <v>330</v>
      </c>
      <c r="E239" s="1280"/>
      <c r="F239" s="1288" t="s">
        <v>332</v>
      </c>
      <c r="G239" s="1280"/>
      <c r="H239" s="1288" t="s">
        <v>297</v>
      </c>
      <c r="I239" s="1280"/>
      <c r="J239" s="1288" t="s">
        <v>288</v>
      </c>
      <c r="K239" s="1280"/>
      <c r="L239" s="1280"/>
      <c r="M239" s="1288" t="s">
        <v>290</v>
      </c>
      <c r="N239" s="1280"/>
      <c r="O239" s="1280"/>
      <c r="P239" s="1288" t="s">
        <v>291</v>
      </c>
      <c r="Q239" s="1280"/>
      <c r="R239" s="1288"/>
      <c r="S239" s="1280"/>
      <c r="T239" s="1289" t="s">
        <v>87</v>
      </c>
      <c r="U239" s="1280"/>
      <c r="V239" s="1280"/>
      <c r="W239" s="1280"/>
      <c r="X239" s="1280"/>
      <c r="Y239" s="1280"/>
      <c r="Z239" s="1280"/>
      <c r="AA239" s="1280"/>
      <c r="AB239" s="1288" t="s">
        <v>281</v>
      </c>
      <c r="AC239" s="1280"/>
      <c r="AD239" s="1280"/>
      <c r="AE239" s="1280"/>
      <c r="AF239" s="1280"/>
      <c r="AG239" s="1288" t="s">
        <v>282</v>
      </c>
      <c r="AH239" s="1280"/>
      <c r="AI239" s="1280"/>
      <c r="AJ239" s="553" t="s">
        <v>68</v>
      </c>
      <c r="AK239" s="1287" t="s">
        <v>283</v>
      </c>
      <c r="AL239" s="1280"/>
      <c r="AM239" s="1280"/>
      <c r="AN239" s="1280"/>
      <c r="AO239" s="1280"/>
      <c r="AP239" s="1280"/>
      <c r="AQ239" s="554">
        <v>400000000</v>
      </c>
      <c r="AR239" s="554">
        <v>400000000</v>
      </c>
      <c r="AS239" s="555">
        <v>0</v>
      </c>
      <c r="AT239" s="555">
        <v>0</v>
      </c>
      <c r="AU239" s="554">
        <v>334595391</v>
      </c>
      <c r="AV239" s="554">
        <v>65404609</v>
      </c>
      <c r="AW239" s="554">
        <v>257123732</v>
      </c>
      <c r="AX239" s="554">
        <v>77471659</v>
      </c>
      <c r="AY239" s="554">
        <v>257123732</v>
      </c>
      <c r="AZ239" s="555">
        <v>0</v>
      </c>
      <c r="BA239" s="554">
        <v>249426947</v>
      </c>
      <c r="BB239" s="554">
        <v>7696785</v>
      </c>
      <c r="BC239" s="555">
        <v>0</v>
      </c>
      <c r="BD239" s="544"/>
      <c r="BE239" s="556">
        <f t="shared" si="18"/>
        <v>0.83648847749999999</v>
      </c>
      <c r="BF239" s="556">
        <f t="shared" si="19"/>
        <v>0.64280932999999996</v>
      </c>
    </row>
    <row r="240" spans="1:58" x14ac:dyDescent="0.25">
      <c r="A240" s="552" t="str">
        <f t="shared" si="20"/>
        <v>C25021000302610</v>
      </c>
      <c r="B240" s="1288" t="s">
        <v>102</v>
      </c>
      <c r="C240" s="1280"/>
      <c r="D240" s="1288" t="s">
        <v>330</v>
      </c>
      <c r="E240" s="1280"/>
      <c r="F240" s="1288" t="s">
        <v>332</v>
      </c>
      <c r="G240" s="1280"/>
      <c r="H240" s="1288" t="s">
        <v>297</v>
      </c>
      <c r="I240" s="1280"/>
      <c r="J240" s="1288" t="s">
        <v>288</v>
      </c>
      <c r="K240" s="1280"/>
      <c r="L240" s="1280"/>
      <c r="M240" s="1288" t="s">
        <v>290</v>
      </c>
      <c r="N240" s="1280"/>
      <c r="O240" s="1280"/>
      <c r="P240" s="1288" t="s">
        <v>300</v>
      </c>
      <c r="Q240" s="1280"/>
      <c r="R240" s="1288"/>
      <c r="S240" s="1280"/>
      <c r="T240" s="1289" t="s">
        <v>337</v>
      </c>
      <c r="U240" s="1280"/>
      <c r="V240" s="1280"/>
      <c r="W240" s="1280"/>
      <c r="X240" s="1280"/>
      <c r="Y240" s="1280"/>
      <c r="Z240" s="1280"/>
      <c r="AA240" s="1280"/>
      <c r="AB240" s="1288" t="s">
        <v>281</v>
      </c>
      <c r="AC240" s="1280"/>
      <c r="AD240" s="1280"/>
      <c r="AE240" s="1280"/>
      <c r="AF240" s="1280"/>
      <c r="AG240" s="1288" t="s">
        <v>282</v>
      </c>
      <c r="AH240" s="1280"/>
      <c r="AI240" s="1280"/>
      <c r="AJ240" s="553" t="s">
        <v>68</v>
      </c>
      <c r="AK240" s="1287" t="s">
        <v>283</v>
      </c>
      <c r="AL240" s="1280"/>
      <c r="AM240" s="1280"/>
      <c r="AN240" s="1280"/>
      <c r="AO240" s="1280"/>
      <c r="AP240" s="1280"/>
      <c r="AQ240" s="554">
        <v>200000000</v>
      </c>
      <c r="AR240" s="554">
        <v>200000000</v>
      </c>
      <c r="AS240" s="555">
        <v>0</v>
      </c>
      <c r="AT240" s="555">
        <v>0</v>
      </c>
      <c r="AU240" s="555">
        <v>0</v>
      </c>
      <c r="AV240" s="554">
        <v>200000000</v>
      </c>
      <c r="AW240" s="555">
        <v>0</v>
      </c>
      <c r="AX240" s="555">
        <v>0</v>
      </c>
      <c r="AY240" s="555">
        <v>0</v>
      </c>
      <c r="AZ240" s="555">
        <v>0</v>
      </c>
      <c r="BA240" s="555">
        <v>0</v>
      </c>
      <c r="BB240" s="555">
        <v>0</v>
      </c>
      <c r="BC240" s="555">
        <v>0</v>
      </c>
      <c r="BD240" s="544"/>
      <c r="BE240" s="556">
        <f t="shared" si="18"/>
        <v>0</v>
      </c>
      <c r="BF240" s="556">
        <f t="shared" si="19"/>
        <v>0</v>
      </c>
    </row>
    <row r="241" spans="1:58" x14ac:dyDescent="0.25">
      <c r="A241" s="552" t="str">
        <f t="shared" si="20"/>
        <v>C250210003021110</v>
      </c>
      <c r="B241" s="1288" t="s">
        <v>102</v>
      </c>
      <c r="C241" s="1280"/>
      <c r="D241" s="1288" t="s">
        <v>330</v>
      </c>
      <c r="E241" s="1280"/>
      <c r="F241" s="1288" t="s">
        <v>332</v>
      </c>
      <c r="G241" s="1280"/>
      <c r="H241" s="1288" t="s">
        <v>297</v>
      </c>
      <c r="I241" s="1280"/>
      <c r="J241" s="1288" t="s">
        <v>288</v>
      </c>
      <c r="K241" s="1280"/>
      <c r="L241" s="1280"/>
      <c r="M241" s="1288" t="s">
        <v>290</v>
      </c>
      <c r="N241" s="1280"/>
      <c r="O241" s="1280"/>
      <c r="P241" s="1288" t="s">
        <v>83</v>
      </c>
      <c r="Q241" s="1280"/>
      <c r="R241" s="1288"/>
      <c r="S241" s="1280"/>
      <c r="T241" s="1289" t="s">
        <v>338</v>
      </c>
      <c r="U241" s="1280"/>
      <c r="V241" s="1280"/>
      <c r="W241" s="1280"/>
      <c r="X241" s="1280"/>
      <c r="Y241" s="1280"/>
      <c r="Z241" s="1280"/>
      <c r="AA241" s="1280"/>
      <c r="AB241" s="1288" t="s">
        <v>281</v>
      </c>
      <c r="AC241" s="1280"/>
      <c r="AD241" s="1280"/>
      <c r="AE241" s="1280"/>
      <c r="AF241" s="1280"/>
      <c r="AG241" s="1288" t="s">
        <v>282</v>
      </c>
      <c r="AH241" s="1280"/>
      <c r="AI241" s="1280"/>
      <c r="AJ241" s="553" t="s">
        <v>68</v>
      </c>
      <c r="AK241" s="1287" t="s">
        <v>283</v>
      </c>
      <c r="AL241" s="1280"/>
      <c r="AM241" s="1280"/>
      <c r="AN241" s="1280"/>
      <c r="AO241" s="1280"/>
      <c r="AP241" s="1280"/>
      <c r="AQ241" s="554">
        <v>100000000</v>
      </c>
      <c r="AR241" s="555">
        <v>0</v>
      </c>
      <c r="AS241" s="554">
        <v>100000000</v>
      </c>
      <c r="AT241" s="555">
        <v>0</v>
      </c>
      <c r="AU241" s="555">
        <v>0</v>
      </c>
      <c r="AV241" s="555">
        <v>0</v>
      </c>
      <c r="AW241" s="555">
        <v>0</v>
      </c>
      <c r="AX241" s="555">
        <v>0</v>
      </c>
      <c r="AY241" s="555">
        <v>0</v>
      </c>
      <c r="AZ241" s="555">
        <v>0</v>
      </c>
      <c r="BA241" s="555">
        <v>0</v>
      </c>
      <c r="BB241" s="555">
        <v>0</v>
      </c>
      <c r="BC241" s="555">
        <v>0</v>
      </c>
      <c r="BD241" s="544"/>
      <c r="BE241" s="556">
        <f t="shared" si="18"/>
        <v>0</v>
      </c>
      <c r="BF241" s="556">
        <f t="shared" si="19"/>
        <v>0</v>
      </c>
    </row>
    <row r="242" spans="1:58" s="671" customFormat="1" x14ac:dyDescent="0.25">
      <c r="A242" s="665" t="str">
        <f t="shared" si="20"/>
        <v>C25021000410</v>
      </c>
      <c r="B242" s="1308" t="s">
        <v>102</v>
      </c>
      <c r="C242" s="1305"/>
      <c r="D242" s="1308" t="s">
        <v>330</v>
      </c>
      <c r="E242" s="1305"/>
      <c r="F242" s="1308" t="s">
        <v>332</v>
      </c>
      <c r="G242" s="1305"/>
      <c r="H242" s="1308" t="s">
        <v>291</v>
      </c>
      <c r="I242" s="1305"/>
      <c r="J242" s="1308"/>
      <c r="K242" s="1305"/>
      <c r="L242" s="1305"/>
      <c r="M242" s="1308"/>
      <c r="N242" s="1305"/>
      <c r="O242" s="1305"/>
      <c r="P242" s="1308"/>
      <c r="Q242" s="1305"/>
      <c r="R242" s="1308"/>
      <c r="S242" s="1305"/>
      <c r="T242" s="1309" t="s">
        <v>327</v>
      </c>
      <c r="U242" s="1305"/>
      <c r="V242" s="1305"/>
      <c r="W242" s="1305"/>
      <c r="X242" s="1305"/>
      <c r="Y242" s="1305"/>
      <c r="Z242" s="1305"/>
      <c r="AA242" s="1305"/>
      <c r="AB242" s="1308" t="s">
        <v>281</v>
      </c>
      <c r="AC242" s="1305"/>
      <c r="AD242" s="1305"/>
      <c r="AE242" s="1305"/>
      <c r="AF242" s="1305"/>
      <c r="AG242" s="1308" t="s">
        <v>282</v>
      </c>
      <c r="AH242" s="1305"/>
      <c r="AI242" s="1305"/>
      <c r="AJ242" s="666" t="s">
        <v>68</v>
      </c>
      <c r="AK242" s="1304" t="s">
        <v>283</v>
      </c>
      <c r="AL242" s="1305"/>
      <c r="AM242" s="1305"/>
      <c r="AN242" s="1305"/>
      <c r="AO242" s="1305"/>
      <c r="AP242" s="1305"/>
      <c r="AQ242" s="667">
        <v>900000000</v>
      </c>
      <c r="AR242" s="667">
        <v>567051354</v>
      </c>
      <c r="AS242" s="667">
        <v>32948646</v>
      </c>
      <c r="AT242" s="667">
        <v>300000000</v>
      </c>
      <c r="AU242" s="667">
        <v>394783388</v>
      </c>
      <c r="AV242" s="667">
        <v>172267966</v>
      </c>
      <c r="AW242" s="667">
        <v>170172297</v>
      </c>
      <c r="AX242" s="667">
        <v>224611091</v>
      </c>
      <c r="AY242" s="667">
        <v>170172297</v>
      </c>
      <c r="AZ242" s="668">
        <v>0</v>
      </c>
      <c r="BA242" s="667">
        <v>170172297</v>
      </c>
      <c r="BB242" s="668">
        <v>0</v>
      </c>
      <c r="BC242" s="668">
        <v>0</v>
      </c>
      <c r="BD242" s="669"/>
      <c r="BE242" s="670">
        <f t="shared" si="18"/>
        <v>0.43864820888888889</v>
      </c>
      <c r="BF242" s="670">
        <f t="shared" si="19"/>
        <v>0.18908032999999999</v>
      </c>
    </row>
    <row r="243" spans="1:58" s="614" customFormat="1" x14ac:dyDescent="0.25">
      <c r="A243" s="608" t="str">
        <f t="shared" si="20"/>
        <v>C250210004010</v>
      </c>
      <c r="B243" s="1293" t="s">
        <v>102</v>
      </c>
      <c r="C243" s="1294"/>
      <c r="D243" s="1293" t="s">
        <v>330</v>
      </c>
      <c r="E243" s="1294"/>
      <c r="F243" s="1293" t="s">
        <v>332</v>
      </c>
      <c r="G243" s="1294"/>
      <c r="H243" s="1293" t="s">
        <v>291</v>
      </c>
      <c r="I243" s="1294"/>
      <c r="J243" s="1293" t="s">
        <v>288</v>
      </c>
      <c r="K243" s="1294"/>
      <c r="L243" s="1294"/>
      <c r="M243" s="1293"/>
      <c r="N243" s="1294"/>
      <c r="O243" s="1294"/>
      <c r="P243" s="1293"/>
      <c r="Q243" s="1294"/>
      <c r="R243" s="1293"/>
      <c r="S243" s="1294"/>
      <c r="T243" s="1295" t="s">
        <v>327</v>
      </c>
      <c r="U243" s="1294"/>
      <c r="V243" s="1294"/>
      <c r="W243" s="1294"/>
      <c r="X243" s="1294"/>
      <c r="Y243" s="1294"/>
      <c r="Z243" s="1294"/>
      <c r="AA243" s="1294"/>
      <c r="AB243" s="1293" t="s">
        <v>281</v>
      </c>
      <c r="AC243" s="1294"/>
      <c r="AD243" s="1294"/>
      <c r="AE243" s="1294"/>
      <c r="AF243" s="1294"/>
      <c r="AG243" s="1293" t="s">
        <v>282</v>
      </c>
      <c r="AH243" s="1294"/>
      <c r="AI243" s="1294"/>
      <c r="AJ243" s="609" t="s">
        <v>68</v>
      </c>
      <c r="AK243" s="1300" t="s">
        <v>283</v>
      </c>
      <c r="AL243" s="1294"/>
      <c r="AM243" s="1294"/>
      <c r="AN243" s="1294"/>
      <c r="AO243" s="1294"/>
      <c r="AP243" s="1294"/>
      <c r="AQ243" s="610">
        <v>600000000</v>
      </c>
      <c r="AR243" s="610">
        <v>567051354</v>
      </c>
      <c r="AS243" s="610">
        <v>32948646</v>
      </c>
      <c r="AT243" s="611">
        <v>0</v>
      </c>
      <c r="AU243" s="610">
        <v>394783388</v>
      </c>
      <c r="AV243" s="610">
        <v>172267966</v>
      </c>
      <c r="AW243" s="610">
        <v>170172297</v>
      </c>
      <c r="AX243" s="610">
        <v>224611091</v>
      </c>
      <c r="AY243" s="610">
        <v>170172297</v>
      </c>
      <c r="AZ243" s="611">
        <v>0</v>
      </c>
      <c r="BA243" s="610">
        <v>170172297</v>
      </c>
      <c r="BB243" s="611">
        <v>0</v>
      </c>
      <c r="BC243" s="611">
        <v>0</v>
      </c>
      <c r="BD243" s="612"/>
      <c r="BE243" s="613">
        <f t="shared" si="18"/>
        <v>0.65797231333333328</v>
      </c>
      <c r="BF243" s="613">
        <f t="shared" si="19"/>
        <v>0.28362049499999997</v>
      </c>
    </row>
    <row r="244" spans="1:58" x14ac:dyDescent="0.25">
      <c r="A244" s="552" t="str">
        <f t="shared" si="20"/>
        <v>C2502100040210</v>
      </c>
      <c r="B244" s="1279" t="s">
        <v>102</v>
      </c>
      <c r="C244" s="1280"/>
      <c r="D244" s="1279" t="s">
        <v>330</v>
      </c>
      <c r="E244" s="1280"/>
      <c r="F244" s="1279" t="s">
        <v>332</v>
      </c>
      <c r="G244" s="1280"/>
      <c r="H244" s="1279" t="s">
        <v>291</v>
      </c>
      <c r="I244" s="1280"/>
      <c r="J244" s="1279" t="s">
        <v>288</v>
      </c>
      <c r="K244" s="1280"/>
      <c r="L244" s="1280"/>
      <c r="M244" s="1279" t="s">
        <v>290</v>
      </c>
      <c r="N244" s="1280"/>
      <c r="O244" s="1280"/>
      <c r="P244" s="1279"/>
      <c r="Q244" s="1280"/>
      <c r="R244" s="1279"/>
      <c r="S244" s="1280"/>
      <c r="T244" s="1282" t="s">
        <v>334</v>
      </c>
      <c r="U244" s="1280"/>
      <c r="V244" s="1280"/>
      <c r="W244" s="1280"/>
      <c r="X244" s="1280"/>
      <c r="Y244" s="1280"/>
      <c r="Z244" s="1280"/>
      <c r="AA244" s="1280"/>
      <c r="AB244" s="1279" t="s">
        <v>281</v>
      </c>
      <c r="AC244" s="1280"/>
      <c r="AD244" s="1280"/>
      <c r="AE244" s="1280"/>
      <c r="AF244" s="1280"/>
      <c r="AG244" s="1279" t="s">
        <v>282</v>
      </c>
      <c r="AH244" s="1280"/>
      <c r="AI244" s="1280"/>
      <c r="AJ244" s="541" t="s">
        <v>68</v>
      </c>
      <c r="AK244" s="1281" t="s">
        <v>283</v>
      </c>
      <c r="AL244" s="1280"/>
      <c r="AM244" s="1280"/>
      <c r="AN244" s="1280"/>
      <c r="AO244" s="1280"/>
      <c r="AP244" s="1280"/>
      <c r="AQ244" s="542">
        <v>600000000</v>
      </c>
      <c r="AR244" s="542">
        <v>567051354</v>
      </c>
      <c r="AS244" s="542">
        <v>32948646</v>
      </c>
      <c r="AT244" s="543">
        <v>0</v>
      </c>
      <c r="AU244" s="542">
        <v>394783388</v>
      </c>
      <c r="AV244" s="542">
        <v>172267966</v>
      </c>
      <c r="AW244" s="542">
        <v>170172297</v>
      </c>
      <c r="AX244" s="542">
        <v>224611091</v>
      </c>
      <c r="AY244" s="542">
        <v>170172297</v>
      </c>
      <c r="AZ244" s="543">
        <v>0</v>
      </c>
      <c r="BA244" s="542">
        <v>170172297</v>
      </c>
      <c r="BB244" s="543">
        <v>0</v>
      </c>
      <c r="BC244" s="543">
        <v>0</v>
      </c>
      <c r="BD244" s="544"/>
      <c r="BE244" s="546">
        <f t="shared" si="18"/>
        <v>0.65797231333333328</v>
      </c>
      <c r="BF244" s="546">
        <f t="shared" si="19"/>
        <v>0.28362049499999997</v>
      </c>
    </row>
    <row r="245" spans="1:58" x14ac:dyDescent="0.25">
      <c r="A245" s="552" t="str">
        <f t="shared" si="20"/>
        <v>C25021000402110</v>
      </c>
      <c r="B245" s="1288" t="s">
        <v>102</v>
      </c>
      <c r="C245" s="1280"/>
      <c r="D245" s="1288" t="s">
        <v>330</v>
      </c>
      <c r="E245" s="1280"/>
      <c r="F245" s="1288" t="s">
        <v>332</v>
      </c>
      <c r="G245" s="1280"/>
      <c r="H245" s="1288" t="s">
        <v>291</v>
      </c>
      <c r="I245" s="1280"/>
      <c r="J245" s="1288" t="s">
        <v>288</v>
      </c>
      <c r="K245" s="1280"/>
      <c r="L245" s="1280"/>
      <c r="M245" s="1288" t="s">
        <v>290</v>
      </c>
      <c r="N245" s="1280"/>
      <c r="O245" s="1280"/>
      <c r="P245" s="1288" t="s">
        <v>287</v>
      </c>
      <c r="Q245" s="1280"/>
      <c r="R245" s="1288"/>
      <c r="S245" s="1280"/>
      <c r="T245" s="1289" t="s">
        <v>340</v>
      </c>
      <c r="U245" s="1280"/>
      <c r="V245" s="1280"/>
      <c r="W245" s="1280"/>
      <c r="X245" s="1280"/>
      <c r="Y245" s="1280"/>
      <c r="Z245" s="1280"/>
      <c r="AA245" s="1280"/>
      <c r="AB245" s="1288" t="s">
        <v>281</v>
      </c>
      <c r="AC245" s="1280"/>
      <c r="AD245" s="1280"/>
      <c r="AE245" s="1280"/>
      <c r="AF245" s="1280"/>
      <c r="AG245" s="1288" t="s">
        <v>282</v>
      </c>
      <c r="AH245" s="1280"/>
      <c r="AI245" s="1280"/>
      <c r="AJ245" s="553" t="s">
        <v>68</v>
      </c>
      <c r="AK245" s="1287" t="s">
        <v>283</v>
      </c>
      <c r="AL245" s="1280"/>
      <c r="AM245" s="1280"/>
      <c r="AN245" s="1280"/>
      <c r="AO245" s="1280"/>
      <c r="AP245" s="1280"/>
      <c r="AQ245" s="554">
        <v>313318843</v>
      </c>
      <c r="AR245" s="554">
        <v>284734899</v>
      </c>
      <c r="AS245" s="554">
        <v>28583944</v>
      </c>
      <c r="AT245" s="555">
        <v>0</v>
      </c>
      <c r="AU245" s="554">
        <v>221134899</v>
      </c>
      <c r="AV245" s="554">
        <v>63600000</v>
      </c>
      <c r="AW245" s="554">
        <v>97397419</v>
      </c>
      <c r="AX245" s="554">
        <v>123737480</v>
      </c>
      <c r="AY245" s="554">
        <v>97397419</v>
      </c>
      <c r="AZ245" s="555">
        <v>0</v>
      </c>
      <c r="BA245" s="554">
        <v>97397419</v>
      </c>
      <c r="BB245" s="555">
        <v>0</v>
      </c>
      <c r="BC245" s="555">
        <v>0</v>
      </c>
      <c r="BD245" s="544"/>
      <c r="BE245" s="556">
        <f t="shared" si="18"/>
        <v>0.70578231708841077</v>
      </c>
      <c r="BF245" s="556">
        <f t="shared" si="19"/>
        <v>0.31085720241855991</v>
      </c>
    </row>
    <row r="246" spans="1:58" x14ac:dyDescent="0.25">
      <c r="A246" s="552" t="str">
        <f t="shared" si="20"/>
        <v>C25021000402210</v>
      </c>
      <c r="B246" s="1288" t="s">
        <v>102</v>
      </c>
      <c r="C246" s="1280"/>
      <c r="D246" s="1288" t="s">
        <v>330</v>
      </c>
      <c r="E246" s="1280"/>
      <c r="F246" s="1288" t="s">
        <v>332</v>
      </c>
      <c r="G246" s="1280"/>
      <c r="H246" s="1288" t="s">
        <v>291</v>
      </c>
      <c r="I246" s="1280"/>
      <c r="J246" s="1288" t="s">
        <v>288</v>
      </c>
      <c r="K246" s="1280"/>
      <c r="L246" s="1280"/>
      <c r="M246" s="1288" t="s">
        <v>290</v>
      </c>
      <c r="N246" s="1280"/>
      <c r="O246" s="1280"/>
      <c r="P246" s="1288" t="s">
        <v>290</v>
      </c>
      <c r="Q246" s="1280"/>
      <c r="R246" s="1288"/>
      <c r="S246" s="1280"/>
      <c r="T246" s="1289" t="s">
        <v>335</v>
      </c>
      <c r="U246" s="1280"/>
      <c r="V246" s="1280"/>
      <c r="W246" s="1280"/>
      <c r="X246" s="1280"/>
      <c r="Y246" s="1280"/>
      <c r="Z246" s="1280"/>
      <c r="AA246" s="1280"/>
      <c r="AB246" s="1288" t="s">
        <v>281</v>
      </c>
      <c r="AC246" s="1280"/>
      <c r="AD246" s="1280"/>
      <c r="AE246" s="1280"/>
      <c r="AF246" s="1280"/>
      <c r="AG246" s="1288" t="s">
        <v>282</v>
      </c>
      <c r="AH246" s="1280"/>
      <c r="AI246" s="1280"/>
      <c r="AJ246" s="553" t="s">
        <v>68</v>
      </c>
      <c r="AK246" s="1287" t="s">
        <v>283</v>
      </c>
      <c r="AL246" s="1280"/>
      <c r="AM246" s="1280"/>
      <c r="AN246" s="1280"/>
      <c r="AO246" s="1280"/>
      <c r="AP246" s="1280"/>
      <c r="AQ246" s="554">
        <v>62595455</v>
      </c>
      <c r="AR246" s="554">
        <v>62595455</v>
      </c>
      <c r="AS246" s="555">
        <v>0</v>
      </c>
      <c r="AT246" s="555">
        <v>0</v>
      </c>
      <c r="AU246" s="554">
        <v>40000000</v>
      </c>
      <c r="AV246" s="554">
        <v>22595455</v>
      </c>
      <c r="AW246" s="555">
        <v>0</v>
      </c>
      <c r="AX246" s="554">
        <v>40000000</v>
      </c>
      <c r="AY246" s="555">
        <v>0</v>
      </c>
      <c r="AZ246" s="555">
        <v>0</v>
      </c>
      <c r="BA246" s="555">
        <v>0</v>
      </c>
      <c r="BB246" s="555">
        <v>0</v>
      </c>
      <c r="BC246" s="555">
        <v>0</v>
      </c>
      <c r="BD246" s="544"/>
      <c r="BE246" s="556">
        <f t="shared" si="18"/>
        <v>0.63902403137735797</v>
      </c>
      <c r="BF246" s="556">
        <f t="shared" si="19"/>
        <v>0</v>
      </c>
    </row>
    <row r="247" spans="1:58" x14ac:dyDescent="0.25">
      <c r="A247" s="552" t="str">
        <f t="shared" si="20"/>
        <v>C25021000402310</v>
      </c>
      <c r="B247" s="1288" t="s">
        <v>102</v>
      </c>
      <c r="C247" s="1280"/>
      <c r="D247" s="1288" t="s">
        <v>330</v>
      </c>
      <c r="E247" s="1280"/>
      <c r="F247" s="1288" t="s">
        <v>332</v>
      </c>
      <c r="G247" s="1280"/>
      <c r="H247" s="1288" t="s">
        <v>291</v>
      </c>
      <c r="I247" s="1280"/>
      <c r="J247" s="1288" t="s">
        <v>288</v>
      </c>
      <c r="K247" s="1280"/>
      <c r="L247" s="1280"/>
      <c r="M247" s="1288" t="s">
        <v>290</v>
      </c>
      <c r="N247" s="1280"/>
      <c r="O247" s="1280"/>
      <c r="P247" s="1288" t="s">
        <v>297</v>
      </c>
      <c r="Q247" s="1280"/>
      <c r="R247" s="1288"/>
      <c r="S247" s="1280"/>
      <c r="T247" s="1289" t="s">
        <v>336</v>
      </c>
      <c r="U247" s="1280"/>
      <c r="V247" s="1280"/>
      <c r="W247" s="1280"/>
      <c r="X247" s="1280"/>
      <c r="Y247" s="1280"/>
      <c r="Z247" s="1280"/>
      <c r="AA247" s="1280"/>
      <c r="AB247" s="1288" t="s">
        <v>281</v>
      </c>
      <c r="AC247" s="1280"/>
      <c r="AD247" s="1280"/>
      <c r="AE247" s="1280"/>
      <c r="AF247" s="1280"/>
      <c r="AG247" s="1288" t="s">
        <v>282</v>
      </c>
      <c r="AH247" s="1280"/>
      <c r="AI247" s="1280"/>
      <c r="AJ247" s="553" t="s">
        <v>68</v>
      </c>
      <c r="AK247" s="1287" t="s">
        <v>283</v>
      </c>
      <c r="AL247" s="1280"/>
      <c r="AM247" s="1280"/>
      <c r="AN247" s="1280"/>
      <c r="AO247" s="1280"/>
      <c r="AP247" s="1280"/>
      <c r="AQ247" s="554">
        <v>45000000</v>
      </c>
      <c r="AR247" s="554">
        <v>45000000</v>
      </c>
      <c r="AS247" s="555">
        <v>0</v>
      </c>
      <c r="AT247" s="555">
        <v>0</v>
      </c>
      <c r="AU247" s="554">
        <v>45000000</v>
      </c>
      <c r="AV247" s="555">
        <v>0</v>
      </c>
      <c r="AW247" s="554">
        <v>12358345</v>
      </c>
      <c r="AX247" s="554">
        <v>32641655</v>
      </c>
      <c r="AY247" s="554">
        <v>12358345</v>
      </c>
      <c r="AZ247" s="555">
        <v>0</v>
      </c>
      <c r="BA247" s="554">
        <v>12358345</v>
      </c>
      <c r="BB247" s="555">
        <v>0</v>
      </c>
      <c r="BC247" s="555">
        <v>0</v>
      </c>
      <c r="BD247" s="544"/>
      <c r="BE247" s="556">
        <f t="shared" si="18"/>
        <v>1</v>
      </c>
      <c r="BF247" s="556">
        <f t="shared" si="19"/>
        <v>0.2746298888888889</v>
      </c>
    </row>
    <row r="248" spans="1:58" x14ac:dyDescent="0.25">
      <c r="A248" s="552" t="str">
        <f t="shared" si="20"/>
        <v>C25021000402410</v>
      </c>
      <c r="B248" s="1288" t="s">
        <v>102</v>
      </c>
      <c r="C248" s="1280"/>
      <c r="D248" s="1288" t="s">
        <v>330</v>
      </c>
      <c r="E248" s="1280"/>
      <c r="F248" s="1288" t="s">
        <v>332</v>
      </c>
      <c r="G248" s="1280"/>
      <c r="H248" s="1288" t="s">
        <v>291</v>
      </c>
      <c r="I248" s="1280"/>
      <c r="J248" s="1288" t="s">
        <v>288</v>
      </c>
      <c r="K248" s="1280"/>
      <c r="L248" s="1280"/>
      <c r="M248" s="1288" t="s">
        <v>290</v>
      </c>
      <c r="N248" s="1280"/>
      <c r="O248" s="1280"/>
      <c r="P248" s="1288" t="s">
        <v>291</v>
      </c>
      <c r="Q248" s="1280"/>
      <c r="R248" s="1288"/>
      <c r="S248" s="1280"/>
      <c r="T248" s="1289" t="s">
        <v>87</v>
      </c>
      <c r="U248" s="1280"/>
      <c r="V248" s="1280"/>
      <c r="W248" s="1280"/>
      <c r="X248" s="1280"/>
      <c r="Y248" s="1280"/>
      <c r="Z248" s="1280"/>
      <c r="AA248" s="1280"/>
      <c r="AB248" s="1288" t="s">
        <v>281</v>
      </c>
      <c r="AC248" s="1280"/>
      <c r="AD248" s="1280"/>
      <c r="AE248" s="1280"/>
      <c r="AF248" s="1280"/>
      <c r="AG248" s="1288" t="s">
        <v>282</v>
      </c>
      <c r="AH248" s="1280"/>
      <c r="AI248" s="1280"/>
      <c r="AJ248" s="553" t="s">
        <v>68</v>
      </c>
      <c r="AK248" s="1287" t="s">
        <v>283</v>
      </c>
      <c r="AL248" s="1280"/>
      <c r="AM248" s="1280"/>
      <c r="AN248" s="1280"/>
      <c r="AO248" s="1280"/>
      <c r="AP248" s="1280"/>
      <c r="AQ248" s="554">
        <v>139085702</v>
      </c>
      <c r="AR248" s="554">
        <v>134721000</v>
      </c>
      <c r="AS248" s="554">
        <v>4364702</v>
      </c>
      <c r="AT248" s="555">
        <v>0</v>
      </c>
      <c r="AU248" s="554">
        <v>88648489</v>
      </c>
      <c r="AV248" s="554">
        <v>46072511</v>
      </c>
      <c r="AW248" s="554">
        <v>60416533</v>
      </c>
      <c r="AX248" s="554">
        <v>28231956</v>
      </c>
      <c r="AY248" s="554">
        <v>60416533</v>
      </c>
      <c r="AZ248" s="555">
        <v>0</v>
      </c>
      <c r="BA248" s="554">
        <v>60416533</v>
      </c>
      <c r="BB248" s="555">
        <v>0</v>
      </c>
      <c r="BC248" s="555">
        <v>0</v>
      </c>
      <c r="BD248" s="544"/>
      <c r="BE248" s="556">
        <f t="shared" si="18"/>
        <v>0.63736593859230761</v>
      </c>
      <c r="BF248" s="556">
        <f t="shared" si="19"/>
        <v>0.43438349256057968</v>
      </c>
    </row>
    <row r="249" spans="1:58" x14ac:dyDescent="0.25">
      <c r="A249" s="552" t="str">
        <f t="shared" si="20"/>
        <v>C25021000402610</v>
      </c>
      <c r="B249" s="1288" t="s">
        <v>102</v>
      </c>
      <c r="C249" s="1280"/>
      <c r="D249" s="1288" t="s">
        <v>330</v>
      </c>
      <c r="E249" s="1280"/>
      <c r="F249" s="1288" t="s">
        <v>332</v>
      </c>
      <c r="G249" s="1280"/>
      <c r="H249" s="1288" t="s">
        <v>291</v>
      </c>
      <c r="I249" s="1280"/>
      <c r="J249" s="1288" t="s">
        <v>288</v>
      </c>
      <c r="K249" s="1280"/>
      <c r="L249" s="1280"/>
      <c r="M249" s="1288" t="s">
        <v>290</v>
      </c>
      <c r="N249" s="1280"/>
      <c r="O249" s="1280"/>
      <c r="P249" s="1288" t="s">
        <v>300</v>
      </c>
      <c r="Q249" s="1280"/>
      <c r="R249" s="1288"/>
      <c r="S249" s="1280"/>
      <c r="T249" s="1289" t="s">
        <v>337</v>
      </c>
      <c r="U249" s="1280"/>
      <c r="V249" s="1280"/>
      <c r="W249" s="1280"/>
      <c r="X249" s="1280"/>
      <c r="Y249" s="1280"/>
      <c r="Z249" s="1280"/>
      <c r="AA249" s="1280"/>
      <c r="AB249" s="1288" t="s">
        <v>281</v>
      </c>
      <c r="AC249" s="1280"/>
      <c r="AD249" s="1280"/>
      <c r="AE249" s="1280"/>
      <c r="AF249" s="1280"/>
      <c r="AG249" s="1288" t="s">
        <v>282</v>
      </c>
      <c r="AH249" s="1280"/>
      <c r="AI249" s="1280"/>
      <c r="AJ249" s="553" t="s">
        <v>68</v>
      </c>
      <c r="AK249" s="1287" t="s">
        <v>283</v>
      </c>
      <c r="AL249" s="1280"/>
      <c r="AM249" s="1280"/>
      <c r="AN249" s="1280"/>
      <c r="AO249" s="1280"/>
      <c r="AP249" s="1280"/>
      <c r="AQ249" s="554">
        <v>40000000</v>
      </c>
      <c r="AR249" s="554">
        <v>40000000</v>
      </c>
      <c r="AS249" s="555">
        <v>0</v>
      </c>
      <c r="AT249" s="555">
        <v>0</v>
      </c>
      <c r="AU249" s="555">
        <v>0</v>
      </c>
      <c r="AV249" s="554">
        <v>40000000</v>
      </c>
      <c r="AW249" s="555">
        <v>0</v>
      </c>
      <c r="AX249" s="555">
        <v>0</v>
      </c>
      <c r="AY249" s="555">
        <v>0</v>
      </c>
      <c r="AZ249" s="555">
        <v>0</v>
      </c>
      <c r="BA249" s="555">
        <v>0</v>
      </c>
      <c r="BB249" s="555">
        <v>0</v>
      </c>
      <c r="BC249" s="555">
        <v>0</v>
      </c>
      <c r="BD249" s="544"/>
      <c r="BE249" s="556">
        <f t="shared" si="18"/>
        <v>0</v>
      </c>
      <c r="BF249" s="556">
        <f t="shared" si="19"/>
        <v>0</v>
      </c>
    </row>
    <row r="250" spans="1:58" x14ac:dyDescent="0.25">
      <c r="A250" s="552" t="str">
        <f t="shared" si="20"/>
        <v>C250210004021110</v>
      </c>
      <c r="B250" s="1288" t="s">
        <v>102</v>
      </c>
      <c r="C250" s="1280"/>
      <c r="D250" s="1288" t="s">
        <v>330</v>
      </c>
      <c r="E250" s="1280"/>
      <c r="F250" s="1288" t="s">
        <v>332</v>
      </c>
      <c r="G250" s="1280"/>
      <c r="H250" s="1288" t="s">
        <v>291</v>
      </c>
      <c r="I250" s="1280"/>
      <c r="J250" s="1288" t="s">
        <v>288</v>
      </c>
      <c r="K250" s="1280"/>
      <c r="L250" s="1280"/>
      <c r="M250" s="1288" t="s">
        <v>290</v>
      </c>
      <c r="N250" s="1280"/>
      <c r="O250" s="1280"/>
      <c r="P250" s="1288" t="s">
        <v>83</v>
      </c>
      <c r="Q250" s="1280"/>
      <c r="R250" s="1288"/>
      <c r="S250" s="1280"/>
      <c r="T250" s="1289" t="s">
        <v>338</v>
      </c>
      <c r="U250" s="1280"/>
      <c r="V250" s="1280"/>
      <c r="W250" s="1280"/>
      <c r="X250" s="1280"/>
      <c r="Y250" s="1280"/>
      <c r="Z250" s="1280"/>
      <c r="AA250" s="1280"/>
      <c r="AB250" s="1288" t="s">
        <v>281</v>
      </c>
      <c r="AC250" s="1280"/>
      <c r="AD250" s="1280"/>
      <c r="AE250" s="1280"/>
      <c r="AF250" s="1280"/>
      <c r="AG250" s="1288" t="s">
        <v>282</v>
      </c>
      <c r="AH250" s="1280"/>
      <c r="AI250" s="1280"/>
      <c r="AJ250" s="553" t="s">
        <v>68</v>
      </c>
      <c r="AK250" s="1287" t="s">
        <v>283</v>
      </c>
      <c r="AL250" s="1280"/>
      <c r="AM250" s="1280"/>
      <c r="AN250" s="1280"/>
      <c r="AO250" s="1280"/>
      <c r="AP250" s="1280"/>
      <c r="AQ250" s="555">
        <v>0</v>
      </c>
      <c r="AR250" s="555">
        <v>0</v>
      </c>
      <c r="AS250" s="555">
        <v>0</v>
      </c>
      <c r="AT250" s="555">
        <v>0</v>
      </c>
      <c r="AU250" s="555">
        <v>0</v>
      </c>
      <c r="AV250" s="555">
        <v>0</v>
      </c>
      <c r="AW250" s="555">
        <v>0</v>
      </c>
      <c r="AX250" s="555">
        <v>0</v>
      </c>
      <c r="AY250" s="555">
        <v>0</v>
      </c>
      <c r="AZ250" s="555">
        <v>0</v>
      </c>
      <c r="BA250" s="555">
        <v>0</v>
      </c>
      <c r="BB250" s="555">
        <v>0</v>
      </c>
      <c r="BC250" s="555">
        <v>0</v>
      </c>
      <c r="BD250" s="544"/>
      <c r="BE250" s="556" t="e">
        <f t="shared" si="18"/>
        <v>#DIV/0!</v>
      </c>
      <c r="BF250" s="556" t="e">
        <f t="shared" si="19"/>
        <v>#DIV/0!</v>
      </c>
    </row>
    <row r="251" spans="1:58" s="671" customFormat="1" x14ac:dyDescent="0.25">
      <c r="A251" s="665" t="str">
        <f t="shared" si="20"/>
        <v>C25021000510</v>
      </c>
      <c r="B251" s="1308" t="s">
        <v>102</v>
      </c>
      <c r="C251" s="1305"/>
      <c r="D251" s="1308" t="s">
        <v>330</v>
      </c>
      <c r="E251" s="1305"/>
      <c r="F251" s="1308" t="s">
        <v>332</v>
      </c>
      <c r="G251" s="1305"/>
      <c r="H251" s="1308" t="s">
        <v>292</v>
      </c>
      <c r="I251" s="1305"/>
      <c r="J251" s="1308"/>
      <c r="K251" s="1305"/>
      <c r="L251" s="1305"/>
      <c r="M251" s="1308"/>
      <c r="N251" s="1305"/>
      <c r="O251" s="1305"/>
      <c r="P251" s="1308"/>
      <c r="Q251" s="1305"/>
      <c r="R251" s="1308"/>
      <c r="S251" s="1305"/>
      <c r="T251" s="1309" t="s">
        <v>341</v>
      </c>
      <c r="U251" s="1305"/>
      <c r="V251" s="1305"/>
      <c r="W251" s="1305"/>
      <c r="X251" s="1305"/>
      <c r="Y251" s="1305"/>
      <c r="Z251" s="1305"/>
      <c r="AA251" s="1305"/>
      <c r="AB251" s="1308" t="s">
        <v>281</v>
      </c>
      <c r="AC251" s="1305"/>
      <c r="AD251" s="1305"/>
      <c r="AE251" s="1305"/>
      <c r="AF251" s="1305"/>
      <c r="AG251" s="1308" t="s">
        <v>282</v>
      </c>
      <c r="AH251" s="1305"/>
      <c r="AI251" s="1305"/>
      <c r="AJ251" s="666" t="s">
        <v>68</v>
      </c>
      <c r="AK251" s="1304" t="s">
        <v>283</v>
      </c>
      <c r="AL251" s="1305"/>
      <c r="AM251" s="1305"/>
      <c r="AN251" s="1305"/>
      <c r="AO251" s="1305"/>
      <c r="AP251" s="1305"/>
      <c r="AQ251" s="667">
        <v>900000000</v>
      </c>
      <c r="AR251" s="667">
        <v>900000000</v>
      </c>
      <c r="AS251" s="668">
        <v>0</v>
      </c>
      <c r="AT251" s="668">
        <v>0</v>
      </c>
      <c r="AU251" s="667">
        <v>745605615</v>
      </c>
      <c r="AV251" s="667">
        <v>154394385</v>
      </c>
      <c r="AW251" s="667">
        <v>367072603</v>
      </c>
      <c r="AX251" s="667">
        <v>378533012</v>
      </c>
      <c r="AY251" s="667">
        <v>367072603</v>
      </c>
      <c r="AZ251" s="668">
        <v>0</v>
      </c>
      <c r="BA251" s="667">
        <v>367072603</v>
      </c>
      <c r="BB251" s="668">
        <v>0</v>
      </c>
      <c r="BC251" s="668">
        <v>0</v>
      </c>
      <c r="BD251" s="669"/>
      <c r="BE251" s="670">
        <f t="shared" si="18"/>
        <v>0.82845068333333338</v>
      </c>
      <c r="BF251" s="670">
        <f t="shared" si="19"/>
        <v>0.4078584477777778</v>
      </c>
    </row>
    <row r="252" spans="1:58" x14ac:dyDescent="0.25">
      <c r="A252" s="552" t="str">
        <f t="shared" si="20"/>
        <v>C250210005010</v>
      </c>
      <c r="B252" s="1279" t="s">
        <v>102</v>
      </c>
      <c r="C252" s="1280"/>
      <c r="D252" s="1279" t="s">
        <v>330</v>
      </c>
      <c r="E252" s="1280"/>
      <c r="F252" s="1279" t="s">
        <v>332</v>
      </c>
      <c r="G252" s="1280"/>
      <c r="H252" s="1279" t="s">
        <v>292</v>
      </c>
      <c r="I252" s="1280"/>
      <c r="J252" s="1279" t="s">
        <v>288</v>
      </c>
      <c r="K252" s="1280"/>
      <c r="L252" s="1280"/>
      <c r="M252" s="1279"/>
      <c r="N252" s="1280"/>
      <c r="O252" s="1280"/>
      <c r="P252" s="1279"/>
      <c r="Q252" s="1280"/>
      <c r="R252" s="1279"/>
      <c r="S252" s="1280"/>
      <c r="T252" s="1282" t="s">
        <v>341</v>
      </c>
      <c r="U252" s="1280"/>
      <c r="V252" s="1280"/>
      <c r="W252" s="1280"/>
      <c r="X252" s="1280"/>
      <c r="Y252" s="1280"/>
      <c r="Z252" s="1280"/>
      <c r="AA252" s="1280"/>
      <c r="AB252" s="1279" t="s">
        <v>281</v>
      </c>
      <c r="AC252" s="1280"/>
      <c r="AD252" s="1280"/>
      <c r="AE252" s="1280"/>
      <c r="AF252" s="1280"/>
      <c r="AG252" s="1279" t="s">
        <v>282</v>
      </c>
      <c r="AH252" s="1280"/>
      <c r="AI252" s="1280"/>
      <c r="AJ252" s="541" t="s">
        <v>68</v>
      </c>
      <c r="AK252" s="1281" t="s">
        <v>283</v>
      </c>
      <c r="AL252" s="1280"/>
      <c r="AM252" s="1280"/>
      <c r="AN252" s="1280"/>
      <c r="AO252" s="1280"/>
      <c r="AP252" s="1280"/>
      <c r="AQ252" s="542">
        <v>900000000</v>
      </c>
      <c r="AR252" s="542">
        <v>900000000</v>
      </c>
      <c r="AS252" s="543">
        <v>0</v>
      </c>
      <c r="AT252" s="543">
        <v>0</v>
      </c>
      <c r="AU252" s="542">
        <v>745605615</v>
      </c>
      <c r="AV252" s="542">
        <v>154394385</v>
      </c>
      <c r="AW252" s="542">
        <v>367072603</v>
      </c>
      <c r="AX252" s="542">
        <v>378533012</v>
      </c>
      <c r="AY252" s="542">
        <v>367072603</v>
      </c>
      <c r="AZ252" s="543">
        <v>0</v>
      </c>
      <c r="BA252" s="542">
        <v>367072603</v>
      </c>
      <c r="BB252" s="543">
        <v>0</v>
      </c>
      <c r="BC252" s="543">
        <v>0</v>
      </c>
      <c r="BD252" s="544"/>
      <c r="BE252" s="546">
        <f t="shared" si="18"/>
        <v>0.82845068333333338</v>
      </c>
      <c r="BF252" s="546">
        <f t="shared" si="19"/>
        <v>0.4078584477777778</v>
      </c>
    </row>
    <row r="253" spans="1:58" x14ac:dyDescent="0.25">
      <c r="A253" s="552" t="str">
        <f t="shared" si="20"/>
        <v>C2502100050210</v>
      </c>
      <c r="B253" s="1279" t="s">
        <v>102</v>
      </c>
      <c r="C253" s="1280"/>
      <c r="D253" s="1279" t="s">
        <v>330</v>
      </c>
      <c r="E253" s="1280"/>
      <c r="F253" s="1279" t="s">
        <v>332</v>
      </c>
      <c r="G253" s="1280"/>
      <c r="H253" s="1279" t="s">
        <v>292</v>
      </c>
      <c r="I253" s="1280"/>
      <c r="J253" s="1279" t="s">
        <v>288</v>
      </c>
      <c r="K253" s="1280"/>
      <c r="L253" s="1280"/>
      <c r="M253" s="1279" t="s">
        <v>290</v>
      </c>
      <c r="N253" s="1280"/>
      <c r="O253" s="1280"/>
      <c r="P253" s="1279"/>
      <c r="Q253" s="1280"/>
      <c r="R253" s="1279"/>
      <c r="S253" s="1280"/>
      <c r="T253" s="1282" t="s">
        <v>334</v>
      </c>
      <c r="U253" s="1280"/>
      <c r="V253" s="1280"/>
      <c r="W253" s="1280"/>
      <c r="X253" s="1280"/>
      <c r="Y253" s="1280"/>
      <c r="Z253" s="1280"/>
      <c r="AA253" s="1280"/>
      <c r="AB253" s="1279" t="s">
        <v>281</v>
      </c>
      <c r="AC253" s="1280"/>
      <c r="AD253" s="1280"/>
      <c r="AE253" s="1280"/>
      <c r="AF253" s="1280"/>
      <c r="AG253" s="1279" t="s">
        <v>282</v>
      </c>
      <c r="AH253" s="1280"/>
      <c r="AI253" s="1280"/>
      <c r="AJ253" s="541" t="s">
        <v>68</v>
      </c>
      <c r="AK253" s="1281" t="s">
        <v>283</v>
      </c>
      <c r="AL253" s="1280"/>
      <c r="AM253" s="1280"/>
      <c r="AN253" s="1280"/>
      <c r="AO253" s="1280"/>
      <c r="AP253" s="1280"/>
      <c r="AQ253" s="542">
        <v>900000000</v>
      </c>
      <c r="AR253" s="542">
        <v>900000000</v>
      </c>
      <c r="AS253" s="543">
        <v>0</v>
      </c>
      <c r="AT253" s="543">
        <v>0</v>
      </c>
      <c r="AU253" s="542">
        <v>745605615</v>
      </c>
      <c r="AV253" s="542">
        <v>154394385</v>
      </c>
      <c r="AW253" s="542">
        <v>367072603</v>
      </c>
      <c r="AX253" s="542">
        <v>378533012</v>
      </c>
      <c r="AY253" s="542">
        <v>367072603</v>
      </c>
      <c r="AZ253" s="543">
        <v>0</v>
      </c>
      <c r="BA253" s="542">
        <v>367072603</v>
      </c>
      <c r="BB253" s="543">
        <v>0</v>
      </c>
      <c r="BC253" s="543">
        <v>0</v>
      </c>
      <c r="BD253" s="544"/>
      <c r="BE253" s="546">
        <f t="shared" si="18"/>
        <v>0.82845068333333338</v>
      </c>
      <c r="BF253" s="546">
        <f t="shared" si="19"/>
        <v>0.4078584477777778</v>
      </c>
    </row>
    <row r="254" spans="1:58" x14ac:dyDescent="0.25">
      <c r="A254" s="552" t="str">
        <f t="shared" si="20"/>
        <v>C25021000502110</v>
      </c>
      <c r="B254" s="1288" t="s">
        <v>102</v>
      </c>
      <c r="C254" s="1280"/>
      <c r="D254" s="1288" t="s">
        <v>330</v>
      </c>
      <c r="E254" s="1280"/>
      <c r="F254" s="1288" t="s">
        <v>332</v>
      </c>
      <c r="G254" s="1280"/>
      <c r="H254" s="1288" t="s">
        <v>292</v>
      </c>
      <c r="I254" s="1280"/>
      <c r="J254" s="1288" t="s">
        <v>288</v>
      </c>
      <c r="K254" s="1280"/>
      <c r="L254" s="1280"/>
      <c r="M254" s="1288" t="s">
        <v>290</v>
      </c>
      <c r="N254" s="1280"/>
      <c r="O254" s="1280"/>
      <c r="P254" s="1288" t="s">
        <v>287</v>
      </c>
      <c r="Q254" s="1280"/>
      <c r="R254" s="1288"/>
      <c r="S254" s="1280"/>
      <c r="T254" s="1289" t="s">
        <v>340</v>
      </c>
      <c r="U254" s="1280"/>
      <c r="V254" s="1280"/>
      <c r="W254" s="1280"/>
      <c r="X254" s="1280"/>
      <c r="Y254" s="1280"/>
      <c r="Z254" s="1280"/>
      <c r="AA254" s="1280"/>
      <c r="AB254" s="1288" t="s">
        <v>281</v>
      </c>
      <c r="AC254" s="1280"/>
      <c r="AD254" s="1280"/>
      <c r="AE254" s="1280"/>
      <c r="AF254" s="1280"/>
      <c r="AG254" s="1288" t="s">
        <v>282</v>
      </c>
      <c r="AH254" s="1280"/>
      <c r="AI254" s="1280"/>
      <c r="AJ254" s="553" t="s">
        <v>68</v>
      </c>
      <c r="AK254" s="1287" t="s">
        <v>283</v>
      </c>
      <c r="AL254" s="1280"/>
      <c r="AM254" s="1280"/>
      <c r="AN254" s="1280"/>
      <c r="AO254" s="1280"/>
      <c r="AP254" s="1280"/>
      <c r="AQ254" s="554">
        <v>435700000</v>
      </c>
      <c r="AR254" s="554">
        <v>435700000</v>
      </c>
      <c r="AS254" s="555">
        <v>0</v>
      </c>
      <c r="AT254" s="555">
        <v>0</v>
      </c>
      <c r="AU254" s="554">
        <v>349013333</v>
      </c>
      <c r="AV254" s="554">
        <v>86686667</v>
      </c>
      <c r="AW254" s="554">
        <v>179413333</v>
      </c>
      <c r="AX254" s="554">
        <v>169600000</v>
      </c>
      <c r="AY254" s="554">
        <v>179413333</v>
      </c>
      <c r="AZ254" s="555">
        <v>0</v>
      </c>
      <c r="BA254" s="554">
        <v>179413333</v>
      </c>
      <c r="BB254" s="555">
        <v>0</v>
      </c>
      <c r="BC254" s="555">
        <v>0</v>
      </c>
      <c r="BD254" s="544"/>
      <c r="BE254" s="556">
        <f t="shared" si="18"/>
        <v>0.80104047050722971</v>
      </c>
      <c r="BF254" s="556">
        <f t="shared" si="19"/>
        <v>0.41178180628873079</v>
      </c>
    </row>
    <row r="255" spans="1:58" x14ac:dyDescent="0.25">
      <c r="A255" s="552" t="str">
        <f t="shared" si="20"/>
        <v>C25021000502210</v>
      </c>
      <c r="B255" s="1288" t="s">
        <v>102</v>
      </c>
      <c r="C255" s="1280"/>
      <c r="D255" s="1288" t="s">
        <v>330</v>
      </c>
      <c r="E255" s="1280"/>
      <c r="F255" s="1288" t="s">
        <v>332</v>
      </c>
      <c r="G255" s="1280"/>
      <c r="H255" s="1288" t="s">
        <v>292</v>
      </c>
      <c r="I255" s="1280"/>
      <c r="J255" s="1288" t="s">
        <v>288</v>
      </c>
      <c r="K255" s="1280"/>
      <c r="L255" s="1280"/>
      <c r="M255" s="1288" t="s">
        <v>290</v>
      </c>
      <c r="N255" s="1280"/>
      <c r="O255" s="1280"/>
      <c r="P255" s="1288" t="s">
        <v>290</v>
      </c>
      <c r="Q255" s="1280"/>
      <c r="R255" s="1288"/>
      <c r="S255" s="1280"/>
      <c r="T255" s="1289" t="s">
        <v>335</v>
      </c>
      <c r="U255" s="1280"/>
      <c r="V255" s="1280"/>
      <c r="W255" s="1280"/>
      <c r="X255" s="1280"/>
      <c r="Y255" s="1280"/>
      <c r="Z255" s="1280"/>
      <c r="AA255" s="1280"/>
      <c r="AB255" s="1288" t="s">
        <v>281</v>
      </c>
      <c r="AC255" s="1280"/>
      <c r="AD255" s="1280"/>
      <c r="AE255" s="1280"/>
      <c r="AF255" s="1280"/>
      <c r="AG255" s="1288" t="s">
        <v>282</v>
      </c>
      <c r="AH255" s="1280"/>
      <c r="AI255" s="1280"/>
      <c r="AJ255" s="553" t="s">
        <v>68</v>
      </c>
      <c r="AK255" s="1287" t="s">
        <v>283</v>
      </c>
      <c r="AL255" s="1280"/>
      <c r="AM255" s="1280"/>
      <c r="AN255" s="1280"/>
      <c r="AO255" s="1280"/>
      <c r="AP255" s="1280"/>
      <c r="AQ255" s="554">
        <v>154000000</v>
      </c>
      <c r="AR255" s="554">
        <v>154000000</v>
      </c>
      <c r="AS255" s="555">
        <v>0</v>
      </c>
      <c r="AT255" s="555">
        <v>0</v>
      </c>
      <c r="AU255" s="554">
        <v>154000000</v>
      </c>
      <c r="AV255" s="555">
        <v>0</v>
      </c>
      <c r="AW255" s="554">
        <v>24000000</v>
      </c>
      <c r="AX255" s="554">
        <v>130000000</v>
      </c>
      <c r="AY255" s="554">
        <v>24000000</v>
      </c>
      <c r="AZ255" s="555">
        <v>0</v>
      </c>
      <c r="BA255" s="554">
        <v>24000000</v>
      </c>
      <c r="BB255" s="555">
        <v>0</v>
      </c>
      <c r="BC255" s="555">
        <v>0</v>
      </c>
      <c r="BD255" s="544"/>
      <c r="BE255" s="556">
        <f t="shared" si="18"/>
        <v>1</v>
      </c>
      <c r="BF255" s="556">
        <f t="shared" si="19"/>
        <v>0.15584415584415584</v>
      </c>
    </row>
    <row r="256" spans="1:58" x14ac:dyDescent="0.25">
      <c r="A256" s="552" t="str">
        <f t="shared" si="20"/>
        <v>C25021000502310</v>
      </c>
      <c r="B256" s="1288" t="s">
        <v>102</v>
      </c>
      <c r="C256" s="1280"/>
      <c r="D256" s="1288" t="s">
        <v>330</v>
      </c>
      <c r="E256" s="1280"/>
      <c r="F256" s="1288" t="s">
        <v>332</v>
      </c>
      <c r="G256" s="1280"/>
      <c r="H256" s="1288" t="s">
        <v>292</v>
      </c>
      <c r="I256" s="1280"/>
      <c r="J256" s="1288" t="s">
        <v>288</v>
      </c>
      <c r="K256" s="1280"/>
      <c r="L256" s="1280"/>
      <c r="M256" s="1288" t="s">
        <v>290</v>
      </c>
      <c r="N256" s="1280"/>
      <c r="O256" s="1280"/>
      <c r="P256" s="1288" t="s">
        <v>297</v>
      </c>
      <c r="Q256" s="1280"/>
      <c r="R256" s="1288"/>
      <c r="S256" s="1280"/>
      <c r="T256" s="1289" t="s">
        <v>336</v>
      </c>
      <c r="U256" s="1280"/>
      <c r="V256" s="1280"/>
      <c r="W256" s="1280"/>
      <c r="X256" s="1280"/>
      <c r="Y256" s="1280"/>
      <c r="Z256" s="1280"/>
      <c r="AA256" s="1280"/>
      <c r="AB256" s="1288" t="s">
        <v>281</v>
      </c>
      <c r="AC256" s="1280"/>
      <c r="AD256" s="1280"/>
      <c r="AE256" s="1280"/>
      <c r="AF256" s="1280"/>
      <c r="AG256" s="1288" t="s">
        <v>282</v>
      </c>
      <c r="AH256" s="1280"/>
      <c r="AI256" s="1280"/>
      <c r="AJ256" s="553" t="s">
        <v>68</v>
      </c>
      <c r="AK256" s="1287" t="s">
        <v>283</v>
      </c>
      <c r="AL256" s="1280"/>
      <c r="AM256" s="1280"/>
      <c r="AN256" s="1280"/>
      <c r="AO256" s="1280"/>
      <c r="AP256" s="1280"/>
      <c r="AQ256" s="554">
        <v>65000000</v>
      </c>
      <c r="AR256" s="554">
        <v>65000000</v>
      </c>
      <c r="AS256" s="555">
        <v>0</v>
      </c>
      <c r="AT256" s="555">
        <v>0</v>
      </c>
      <c r="AU256" s="554">
        <v>55000000</v>
      </c>
      <c r="AV256" s="554">
        <v>10000000</v>
      </c>
      <c r="AW256" s="554">
        <v>31401535</v>
      </c>
      <c r="AX256" s="554">
        <v>23598465</v>
      </c>
      <c r="AY256" s="554">
        <v>31401535</v>
      </c>
      <c r="AZ256" s="555">
        <v>0</v>
      </c>
      <c r="BA256" s="554">
        <v>31401535</v>
      </c>
      <c r="BB256" s="555">
        <v>0</v>
      </c>
      <c r="BC256" s="555">
        <v>0</v>
      </c>
      <c r="BD256" s="544"/>
      <c r="BE256" s="556">
        <f t="shared" si="18"/>
        <v>0.84615384615384615</v>
      </c>
      <c r="BF256" s="556">
        <f t="shared" si="19"/>
        <v>0.48310053846153844</v>
      </c>
    </row>
    <row r="257" spans="1:58" x14ac:dyDescent="0.25">
      <c r="A257" s="552" t="str">
        <f t="shared" si="20"/>
        <v>C25021000502410</v>
      </c>
      <c r="B257" s="1288" t="s">
        <v>102</v>
      </c>
      <c r="C257" s="1280"/>
      <c r="D257" s="1288" t="s">
        <v>330</v>
      </c>
      <c r="E257" s="1280"/>
      <c r="F257" s="1288" t="s">
        <v>332</v>
      </c>
      <c r="G257" s="1280"/>
      <c r="H257" s="1288" t="s">
        <v>292</v>
      </c>
      <c r="I257" s="1280"/>
      <c r="J257" s="1288" t="s">
        <v>288</v>
      </c>
      <c r="K257" s="1280"/>
      <c r="L257" s="1280"/>
      <c r="M257" s="1288" t="s">
        <v>290</v>
      </c>
      <c r="N257" s="1280"/>
      <c r="O257" s="1280"/>
      <c r="P257" s="1288" t="s">
        <v>291</v>
      </c>
      <c r="Q257" s="1280"/>
      <c r="R257" s="1288"/>
      <c r="S257" s="1280"/>
      <c r="T257" s="1289" t="s">
        <v>87</v>
      </c>
      <c r="U257" s="1280"/>
      <c r="V257" s="1280"/>
      <c r="W257" s="1280"/>
      <c r="X257" s="1280"/>
      <c r="Y257" s="1280"/>
      <c r="Z257" s="1280"/>
      <c r="AA257" s="1280"/>
      <c r="AB257" s="1288" t="s">
        <v>281</v>
      </c>
      <c r="AC257" s="1280"/>
      <c r="AD257" s="1280"/>
      <c r="AE257" s="1280"/>
      <c r="AF257" s="1280"/>
      <c r="AG257" s="1288" t="s">
        <v>282</v>
      </c>
      <c r="AH257" s="1280"/>
      <c r="AI257" s="1280"/>
      <c r="AJ257" s="553" t="s">
        <v>68</v>
      </c>
      <c r="AK257" s="1287" t="s">
        <v>283</v>
      </c>
      <c r="AL257" s="1280"/>
      <c r="AM257" s="1280"/>
      <c r="AN257" s="1280"/>
      <c r="AO257" s="1280"/>
      <c r="AP257" s="1280"/>
      <c r="AQ257" s="554">
        <v>245300000</v>
      </c>
      <c r="AR257" s="554">
        <v>245300000</v>
      </c>
      <c r="AS257" s="555">
        <v>0</v>
      </c>
      <c r="AT257" s="555">
        <v>0</v>
      </c>
      <c r="AU257" s="554">
        <v>187592282</v>
      </c>
      <c r="AV257" s="554">
        <v>57707718</v>
      </c>
      <c r="AW257" s="554">
        <v>132257735</v>
      </c>
      <c r="AX257" s="554">
        <v>55334547</v>
      </c>
      <c r="AY257" s="554">
        <v>132257735</v>
      </c>
      <c r="AZ257" s="555">
        <v>0</v>
      </c>
      <c r="BA257" s="554">
        <v>132257735</v>
      </c>
      <c r="BB257" s="555">
        <v>0</v>
      </c>
      <c r="BC257" s="555">
        <v>0</v>
      </c>
      <c r="BD257" s="544"/>
      <c r="BE257" s="556">
        <f t="shared" si="18"/>
        <v>0.76474635955972281</v>
      </c>
      <c r="BF257" s="556">
        <f t="shared" si="19"/>
        <v>0.53916728495719524</v>
      </c>
    </row>
    <row r="258" spans="1:58" x14ac:dyDescent="0.25">
      <c r="A258" s="552" t="str">
        <f t="shared" si="20"/>
        <v>C25021000502610</v>
      </c>
      <c r="B258" s="1288" t="s">
        <v>102</v>
      </c>
      <c r="C258" s="1280"/>
      <c r="D258" s="1288" t="s">
        <v>330</v>
      </c>
      <c r="E258" s="1280"/>
      <c r="F258" s="1288" t="s">
        <v>332</v>
      </c>
      <c r="G258" s="1280"/>
      <c r="H258" s="1288" t="s">
        <v>292</v>
      </c>
      <c r="I258" s="1280"/>
      <c r="J258" s="1288" t="s">
        <v>288</v>
      </c>
      <c r="K258" s="1280"/>
      <c r="L258" s="1280"/>
      <c r="M258" s="1288" t="s">
        <v>290</v>
      </c>
      <c r="N258" s="1280"/>
      <c r="O258" s="1280"/>
      <c r="P258" s="1288" t="s">
        <v>300</v>
      </c>
      <c r="Q258" s="1280"/>
      <c r="R258" s="1288"/>
      <c r="S258" s="1280"/>
      <c r="T258" s="1289" t="s">
        <v>337</v>
      </c>
      <c r="U258" s="1280"/>
      <c r="V258" s="1280"/>
      <c r="W258" s="1280"/>
      <c r="X258" s="1280"/>
      <c r="Y258" s="1280"/>
      <c r="Z258" s="1280"/>
      <c r="AA258" s="1280"/>
      <c r="AB258" s="1288" t="s">
        <v>281</v>
      </c>
      <c r="AC258" s="1280"/>
      <c r="AD258" s="1280"/>
      <c r="AE258" s="1280"/>
      <c r="AF258" s="1280"/>
      <c r="AG258" s="1288" t="s">
        <v>282</v>
      </c>
      <c r="AH258" s="1280"/>
      <c r="AI258" s="1280"/>
      <c r="AJ258" s="553" t="s">
        <v>68</v>
      </c>
      <c r="AK258" s="1287" t="s">
        <v>283</v>
      </c>
      <c r="AL258" s="1280"/>
      <c r="AM258" s="1280"/>
      <c r="AN258" s="1280"/>
      <c r="AO258" s="1280"/>
      <c r="AP258" s="1280"/>
      <c r="AQ258" s="555">
        <v>0</v>
      </c>
      <c r="AR258" s="555">
        <v>0</v>
      </c>
      <c r="AS258" s="555">
        <v>0</v>
      </c>
      <c r="AT258" s="555">
        <v>0</v>
      </c>
      <c r="AU258" s="555">
        <v>0</v>
      </c>
      <c r="AV258" s="555">
        <v>0</v>
      </c>
      <c r="AW258" s="555">
        <v>0</v>
      </c>
      <c r="AX258" s="555">
        <v>0</v>
      </c>
      <c r="AY258" s="555">
        <v>0</v>
      </c>
      <c r="AZ258" s="555">
        <v>0</v>
      </c>
      <c r="BA258" s="555">
        <v>0</v>
      </c>
      <c r="BB258" s="555">
        <v>0</v>
      </c>
      <c r="BC258" s="555">
        <v>0</v>
      </c>
      <c r="BD258" s="544"/>
      <c r="BE258" s="556" t="e">
        <f t="shared" si="18"/>
        <v>#DIV/0!</v>
      </c>
      <c r="BF258" s="556" t="e">
        <f t="shared" si="19"/>
        <v>#DIV/0!</v>
      </c>
    </row>
    <row r="259" spans="1:58" x14ac:dyDescent="0.25">
      <c r="A259" s="552" t="str">
        <f t="shared" si="20"/>
        <v>C250210005021110</v>
      </c>
      <c r="B259" s="1288" t="s">
        <v>102</v>
      </c>
      <c r="C259" s="1280"/>
      <c r="D259" s="1288" t="s">
        <v>330</v>
      </c>
      <c r="E259" s="1280"/>
      <c r="F259" s="1288" t="s">
        <v>332</v>
      </c>
      <c r="G259" s="1280"/>
      <c r="H259" s="1288" t="s">
        <v>292</v>
      </c>
      <c r="I259" s="1280"/>
      <c r="J259" s="1288" t="s">
        <v>288</v>
      </c>
      <c r="K259" s="1280"/>
      <c r="L259" s="1280"/>
      <c r="M259" s="1288" t="s">
        <v>290</v>
      </c>
      <c r="N259" s="1280"/>
      <c r="O259" s="1280"/>
      <c r="P259" s="1288" t="s">
        <v>83</v>
      </c>
      <c r="Q259" s="1280"/>
      <c r="R259" s="1288"/>
      <c r="S259" s="1280"/>
      <c r="T259" s="1289" t="s">
        <v>338</v>
      </c>
      <c r="U259" s="1280"/>
      <c r="V259" s="1280"/>
      <c r="W259" s="1280"/>
      <c r="X259" s="1280"/>
      <c r="Y259" s="1280"/>
      <c r="Z259" s="1280"/>
      <c r="AA259" s="1280"/>
      <c r="AB259" s="1288" t="s">
        <v>281</v>
      </c>
      <c r="AC259" s="1280"/>
      <c r="AD259" s="1280"/>
      <c r="AE259" s="1280"/>
      <c r="AF259" s="1280"/>
      <c r="AG259" s="1288" t="s">
        <v>282</v>
      </c>
      <c r="AH259" s="1280"/>
      <c r="AI259" s="1280"/>
      <c r="AJ259" s="553" t="s">
        <v>68</v>
      </c>
      <c r="AK259" s="1287" t="s">
        <v>283</v>
      </c>
      <c r="AL259" s="1280"/>
      <c r="AM259" s="1280"/>
      <c r="AN259" s="1280"/>
      <c r="AO259" s="1280"/>
      <c r="AP259" s="1280"/>
      <c r="AQ259" s="555">
        <v>0</v>
      </c>
      <c r="AR259" s="555">
        <v>0</v>
      </c>
      <c r="AS259" s="555">
        <v>0</v>
      </c>
      <c r="AT259" s="555">
        <v>0</v>
      </c>
      <c r="AU259" s="555">
        <v>0</v>
      </c>
      <c r="AV259" s="555">
        <v>0</v>
      </c>
      <c r="AW259" s="555">
        <v>0</v>
      </c>
      <c r="AX259" s="555">
        <v>0</v>
      </c>
      <c r="AY259" s="555">
        <v>0</v>
      </c>
      <c r="AZ259" s="555">
        <v>0</v>
      </c>
      <c r="BA259" s="555">
        <v>0</v>
      </c>
      <c r="BB259" s="555">
        <v>0</v>
      </c>
      <c r="BC259" s="555">
        <v>0</v>
      </c>
      <c r="BD259" s="544"/>
      <c r="BE259" s="556" t="e">
        <f t="shared" si="18"/>
        <v>#DIV/0!</v>
      </c>
      <c r="BF259" s="556" t="e">
        <f t="shared" si="19"/>
        <v>#DIV/0!</v>
      </c>
    </row>
    <row r="260" spans="1:58" s="671" customFormat="1" x14ac:dyDescent="0.25">
      <c r="A260" s="665" t="str">
        <f t="shared" si="20"/>
        <v>C25021000610</v>
      </c>
      <c r="B260" s="1308" t="s">
        <v>102</v>
      </c>
      <c r="C260" s="1305"/>
      <c r="D260" s="1308" t="s">
        <v>330</v>
      </c>
      <c r="E260" s="1305"/>
      <c r="F260" s="1308" t="s">
        <v>332</v>
      </c>
      <c r="G260" s="1305"/>
      <c r="H260" s="1308" t="s">
        <v>300</v>
      </c>
      <c r="I260" s="1305"/>
      <c r="J260" s="1308"/>
      <c r="K260" s="1305"/>
      <c r="L260" s="1305"/>
      <c r="M260" s="1308"/>
      <c r="N260" s="1305"/>
      <c r="O260" s="1305"/>
      <c r="P260" s="1308"/>
      <c r="Q260" s="1305"/>
      <c r="R260" s="1308"/>
      <c r="S260" s="1305"/>
      <c r="T260" s="1309" t="s">
        <v>342</v>
      </c>
      <c r="U260" s="1305"/>
      <c r="V260" s="1305"/>
      <c r="W260" s="1305"/>
      <c r="X260" s="1305"/>
      <c r="Y260" s="1305"/>
      <c r="Z260" s="1305"/>
      <c r="AA260" s="1305"/>
      <c r="AB260" s="1308" t="s">
        <v>281</v>
      </c>
      <c r="AC260" s="1305"/>
      <c r="AD260" s="1305"/>
      <c r="AE260" s="1305"/>
      <c r="AF260" s="1305"/>
      <c r="AG260" s="1308" t="s">
        <v>282</v>
      </c>
      <c r="AH260" s="1305"/>
      <c r="AI260" s="1305"/>
      <c r="AJ260" s="666" t="s">
        <v>68</v>
      </c>
      <c r="AK260" s="1304" t="s">
        <v>283</v>
      </c>
      <c r="AL260" s="1305"/>
      <c r="AM260" s="1305"/>
      <c r="AN260" s="1305"/>
      <c r="AO260" s="1305"/>
      <c r="AP260" s="1305"/>
      <c r="AQ260" s="667">
        <v>4000000000</v>
      </c>
      <c r="AR260" s="667">
        <v>3200000000</v>
      </c>
      <c r="AS260" s="667">
        <v>400000000</v>
      </c>
      <c r="AT260" s="667">
        <v>400000000</v>
      </c>
      <c r="AU260" s="667">
        <v>2750216307</v>
      </c>
      <c r="AV260" s="667">
        <v>449783693</v>
      </c>
      <c r="AW260" s="667">
        <v>1566548245</v>
      </c>
      <c r="AX260" s="667">
        <v>1183668062</v>
      </c>
      <c r="AY260" s="667">
        <v>1565083879</v>
      </c>
      <c r="AZ260" s="667">
        <v>1464366</v>
      </c>
      <c r="BA260" s="667">
        <v>1565083879</v>
      </c>
      <c r="BB260" s="668">
        <v>0</v>
      </c>
      <c r="BC260" s="667">
        <v>1535129</v>
      </c>
      <c r="BD260" s="669"/>
      <c r="BE260" s="670">
        <f t="shared" si="18"/>
        <v>0.68755407675000002</v>
      </c>
      <c r="BF260" s="670">
        <f t="shared" si="19"/>
        <v>0.39163706124999997</v>
      </c>
    </row>
    <row r="261" spans="1:58" x14ac:dyDescent="0.25">
      <c r="A261" s="552" t="str">
        <f t="shared" si="20"/>
        <v>C250210006010</v>
      </c>
      <c r="B261" s="1279" t="s">
        <v>102</v>
      </c>
      <c r="C261" s="1280"/>
      <c r="D261" s="1279" t="s">
        <v>330</v>
      </c>
      <c r="E261" s="1280"/>
      <c r="F261" s="1279" t="s">
        <v>332</v>
      </c>
      <c r="G261" s="1280"/>
      <c r="H261" s="1279" t="s">
        <v>300</v>
      </c>
      <c r="I261" s="1280"/>
      <c r="J261" s="1279" t="s">
        <v>288</v>
      </c>
      <c r="K261" s="1280"/>
      <c r="L261" s="1280"/>
      <c r="M261" s="1279"/>
      <c r="N261" s="1280"/>
      <c r="O261" s="1280"/>
      <c r="P261" s="1279"/>
      <c r="Q261" s="1280"/>
      <c r="R261" s="1279"/>
      <c r="S261" s="1280"/>
      <c r="T261" s="1282" t="s">
        <v>342</v>
      </c>
      <c r="U261" s="1280"/>
      <c r="V261" s="1280"/>
      <c r="W261" s="1280"/>
      <c r="X261" s="1280"/>
      <c r="Y261" s="1280"/>
      <c r="Z261" s="1280"/>
      <c r="AA261" s="1280"/>
      <c r="AB261" s="1279" t="s">
        <v>281</v>
      </c>
      <c r="AC261" s="1280"/>
      <c r="AD261" s="1280"/>
      <c r="AE261" s="1280"/>
      <c r="AF261" s="1280"/>
      <c r="AG261" s="1279" t="s">
        <v>282</v>
      </c>
      <c r="AH261" s="1280"/>
      <c r="AI261" s="1280"/>
      <c r="AJ261" s="541" t="s">
        <v>68</v>
      </c>
      <c r="AK261" s="1281" t="s">
        <v>283</v>
      </c>
      <c r="AL261" s="1280"/>
      <c r="AM261" s="1280"/>
      <c r="AN261" s="1280"/>
      <c r="AO261" s="1280"/>
      <c r="AP261" s="1280"/>
      <c r="AQ261" s="542">
        <v>3600000000</v>
      </c>
      <c r="AR261" s="542">
        <v>3200000000</v>
      </c>
      <c r="AS261" s="542">
        <v>400000000</v>
      </c>
      <c r="AT261" s="543">
        <v>0</v>
      </c>
      <c r="AU261" s="542">
        <v>2750216307</v>
      </c>
      <c r="AV261" s="542">
        <v>449783693</v>
      </c>
      <c r="AW261" s="542">
        <v>1566548245</v>
      </c>
      <c r="AX261" s="542">
        <v>1183668062</v>
      </c>
      <c r="AY261" s="542">
        <v>1565083879</v>
      </c>
      <c r="AZ261" s="542">
        <v>1464366</v>
      </c>
      <c r="BA261" s="542">
        <v>1565083879</v>
      </c>
      <c r="BB261" s="543">
        <v>0</v>
      </c>
      <c r="BC261" s="542">
        <v>1535129</v>
      </c>
      <c r="BD261" s="544"/>
      <c r="BE261" s="546">
        <f t="shared" si="18"/>
        <v>0.76394897416666663</v>
      </c>
      <c r="BF261" s="546">
        <f t="shared" si="19"/>
        <v>0.4351522902777778</v>
      </c>
    </row>
    <row r="262" spans="1:58" x14ac:dyDescent="0.25">
      <c r="A262" s="552" t="str">
        <f t="shared" si="20"/>
        <v>C2502100060110</v>
      </c>
      <c r="B262" s="1279" t="s">
        <v>102</v>
      </c>
      <c r="C262" s="1280"/>
      <c r="D262" s="1279" t="s">
        <v>330</v>
      </c>
      <c r="E262" s="1280"/>
      <c r="F262" s="1279" t="s">
        <v>332</v>
      </c>
      <c r="G262" s="1280"/>
      <c r="H262" s="1279" t="s">
        <v>300</v>
      </c>
      <c r="I262" s="1280"/>
      <c r="J262" s="1279" t="s">
        <v>288</v>
      </c>
      <c r="K262" s="1280"/>
      <c r="L262" s="1280"/>
      <c r="M262" s="1279" t="s">
        <v>287</v>
      </c>
      <c r="N262" s="1280"/>
      <c r="O262" s="1280"/>
      <c r="P262" s="1279"/>
      <c r="Q262" s="1280"/>
      <c r="R262" s="1279"/>
      <c r="S262" s="1280"/>
      <c r="T262" s="1282" t="s">
        <v>339</v>
      </c>
      <c r="U262" s="1280"/>
      <c r="V262" s="1280"/>
      <c r="W262" s="1280"/>
      <c r="X262" s="1280"/>
      <c r="Y262" s="1280"/>
      <c r="Z262" s="1280"/>
      <c r="AA262" s="1280"/>
      <c r="AB262" s="1279" t="s">
        <v>281</v>
      </c>
      <c r="AC262" s="1280"/>
      <c r="AD262" s="1280"/>
      <c r="AE262" s="1280"/>
      <c r="AF262" s="1280"/>
      <c r="AG262" s="1279" t="s">
        <v>282</v>
      </c>
      <c r="AH262" s="1280"/>
      <c r="AI262" s="1280"/>
      <c r="AJ262" s="541" t="s">
        <v>68</v>
      </c>
      <c r="AK262" s="1281" t="s">
        <v>283</v>
      </c>
      <c r="AL262" s="1280"/>
      <c r="AM262" s="1280"/>
      <c r="AN262" s="1280"/>
      <c r="AO262" s="1280"/>
      <c r="AP262" s="1280"/>
      <c r="AQ262" s="542">
        <v>3600000000</v>
      </c>
      <c r="AR262" s="542">
        <v>3200000000</v>
      </c>
      <c r="AS262" s="542">
        <v>400000000</v>
      </c>
      <c r="AT262" s="543">
        <v>0</v>
      </c>
      <c r="AU262" s="542">
        <v>2750216307</v>
      </c>
      <c r="AV262" s="542">
        <v>449783693</v>
      </c>
      <c r="AW262" s="542">
        <v>1566548245</v>
      </c>
      <c r="AX262" s="542">
        <v>1183668062</v>
      </c>
      <c r="AY262" s="542">
        <v>1565083879</v>
      </c>
      <c r="AZ262" s="542">
        <v>1464366</v>
      </c>
      <c r="BA262" s="542">
        <v>1565083879</v>
      </c>
      <c r="BB262" s="543">
        <v>0</v>
      </c>
      <c r="BC262" s="542">
        <v>1535129</v>
      </c>
      <c r="BD262" s="544"/>
      <c r="BE262" s="546">
        <f t="shared" si="18"/>
        <v>0.76394897416666663</v>
      </c>
      <c r="BF262" s="546">
        <f t="shared" si="19"/>
        <v>0.4351522902777778</v>
      </c>
    </row>
    <row r="263" spans="1:58" x14ac:dyDescent="0.25">
      <c r="A263" s="552" t="str">
        <f t="shared" si="20"/>
        <v>C25021000601110</v>
      </c>
      <c r="B263" s="1288" t="s">
        <v>102</v>
      </c>
      <c r="C263" s="1280"/>
      <c r="D263" s="1288" t="s">
        <v>330</v>
      </c>
      <c r="E263" s="1280"/>
      <c r="F263" s="1288" t="s">
        <v>332</v>
      </c>
      <c r="G263" s="1280"/>
      <c r="H263" s="1288" t="s">
        <v>300</v>
      </c>
      <c r="I263" s="1280"/>
      <c r="J263" s="1288" t="s">
        <v>288</v>
      </c>
      <c r="K263" s="1280"/>
      <c r="L263" s="1280"/>
      <c r="M263" s="1288" t="s">
        <v>287</v>
      </c>
      <c r="N263" s="1280"/>
      <c r="O263" s="1280"/>
      <c r="P263" s="1288" t="s">
        <v>287</v>
      </c>
      <c r="Q263" s="1280"/>
      <c r="R263" s="1288"/>
      <c r="S263" s="1280"/>
      <c r="T263" s="1289" t="s">
        <v>340</v>
      </c>
      <c r="U263" s="1280"/>
      <c r="V263" s="1280"/>
      <c r="W263" s="1280"/>
      <c r="X263" s="1280"/>
      <c r="Y263" s="1280"/>
      <c r="Z263" s="1280"/>
      <c r="AA263" s="1280"/>
      <c r="AB263" s="1288" t="s">
        <v>281</v>
      </c>
      <c r="AC263" s="1280"/>
      <c r="AD263" s="1280"/>
      <c r="AE263" s="1280"/>
      <c r="AF263" s="1280"/>
      <c r="AG263" s="1288" t="s">
        <v>282</v>
      </c>
      <c r="AH263" s="1280"/>
      <c r="AI263" s="1280"/>
      <c r="AJ263" s="553" t="s">
        <v>68</v>
      </c>
      <c r="AK263" s="1287" t="s">
        <v>283</v>
      </c>
      <c r="AL263" s="1280"/>
      <c r="AM263" s="1280"/>
      <c r="AN263" s="1280"/>
      <c r="AO263" s="1280"/>
      <c r="AP263" s="1280"/>
      <c r="AQ263" s="554">
        <v>868452358</v>
      </c>
      <c r="AR263" s="554">
        <v>868452358</v>
      </c>
      <c r="AS263" s="555">
        <v>0</v>
      </c>
      <c r="AT263" s="555">
        <v>0</v>
      </c>
      <c r="AU263" s="554">
        <v>785890233</v>
      </c>
      <c r="AV263" s="554">
        <v>82562125</v>
      </c>
      <c r="AW263" s="554">
        <v>399725000</v>
      </c>
      <c r="AX263" s="554">
        <v>386165233</v>
      </c>
      <c r="AY263" s="554">
        <v>399725000</v>
      </c>
      <c r="AZ263" s="555">
        <v>0</v>
      </c>
      <c r="BA263" s="554">
        <v>399725000</v>
      </c>
      <c r="BB263" s="555">
        <v>0</v>
      </c>
      <c r="BC263" s="555">
        <v>0</v>
      </c>
      <c r="BD263" s="544"/>
      <c r="BE263" s="556">
        <f t="shared" si="18"/>
        <v>0.90493188919408751</v>
      </c>
      <c r="BF263" s="556">
        <f t="shared" si="19"/>
        <v>0.46027280174648338</v>
      </c>
    </row>
    <row r="264" spans="1:58" x14ac:dyDescent="0.25">
      <c r="A264" s="552" t="str">
        <f t="shared" si="20"/>
        <v>C25021000601210</v>
      </c>
      <c r="B264" s="1288" t="s">
        <v>102</v>
      </c>
      <c r="C264" s="1280"/>
      <c r="D264" s="1288" t="s">
        <v>330</v>
      </c>
      <c r="E264" s="1280"/>
      <c r="F264" s="1288" t="s">
        <v>332</v>
      </c>
      <c r="G264" s="1280"/>
      <c r="H264" s="1288" t="s">
        <v>300</v>
      </c>
      <c r="I264" s="1280"/>
      <c r="J264" s="1288" t="s">
        <v>288</v>
      </c>
      <c r="K264" s="1280"/>
      <c r="L264" s="1280"/>
      <c r="M264" s="1288" t="s">
        <v>287</v>
      </c>
      <c r="N264" s="1280"/>
      <c r="O264" s="1280"/>
      <c r="P264" s="1288" t="s">
        <v>290</v>
      </c>
      <c r="Q264" s="1280"/>
      <c r="R264" s="1288"/>
      <c r="S264" s="1280"/>
      <c r="T264" s="1289" t="s">
        <v>335</v>
      </c>
      <c r="U264" s="1280"/>
      <c r="V264" s="1280"/>
      <c r="W264" s="1280"/>
      <c r="X264" s="1280"/>
      <c r="Y264" s="1280"/>
      <c r="Z264" s="1280"/>
      <c r="AA264" s="1280"/>
      <c r="AB264" s="1288" t="s">
        <v>281</v>
      </c>
      <c r="AC264" s="1280"/>
      <c r="AD264" s="1280"/>
      <c r="AE264" s="1280"/>
      <c r="AF264" s="1280"/>
      <c r="AG264" s="1288" t="s">
        <v>282</v>
      </c>
      <c r="AH264" s="1280"/>
      <c r="AI264" s="1280"/>
      <c r="AJ264" s="553" t="s">
        <v>68</v>
      </c>
      <c r="AK264" s="1287" t="s">
        <v>283</v>
      </c>
      <c r="AL264" s="1280"/>
      <c r="AM264" s="1280"/>
      <c r="AN264" s="1280"/>
      <c r="AO264" s="1280"/>
      <c r="AP264" s="1280"/>
      <c r="AQ264" s="554">
        <v>480000000</v>
      </c>
      <c r="AR264" s="554">
        <v>370000000</v>
      </c>
      <c r="AS264" s="554">
        <v>110000000</v>
      </c>
      <c r="AT264" s="555">
        <v>0</v>
      </c>
      <c r="AU264" s="554">
        <v>370000000</v>
      </c>
      <c r="AV264" s="555">
        <v>0</v>
      </c>
      <c r="AW264" s="554">
        <v>74000000</v>
      </c>
      <c r="AX264" s="554">
        <v>296000000</v>
      </c>
      <c r="AY264" s="554">
        <v>74000000</v>
      </c>
      <c r="AZ264" s="555">
        <v>0</v>
      </c>
      <c r="BA264" s="554">
        <v>74000000</v>
      </c>
      <c r="BB264" s="555">
        <v>0</v>
      </c>
      <c r="BC264" s="555">
        <v>0</v>
      </c>
      <c r="BD264" s="544"/>
      <c r="BE264" s="556">
        <f t="shared" si="18"/>
        <v>0.77083333333333337</v>
      </c>
      <c r="BF264" s="556">
        <f t="shared" si="19"/>
        <v>0.15416666666666667</v>
      </c>
    </row>
    <row r="265" spans="1:58" x14ac:dyDescent="0.25">
      <c r="A265" s="552" t="str">
        <f t="shared" si="20"/>
        <v>C25021000601310</v>
      </c>
      <c r="B265" s="1288" t="s">
        <v>102</v>
      </c>
      <c r="C265" s="1280"/>
      <c r="D265" s="1288" t="s">
        <v>330</v>
      </c>
      <c r="E265" s="1280"/>
      <c r="F265" s="1288" t="s">
        <v>332</v>
      </c>
      <c r="G265" s="1280"/>
      <c r="H265" s="1288" t="s">
        <v>300</v>
      </c>
      <c r="I265" s="1280"/>
      <c r="J265" s="1288" t="s">
        <v>288</v>
      </c>
      <c r="K265" s="1280"/>
      <c r="L265" s="1280"/>
      <c r="M265" s="1288" t="s">
        <v>287</v>
      </c>
      <c r="N265" s="1280"/>
      <c r="O265" s="1280"/>
      <c r="P265" s="1288" t="s">
        <v>297</v>
      </c>
      <c r="Q265" s="1280"/>
      <c r="R265" s="1288"/>
      <c r="S265" s="1280"/>
      <c r="T265" s="1289" t="s">
        <v>336</v>
      </c>
      <c r="U265" s="1280"/>
      <c r="V265" s="1280"/>
      <c r="W265" s="1280"/>
      <c r="X265" s="1280"/>
      <c r="Y265" s="1280"/>
      <c r="Z265" s="1280"/>
      <c r="AA265" s="1280"/>
      <c r="AB265" s="1288" t="s">
        <v>281</v>
      </c>
      <c r="AC265" s="1280"/>
      <c r="AD265" s="1280"/>
      <c r="AE265" s="1280"/>
      <c r="AF265" s="1280"/>
      <c r="AG265" s="1288" t="s">
        <v>282</v>
      </c>
      <c r="AH265" s="1280"/>
      <c r="AI265" s="1280"/>
      <c r="AJ265" s="553" t="s">
        <v>68</v>
      </c>
      <c r="AK265" s="1287" t="s">
        <v>283</v>
      </c>
      <c r="AL265" s="1280"/>
      <c r="AM265" s="1280"/>
      <c r="AN265" s="1280"/>
      <c r="AO265" s="1280"/>
      <c r="AP265" s="1280"/>
      <c r="AQ265" s="554">
        <v>390000000</v>
      </c>
      <c r="AR265" s="554">
        <v>390000000</v>
      </c>
      <c r="AS265" s="555">
        <v>0</v>
      </c>
      <c r="AT265" s="555">
        <v>0</v>
      </c>
      <c r="AU265" s="554">
        <v>390000000</v>
      </c>
      <c r="AV265" s="555">
        <v>0</v>
      </c>
      <c r="AW265" s="554">
        <v>67922343</v>
      </c>
      <c r="AX265" s="554">
        <v>322077657</v>
      </c>
      <c r="AY265" s="554">
        <v>67922343</v>
      </c>
      <c r="AZ265" s="555">
        <v>0</v>
      </c>
      <c r="BA265" s="554">
        <v>67922343</v>
      </c>
      <c r="BB265" s="555">
        <v>0</v>
      </c>
      <c r="BC265" s="555">
        <v>0</v>
      </c>
      <c r="BD265" s="544"/>
      <c r="BE265" s="556">
        <f t="shared" si="18"/>
        <v>1</v>
      </c>
      <c r="BF265" s="556">
        <f t="shared" si="19"/>
        <v>0.17415985384615384</v>
      </c>
    </row>
    <row r="266" spans="1:58" x14ac:dyDescent="0.25">
      <c r="A266" s="552" t="str">
        <f t="shared" si="20"/>
        <v>C25021000601410</v>
      </c>
      <c r="B266" s="1288" t="s">
        <v>102</v>
      </c>
      <c r="C266" s="1280"/>
      <c r="D266" s="1288" t="s">
        <v>330</v>
      </c>
      <c r="E266" s="1280"/>
      <c r="F266" s="1288" t="s">
        <v>332</v>
      </c>
      <c r="G266" s="1280"/>
      <c r="H266" s="1288" t="s">
        <v>300</v>
      </c>
      <c r="I266" s="1280"/>
      <c r="J266" s="1288" t="s">
        <v>288</v>
      </c>
      <c r="K266" s="1280"/>
      <c r="L266" s="1280"/>
      <c r="M266" s="1288" t="s">
        <v>287</v>
      </c>
      <c r="N266" s="1280"/>
      <c r="O266" s="1280"/>
      <c r="P266" s="1288" t="s">
        <v>291</v>
      </c>
      <c r="Q266" s="1280"/>
      <c r="R266" s="1288"/>
      <c r="S266" s="1280"/>
      <c r="T266" s="1289" t="s">
        <v>87</v>
      </c>
      <c r="U266" s="1280"/>
      <c r="V266" s="1280"/>
      <c r="W266" s="1280"/>
      <c r="X266" s="1280"/>
      <c r="Y266" s="1280"/>
      <c r="Z266" s="1280"/>
      <c r="AA266" s="1280"/>
      <c r="AB266" s="1288" t="s">
        <v>281</v>
      </c>
      <c r="AC266" s="1280"/>
      <c r="AD266" s="1280"/>
      <c r="AE266" s="1280"/>
      <c r="AF266" s="1280"/>
      <c r="AG266" s="1288" t="s">
        <v>282</v>
      </c>
      <c r="AH266" s="1280"/>
      <c r="AI266" s="1280"/>
      <c r="AJ266" s="553" t="s">
        <v>68</v>
      </c>
      <c r="AK266" s="1287" t="s">
        <v>283</v>
      </c>
      <c r="AL266" s="1280"/>
      <c r="AM266" s="1280"/>
      <c r="AN266" s="1280"/>
      <c r="AO266" s="1280"/>
      <c r="AP266" s="1280"/>
      <c r="AQ266" s="554">
        <v>1571547642</v>
      </c>
      <c r="AR266" s="554">
        <v>1571547642</v>
      </c>
      <c r="AS266" s="555">
        <v>0</v>
      </c>
      <c r="AT266" s="555">
        <v>0</v>
      </c>
      <c r="AU266" s="554">
        <v>1204326074</v>
      </c>
      <c r="AV266" s="554">
        <v>367221568</v>
      </c>
      <c r="AW266" s="554">
        <v>1024900902</v>
      </c>
      <c r="AX266" s="554">
        <v>179425172</v>
      </c>
      <c r="AY266" s="554">
        <v>1023436536</v>
      </c>
      <c r="AZ266" s="554">
        <v>1464366</v>
      </c>
      <c r="BA266" s="554">
        <v>1023436536</v>
      </c>
      <c r="BB266" s="555">
        <v>0</v>
      </c>
      <c r="BC266" s="554">
        <v>1535129</v>
      </c>
      <c r="BD266" s="544"/>
      <c r="BE266" s="556">
        <f t="shared" si="18"/>
        <v>0.76633125322712936</v>
      </c>
      <c r="BF266" s="556">
        <f t="shared" si="19"/>
        <v>0.6521602493041061</v>
      </c>
    </row>
    <row r="267" spans="1:58" x14ac:dyDescent="0.25">
      <c r="A267" s="552" t="str">
        <f t="shared" si="20"/>
        <v>C25021000601710</v>
      </c>
      <c r="B267" s="1288" t="s">
        <v>102</v>
      </c>
      <c r="C267" s="1280"/>
      <c r="D267" s="1288" t="s">
        <v>330</v>
      </c>
      <c r="E267" s="1280"/>
      <c r="F267" s="1288" t="s">
        <v>332</v>
      </c>
      <c r="G267" s="1280"/>
      <c r="H267" s="1288" t="s">
        <v>300</v>
      </c>
      <c r="I267" s="1280"/>
      <c r="J267" s="1288" t="s">
        <v>288</v>
      </c>
      <c r="K267" s="1280"/>
      <c r="L267" s="1280"/>
      <c r="M267" s="1288" t="s">
        <v>287</v>
      </c>
      <c r="N267" s="1280"/>
      <c r="O267" s="1280"/>
      <c r="P267" s="1288" t="s">
        <v>301</v>
      </c>
      <c r="Q267" s="1280"/>
      <c r="R267" s="1288"/>
      <c r="S267" s="1280"/>
      <c r="T267" s="1289" t="s">
        <v>343</v>
      </c>
      <c r="U267" s="1280"/>
      <c r="V267" s="1280"/>
      <c r="W267" s="1280"/>
      <c r="X267" s="1280"/>
      <c r="Y267" s="1280"/>
      <c r="Z267" s="1280"/>
      <c r="AA267" s="1280"/>
      <c r="AB267" s="1288" t="s">
        <v>281</v>
      </c>
      <c r="AC267" s="1280"/>
      <c r="AD267" s="1280"/>
      <c r="AE267" s="1280"/>
      <c r="AF267" s="1280"/>
      <c r="AG267" s="1288" t="s">
        <v>282</v>
      </c>
      <c r="AH267" s="1280"/>
      <c r="AI267" s="1280"/>
      <c r="AJ267" s="553" t="s">
        <v>68</v>
      </c>
      <c r="AK267" s="1287" t="s">
        <v>283</v>
      </c>
      <c r="AL267" s="1280"/>
      <c r="AM267" s="1280"/>
      <c r="AN267" s="1280"/>
      <c r="AO267" s="1280"/>
      <c r="AP267" s="1280"/>
      <c r="AQ267" s="554">
        <v>170000000</v>
      </c>
      <c r="AR267" s="555">
        <v>0</v>
      </c>
      <c r="AS267" s="554">
        <v>170000000</v>
      </c>
      <c r="AT267" s="555">
        <v>0</v>
      </c>
      <c r="AU267" s="555">
        <v>0</v>
      </c>
      <c r="AV267" s="555">
        <v>0</v>
      </c>
      <c r="AW267" s="555">
        <v>0</v>
      </c>
      <c r="AX267" s="555">
        <v>0</v>
      </c>
      <c r="AY267" s="555">
        <v>0</v>
      </c>
      <c r="AZ267" s="555">
        <v>0</v>
      </c>
      <c r="BA267" s="555">
        <v>0</v>
      </c>
      <c r="BB267" s="555">
        <v>0</v>
      </c>
      <c r="BC267" s="555">
        <v>0</v>
      </c>
      <c r="BD267" s="544"/>
      <c r="BE267" s="556">
        <f t="shared" si="18"/>
        <v>0</v>
      </c>
      <c r="BF267" s="556">
        <f t="shared" si="19"/>
        <v>0</v>
      </c>
    </row>
    <row r="268" spans="1:58" x14ac:dyDescent="0.25">
      <c r="A268" s="552" t="str">
        <f t="shared" si="20"/>
        <v>C250210006011210</v>
      </c>
      <c r="B268" s="1288" t="s">
        <v>102</v>
      </c>
      <c r="C268" s="1280"/>
      <c r="D268" s="1288" t="s">
        <v>330</v>
      </c>
      <c r="E268" s="1280"/>
      <c r="F268" s="1288" t="s">
        <v>332</v>
      </c>
      <c r="G268" s="1280"/>
      <c r="H268" s="1288" t="s">
        <v>300</v>
      </c>
      <c r="I268" s="1280"/>
      <c r="J268" s="1288" t="s">
        <v>288</v>
      </c>
      <c r="K268" s="1280"/>
      <c r="L268" s="1280"/>
      <c r="M268" s="1288" t="s">
        <v>287</v>
      </c>
      <c r="N268" s="1280"/>
      <c r="O268" s="1280"/>
      <c r="P268" s="1288" t="s">
        <v>298</v>
      </c>
      <c r="Q268" s="1280"/>
      <c r="R268" s="1288" t="s">
        <v>244</v>
      </c>
      <c r="S268" s="1280"/>
      <c r="T268" s="1289" t="s">
        <v>871</v>
      </c>
      <c r="U268" s="1280"/>
      <c r="V268" s="1280"/>
      <c r="W268" s="1280"/>
      <c r="X268" s="1280"/>
      <c r="Y268" s="1280"/>
      <c r="Z268" s="1280"/>
      <c r="AA268" s="1280"/>
      <c r="AB268" s="1288" t="s">
        <v>281</v>
      </c>
      <c r="AC268" s="1280"/>
      <c r="AD268" s="1280"/>
      <c r="AE268" s="1280"/>
      <c r="AF268" s="1280"/>
      <c r="AG268" s="1288" t="s">
        <v>282</v>
      </c>
      <c r="AH268" s="1280"/>
      <c r="AI268" s="1280"/>
      <c r="AJ268" s="553" t="s">
        <v>68</v>
      </c>
      <c r="AK268" s="1287" t="s">
        <v>283</v>
      </c>
      <c r="AL268" s="1280"/>
      <c r="AM268" s="1280"/>
      <c r="AN268" s="1280"/>
      <c r="AO268" s="1280"/>
      <c r="AP268" s="1280"/>
      <c r="AQ268" s="554">
        <v>120000000</v>
      </c>
      <c r="AR268" s="555">
        <v>0</v>
      </c>
      <c r="AS268" s="554">
        <v>120000000</v>
      </c>
      <c r="AT268" s="555">
        <v>0</v>
      </c>
      <c r="AU268" s="555">
        <v>0</v>
      </c>
      <c r="AV268" s="555">
        <v>0</v>
      </c>
      <c r="AW268" s="555">
        <v>0</v>
      </c>
      <c r="AX268" s="555">
        <v>0</v>
      </c>
      <c r="AY268" s="555">
        <v>0</v>
      </c>
      <c r="AZ268" s="555">
        <v>0</v>
      </c>
      <c r="BA268" s="555">
        <v>0</v>
      </c>
      <c r="BB268" s="555">
        <v>0</v>
      </c>
      <c r="BC268" s="555">
        <v>0</v>
      </c>
      <c r="BD268" s="544"/>
      <c r="BE268" s="556">
        <f t="shared" si="18"/>
        <v>0</v>
      </c>
      <c r="BF268" s="556">
        <f t="shared" si="19"/>
        <v>0</v>
      </c>
    </row>
    <row r="269" spans="1:58" s="671" customFormat="1" x14ac:dyDescent="0.25">
      <c r="A269" s="665" t="str">
        <f t="shared" si="20"/>
        <v>C25021000710</v>
      </c>
      <c r="B269" s="1308" t="s">
        <v>102</v>
      </c>
      <c r="C269" s="1305"/>
      <c r="D269" s="1308" t="s">
        <v>330</v>
      </c>
      <c r="E269" s="1305"/>
      <c r="F269" s="1308" t="s">
        <v>332</v>
      </c>
      <c r="G269" s="1305"/>
      <c r="H269" s="1308" t="s">
        <v>301</v>
      </c>
      <c r="I269" s="1305"/>
      <c r="J269" s="1308"/>
      <c r="K269" s="1305"/>
      <c r="L269" s="1305"/>
      <c r="M269" s="1308"/>
      <c r="N269" s="1305"/>
      <c r="O269" s="1305"/>
      <c r="P269" s="1308"/>
      <c r="Q269" s="1305"/>
      <c r="R269" s="1308"/>
      <c r="S269" s="1305"/>
      <c r="T269" s="1309" t="s">
        <v>344</v>
      </c>
      <c r="U269" s="1305"/>
      <c r="V269" s="1305"/>
      <c r="W269" s="1305"/>
      <c r="X269" s="1305"/>
      <c r="Y269" s="1305"/>
      <c r="Z269" s="1305"/>
      <c r="AA269" s="1305"/>
      <c r="AB269" s="1308" t="s">
        <v>281</v>
      </c>
      <c r="AC269" s="1305"/>
      <c r="AD269" s="1305"/>
      <c r="AE269" s="1305"/>
      <c r="AF269" s="1305"/>
      <c r="AG269" s="1308" t="s">
        <v>282</v>
      </c>
      <c r="AH269" s="1305"/>
      <c r="AI269" s="1305"/>
      <c r="AJ269" s="666" t="s">
        <v>68</v>
      </c>
      <c r="AK269" s="1304" t="s">
        <v>283</v>
      </c>
      <c r="AL269" s="1305"/>
      <c r="AM269" s="1305"/>
      <c r="AN269" s="1305"/>
      <c r="AO269" s="1305"/>
      <c r="AP269" s="1305"/>
      <c r="AQ269" s="667">
        <v>4700000000</v>
      </c>
      <c r="AR269" s="667">
        <v>3220112332</v>
      </c>
      <c r="AS269" s="667">
        <v>479887668</v>
      </c>
      <c r="AT269" s="667">
        <v>1000000000</v>
      </c>
      <c r="AU269" s="667">
        <v>2972503396</v>
      </c>
      <c r="AV269" s="667">
        <v>247608936</v>
      </c>
      <c r="AW269" s="667">
        <v>1541589422</v>
      </c>
      <c r="AX269" s="667">
        <v>1430913974</v>
      </c>
      <c r="AY269" s="667">
        <v>1541232422</v>
      </c>
      <c r="AZ269" s="667">
        <v>357000</v>
      </c>
      <c r="BA269" s="667">
        <v>1541232422</v>
      </c>
      <c r="BB269" s="668">
        <v>0</v>
      </c>
      <c r="BC269" s="668">
        <v>0</v>
      </c>
      <c r="BD269" s="669"/>
      <c r="BE269" s="670">
        <f t="shared" si="18"/>
        <v>0.63244753106382978</v>
      </c>
      <c r="BF269" s="670">
        <f t="shared" si="19"/>
        <v>0.32799774936170212</v>
      </c>
    </row>
    <row r="270" spans="1:58" x14ac:dyDescent="0.25">
      <c r="A270" s="552" t="str">
        <f t="shared" si="20"/>
        <v>C250210007010</v>
      </c>
      <c r="B270" s="1279" t="s">
        <v>102</v>
      </c>
      <c r="C270" s="1280"/>
      <c r="D270" s="1279" t="s">
        <v>330</v>
      </c>
      <c r="E270" s="1280"/>
      <c r="F270" s="1279" t="s">
        <v>332</v>
      </c>
      <c r="G270" s="1280"/>
      <c r="H270" s="1279" t="s">
        <v>301</v>
      </c>
      <c r="I270" s="1280"/>
      <c r="J270" s="1279" t="s">
        <v>288</v>
      </c>
      <c r="K270" s="1280"/>
      <c r="L270" s="1280"/>
      <c r="M270" s="1279"/>
      <c r="N270" s="1280"/>
      <c r="O270" s="1280"/>
      <c r="P270" s="1279"/>
      <c r="Q270" s="1280"/>
      <c r="R270" s="1279"/>
      <c r="S270" s="1280"/>
      <c r="T270" s="1282" t="s">
        <v>344</v>
      </c>
      <c r="U270" s="1280"/>
      <c r="V270" s="1280"/>
      <c r="W270" s="1280"/>
      <c r="X270" s="1280"/>
      <c r="Y270" s="1280"/>
      <c r="Z270" s="1280"/>
      <c r="AA270" s="1280"/>
      <c r="AB270" s="1279" t="s">
        <v>281</v>
      </c>
      <c r="AC270" s="1280"/>
      <c r="AD270" s="1280"/>
      <c r="AE270" s="1280"/>
      <c r="AF270" s="1280"/>
      <c r="AG270" s="1279" t="s">
        <v>282</v>
      </c>
      <c r="AH270" s="1280"/>
      <c r="AI270" s="1280"/>
      <c r="AJ270" s="541" t="s">
        <v>68</v>
      </c>
      <c r="AK270" s="1281" t="s">
        <v>283</v>
      </c>
      <c r="AL270" s="1280"/>
      <c r="AM270" s="1280"/>
      <c r="AN270" s="1280"/>
      <c r="AO270" s="1280"/>
      <c r="AP270" s="1280"/>
      <c r="AQ270" s="542">
        <v>3500000000</v>
      </c>
      <c r="AR270" s="542">
        <v>3220112332</v>
      </c>
      <c r="AS270" s="542">
        <v>279887668</v>
      </c>
      <c r="AT270" s="543">
        <v>0</v>
      </c>
      <c r="AU270" s="542">
        <v>2972503396</v>
      </c>
      <c r="AV270" s="542">
        <v>247608936</v>
      </c>
      <c r="AW270" s="542">
        <v>1541589422</v>
      </c>
      <c r="AX270" s="542">
        <v>1430913974</v>
      </c>
      <c r="AY270" s="542">
        <v>1541232422</v>
      </c>
      <c r="AZ270" s="542">
        <v>357000</v>
      </c>
      <c r="BA270" s="542">
        <v>1541232422</v>
      </c>
      <c r="BB270" s="543">
        <v>0</v>
      </c>
      <c r="BC270" s="543">
        <v>0</v>
      </c>
      <c r="BD270" s="544"/>
      <c r="BE270" s="546">
        <f t="shared" si="18"/>
        <v>0.84928668457142853</v>
      </c>
      <c r="BF270" s="546">
        <f t="shared" si="19"/>
        <v>0.44045412057142858</v>
      </c>
    </row>
    <row r="271" spans="1:58" x14ac:dyDescent="0.25">
      <c r="A271" s="552" t="str">
        <f t="shared" si="20"/>
        <v>C2502100070210</v>
      </c>
      <c r="B271" s="1279" t="s">
        <v>102</v>
      </c>
      <c r="C271" s="1280"/>
      <c r="D271" s="1279" t="s">
        <v>330</v>
      </c>
      <c r="E271" s="1280"/>
      <c r="F271" s="1279" t="s">
        <v>332</v>
      </c>
      <c r="G271" s="1280"/>
      <c r="H271" s="1279" t="s">
        <v>301</v>
      </c>
      <c r="I271" s="1280"/>
      <c r="J271" s="1279" t="s">
        <v>288</v>
      </c>
      <c r="K271" s="1280"/>
      <c r="L271" s="1280"/>
      <c r="M271" s="1279" t="s">
        <v>290</v>
      </c>
      <c r="N271" s="1280"/>
      <c r="O271" s="1280"/>
      <c r="P271" s="1279"/>
      <c r="Q271" s="1280"/>
      <c r="R271" s="1279"/>
      <c r="S271" s="1280"/>
      <c r="T271" s="1282" t="s">
        <v>334</v>
      </c>
      <c r="U271" s="1280"/>
      <c r="V271" s="1280"/>
      <c r="W271" s="1280"/>
      <c r="X271" s="1280"/>
      <c r="Y271" s="1280"/>
      <c r="Z271" s="1280"/>
      <c r="AA271" s="1280"/>
      <c r="AB271" s="1279" t="s">
        <v>281</v>
      </c>
      <c r="AC271" s="1280"/>
      <c r="AD271" s="1280"/>
      <c r="AE271" s="1280"/>
      <c r="AF271" s="1280"/>
      <c r="AG271" s="1279" t="s">
        <v>282</v>
      </c>
      <c r="AH271" s="1280"/>
      <c r="AI271" s="1280"/>
      <c r="AJ271" s="541" t="s">
        <v>68</v>
      </c>
      <c r="AK271" s="1281" t="s">
        <v>283</v>
      </c>
      <c r="AL271" s="1280"/>
      <c r="AM271" s="1280"/>
      <c r="AN271" s="1280"/>
      <c r="AO271" s="1280"/>
      <c r="AP271" s="1280"/>
      <c r="AQ271" s="542">
        <v>3500000000</v>
      </c>
      <c r="AR271" s="542">
        <v>3220112332</v>
      </c>
      <c r="AS271" s="542">
        <v>279887668</v>
      </c>
      <c r="AT271" s="543">
        <v>0</v>
      </c>
      <c r="AU271" s="542">
        <v>2972503396</v>
      </c>
      <c r="AV271" s="542">
        <v>247608936</v>
      </c>
      <c r="AW271" s="542">
        <v>1541589422</v>
      </c>
      <c r="AX271" s="542">
        <v>1430913974</v>
      </c>
      <c r="AY271" s="542">
        <v>1541232422</v>
      </c>
      <c r="AZ271" s="542">
        <v>357000</v>
      </c>
      <c r="BA271" s="542">
        <v>1541232422</v>
      </c>
      <c r="BB271" s="543">
        <v>0</v>
      </c>
      <c r="BC271" s="543">
        <v>0</v>
      </c>
      <c r="BD271" s="544"/>
      <c r="BE271" s="546">
        <f t="shared" si="18"/>
        <v>0.84928668457142853</v>
      </c>
      <c r="BF271" s="546">
        <f t="shared" si="19"/>
        <v>0.44045412057142858</v>
      </c>
    </row>
    <row r="272" spans="1:58" x14ac:dyDescent="0.25">
      <c r="A272" s="552" t="str">
        <f t="shared" si="20"/>
        <v>C25021000702110</v>
      </c>
      <c r="B272" s="1288" t="s">
        <v>102</v>
      </c>
      <c r="C272" s="1280"/>
      <c r="D272" s="1288" t="s">
        <v>330</v>
      </c>
      <c r="E272" s="1280"/>
      <c r="F272" s="1288" t="s">
        <v>332</v>
      </c>
      <c r="G272" s="1280"/>
      <c r="H272" s="1288" t="s">
        <v>301</v>
      </c>
      <c r="I272" s="1280"/>
      <c r="J272" s="1288" t="s">
        <v>288</v>
      </c>
      <c r="K272" s="1280"/>
      <c r="L272" s="1280"/>
      <c r="M272" s="1288" t="s">
        <v>290</v>
      </c>
      <c r="N272" s="1280"/>
      <c r="O272" s="1280"/>
      <c r="P272" s="1288" t="s">
        <v>287</v>
      </c>
      <c r="Q272" s="1280"/>
      <c r="R272" s="1288"/>
      <c r="S272" s="1280"/>
      <c r="T272" s="1289" t="s">
        <v>340</v>
      </c>
      <c r="U272" s="1280"/>
      <c r="V272" s="1280"/>
      <c r="W272" s="1280"/>
      <c r="X272" s="1280"/>
      <c r="Y272" s="1280"/>
      <c r="Z272" s="1280"/>
      <c r="AA272" s="1280"/>
      <c r="AB272" s="1288" t="s">
        <v>281</v>
      </c>
      <c r="AC272" s="1280"/>
      <c r="AD272" s="1280"/>
      <c r="AE272" s="1280"/>
      <c r="AF272" s="1280"/>
      <c r="AG272" s="1288" t="s">
        <v>282</v>
      </c>
      <c r="AH272" s="1280"/>
      <c r="AI272" s="1280"/>
      <c r="AJ272" s="553" t="s">
        <v>68</v>
      </c>
      <c r="AK272" s="1287" t="s">
        <v>283</v>
      </c>
      <c r="AL272" s="1280"/>
      <c r="AM272" s="1280"/>
      <c r="AN272" s="1280"/>
      <c r="AO272" s="1280"/>
      <c r="AP272" s="1280"/>
      <c r="AQ272" s="554">
        <v>2220000000</v>
      </c>
      <c r="AR272" s="554">
        <v>2195112332</v>
      </c>
      <c r="AS272" s="554">
        <v>24887668</v>
      </c>
      <c r="AT272" s="555">
        <v>0</v>
      </c>
      <c r="AU272" s="554">
        <v>2022622331</v>
      </c>
      <c r="AV272" s="554">
        <v>172490001</v>
      </c>
      <c r="AW272" s="554">
        <v>969107651</v>
      </c>
      <c r="AX272" s="554">
        <v>1053514680</v>
      </c>
      <c r="AY272" s="554">
        <v>969107651</v>
      </c>
      <c r="AZ272" s="555">
        <v>0</v>
      </c>
      <c r="BA272" s="554">
        <v>969107651</v>
      </c>
      <c r="BB272" s="555">
        <v>0</v>
      </c>
      <c r="BC272" s="555">
        <v>0</v>
      </c>
      <c r="BD272" s="544"/>
      <c r="BE272" s="556">
        <f t="shared" si="18"/>
        <v>0.91109114009009007</v>
      </c>
      <c r="BF272" s="556">
        <f t="shared" si="19"/>
        <v>0.43653497792792795</v>
      </c>
    </row>
    <row r="273" spans="1:58" x14ac:dyDescent="0.25">
      <c r="A273" s="552" t="str">
        <f t="shared" si="20"/>
        <v>C25021000702210</v>
      </c>
      <c r="B273" s="1288" t="s">
        <v>102</v>
      </c>
      <c r="C273" s="1280"/>
      <c r="D273" s="1288" t="s">
        <v>330</v>
      </c>
      <c r="E273" s="1280"/>
      <c r="F273" s="1288" t="s">
        <v>332</v>
      </c>
      <c r="G273" s="1280"/>
      <c r="H273" s="1288" t="s">
        <v>301</v>
      </c>
      <c r="I273" s="1280"/>
      <c r="J273" s="1288" t="s">
        <v>288</v>
      </c>
      <c r="K273" s="1280"/>
      <c r="L273" s="1280"/>
      <c r="M273" s="1288" t="s">
        <v>290</v>
      </c>
      <c r="N273" s="1280"/>
      <c r="O273" s="1280"/>
      <c r="P273" s="1288" t="s">
        <v>290</v>
      </c>
      <c r="Q273" s="1280"/>
      <c r="R273" s="1288"/>
      <c r="S273" s="1280"/>
      <c r="T273" s="1289" t="s">
        <v>335</v>
      </c>
      <c r="U273" s="1280"/>
      <c r="V273" s="1280"/>
      <c r="W273" s="1280"/>
      <c r="X273" s="1280"/>
      <c r="Y273" s="1280"/>
      <c r="Z273" s="1280"/>
      <c r="AA273" s="1280"/>
      <c r="AB273" s="1288" t="s">
        <v>281</v>
      </c>
      <c r="AC273" s="1280"/>
      <c r="AD273" s="1280"/>
      <c r="AE273" s="1280"/>
      <c r="AF273" s="1280"/>
      <c r="AG273" s="1288" t="s">
        <v>282</v>
      </c>
      <c r="AH273" s="1280"/>
      <c r="AI273" s="1280"/>
      <c r="AJ273" s="553" t="s">
        <v>68</v>
      </c>
      <c r="AK273" s="1287" t="s">
        <v>283</v>
      </c>
      <c r="AL273" s="1280"/>
      <c r="AM273" s="1280"/>
      <c r="AN273" s="1280"/>
      <c r="AO273" s="1280"/>
      <c r="AP273" s="1280"/>
      <c r="AQ273" s="554">
        <v>555000000</v>
      </c>
      <c r="AR273" s="554">
        <v>375000000</v>
      </c>
      <c r="AS273" s="554">
        <v>180000000</v>
      </c>
      <c r="AT273" s="555">
        <v>0</v>
      </c>
      <c r="AU273" s="554">
        <v>375000000</v>
      </c>
      <c r="AV273" s="555">
        <v>0</v>
      </c>
      <c r="AW273" s="554">
        <v>139842338</v>
      </c>
      <c r="AX273" s="554">
        <v>235157662</v>
      </c>
      <c r="AY273" s="554">
        <v>139842338</v>
      </c>
      <c r="AZ273" s="555">
        <v>0</v>
      </c>
      <c r="BA273" s="554">
        <v>139842338</v>
      </c>
      <c r="BB273" s="555">
        <v>0</v>
      </c>
      <c r="BC273" s="555">
        <v>0</v>
      </c>
      <c r="BD273" s="544"/>
      <c r="BE273" s="556">
        <f t="shared" si="18"/>
        <v>0.67567567567567566</v>
      </c>
      <c r="BF273" s="556">
        <f t="shared" si="19"/>
        <v>0.25196817657657655</v>
      </c>
    </row>
    <row r="274" spans="1:58" x14ac:dyDescent="0.25">
      <c r="A274" s="552" t="str">
        <f t="shared" si="20"/>
        <v>C25021000702310</v>
      </c>
      <c r="B274" s="1288" t="s">
        <v>102</v>
      </c>
      <c r="C274" s="1280"/>
      <c r="D274" s="1288" t="s">
        <v>330</v>
      </c>
      <c r="E274" s="1280"/>
      <c r="F274" s="1288" t="s">
        <v>332</v>
      </c>
      <c r="G274" s="1280"/>
      <c r="H274" s="1288" t="s">
        <v>301</v>
      </c>
      <c r="I274" s="1280"/>
      <c r="J274" s="1288" t="s">
        <v>288</v>
      </c>
      <c r="K274" s="1280"/>
      <c r="L274" s="1280"/>
      <c r="M274" s="1288" t="s">
        <v>290</v>
      </c>
      <c r="N274" s="1280"/>
      <c r="O274" s="1280"/>
      <c r="P274" s="1288" t="s">
        <v>297</v>
      </c>
      <c r="Q274" s="1280"/>
      <c r="R274" s="1288"/>
      <c r="S274" s="1280"/>
      <c r="T274" s="1289" t="s">
        <v>336</v>
      </c>
      <c r="U274" s="1280"/>
      <c r="V274" s="1280"/>
      <c r="W274" s="1280"/>
      <c r="X274" s="1280"/>
      <c r="Y274" s="1280"/>
      <c r="Z274" s="1280"/>
      <c r="AA274" s="1280"/>
      <c r="AB274" s="1288" t="s">
        <v>281</v>
      </c>
      <c r="AC274" s="1280"/>
      <c r="AD274" s="1280"/>
      <c r="AE274" s="1280"/>
      <c r="AF274" s="1280"/>
      <c r="AG274" s="1288" t="s">
        <v>282</v>
      </c>
      <c r="AH274" s="1280"/>
      <c r="AI274" s="1280"/>
      <c r="AJ274" s="553" t="s">
        <v>68</v>
      </c>
      <c r="AK274" s="1287" t="s">
        <v>283</v>
      </c>
      <c r="AL274" s="1280"/>
      <c r="AM274" s="1280"/>
      <c r="AN274" s="1280"/>
      <c r="AO274" s="1280"/>
      <c r="AP274" s="1280"/>
      <c r="AQ274" s="554">
        <v>150000000</v>
      </c>
      <c r="AR274" s="554">
        <v>150000000</v>
      </c>
      <c r="AS274" s="555">
        <v>0</v>
      </c>
      <c r="AT274" s="555">
        <v>0</v>
      </c>
      <c r="AU274" s="554">
        <v>150000000</v>
      </c>
      <c r="AV274" s="555">
        <v>0</v>
      </c>
      <c r="AW274" s="554">
        <v>104338647</v>
      </c>
      <c r="AX274" s="554">
        <v>45661353</v>
      </c>
      <c r="AY274" s="554">
        <v>104338647</v>
      </c>
      <c r="AZ274" s="555">
        <v>0</v>
      </c>
      <c r="BA274" s="554">
        <v>104338647</v>
      </c>
      <c r="BB274" s="555">
        <v>0</v>
      </c>
      <c r="BC274" s="555">
        <v>0</v>
      </c>
      <c r="BD274" s="544"/>
      <c r="BE274" s="556">
        <f t="shared" si="18"/>
        <v>1</v>
      </c>
      <c r="BF274" s="556">
        <f t="shared" si="19"/>
        <v>0.69559097999999997</v>
      </c>
    </row>
    <row r="275" spans="1:58" x14ac:dyDescent="0.25">
      <c r="A275" s="552" t="str">
        <f t="shared" si="20"/>
        <v>C25021000702410</v>
      </c>
      <c r="B275" s="1288" t="s">
        <v>102</v>
      </c>
      <c r="C275" s="1280"/>
      <c r="D275" s="1288" t="s">
        <v>330</v>
      </c>
      <c r="E275" s="1280"/>
      <c r="F275" s="1288" t="s">
        <v>332</v>
      </c>
      <c r="G275" s="1280"/>
      <c r="H275" s="1288" t="s">
        <v>301</v>
      </c>
      <c r="I275" s="1280"/>
      <c r="J275" s="1288" t="s">
        <v>288</v>
      </c>
      <c r="K275" s="1280"/>
      <c r="L275" s="1280"/>
      <c r="M275" s="1288" t="s">
        <v>290</v>
      </c>
      <c r="N275" s="1280"/>
      <c r="O275" s="1280"/>
      <c r="P275" s="1288" t="s">
        <v>291</v>
      </c>
      <c r="Q275" s="1280"/>
      <c r="R275" s="1288"/>
      <c r="S275" s="1280"/>
      <c r="T275" s="1289" t="s">
        <v>87</v>
      </c>
      <c r="U275" s="1280"/>
      <c r="V275" s="1280"/>
      <c r="W275" s="1280"/>
      <c r="X275" s="1280"/>
      <c r="Y275" s="1280"/>
      <c r="Z275" s="1280"/>
      <c r="AA275" s="1280"/>
      <c r="AB275" s="1288" t="s">
        <v>281</v>
      </c>
      <c r="AC275" s="1280"/>
      <c r="AD275" s="1280"/>
      <c r="AE275" s="1280"/>
      <c r="AF275" s="1280"/>
      <c r="AG275" s="1288" t="s">
        <v>282</v>
      </c>
      <c r="AH275" s="1280"/>
      <c r="AI275" s="1280"/>
      <c r="AJ275" s="553" t="s">
        <v>68</v>
      </c>
      <c r="AK275" s="1287" t="s">
        <v>283</v>
      </c>
      <c r="AL275" s="1280"/>
      <c r="AM275" s="1280"/>
      <c r="AN275" s="1280"/>
      <c r="AO275" s="1280"/>
      <c r="AP275" s="1280"/>
      <c r="AQ275" s="554">
        <v>500000000</v>
      </c>
      <c r="AR275" s="554">
        <v>500000000</v>
      </c>
      <c r="AS275" s="555">
        <v>0</v>
      </c>
      <c r="AT275" s="555">
        <v>0</v>
      </c>
      <c r="AU275" s="554">
        <v>424881065</v>
      </c>
      <c r="AV275" s="554">
        <v>75118935</v>
      </c>
      <c r="AW275" s="554">
        <v>328300786</v>
      </c>
      <c r="AX275" s="554">
        <v>96580279</v>
      </c>
      <c r="AY275" s="554">
        <v>327943786</v>
      </c>
      <c r="AZ275" s="554">
        <v>357000</v>
      </c>
      <c r="BA275" s="554">
        <v>327943786</v>
      </c>
      <c r="BB275" s="555">
        <v>0</v>
      </c>
      <c r="BC275" s="555">
        <v>0</v>
      </c>
      <c r="BD275" s="544"/>
      <c r="BE275" s="556">
        <f t="shared" si="18"/>
        <v>0.84976213</v>
      </c>
      <c r="BF275" s="556">
        <f t="shared" si="19"/>
        <v>0.65660157200000002</v>
      </c>
    </row>
    <row r="276" spans="1:58" x14ac:dyDescent="0.25">
      <c r="A276" s="552" t="str">
        <f t="shared" si="20"/>
        <v>C25021000702610</v>
      </c>
      <c r="B276" s="1288" t="s">
        <v>102</v>
      </c>
      <c r="C276" s="1280"/>
      <c r="D276" s="1288" t="s">
        <v>330</v>
      </c>
      <c r="E276" s="1280"/>
      <c r="F276" s="1288" t="s">
        <v>332</v>
      </c>
      <c r="G276" s="1280"/>
      <c r="H276" s="1288" t="s">
        <v>301</v>
      </c>
      <c r="I276" s="1280"/>
      <c r="J276" s="1288" t="s">
        <v>288</v>
      </c>
      <c r="K276" s="1280"/>
      <c r="L276" s="1280"/>
      <c r="M276" s="1288" t="s">
        <v>290</v>
      </c>
      <c r="N276" s="1280"/>
      <c r="O276" s="1280"/>
      <c r="P276" s="1288" t="s">
        <v>300</v>
      </c>
      <c r="Q276" s="1280"/>
      <c r="R276" s="1288"/>
      <c r="S276" s="1280"/>
      <c r="T276" s="1289" t="s">
        <v>337</v>
      </c>
      <c r="U276" s="1280"/>
      <c r="V276" s="1280"/>
      <c r="W276" s="1280"/>
      <c r="X276" s="1280"/>
      <c r="Y276" s="1280"/>
      <c r="Z276" s="1280"/>
      <c r="AA276" s="1280"/>
      <c r="AB276" s="1288" t="s">
        <v>281</v>
      </c>
      <c r="AC276" s="1280"/>
      <c r="AD276" s="1280"/>
      <c r="AE276" s="1280"/>
      <c r="AF276" s="1280"/>
      <c r="AG276" s="1288" t="s">
        <v>282</v>
      </c>
      <c r="AH276" s="1280"/>
      <c r="AI276" s="1280"/>
      <c r="AJ276" s="553" t="s">
        <v>68</v>
      </c>
      <c r="AK276" s="1287" t="s">
        <v>283</v>
      </c>
      <c r="AL276" s="1280"/>
      <c r="AM276" s="1280"/>
      <c r="AN276" s="1280"/>
      <c r="AO276" s="1280"/>
      <c r="AP276" s="1280"/>
      <c r="AQ276" s="554">
        <v>75000000</v>
      </c>
      <c r="AR276" s="555">
        <v>0</v>
      </c>
      <c r="AS276" s="554">
        <v>75000000</v>
      </c>
      <c r="AT276" s="555">
        <v>0</v>
      </c>
      <c r="AU276" s="555">
        <v>0</v>
      </c>
      <c r="AV276" s="555">
        <v>0</v>
      </c>
      <c r="AW276" s="555">
        <v>0</v>
      </c>
      <c r="AX276" s="555">
        <v>0</v>
      </c>
      <c r="AY276" s="555">
        <v>0</v>
      </c>
      <c r="AZ276" s="555">
        <v>0</v>
      </c>
      <c r="BA276" s="555">
        <v>0</v>
      </c>
      <c r="BB276" s="555">
        <v>0</v>
      </c>
      <c r="BC276" s="555">
        <v>0</v>
      </c>
      <c r="BD276" s="544"/>
      <c r="BE276" s="556">
        <f t="shared" si="18"/>
        <v>0</v>
      </c>
      <c r="BF276" s="556">
        <f t="shared" si="19"/>
        <v>0</v>
      </c>
    </row>
    <row r="277" spans="1:58" x14ac:dyDescent="0.25">
      <c r="A277" s="552" t="str">
        <f t="shared" si="20"/>
        <v>C250210007021110</v>
      </c>
      <c r="B277" s="1288" t="s">
        <v>102</v>
      </c>
      <c r="C277" s="1280"/>
      <c r="D277" s="1288" t="s">
        <v>330</v>
      </c>
      <c r="E277" s="1280"/>
      <c r="F277" s="1288" t="s">
        <v>332</v>
      </c>
      <c r="G277" s="1280"/>
      <c r="H277" s="1288" t="s">
        <v>301</v>
      </c>
      <c r="I277" s="1280"/>
      <c r="J277" s="1288" t="s">
        <v>288</v>
      </c>
      <c r="K277" s="1280"/>
      <c r="L277" s="1280"/>
      <c r="M277" s="1288" t="s">
        <v>290</v>
      </c>
      <c r="N277" s="1280"/>
      <c r="O277" s="1280"/>
      <c r="P277" s="1288" t="s">
        <v>83</v>
      </c>
      <c r="Q277" s="1280"/>
      <c r="R277" s="1288"/>
      <c r="S277" s="1280"/>
      <c r="T277" s="1289" t="s">
        <v>338</v>
      </c>
      <c r="U277" s="1280"/>
      <c r="V277" s="1280"/>
      <c r="W277" s="1280"/>
      <c r="X277" s="1280"/>
      <c r="Y277" s="1280"/>
      <c r="Z277" s="1280"/>
      <c r="AA277" s="1280"/>
      <c r="AB277" s="1288" t="s">
        <v>281</v>
      </c>
      <c r="AC277" s="1280"/>
      <c r="AD277" s="1280"/>
      <c r="AE277" s="1280"/>
      <c r="AF277" s="1280"/>
      <c r="AG277" s="1288" t="s">
        <v>282</v>
      </c>
      <c r="AH277" s="1280"/>
      <c r="AI277" s="1280"/>
      <c r="AJ277" s="553" t="s">
        <v>68</v>
      </c>
      <c r="AK277" s="1287" t="s">
        <v>283</v>
      </c>
      <c r="AL277" s="1280"/>
      <c r="AM277" s="1280"/>
      <c r="AN277" s="1280"/>
      <c r="AO277" s="1280"/>
      <c r="AP277" s="1280"/>
      <c r="AQ277" s="555">
        <v>0</v>
      </c>
      <c r="AR277" s="555">
        <v>0</v>
      </c>
      <c r="AS277" s="555">
        <v>0</v>
      </c>
      <c r="AT277" s="555">
        <v>0</v>
      </c>
      <c r="AU277" s="555">
        <v>0</v>
      </c>
      <c r="AV277" s="555">
        <v>0</v>
      </c>
      <c r="AW277" s="555">
        <v>0</v>
      </c>
      <c r="AX277" s="555">
        <v>0</v>
      </c>
      <c r="AY277" s="555">
        <v>0</v>
      </c>
      <c r="AZ277" s="555">
        <v>0</v>
      </c>
      <c r="BA277" s="555">
        <v>0</v>
      </c>
      <c r="BB277" s="555">
        <v>0</v>
      </c>
      <c r="BC277" s="555">
        <v>0</v>
      </c>
      <c r="BD277" s="544"/>
      <c r="BE277" s="556" t="e">
        <f t="shared" si="18"/>
        <v>#DIV/0!</v>
      </c>
      <c r="BF277" s="556" t="e">
        <f t="shared" si="19"/>
        <v>#DIV/0!</v>
      </c>
    </row>
    <row r="278" spans="1:58" s="671" customFormat="1" x14ac:dyDescent="0.25">
      <c r="A278" s="665" t="str">
        <f t="shared" si="20"/>
        <v>C25021000810</v>
      </c>
      <c r="B278" s="1306" t="s">
        <v>102</v>
      </c>
      <c r="C278" s="1305"/>
      <c r="D278" s="1306" t="s">
        <v>330</v>
      </c>
      <c r="E278" s="1305"/>
      <c r="F278" s="1306" t="s">
        <v>332</v>
      </c>
      <c r="G278" s="1305"/>
      <c r="H278" s="1306" t="s">
        <v>302</v>
      </c>
      <c r="I278" s="1305"/>
      <c r="J278" s="1306" t="s">
        <v>244</v>
      </c>
      <c r="K278" s="1305"/>
      <c r="L278" s="1305"/>
      <c r="M278" s="1306" t="s">
        <v>244</v>
      </c>
      <c r="N278" s="1305"/>
      <c r="O278" s="1305"/>
      <c r="P278" s="1306" t="s">
        <v>244</v>
      </c>
      <c r="Q278" s="1305"/>
      <c r="R278" s="1306" t="s">
        <v>244</v>
      </c>
      <c r="S278" s="1305"/>
      <c r="T278" s="1307" t="s">
        <v>892</v>
      </c>
      <c r="U278" s="1305"/>
      <c r="V278" s="1305"/>
      <c r="W278" s="1305"/>
      <c r="X278" s="1305"/>
      <c r="Y278" s="1305"/>
      <c r="Z278" s="1305"/>
      <c r="AA278" s="1305"/>
      <c r="AB278" s="1306" t="s">
        <v>281</v>
      </c>
      <c r="AC278" s="1305"/>
      <c r="AD278" s="1305"/>
      <c r="AE278" s="1305"/>
      <c r="AF278" s="1305"/>
      <c r="AG278" s="1306" t="s">
        <v>282</v>
      </c>
      <c r="AH278" s="1305"/>
      <c r="AI278" s="1305"/>
      <c r="AJ278" s="672" t="s">
        <v>68</v>
      </c>
      <c r="AK278" s="1310" t="s">
        <v>283</v>
      </c>
      <c r="AL278" s="1305"/>
      <c r="AM278" s="1305"/>
      <c r="AN278" s="1305"/>
      <c r="AO278" s="1305"/>
      <c r="AP278" s="1305"/>
      <c r="AQ278" s="673">
        <v>400000000</v>
      </c>
      <c r="AR278" s="674">
        <v>0</v>
      </c>
      <c r="AS278" s="673">
        <v>400000000</v>
      </c>
      <c r="AT278" s="674">
        <v>0</v>
      </c>
      <c r="AU278" s="674">
        <v>0</v>
      </c>
      <c r="AV278" s="674">
        <v>0</v>
      </c>
      <c r="AW278" s="674">
        <v>0</v>
      </c>
      <c r="AX278" s="674">
        <v>0</v>
      </c>
      <c r="AY278" s="674">
        <v>0</v>
      </c>
      <c r="AZ278" s="674">
        <v>0</v>
      </c>
      <c r="BA278" s="674">
        <v>0</v>
      </c>
      <c r="BB278" s="674">
        <v>0</v>
      </c>
      <c r="BC278" s="674">
        <v>0</v>
      </c>
      <c r="BD278" s="669"/>
      <c r="BE278" s="675">
        <f t="shared" si="18"/>
        <v>0</v>
      </c>
      <c r="BF278" s="675">
        <f t="shared" si="19"/>
        <v>0</v>
      </c>
    </row>
    <row r="279" spans="1:58" s="614" customFormat="1" x14ac:dyDescent="0.25">
      <c r="A279" s="608" t="str">
        <f t="shared" si="20"/>
        <v>C250210008010</v>
      </c>
      <c r="B279" s="1293" t="s">
        <v>102</v>
      </c>
      <c r="C279" s="1294"/>
      <c r="D279" s="1293" t="s">
        <v>330</v>
      </c>
      <c r="E279" s="1294"/>
      <c r="F279" s="1293" t="s">
        <v>332</v>
      </c>
      <c r="G279" s="1294"/>
      <c r="H279" s="1293" t="s">
        <v>302</v>
      </c>
      <c r="I279" s="1294"/>
      <c r="J279" s="1293" t="s">
        <v>288</v>
      </c>
      <c r="K279" s="1294"/>
      <c r="L279" s="1294"/>
      <c r="M279" s="1293" t="s">
        <v>244</v>
      </c>
      <c r="N279" s="1294"/>
      <c r="O279" s="1294"/>
      <c r="P279" s="1293" t="s">
        <v>244</v>
      </c>
      <c r="Q279" s="1294"/>
      <c r="R279" s="1293" t="s">
        <v>244</v>
      </c>
      <c r="S279" s="1294"/>
      <c r="T279" s="1295" t="s">
        <v>892</v>
      </c>
      <c r="U279" s="1294"/>
      <c r="V279" s="1294"/>
      <c r="W279" s="1294"/>
      <c r="X279" s="1294"/>
      <c r="Y279" s="1294"/>
      <c r="Z279" s="1294"/>
      <c r="AA279" s="1294"/>
      <c r="AB279" s="1293" t="s">
        <v>281</v>
      </c>
      <c r="AC279" s="1294"/>
      <c r="AD279" s="1294"/>
      <c r="AE279" s="1294"/>
      <c r="AF279" s="1294"/>
      <c r="AG279" s="1293" t="s">
        <v>282</v>
      </c>
      <c r="AH279" s="1294"/>
      <c r="AI279" s="1294"/>
      <c r="AJ279" s="609" t="s">
        <v>68</v>
      </c>
      <c r="AK279" s="1300" t="s">
        <v>283</v>
      </c>
      <c r="AL279" s="1294"/>
      <c r="AM279" s="1294"/>
      <c r="AN279" s="1294"/>
      <c r="AO279" s="1294"/>
      <c r="AP279" s="1294"/>
      <c r="AQ279" s="610">
        <v>400000000</v>
      </c>
      <c r="AR279" s="611">
        <v>0</v>
      </c>
      <c r="AS279" s="610">
        <v>400000000</v>
      </c>
      <c r="AT279" s="611">
        <v>0</v>
      </c>
      <c r="AU279" s="611">
        <v>0</v>
      </c>
      <c r="AV279" s="611">
        <v>0</v>
      </c>
      <c r="AW279" s="611">
        <v>0</v>
      </c>
      <c r="AX279" s="611">
        <v>0</v>
      </c>
      <c r="AY279" s="611">
        <v>0</v>
      </c>
      <c r="AZ279" s="611">
        <v>0</v>
      </c>
      <c r="BA279" s="611">
        <v>0</v>
      </c>
      <c r="BB279" s="611">
        <v>0</v>
      </c>
      <c r="BC279" s="611">
        <v>0</v>
      </c>
      <c r="BD279" s="612"/>
      <c r="BE279" s="613">
        <f t="shared" si="18"/>
        <v>0</v>
      </c>
      <c r="BF279" s="613">
        <f t="shared" si="19"/>
        <v>0</v>
      </c>
    </row>
    <row r="280" spans="1:58" x14ac:dyDescent="0.25">
      <c r="A280" s="552" t="str">
        <f t="shared" si="20"/>
        <v>C2502100080310</v>
      </c>
      <c r="B280" s="1279" t="s">
        <v>102</v>
      </c>
      <c r="C280" s="1280"/>
      <c r="D280" s="1279" t="s">
        <v>330</v>
      </c>
      <c r="E280" s="1280"/>
      <c r="F280" s="1279" t="s">
        <v>332</v>
      </c>
      <c r="G280" s="1280"/>
      <c r="H280" s="1279" t="s">
        <v>302</v>
      </c>
      <c r="I280" s="1280"/>
      <c r="J280" s="1279" t="s">
        <v>288</v>
      </c>
      <c r="K280" s="1280"/>
      <c r="L280" s="1280"/>
      <c r="M280" s="1279" t="s">
        <v>297</v>
      </c>
      <c r="N280" s="1280"/>
      <c r="O280" s="1280"/>
      <c r="P280" s="1279" t="s">
        <v>244</v>
      </c>
      <c r="Q280" s="1280"/>
      <c r="R280" s="1279" t="s">
        <v>244</v>
      </c>
      <c r="S280" s="1280"/>
      <c r="T280" s="1282" t="s">
        <v>893</v>
      </c>
      <c r="U280" s="1280"/>
      <c r="V280" s="1280"/>
      <c r="W280" s="1280"/>
      <c r="X280" s="1280"/>
      <c r="Y280" s="1280"/>
      <c r="Z280" s="1280"/>
      <c r="AA280" s="1280"/>
      <c r="AB280" s="1279" t="s">
        <v>281</v>
      </c>
      <c r="AC280" s="1280"/>
      <c r="AD280" s="1280"/>
      <c r="AE280" s="1280"/>
      <c r="AF280" s="1280"/>
      <c r="AG280" s="1279" t="s">
        <v>282</v>
      </c>
      <c r="AH280" s="1280"/>
      <c r="AI280" s="1280"/>
      <c r="AJ280" s="541" t="s">
        <v>68</v>
      </c>
      <c r="AK280" s="1281" t="s">
        <v>283</v>
      </c>
      <c r="AL280" s="1280"/>
      <c r="AM280" s="1280"/>
      <c r="AN280" s="1280"/>
      <c r="AO280" s="1280"/>
      <c r="AP280" s="1280"/>
      <c r="AQ280" s="542">
        <v>400000000</v>
      </c>
      <c r="AR280" s="543">
        <v>0</v>
      </c>
      <c r="AS280" s="542">
        <v>400000000</v>
      </c>
      <c r="AT280" s="543">
        <v>0</v>
      </c>
      <c r="AU280" s="543">
        <v>0</v>
      </c>
      <c r="AV280" s="543">
        <v>0</v>
      </c>
      <c r="AW280" s="543">
        <v>0</v>
      </c>
      <c r="AX280" s="543">
        <v>0</v>
      </c>
      <c r="AY280" s="543">
        <v>0</v>
      </c>
      <c r="AZ280" s="543">
        <v>0</v>
      </c>
      <c r="BA280" s="543">
        <v>0</v>
      </c>
      <c r="BB280" s="543">
        <v>0</v>
      </c>
      <c r="BC280" s="543">
        <v>0</v>
      </c>
      <c r="BD280" s="544"/>
      <c r="BE280" s="546">
        <f t="shared" si="18"/>
        <v>0</v>
      </c>
      <c r="BF280" s="546">
        <f t="shared" si="19"/>
        <v>0</v>
      </c>
    </row>
    <row r="281" spans="1:58" x14ac:dyDescent="0.25">
      <c r="A281" s="552" t="str">
        <f t="shared" si="20"/>
        <v>C250210008031010</v>
      </c>
      <c r="B281" s="1288" t="s">
        <v>102</v>
      </c>
      <c r="C281" s="1280"/>
      <c r="D281" s="1288" t="s">
        <v>330</v>
      </c>
      <c r="E281" s="1280"/>
      <c r="F281" s="1288" t="s">
        <v>332</v>
      </c>
      <c r="G281" s="1280"/>
      <c r="H281" s="1288" t="s">
        <v>302</v>
      </c>
      <c r="I281" s="1280"/>
      <c r="J281" s="1288" t="s">
        <v>288</v>
      </c>
      <c r="K281" s="1280"/>
      <c r="L281" s="1280"/>
      <c r="M281" s="1288" t="s">
        <v>297</v>
      </c>
      <c r="N281" s="1280"/>
      <c r="O281" s="1280"/>
      <c r="P281" s="1288" t="s">
        <v>68</v>
      </c>
      <c r="Q281" s="1280"/>
      <c r="R281" s="1288" t="s">
        <v>244</v>
      </c>
      <c r="S281" s="1280"/>
      <c r="T281" s="1289" t="s">
        <v>894</v>
      </c>
      <c r="U281" s="1280"/>
      <c r="V281" s="1280"/>
      <c r="W281" s="1280"/>
      <c r="X281" s="1280"/>
      <c r="Y281" s="1280"/>
      <c r="Z281" s="1280"/>
      <c r="AA281" s="1280"/>
      <c r="AB281" s="1288" t="s">
        <v>281</v>
      </c>
      <c r="AC281" s="1280"/>
      <c r="AD281" s="1280"/>
      <c r="AE281" s="1280"/>
      <c r="AF281" s="1280"/>
      <c r="AG281" s="1288" t="s">
        <v>282</v>
      </c>
      <c r="AH281" s="1280"/>
      <c r="AI281" s="1280"/>
      <c r="AJ281" s="553" t="s">
        <v>68</v>
      </c>
      <c r="AK281" s="1287" t="s">
        <v>283</v>
      </c>
      <c r="AL281" s="1280"/>
      <c r="AM281" s="1280"/>
      <c r="AN281" s="1280"/>
      <c r="AO281" s="1280"/>
      <c r="AP281" s="1280"/>
      <c r="AQ281" s="554">
        <v>361979000</v>
      </c>
      <c r="AR281" s="555">
        <v>0</v>
      </c>
      <c r="AS281" s="554">
        <v>361979000</v>
      </c>
      <c r="AT281" s="555">
        <v>0</v>
      </c>
      <c r="AU281" s="555">
        <v>0</v>
      </c>
      <c r="AV281" s="555">
        <v>0</v>
      </c>
      <c r="AW281" s="555">
        <v>0</v>
      </c>
      <c r="AX281" s="555">
        <v>0</v>
      </c>
      <c r="AY281" s="555">
        <v>0</v>
      </c>
      <c r="AZ281" s="555">
        <v>0</v>
      </c>
      <c r="BA281" s="555">
        <v>0</v>
      </c>
      <c r="BB281" s="555">
        <v>0</v>
      </c>
      <c r="BC281" s="555">
        <v>0</v>
      </c>
      <c r="BD281" s="544"/>
      <c r="BE281" s="556">
        <f t="shared" si="18"/>
        <v>0</v>
      </c>
      <c r="BF281" s="556">
        <f t="shared" si="19"/>
        <v>0</v>
      </c>
    </row>
    <row r="282" spans="1:58" x14ac:dyDescent="0.25">
      <c r="A282" s="552" t="str">
        <f t="shared" si="20"/>
        <v>C250210008031110</v>
      </c>
      <c r="B282" s="1288" t="s">
        <v>102</v>
      </c>
      <c r="C282" s="1280"/>
      <c r="D282" s="1288" t="s">
        <v>330</v>
      </c>
      <c r="E282" s="1280"/>
      <c r="F282" s="1288" t="s">
        <v>332</v>
      </c>
      <c r="G282" s="1280"/>
      <c r="H282" s="1288" t="s">
        <v>302</v>
      </c>
      <c r="I282" s="1280"/>
      <c r="J282" s="1288" t="s">
        <v>288</v>
      </c>
      <c r="K282" s="1280"/>
      <c r="L282" s="1280"/>
      <c r="M282" s="1288" t="s">
        <v>297</v>
      </c>
      <c r="N282" s="1280"/>
      <c r="O282" s="1280"/>
      <c r="P282" s="1288" t="s">
        <v>83</v>
      </c>
      <c r="Q282" s="1280"/>
      <c r="R282" s="1288" t="s">
        <v>244</v>
      </c>
      <c r="S282" s="1280"/>
      <c r="T282" s="1289" t="s">
        <v>338</v>
      </c>
      <c r="U282" s="1280"/>
      <c r="V282" s="1280"/>
      <c r="W282" s="1280"/>
      <c r="X282" s="1280"/>
      <c r="Y282" s="1280"/>
      <c r="Z282" s="1280"/>
      <c r="AA282" s="1280"/>
      <c r="AB282" s="1288" t="s">
        <v>281</v>
      </c>
      <c r="AC282" s="1280"/>
      <c r="AD282" s="1280"/>
      <c r="AE282" s="1280"/>
      <c r="AF282" s="1280"/>
      <c r="AG282" s="1288" t="s">
        <v>282</v>
      </c>
      <c r="AH282" s="1280"/>
      <c r="AI282" s="1280"/>
      <c r="AJ282" s="553" t="s">
        <v>68</v>
      </c>
      <c r="AK282" s="1287" t="s">
        <v>283</v>
      </c>
      <c r="AL282" s="1280"/>
      <c r="AM282" s="1280"/>
      <c r="AN282" s="1280"/>
      <c r="AO282" s="1280"/>
      <c r="AP282" s="1280"/>
      <c r="AQ282" s="554">
        <v>38021000</v>
      </c>
      <c r="AR282" s="555">
        <v>0</v>
      </c>
      <c r="AS282" s="554">
        <v>38021000</v>
      </c>
      <c r="AT282" s="555">
        <v>0</v>
      </c>
      <c r="AU282" s="555">
        <v>0</v>
      </c>
      <c r="AV282" s="555">
        <v>0</v>
      </c>
      <c r="AW282" s="555">
        <v>0</v>
      </c>
      <c r="AX282" s="555">
        <v>0</v>
      </c>
      <c r="AY282" s="555">
        <v>0</v>
      </c>
      <c r="AZ282" s="555">
        <v>0</v>
      </c>
      <c r="BA282" s="555">
        <v>0</v>
      </c>
      <c r="BB282" s="555">
        <v>0</v>
      </c>
      <c r="BC282" s="555">
        <v>0</v>
      </c>
      <c r="BD282" s="544"/>
      <c r="BE282" s="556">
        <f t="shared" si="18"/>
        <v>0</v>
      </c>
      <c r="BF282" s="556">
        <f t="shared" si="19"/>
        <v>0</v>
      </c>
    </row>
    <row r="283" spans="1:58" s="614" customFormat="1" ht="22.5" customHeight="1" x14ac:dyDescent="0.25">
      <c r="A283" s="608" t="str">
        <f t="shared" si="20"/>
        <v>C2502100012010</v>
      </c>
      <c r="B283" s="1293" t="s">
        <v>102</v>
      </c>
      <c r="C283" s="1294"/>
      <c r="D283" s="1293" t="s">
        <v>330</v>
      </c>
      <c r="E283" s="1294"/>
      <c r="F283" s="1293" t="s">
        <v>332</v>
      </c>
      <c r="G283" s="1294"/>
      <c r="H283" s="1293" t="s">
        <v>298</v>
      </c>
      <c r="I283" s="1294"/>
      <c r="J283" s="1293" t="s">
        <v>288</v>
      </c>
      <c r="K283" s="1294"/>
      <c r="L283" s="1294"/>
      <c r="M283" s="1293"/>
      <c r="N283" s="1294"/>
      <c r="O283" s="1294"/>
      <c r="P283" s="1293"/>
      <c r="Q283" s="1294"/>
      <c r="R283" s="1293"/>
      <c r="S283" s="1294"/>
      <c r="T283" s="1295" t="s">
        <v>895</v>
      </c>
      <c r="U283" s="1294"/>
      <c r="V283" s="1294"/>
      <c r="W283" s="1294"/>
      <c r="X283" s="1294"/>
      <c r="Y283" s="1294"/>
      <c r="Z283" s="1294"/>
      <c r="AA283" s="1294"/>
      <c r="AB283" s="1293" t="s">
        <v>281</v>
      </c>
      <c r="AC283" s="1294"/>
      <c r="AD283" s="1294"/>
      <c r="AE283" s="1294"/>
      <c r="AF283" s="1294"/>
      <c r="AG283" s="1293" t="s">
        <v>282</v>
      </c>
      <c r="AH283" s="1294"/>
      <c r="AI283" s="1294"/>
      <c r="AJ283" s="609" t="s">
        <v>68</v>
      </c>
      <c r="AK283" s="1300" t="s">
        <v>283</v>
      </c>
      <c r="AL283" s="1294"/>
      <c r="AM283" s="1294"/>
      <c r="AN283" s="1294"/>
      <c r="AO283" s="1294"/>
      <c r="AP283" s="1294"/>
      <c r="AQ283" s="610">
        <v>300000000</v>
      </c>
      <c r="AR283" s="610">
        <v>290000000</v>
      </c>
      <c r="AS283" s="610">
        <v>10000000</v>
      </c>
      <c r="AT283" s="611">
        <v>0</v>
      </c>
      <c r="AU283" s="610">
        <v>199800132</v>
      </c>
      <c r="AV283" s="610">
        <v>90199868</v>
      </c>
      <c r="AW283" s="611">
        <v>0</v>
      </c>
      <c r="AX283" s="652">
        <v>199800132</v>
      </c>
      <c r="AY283" s="611">
        <v>0</v>
      </c>
      <c r="AZ283" s="611">
        <v>0</v>
      </c>
      <c r="BA283" s="611">
        <v>0</v>
      </c>
      <c r="BB283" s="611">
        <v>0</v>
      </c>
      <c r="BC283" s="611">
        <v>0</v>
      </c>
      <c r="BD283" s="612"/>
      <c r="BE283" s="613">
        <f t="shared" si="18"/>
        <v>0.66600044000000003</v>
      </c>
      <c r="BF283" s="613">
        <f t="shared" si="19"/>
        <v>0</v>
      </c>
    </row>
    <row r="284" spans="1:58" s="671" customFormat="1" ht="22.5" customHeight="1" x14ac:dyDescent="0.25">
      <c r="A284" s="665" t="str">
        <f t="shared" si="20"/>
        <v>C250210001210</v>
      </c>
      <c r="B284" s="1306" t="s">
        <v>102</v>
      </c>
      <c r="C284" s="1305"/>
      <c r="D284" s="1306" t="s">
        <v>330</v>
      </c>
      <c r="E284" s="1305"/>
      <c r="F284" s="1306" t="s">
        <v>332</v>
      </c>
      <c r="G284" s="1305"/>
      <c r="H284" s="1306" t="s">
        <v>298</v>
      </c>
      <c r="I284" s="1305"/>
      <c r="J284" s="1306" t="s">
        <v>244</v>
      </c>
      <c r="K284" s="1305"/>
      <c r="L284" s="1305"/>
      <c r="M284" s="1306" t="s">
        <v>244</v>
      </c>
      <c r="N284" s="1305"/>
      <c r="O284" s="1305"/>
      <c r="P284" s="1306" t="s">
        <v>244</v>
      </c>
      <c r="Q284" s="1305"/>
      <c r="R284" s="1306" t="s">
        <v>244</v>
      </c>
      <c r="S284" s="1305"/>
      <c r="T284" s="1307" t="s">
        <v>895</v>
      </c>
      <c r="U284" s="1305"/>
      <c r="V284" s="1305"/>
      <c r="W284" s="1305"/>
      <c r="X284" s="1305"/>
      <c r="Y284" s="1305"/>
      <c r="Z284" s="1305"/>
      <c r="AA284" s="1305"/>
      <c r="AB284" s="1306" t="s">
        <v>281</v>
      </c>
      <c r="AC284" s="1305"/>
      <c r="AD284" s="1305"/>
      <c r="AE284" s="1305"/>
      <c r="AF284" s="1305"/>
      <c r="AG284" s="1306" t="s">
        <v>282</v>
      </c>
      <c r="AH284" s="1305"/>
      <c r="AI284" s="1305"/>
      <c r="AJ284" s="672" t="s">
        <v>68</v>
      </c>
      <c r="AK284" s="1310" t="s">
        <v>283</v>
      </c>
      <c r="AL284" s="1305"/>
      <c r="AM284" s="1305"/>
      <c r="AN284" s="1305"/>
      <c r="AO284" s="1305"/>
      <c r="AP284" s="1305"/>
      <c r="AQ284" s="673">
        <v>300000000</v>
      </c>
      <c r="AR284" s="673">
        <v>290000000</v>
      </c>
      <c r="AS284" s="673">
        <v>10000000</v>
      </c>
      <c r="AT284" s="674">
        <v>0</v>
      </c>
      <c r="AU284" s="673">
        <v>199800132</v>
      </c>
      <c r="AV284" s="673">
        <v>90199868</v>
      </c>
      <c r="AW284" s="674">
        <v>0</v>
      </c>
      <c r="AX284" s="676">
        <v>199800132</v>
      </c>
      <c r="AY284" s="674">
        <v>0</v>
      </c>
      <c r="AZ284" s="674">
        <v>0</v>
      </c>
      <c r="BA284" s="674">
        <v>0</v>
      </c>
      <c r="BB284" s="674">
        <v>0</v>
      </c>
      <c r="BC284" s="674">
        <v>0</v>
      </c>
      <c r="BD284" s="669"/>
      <c r="BE284" s="675">
        <f t="shared" si="18"/>
        <v>0.66600044000000003</v>
      </c>
      <c r="BF284" s="675">
        <f t="shared" si="19"/>
        <v>0</v>
      </c>
    </row>
    <row r="285" spans="1:58" x14ac:dyDescent="0.25">
      <c r="A285" s="552" t="str">
        <f t="shared" si="20"/>
        <v>C25021000120210</v>
      </c>
      <c r="B285" s="1279" t="s">
        <v>102</v>
      </c>
      <c r="C285" s="1280"/>
      <c r="D285" s="1279" t="s">
        <v>330</v>
      </c>
      <c r="E285" s="1280"/>
      <c r="F285" s="1279" t="s">
        <v>332</v>
      </c>
      <c r="G285" s="1280"/>
      <c r="H285" s="1279" t="s">
        <v>298</v>
      </c>
      <c r="I285" s="1280"/>
      <c r="J285" s="1279" t="s">
        <v>288</v>
      </c>
      <c r="K285" s="1280"/>
      <c r="L285" s="1280"/>
      <c r="M285" s="1279" t="s">
        <v>290</v>
      </c>
      <c r="N285" s="1280"/>
      <c r="O285" s="1280"/>
      <c r="P285" s="1279"/>
      <c r="Q285" s="1280"/>
      <c r="R285" s="1279"/>
      <c r="S285" s="1280"/>
      <c r="T285" s="1282" t="s">
        <v>334</v>
      </c>
      <c r="U285" s="1280"/>
      <c r="V285" s="1280"/>
      <c r="W285" s="1280"/>
      <c r="X285" s="1280"/>
      <c r="Y285" s="1280"/>
      <c r="Z285" s="1280"/>
      <c r="AA285" s="1280"/>
      <c r="AB285" s="1279" t="s">
        <v>281</v>
      </c>
      <c r="AC285" s="1280"/>
      <c r="AD285" s="1280"/>
      <c r="AE285" s="1280"/>
      <c r="AF285" s="1280"/>
      <c r="AG285" s="1279" t="s">
        <v>282</v>
      </c>
      <c r="AH285" s="1280"/>
      <c r="AI285" s="1280"/>
      <c r="AJ285" s="541" t="s">
        <v>68</v>
      </c>
      <c r="AK285" s="1281" t="s">
        <v>283</v>
      </c>
      <c r="AL285" s="1280"/>
      <c r="AM285" s="1280"/>
      <c r="AN285" s="1280"/>
      <c r="AO285" s="1280"/>
      <c r="AP285" s="1280"/>
      <c r="AQ285" s="542">
        <v>300000000</v>
      </c>
      <c r="AR285" s="542">
        <v>290000000</v>
      </c>
      <c r="AS285" s="542">
        <v>10000000</v>
      </c>
      <c r="AT285" s="543">
        <v>0</v>
      </c>
      <c r="AU285" s="542">
        <v>199800132</v>
      </c>
      <c r="AV285" s="542">
        <v>90199868</v>
      </c>
      <c r="AW285" s="543">
        <v>0</v>
      </c>
      <c r="AX285" s="653">
        <v>199800132</v>
      </c>
      <c r="AY285" s="543">
        <v>0</v>
      </c>
      <c r="AZ285" s="543">
        <v>0</v>
      </c>
      <c r="BA285" s="543">
        <v>0</v>
      </c>
      <c r="BB285" s="543">
        <v>0</v>
      </c>
      <c r="BC285" s="543">
        <v>0</v>
      </c>
      <c r="BD285" s="544"/>
      <c r="BE285" s="546">
        <f t="shared" si="18"/>
        <v>0.66600044000000003</v>
      </c>
      <c r="BF285" s="546">
        <f t="shared" si="19"/>
        <v>0</v>
      </c>
    </row>
    <row r="286" spans="1:58" x14ac:dyDescent="0.25">
      <c r="A286" s="552" t="str">
        <f t="shared" si="20"/>
        <v>C250210001202110</v>
      </c>
      <c r="B286" s="1288" t="s">
        <v>102</v>
      </c>
      <c r="C286" s="1280"/>
      <c r="D286" s="1288" t="s">
        <v>330</v>
      </c>
      <c r="E286" s="1280"/>
      <c r="F286" s="1288" t="s">
        <v>332</v>
      </c>
      <c r="G286" s="1280"/>
      <c r="H286" s="1288" t="s">
        <v>298</v>
      </c>
      <c r="I286" s="1280"/>
      <c r="J286" s="1288" t="s">
        <v>288</v>
      </c>
      <c r="K286" s="1280"/>
      <c r="L286" s="1280"/>
      <c r="M286" s="1288" t="s">
        <v>290</v>
      </c>
      <c r="N286" s="1280"/>
      <c r="O286" s="1280"/>
      <c r="P286" s="1288" t="s">
        <v>287</v>
      </c>
      <c r="Q286" s="1280"/>
      <c r="R286" s="1288"/>
      <c r="S286" s="1280"/>
      <c r="T286" s="1289" t="s">
        <v>340</v>
      </c>
      <c r="U286" s="1280"/>
      <c r="V286" s="1280"/>
      <c r="W286" s="1280"/>
      <c r="X286" s="1280"/>
      <c r="Y286" s="1280"/>
      <c r="Z286" s="1280"/>
      <c r="AA286" s="1280"/>
      <c r="AB286" s="1288" t="s">
        <v>281</v>
      </c>
      <c r="AC286" s="1280"/>
      <c r="AD286" s="1280"/>
      <c r="AE286" s="1280"/>
      <c r="AF286" s="1280"/>
      <c r="AG286" s="1288" t="s">
        <v>282</v>
      </c>
      <c r="AH286" s="1280"/>
      <c r="AI286" s="1280"/>
      <c r="AJ286" s="553" t="s">
        <v>68</v>
      </c>
      <c r="AK286" s="1287" t="s">
        <v>283</v>
      </c>
      <c r="AL286" s="1280"/>
      <c r="AM286" s="1280"/>
      <c r="AN286" s="1280"/>
      <c r="AO286" s="1280"/>
      <c r="AP286" s="1280"/>
      <c r="AQ286" s="554">
        <v>45000000</v>
      </c>
      <c r="AR286" s="554">
        <v>45000000</v>
      </c>
      <c r="AS286" s="555">
        <v>0</v>
      </c>
      <c r="AT286" s="555">
        <v>0</v>
      </c>
      <c r="AU286" s="554">
        <v>45000000</v>
      </c>
      <c r="AV286" s="555">
        <v>0</v>
      </c>
      <c r="AW286" s="555">
        <v>0</v>
      </c>
      <c r="AX286" s="654">
        <v>45000000</v>
      </c>
      <c r="AY286" s="555">
        <v>0</v>
      </c>
      <c r="AZ286" s="555">
        <v>0</v>
      </c>
      <c r="BA286" s="555">
        <v>0</v>
      </c>
      <c r="BB286" s="555">
        <v>0</v>
      </c>
      <c r="BC286" s="555">
        <v>0</v>
      </c>
      <c r="BD286" s="544"/>
      <c r="BE286" s="556">
        <f t="shared" ref="BE286:BE329" si="21">+AU286/AQ286</f>
        <v>1</v>
      </c>
      <c r="BF286" s="556">
        <f t="shared" ref="BF286:BF329" si="22">+AW286/AQ286</f>
        <v>0</v>
      </c>
    </row>
    <row r="287" spans="1:58" x14ac:dyDescent="0.25">
      <c r="A287" s="552" t="str">
        <f t="shared" si="20"/>
        <v>C250210001202210</v>
      </c>
      <c r="B287" s="1288" t="s">
        <v>102</v>
      </c>
      <c r="C287" s="1280"/>
      <c r="D287" s="1288" t="s">
        <v>330</v>
      </c>
      <c r="E287" s="1280"/>
      <c r="F287" s="1288" t="s">
        <v>332</v>
      </c>
      <c r="G287" s="1280"/>
      <c r="H287" s="1288" t="s">
        <v>298</v>
      </c>
      <c r="I287" s="1280"/>
      <c r="J287" s="1288" t="s">
        <v>288</v>
      </c>
      <c r="K287" s="1280"/>
      <c r="L287" s="1280"/>
      <c r="M287" s="1288" t="s">
        <v>290</v>
      </c>
      <c r="N287" s="1280"/>
      <c r="O287" s="1280"/>
      <c r="P287" s="1288" t="s">
        <v>290</v>
      </c>
      <c r="Q287" s="1280"/>
      <c r="R287" s="1288"/>
      <c r="S287" s="1280"/>
      <c r="T287" s="1289" t="s">
        <v>335</v>
      </c>
      <c r="U287" s="1280"/>
      <c r="V287" s="1280"/>
      <c r="W287" s="1280"/>
      <c r="X287" s="1280"/>
      <c r="Y287" s="1280"/>
      <c r="Z287" s="1280"/>
      <c r="AA287" s="1280"/>
      <c r="AB287" s="1288" t="s">
        <v>281</v>
      </c>
      <c r="AC287" s="1280"/>
      <c r="AD287" s="1280"/>
      <c r="AE287" s="1280"/>
      <c r="AF287" s="1280"/>
      <c r="AG287" s="1288" t="s">
        <v>282</v>
      </c>
      <c r="AH287" s="1280"/>
      <c r="AI287" s="1280"/>
      <c r="AJ287" s="553" t="s">
        <v>68</v>
      </c>
      <c r="AK287" s="1287" t="s">
        <v>283</v>
      </c>
      <c r="AL287" s="1280"/>
      <c r="AM287" s="1280"/>
      <c r="AN287" s="1280"/>
      <c r="AO287" s="1280"/>
      <c r="AP287" s="1280"/>
      <c r="AQ287" s="554">
        <v>101000000</v>
      </c>
      <c r="AR287" s="554">
        <v>101000000</v>
      </c>
      <c r="AS287" s="555">
        <v>0</v>
      </c>
      <c r="AT287" s="555">
        <v>0</v>
      </c>
      <c r="AU287" s="554">
        <v>101000000</v>
      </c>
      <c r="AV287" s="555">
        <v>0</v>
      </c>
      <c r="AW287" s="555">
        <v>0</v>
      </c>
      <c r="AX287" s="654">
        <v>101000000</v>
      </c>
      <c r="AY287" s="555">
        <v>0</v>
      </c>
      <c r="AZ287" s="555">
        <v>0</v>
      </c>
      <c r="BA287" s="555">
        <v>0</v>
      </c>
      <c r="BB287" s="555">
        <v>0</v>
      </c>
      <c r="BC287" s="555">
        <v>0</v>
      </c>
      <c r="BD287" s="544"/>
      <c r="BE287" s="556">
        <f t="shared" si="21"/>
        <v>1</v>
      </c>
      <c r="BF287" s="556">
        <f t="shared" si="22"/>
        <v>0</v>
      </c>
    </row>
    <row r="288" spans="1:58" x14ac:dyDescent="0.25">
      <c r="A288" s="552" t="str">
        <f t="shared" si="20"/>
        <v>C250210001202310</v>
      </c>
      <c r="B288" s="1288" t="s">
        <v>102</v>
      </c>
      <c r="C288" s="1280"/>
      <c r="D288" s="1288" t="s">
        <v>330</v>
      </c>
      <c r="E288" s="1280"/>
      <c r="F288" s="1288" t="s">
        <v>332</v>
      </c>
      <c r="G288" s="1280"/>
      <c r="H288" s="1288" t="s">
        <v>298</v>
      </c>
      <c r="I288" s="1280"/>
      <c r="J288" s="1288" t="s">
        <v>288</v>
      </c>
      <c r="K288" s="1280"/>
      <c r="L288" s="1280"/>
      <c r="M288" s="1288" t="s">
        <v>290</v>
      </c>
      <c r="N288" s="1280"/>
      <c r="O288" s="1280"/>
      <c r="P288" s="1288" t="s">
        <v>297</v>
      </c>
      <c r="Q288" s="1280"/>
      <c r="R288" s="1288"/>
      <c r="S288" s="1280"/>
      <c r="T288" s="1289" t="s">
        <v>336</v>
      </c>
      <c r="U288" s="1280"/>
      <c r="V288" s="1280"/>
      <c r="W288" s="1280"/>
      <c r="X288" s="1280"/>
      <c r="Y288" s="1280"/>
      <c r="Z288" s="1280"/>
      <c r="AA288" s="1280"/>
      <c r="AB288" s="1288" t="s">
        <v>281</v>
      </c>
      <c r="AC288" s="1280"/>
      <c r="AD288" s="1280"/>
      <c r="AE288" s="1280"/>
      <c r="AF288" s="1280"/>
      <c r="AG288" s="1288" t="s">
        <v>282</v>
      </c>
      <c r="AH288" s="1280"/>
      <c r="AI288" s="1280"/>
      <c r="AJ288" s="553" t="s">
        <v>68</v>
      </c>
      <c r="AK288" s="1287" t="s">
        <v>283</v>
      </c>
      <c r="AL288" s="1280"/>
      <c r="AM288" s="1280"/>
      <c r="AN288" s="1280"/>
      <c r="AO288" s="1280"/>
      <c r="AP288" s="1280"/>
      <c r="AQ288" s="554">
        <v>49000000</v>
      </c>
      <c r="AR288" s="554">
        <v>49000000</v>
      </c>
      <c r="AS288" s="555">
        <v>0</v>
      </c>
      <c r="AT288" s="555">
        <v>0</v>
      </c>
      <c r="AU288" s="554">
        <v>49000000</v>
      </c>
      <c r="AV288" s="555">
        <v>0</v>
      </c>
      <c r="AW288" s="555">
        <v>0</v>
      </c>
      <c r="AX288" s="654">
        <v>49000000</v>
      </c>
      <c r="AY288" s="555">
        <v>0</v>
      </c>
      <c r="AZ288" s="555">
        <v>0</v>
      </c>
      <c r="BA288" s="555">
        <v>0</v>
      </c>
      <c r="BB288" s="555">
        <v>0</v>
      </c>
      <c r="BC288" s="555">
        <v>0</v>
      </c>
      <c r="BD288" s="544"/>
      <c r="BE288" s="556">
        <f t="shared" si="21"/>
        <v>1</v>
      </c>
      <c r="BF288" s="556">
        <f t="shared" si="22"/>
        <v>0</v>
      </c>
    </row>
    <row r="289" spans="1:58" x14ac:dyDescent="0.25">
      <c r="A289" s="552" t="str">
        <f t="shared" si="20"/>
        <v>C250210001202410</v>
      </c>
      <c r="B289" s="1288" t="s">
        <v>102</v>
      </c>
      <c r="C289" s="1280"/>
      <c r="D289" s="1288" t="s">
        <v>330</v>
      </c>
      <c r="E289" s="1280"/>
      <c r="F289" s="1288" t="s">
        <v>332</v>
      </c>
      <c r="G289" s="1280"/>
      <c r="H289" s="1288" t="s">
        <v>298</v>
      </c>
      <c r="I289" s="1280"/>
      <c r="J289" s="1288" t="s">
        <v>288</v>
      </c>
      <c r="K289" s="1280"/>
      <c r="L289" s="1280"/>
      <c r="M289" s="1288" t="s">
        <v>290</v>
      </c>
      <c r="N289" s="1280"/>
      <c r="O289" s="1280"/>
      <c r="P289" s="1288" t="s">
        <v>291</v>
      </c>
      <c r="Q289" s="1280"/>
      <c r="R289" s="1288"/>
      <c r="S289" s="1280"/>
      <c r="T289" s="1289" t="s">
        <v>87</v>
      </c>
      <c r="U289" s="1280"/>
      <c r="V289" s="1280"/>
      <c r="W289" s="1280"/>
      <c r="X289" s="1280"/>
      <c r="Y289" s="1280"/>
      <c r="Z289" s="1280"/>
      <c r="AA289" s="1280"/>
      <c r="AB289" s="1288" t="s">
        <v>281</v>
      </c>
      <c r="AC289" s="1280"/>
      <c r="AD289" s="1280"/>
      <c r="AE289" s="1280"/>
      <c r="AF289" s="1280"/>
      <c r="AG289" s="1288" t="s">
        <v>282</v>
      </c>
      <c r="AH289" s="1280"/>
      <c r="AI289" s="1280"/>
      <c r="AJ289" s="553" t="s">
        <v>68</v>
      </c>
      <c r="AK289" s="1287" t="s">
        <v>283</v>
      </c>
      <c r="AL289" s="1280"/>
      <c r="AM289" s="1280"/>
      <c r="AN289" s="1280"/>
      <c r="AO289" s="1280"/>
      <c r="AP289" s="1280"/>
      <c r="AQ289" s="554">
        <v>95000000</v>
      </c>
      <c r="AR289" s="554">
        <v>95000000</v>
      </c>
      <c r="AS289" s="555">
        <v>0</v>
      </c>
      <c r="AT289" s="555">
        <v>0</v>
      </c>
      <c r="AU289" s="554">
        <v>4800132</v>
      </c>
      <c r="AV289" s="554">
        <v>90199868</v>
      </c>
      <c r="AW289" s="555">
        <v>0</v>
      </c>
      <c r="AX289" s="654">
        <v>4800132</v>
      </c>
      <c r="AY289" s="555">
        <v>0</v>
      </c>
      <c r="AZ289" s="555">
        <v>0</v>
      </c>
      <c r="BA289" s="555">
        <v>0</v>
      </c>
      <c r="BB289" s="555">
        <v>0</v>
      </c>
      <c r="BC289" s="555">
        <v>0</v>
      </c>
      <c r="BD289" s="544"/>
      <c r="BE289" s="556">
        <f t="shared" si="21"/>
        <v>5.0527705263157897E-2</v>
      </c>
      <c r="BF289" s="556">
        <f t="shared" si="22"/>
        <v>0</v>
      </c>
    </row>
    <row r="290" spans="1:58" x14ac:dyDescent="0.25">
      <c r="A290" s="552" t="str">
        <f t="shared" si="20"/>
        <v>C250210001202610</v>
      </c>
      <c r="B290" s="1288" t="s">
        <v>102</v>
      </c>
      <c r="C290" s="1280"/>
      <c r="D290" s="1288" t="s">
        <v>330</v>
      </c>
      <c r="E290" s="1280"/>
      <c r="F290" s="1288" t="s">
        <v>332</v>
      </c>
      <c r="G290" s="1280"/>
      <c r="H290" s="1288" t="s">
        <v>298</v>
      </c>
      <c r="I290" s="1280"/>
      <c r="J290" s="1288" t="s">
        <v>288</v>
      </c>
      <c r="K290" s="1280"/>
      <c r="L290" s="1280"/>
      <c r="M290" s="1288" t="s">
        <v>290</v>
      </c>
      <c r="N290" s="1280"/>
      <c r="O290" s="1280"/>
      <c r="P290" s="1288" t="s">
        <v>300</v>
      </c>
      <c r="Q290" s="1280"/>
      <c r="R290" s="1288"/>
      <c r="S290" s="1280"/>
      <c r="T290" s="1289" t="s">
        <v>337</v>
      </c>
      <c r="U290" s="1280"/>
      <c r="V290" s="1280"/>
      <c r="W290" s="1280"/>
      <c r="X290" s="1280"/>
      <c r="Y290" s="1280"/>
      <c r="Z290" s="1280"/>
      <c r="AA290" s="1280"/>
      <c r="AB290" s="1288" t="s">
        <v>281</v>
      </c>
      <c r="AC290" s="1280"/>
      <c r="AD290" s="1280"/>
      <c r="AE290" s="1280"/>
      <c r="AF290" s="1280"/>
      <c r="AG290" s="1288" t="s">
        <v>282</v>
      </c>
      <c r="AH290" s="1280"/>
      <c r="AI290" s="1280"/>
      <c r="AJ290" s="553" t="s">
        <v>68</v>
      </c>
      <c r="AK290" s="1287" t="s">
        <v>283</v>
      </c>
      <c r="AL290" s="1280"/>
      <c r="AM290" s="1280"/>
      <c r="AN290" s="1280"/>
      <c r="AO290" s="1280"/>
      <c r="AP290" s="1280"/>
      <c r="AQ290" s="554">
        <v>10000000</v>
      </c>
      <c r="AR290" s="555">
        <v>0</v>
      </c>
      <c r="AS290" s="554">
        <v>10000000</v>
      </c>
      <c r="AT290" s="555">
        <v>0</v>
      </c>
      <c r="AU290" s="555">
        <v>0</v>
      </c>
      <c r="AV290" s="555">
        <v>0</v>
      </c>
      <c r="AW290" s="555">
        <v>0</v>
      </c>
      <c r="AX290" s="555">
        <v>0</v>
      </c>
      <c r="AY290" s="555">
        <v>0</v>
      </c>
      <c r="AZ290" s="555">
        <v>0</v>
      </c>
      <c r="BA290" s="555">
        <v>0</v>
      </c>
      <c r="BB290" s="555">
        <v>0</v>
      </c>
      <c r="BC290" s="555">
        <v>0</v>
      </c>
      <c r="BD290" s="544"/>
      <c r="BE290" s="556">
        <f t="shared" si="21"/>
        <v>0</v>
      </c>
      <c r="BF290" s="556">
        <f t="shared" si="22"/>
        <v>0</v>
      </c>
    </row>
    <row r="291" spans="1:58" x14ac:dyDescent="0.25">
      <c r="A291" s="552" t="str">
        <f t="shared" ref="A291:A331" si="23">+B291&amp;D291&amp;F291&amp;H291&amp;J291&amp;M291&amp;P291&amp;R291&amp;AJ291</f>
        <v>C259910</v>
      </c>
      <c r="B291" s="1279" t="s">
        <v>102</v>
      </c>
      <c r="C291" s="1280"/>
      <c r="D291" s="1279" t="s">
        <v>345</v>
      </c>
      <c r="E291" s="1280"/>
      <c r="F291" s="1279"/>
      <c r="G291" s="1280"/>
      <c r="H291" s="1279"/>
      <c r="I291" s="1280"/>
      <c r="J291" s="1279"/>
      <c r="K291" s="1280"/>
      <c r="L291" s="1280"/>
      <c r="M291" s="1279"/>
      <c r="N291" s="1280"/>
      <c r="O291" s="1280"/>
      <c r="P291" s="1279"/>
      <c r="Q291" s="1280"/>
      <c r="R291" s="1279"/>
      <c r="S291" s="1280"/>
      <c r="T291" s="1282" t="s">
        <v>346</v>
      </c>
      <c r="U291" s="1280"/>
      <c r="V291" s="1280"/>
      <c r="W291" s="1280"/>
      <c r="X291" s="1280"/>
      <c r="Y291" s="1280"/>
      <c r="Z291" s="1280"/>
      <c r="AA291" s="1280"/>
      <c r="AB291" s="1279" t="s">
        <v>281</v>
      </c>
      <c r="AC291" s="1280"/>
      <c r="AD291" s="1280"/>
      <c r="AE291" s="1280"/>
      <c r="AF291" s="1280"/>
      <c r="AG291" s="1279" t="s">
        <v>282</v>
      </c>
      <c r="AH291" s="1280"/>
      <c r="AI291" s="1280"/>
      <c r="AJ291" s="541" t="s">
        <v>68</v>
      </c>
      <c r="AK291" s="1281" t="s">
        <v>283</v>
      </c>
      <c r="AL291" s="1280"/>
      <c r="AM291" s="1280"/>
      <c r="AN291" s="1280"/>
      <c r="AO291" s="1280"/>
      <c r="AP291" s="1280"/>
      <c r="AQ291" s="542">
        <v>9670420000</v>
      </c>
      <c r="AR291" s="542">
        <v>849332000</v>
      </c>
      <c r="AS291" s="542">
        <v>8821088000</v>
      </c>
      <c r="AT291" s="543">
        <v>0</v>
      </c>
      <c r="AU291" s="542">
        <v>156437186</v>
      </c>
      <c r="AV291" s="542">
        <v>692894814</v>
      </c>
      <c r="AW291" s="542">
        <v>2498301</v>
      </c>
      <c r="AX291" s="542">
        <v>153938885</v>
      </c>
      <c r="AY291" s="542">
        <v>1500191</v>
      </c>
      <c r="AZ291" s="542">
        <v>998110</v>
      </c>
      <c r="BA291" s="542">
        <v>1500191</v>
      </c>
      <c r="BB291" s="543">
        <v>0</v>
      </c>
      <c r="BC291" s="543">
        <v>0</v>
      </c>
      <c r="BD291" s="544"/>
      <c r="BE291" s="546">
        <f t="shared" si="21"/>
        <v>1.6176876081907508E-2</v>
      </c>
      <c r="BF291" s="546">
        <f t="shared" si="22"/>
        <v>2.5834462205364398E-4</v>
      </c>
    </row>
    <row r="292" spans="1:58" x14ac:dyDescent="0.25">
      <c r="A292" s="552" t="str">
        <f t="shared" si="23"/>
        <v>C259913</v>
      </c>
      <c r="B292" s="1279" t="s">
        <v>102</v>
      </c>
      <c r="C292" s="1280"/>
      <c r="D292" s="1279" t="s">
        <v>345</v>
      </c>
      <c r="E292" s="1280"/>
      <c r="F292" s="1279"/>
      <c r="G292" s="1280"/>
      <c r="H292" s="1279"/>
      <c r="I292" s="1280"/>
      <c r="J292" s="1279"/>
      <c r="K292" s="1280"/>
      <c r="L292" s="1280"/>
      <c r="M292" s="1279"/>
      <c r="N292" s="1280"/>
      <c r="O292" s="1280"/>
      <c r="P292" s="1279"/>
      <c r="Q292" s="1280"/>
      <c r="R292" s="1279"/>
      <c r="S292" s="1280"/>
      <c r="T292" s="1282" t="s">
        <v>346</v>
      </c>
      <c r="U292" s="1280"/>
      <c r="V292" s="1280"/>
      <c r="W292" s="1280"/>
      <c r="X292" s="1280"/>
      <c r="Y292" s="1280"/>
      <c r="Z292" s="1280"/>
      <c r="AA292" s="1280"/>
      <c r="AB292" s="1279" t="s">
        <v>281</v>
      </c>
      <c r="AC292" s="1280"/>
      <c r="AD292" s="1280"/>
      <c r="AE292" s="1280"/>
      <c r="AF292" s="1280"/>
      <c r="AG292" s="1279" t="s">
        <v>282</v>
      </c>
      <c r="AH292" s="1280"/>
      <c r="AI292" s="1280"/>
      <c r="AJ292" s="541" t="s">
        <v>311</v>
      </c>
      <c r="AK292" s="1281" t="s">
        <v>329</v>
      </c>
      <c r="AL292" s="1280"/>
      <c r="AM292" s="1280"/>
      <c r="AN292" s="1280"/>
      <c r="AO292" s="1280"/>
      <c r="AP292" s="1280"/>
      <c r="AQ292" s="542">
        <v>5000000000</v>
      </c>
      <c r="AR292" s="542">
        <v>5000000000</v>
      </c>
      <c r="AS292" s="543">
        <v>0</v>
      </c>
      <c r="AT292" s="543">
        <v>0</v>
      </c>
      <c r="AU292" s="542">
        <v>5000000000</v>
      </c>
      <c r="AV292" s="543">
        <v>0</v>
      </c>
      <c r="AW292" s="542">
        <v>457384092.45999998</v>
      </c>
      <c r="AX292" s="542">
        <v>4542615907.54</v>
      </c>
      <c r="AY292" s="542">
        <v>457384092.45999998</v>
      </c>
      <c r="AZ292" s="543">
        <v>0</v>
      </c>
      <c r="BA292" s="542">
        <v>457384092.45999998</v>
      </c>
      <c r="BB292" s="543">
        <v>0</v>
      </c>
      <c r="BC292" s="543">
        <v>0</v>
      </c>
      <c r="BD292" s="544"/>
      <c r="BE292" s="546">
        <f t="shared" si="21"/>
        <v>1</v>
      </c>
      <c r="BF292" s="546">
        <f t="shared" si="22"/>
        <v>9.1476818491999998E-2</v>
      </c>
    </row>
    <row r="293" spans="1:58" x14ac:dyDescent="0.25">
      <c r="A293" s="552" t="str">
        <f t="shared" si="23"/>
        <v>C2599100010</v>
      </c>
      <c r="B293" s="1279" t="s">
        <v>102</v>
      </c>
      <c r="C293" s="1280"/>
      <c r="D293" s="1279" t="s">
        <v>345</v>
      </c>
      <c r="E293" s="1280"/>
      <c r="F293" s="1279" t="s">
        <v>332</v>
      </c>
      <c r="G293" s="1280"/>
      <c r="H293" s="1279"/>
      <c r="I293" s="1280"/>
      <c r="J293" s="1279"/>
      <c r="K293" s="1280"/>
      <c r="L293" s="1280"/>
      <c r="M293" s="1279"/>
      <c r="N293" s="1280"/>
      <c r="O293" s="1280"/>
      <c r="P293" s="1279"/>
      <c r="Q293" s="1280"/>
      <c r="R293" s="1279"/>
      <c r="S293" s="1280"/>
      <c r="T293" s="1282" t="s">
        <v>333</v>
      </c>
      <c r="U293" s="1280"/>
      <c r="V293" s="1280"/>
      <c r="W293" s="1280"/>
      <c r="X293" s="1280"/>
      <c r="Y293" s="1280"/>
      <c r="Z293" s="1280"/>
      <c r="AA293" s="1280"/>
      <c r="AB293" s="1279" t="s">
        <v>281</v>
      </c>
      <c r="AC293" s="1280"/>
      <c r="AD293" s="1280"/>
      <c r="AE293" s="1280"/>
      <c r="AF293" s="1280"/>
      <c r="AG293" s="1279" t="s">
        <v>282</v>
      </c>
      <c r="AH293" s="1280"/>
      <c r="AI293" s="1280"/>
      <c r="AJ293" s="541" t="s">
        <v>68</v>
      </c>
      <c r="AK293" s="1281" t="s">
        <v>283</v>
      </c>
      <c r="AL293" s="1280"/>
      <c r="AM293" s="1280"/>
      <c r="AN293" s="1280"/>
      <c r="AO293" s="1280"/>
      <c r="AP293" s="1280"/>
      <c r="AQ293" s="542">
        <v>9670420000</v>
      </c>
      <c r="AR293" s="542">
        <v>849332000</v>
      </c>
      <c r="AS293" s="542">
        <v>8821088000</v>
      </c>
      <c r="AT293" s="543">
        <v>0</v>
      </c>
      <c r="AU293" s="542">
        <v>156437186</v>
      </c>
      <c r="AV293" s="542">
        <v>692894814</v>
      </c>
      <c r="AW293" s="542">
        <v>2498301</v>
      </c>
      <c r="AX293" s="542">
        <v>153938885</v>
      </c>
      <c r="AY293" s="542">
        <v>1500191</v>
      </c>
      <c r="AZ293" s="542">
        <v>998110</v>
      </c>
      <c r="BA293" s="542">
        <v>1500191</v>
      </c>
      <c r="BB293" s="543">
        <v>0</v>
      </c>
      <c r="BC293" s="543">
        <v>0</v>
      </c>
      <c r="BD293" s="544"/>
      <c r="BE293" s="546">
        <f t="shared" si="21"/>
        <v>1.6176876081907508E-2</v>
      </c>
      <c r="BF293" s="546">
        <f t="shared" si="22"/>
        <v>2.5834462205364398E-4</v>
      </c>
    </row>
    <row r="294" spans="1:58" x14ac:dyDescent="0.25">
      <c r="A294" s="552" t="str">
        <f t="shared" si="23"/>
        <v>C2599100013</v>
      </c>
      <c r="B294" s="1279" t="s">
        <v>102</v>
      </c>
      <c r="C294" s="1280"/>
      <c r="D294" s="1279" t="s">
        <v>345</v>
      </c>
      <c r="E294" s="1280"/>
      <c r="F294" s="1279" t="s">
        <v>332</v>
      </c>
      <c r="G294" s="1280"/>
      <c r="H294" s="1279"/>
      <c r="I294" s="1280"/>
      <c r="J294" s="1279"/>
      <c r="K294" s="1280"/>
      <c r="L294" s="1280"/>
      <c r="M294" s="1279"/>
      <c r="N294" s="1280"/>
      <c r="O294" s="1280"/>
      <c r="P294" s="1279"/>
      <c r="Q294" s="1280"/>
      <c r="R294" s="1279"/>
      <c r="S294" s="1280"/>
      <c r="T294" s="1282" t="s">
        <v>333</v>
      </c>
      <c r="U294" s="1280"/>
      <c r="V294" s="1280"/>
      <c r="W294" s="1280"/>
      <c r="X294" s="1280"/>
      <c r="Y294" s="1280"/>
      <c r="Z294" s="1280"/>
      <c r="AA294" s="1280"/>
      <c r="AB294" s="1279" t="s">
        <v>281</v>
      </c>
      <c r="AC294" s="1280"/>
      <c r="AD294" s="1280"/>
      <c r="AE294" s="1280"/>
      <c r="AF294" s="1280"/>
      <c r="AG294" s="1279" t="s">
        <v>282</v>
      </c>
      <c r="AH294" s="1280"/>
      <c r="AI294" s="1280"/>
      <c r="AJ294" s="541" t="s">
        <v>311</v>
      </c>
      <c r="AK294" s="1281" t="s">
        <v>329</v>
      </c>
      <c r="AL294" s="1280"/>
      <c r="AM294" s="1280"/>
      <c r="AN294" s="1280"/>
      <c r="AO294" s="1280"/>
      <c r="AP294" s="1280"/>
      <c r="AQ294" s="542">
        <v>5000000000</v>
      </c>
      <c r="AR294" s="542">
        <v>5000000000</v>
      </c>
      <c r="AS294" s="543">
        <v>0</v>
      </c>
      <c r="AT294" s="543">
        <v>0</v>
      </c>
      <c r="AU294" s="542">
        <v>5000000000</v>
      </c>
      <c r="AV294" s="543">
        <v>0</v>
      </c>
      <c r="AW294" s="542">
        <v>457384092.45999998</v>
      </c>
      <c r="AX294" s="542">
        <v>4542615907.54</v>
      </c>
      <c r="AY294" s="542">
        <v>457384092.45999998</v>
      </c>
      <c r="AZ294" s="543">
        <v>0</v>
      </c>
      <c r="BA294" s="542">
        <v>457384092.45999998</v>
      </c>
      <c r="BB294" s="543">
        <v>0</v>
      </c>
      <c r="BC294" s="543">
        <v>0</v>
      </c>
      <c r="BD294" s="544"/>
      <c r="BE294" s="546">
        <f t="shared" si="21"/>
        <v>1</v>
      </c>
      <c r="BF294" s="546">
        <f t="shared" si="22"/>
        <v>9.1476818491999998E-2</v>
      </c>
    </row>
    <row r="295" spans="1:58" s="671" customFormat="1" x14ac:dyDescent="0.25">
      <c r="A295" s="665" t="str">
        <f t="shared" si="23"/>
        <v>C25991000110</v>
      </c>
      <c r="B295" s="1308" t="s">
        <v>102</v>
      </c>
      <c r="C295" s="1305"/>
      <c r="D295" s="1308" t="s">
        <v>345</v>
      </c>
      <c r="E295" s="1305"/>
      <c r="F295" s="1308" t="s">
        <v>332</v>
      </c>
      <c r="G295" s="1305"/>
      <c r="H295" s="1308" t="s">
        <v>287</v>
      </c>
      <c r="I295" s="1305"/>
      <c r="J295" s="1308"/>
      <c r="K295" s="1305"/>
      <c r="L295" s="1305"/>
      <c r="M295" s="1308"/>
      <c r="N295" s="1305"/>
      <c r="O295" s="1305"/>
      <c r="P295" s="1308"/>
      <c r="Q295" s="1305"/>
      <c r="R295" s="1308"/>
      <c r="S295" s="1305"/>
      <c r="T295" s="1309" t="s">
        <v>188</v>
      </c>
      <c r="U295" s="1305"/>
      <c r="V295" s="1305"/>
      <c r="W295" s="1305"/>
      <c r="X295" s="1305"/>
      <c r="Y295" s="1305"/>
      <c r="Z295" s="1305"/>
      <c r="AA295" s="1305"/>
      <c r="AB295" s="1308" t="s">
        <v>281</v>
      </c>
      <c r="AC295" s="1305"/>
      <c r="AD295" s="1305"/>
      <c r="AE295" s="1305"/>
      <c r="AF295" s="1305"/>
      <c r="AG295" s="1308" t="s">
        <v>282</v>
      </c>
      <c r="AH295" s="1305"/>
      <c r="AI295" s="1305"/>
      <c r="AJ295" s="666" t="s">
        <v>68</v>
      </c>
      <c r="AK295" s="1304" t="s">
        <v>283</v>
      </c>
      <c r="AL295" s="1305"/>
      <c r="AM295" s="1305"/>
      <c r="AN295" s="1305"/>
      <c r="AO295" s="1305"/>
      <c r="AP295" s="1305"/>
      <c r="AQ295" s="668">
        <v>0</v>
      </c>
      <c r="AR295" s="668">
        <v>0</v>
      </c>
      <c r="AS295" s="668">
        <v>0</v>
      </c>
      <c r="AT295" s="668">
        <v>0</v>
      </c>
      <c r="AU295" s="668">
        <v>0</v>
      </c>
      <c r="AV295" s="668">
        <v>0</v>
      </c>
      <c r="AW295" s="668">
        <v>0</v>
      </c>
      <c r="AX295" s="668">
        <v>0</v>
      </c>
      <c r="AY295" s="668">
        <v>0</v>
      </c>
      <c r="AZ295" s="668">
        <v>0</v>
      </c>
      <c r="BA295" s="668">
        <v>0</v>
      </c>
      <c r="BB295" s="668">
        <v>0</v>
      </c>
      <c r="BC295" s="668">
        <v>0</v>
      </c>
      <c r="BD295" s="669"/>
      <c r="BE295" s="670" t="e">
        <f t="shared" si="21"/>
        <v>#DIV/0!</v>
      </c>
      <c r="BF295" s="670" t="e">
        <f t="shared" si="22"/>
        <v>#DIV/0!</v>
      </c>
    </row>
    <row r="296" spans="1:58" s="671" customFormat="1" x14ac:dyDescent="0.25">
      <c r="A296" s="665" t="str">
        <f t="shared" si="23"/>
        <v>C25991000113</v>
      </c>
      <c r="B296" s="1308" t="s">
        <v>102</v>
      </c>
      <c r="C296" s="1305"/>
      <c r="D296" s="1308" t="s">
        <v>345</v>
      </c>
      <c r="E296" s="1305"/>
      <c r="F296" s="1308" t="s">
        <v>332</v>
      </c>
      <c r="G296" s="1305"/>
      <c r="H296" s="1308" t="s">
        <v>287</v>
      </c>
      <c r="I296" s="1305"/>
      <c r="J296" s="1308"/>
      <c r="K296" s="1305"/>
      <c r="L296" s="1305"/>
      <c r="M296" s="1308"/>
      <c r="N296" s="1305"/>
      <c r="O296" s="1305"/>
      <c r="P296" s="1308"/>
      <c r="Q296" s="1305"/>
      <c r="R296" s="1308"/>
      <c r="S296" s="1305"/>
      <c r="T296" s="1309" t="s">
        <v>188</v>
      </c>
      <c r="U296" s="1305"/>
      <c r="V296" s="1305"/>
      <c r="W296" s="1305"/>
      <c r="X296" s="1305"/>
      <c r="Y296" s="1305"/>
      <c r="Z296" s="1305"/>
      <c r="AA296" s="1305"/>
      <c r="AB296" s="1308" t="s">
        <v>281</v>
      </c>
      <c r="AC296" s="1305"/>
      <c r="AD296" s="1305"/>
      <c r="AE296" s="1305"/>
      <c r="AF296" s="1305"/>
      <c r="AG296" s="1308" t="s">
        <v>282</v>
      </c>
      <c r="AH296" s="1305"/>
      <c r="AI296" s="1305"/>
      <c r="AJ296" s="666" t="s">
        <v>311</v>
      </c>
      <c r="AK296" s="1304" t="s">
        <v>329</v>
      </c>
      <c r="AL296" s="1305"/>
      <c r="AM296" s="1305"/>
      <c r="AN296" s="1305"/>
      <c r="AO296" s="1305"/>
      <c r="AP296" s="1305"/>
      <c r="AQ296" s="667">
        <v>5000000000</v>
      </c>
      <c r="AR296" s="667">
        <v>5000000000</v>
      </c>
      <c r="AS296" s="668">
        <v>0</v>
      </c>
      <c r="AT296" s="668">
        <v>0</v>
      </c>
      <c r="AU296" s="667">
        <v>5000000000</v>
      </c>
      <c r="AV296" s="668">
        <v>0</v>
      </c>
      <c r="AW296" s="667">
        <v>457384092.45999998</v>
      </c>
      <c r="AX296" s="667">
        <v>4542615907.54</v>
      </c>
      <c r="AY296" s="667">
        <v>457384092.45999998</v>
      </c>
      <c r="AZ296" s="668">
        <v>0</v>
      </c>
      <c r="BA296" s="667">
        <v>457384092.45999998</v>
      </c>
      <c r="BB296" s="668">
        <v>0</v>
      </c>
      <c r="BC296" s="668">
        <v>0</v>
      </c>
      <c r="BD296" s="669"/>
      <c r="BE296" s="670">
        <f t="shared" si="21"/>
        <v>1</v>
      </c>
      <c r="BF296" s="670">
        <f t="shared" si="22"/>
        <v>9.1476818491999998E-2</v>
      </c>
    </row>
    <row r="297" spans="1:58" s="671" customFormat="1" x14ac:dyDescent="0.25">
      <c r="A297" s="665" t="str">
        <f t="shared" si="23"/>
        <v>C25991000210</v>
      </c>
      <c r="B297" s="1308" t="s">
        <v>102</v>
      </c>
      <c r="C297" s="1305"/>
      <c r="D297" s="1308" t="s">
        <v>345</v>
      </c>
      <c r="E297" s="1305"/>
      <c r="F297" s="1308" t="s">
        <v>332</v>
      </c>
      <c r="G297" s="1305"/>
      <c r="H297" s="1308" t="s">
        <v>290</v>
      </c>
      <c r="I297" s="1305"/>
      <c r="J297" s="1308" t="s">
        <v>244</v>
      </c>
      <c r="K297" s="1305"/>
      <c r="L297" s="1305"/>
      <c r="M297" s="1308" t="s">
        <v>244</v>
      </c>
      <c r="N297" s="1305"/>
      <c r="O297" s="1305"/>
      <c r="P297" s="1308" t="s">
        <v>244</v>
      </c>
      <c r="Q297" s="1305"/>
      <c r="R297" s="1308" t="s">
        <v>244</v>
      </c>
      <c r="S297" s="1305"/>
      <c r="T297" s="1309" t="s">
        <v>655</v>
      </c>
      <c r="U297" s="1305"/>
      <c r="V297" s="1305"/>
      <c r="W297" s="1305"/>
      <c r="X297" s="1305"/>
      <c r="Y297" s="1305"/>
      <c r="Z297" s="1305"/>
      <c r="AA297" s="1305"/>
      <c r="AB297" s="1308" t="s">
        <v>281</v>
      </c>
      <c r="AC297" s="1305"/>
      <c r="AD297" s="1305"/>
      <c r="AE297" s="1305"/>
      <c r="AF297" s="1305"/>
      <c r="AG297" s="1308" t="s">
        <v>282</v>
      </c>
      <c r="AH297" s="1305"/>
      <c r="AI297" s="1305"/>
      <c r="AJ297" s="666" t="s">
        <v>68</v>
      </c>
      <c r="AK297" s="1304" t="s">
        <v>283</v>
      </c>
      <c r="AL297" s="1305"/>
      <c r="AM297" s="1305"/>
      <c r="AN297" s="1305"/>
      <c r="AO297" s="1305"/>
      <c r="AP297" s="1305"/>
      <c r="AQ297" s="667">
        <v>7720420000</v>
      </c>
      <c r="AR297" s="668">
        <v>0</v>
      </c>
      <c r="AS297" s="667">
        <v>7720420000</v>
      </c>
      <c r="AT297" s="668">
        <v>0</v>
      </c>
      <c r="AU297" s="668">
        <v>0</v>
      </c>
      <c r="AV297" s="668">
        <v>0</v>
      </c>
      <c r="AW297" s="668">
        <v>0</v>
      </c>
      <c r="AX297" s="668">
        <v>0</v>
      </c>
      <c r="AY297" s="668">
        <v>0</v>
      </c>
      <c r="AZ297" s="668">
        <v>0</v>
      </c>
      <c r="BA297" s="668">
        <v>0</v>
      </c>
      <c r="BB297" s="668">
        <v>0</v>
      </c>
      <c r="BC297" s="668">
        <v>0</v>
      </c>
      <c r="BD297" s="669"/>
      <c r="BE297" s="670">
        <f t="shared" si="21"/>
        <v>0</v>
      </c>
      <c r="BF297" s="670">
        <f t="shared" si="22"/>
        <v>0</v>
      </c>
    </row>
    <row r="298" spans="1:58" x14ac:dyDescent="0.25">
      <c r="A298" s="552" t="str">
        <f t="shared" si="23"/>
        <v>C259910002010</v>
      </c>
      <c r="B298" s="1279" t="s">
        <v>102</v>
      </c>
      <c r="C298" s="1280"/>
      <c r="D298" s="1279" t="s">
        <v>345</v>
      </c>
      <c r="E298" s="1280"/>
      <c r="F298" s="1279" t="s">
        <v>332</v>
      </c>
      <c r="G298" s="1280"/>
      <c r="H298" s="1279" t="s">
        <v>290</v>
      </c>
      <c r="I298" s="1280"/>
      <c r="J298" s="1279" t="s">
        <v>288</v>
      </c>
      <c r="K298" s="1280"/>
      <c r="L298" s="1280"/>
      <c r="M298" s="1279" t="s">
        <v>244</v>
      </c>
      <c r="N298" s="1280"/>
      <c r="O298" s="1280"/>
      <c r="P298" s="1279" t="s">
        <v>244</v>
      </c>
      <c r="Q298" s="1280"/>
      <c r="R298" s="1279" t="s">
        <v>244</v>
      </c>
      <c r="S298" s="1280"/>
      <c r="T298" s="1282" t="s">
        <v>655</v>
      </c>
      <c r="U298" s="1280"/>
      <c r="V298" s="1280"/>
      <c r="W298" s="1280"/>
      <c r="X298" s="1280"/>
      <c r="Y298" s="1280"/>
      <c r="Z298" s="1280"/>
      <c r="AA298" s="1280"/>
      <c r="AB298" s="1279" t="s">
        <v>281</v>
      </c>
      <c r="AC298" s="1280"/>
      <c r="AD298" s="1280"/>
      <c r="AE298" s="1280"/>
      <c r="AF298" s="1280"/>
      <c r="AG298" s="1279" t="s">
        <v>282</v>
      </c>
      <c r="AH298" s="1280"/>
      <c r="AI298" s="1280"/>
      <c r="AJ298" s="541" t="s">
        <v>68</v>
      </c>
      <c r="AK298" s="1281" t="s">
        <v>283</v>
      </c>
      <c r="AL298" s="1280"/>
      <c r="AM298" s="1280"/>
      <c r="AN298" s="1280"/>
      <c r="AO298" s="1280"/>
      <c r="AP298" s="1280"/>
      <c r="AQ298" s="542">
        <v>7396500000</v>
      </c>
      <c r="AR298" s="543">
        <v>0</v>
      </c>
      <c r="AS298" s="542">
        <v>7396500000</v>
      </c>
      <c r="AT298" s="543">
        <v>0</v>
      </c>
      <c r="AU298" s="543">
        <v>0</v>
      </c>
      <c r="AV298" s="543">
        <v>0</v>
      </c>
      <c r="AW298" s="543">
        <v>0</v>
      </c>
      <c r="AX298" s="543">
        <v>0</v>
      </c>
      <c r="AY298" s="543">
        <v>0</v>
      </c>
      <c r="AZ298" s="543">
        <v>0</v>
      </c>
      <c r="BA298" s="543">
        <v>0</v>
      </c>
      <c r="BB298" s="543">
        <v>0</v>
      </c>
      <c r="BC298" s="543">
        <v>0</v>
      </c>
      <c r="BD298" s="544"/>
      <c r="BE298" s="546">
        <f t="shared" si="21"/>
        <v>0</v>
      </c>
      <c r="BF298" s="546">
        <f t="shared" si="22"/>
        <v>0</v>
      </c>
    </row>
    <row r="299" spans="1:58" x14ac:dyDescent="0.25">
      <c r="A299" s="552" t="str">
        <f t="shared" si="23"/>
        <v>C2599100020310</v>
      </c>
      <c r="B299" s="1279" t="s">
        <v>102</v>
      </c>
      <c r="C299" s="1280"/>
      <c r="D299" s="1279" t="s">
        <v>345</v>
      </c>
      <c r="E299" s="1280"/>
      <c r="F299" s="1279" t="s">
        <v>332</v>
      </c>
      <c r="G299" s="1280"/>
      <c r="H299" s="1279" t="s">
        <v>290</v>
      </c>
      <c r="I299" s="1280"/>
      <c r="J299" s="1279" t="s">
        <v>288</v>
      </c>
      <c r="K299" s="1280"/>
      <c r="L299" s="1280"/>
      <c r="M299" s="1279" t="s">
        <v>297</v>
      </c>
      <c r="N299" s="1280"/>
      <c r="O299" s="1280"/>
      <c r="P299" s="1279" t="s">
        <v>244</v>
      </c>
      <c r="Q299" s="1280"/>
      <c r="R299" s="1279" t="s">
        <v>244</v>
      </c>
      <c r="S299" s="1280"/>
      <c r="T299" s="1282" t="s">
        <v>893</v>
      </c>
      <c r="U299" s="1280"/>
      <c r="V299" s="1280"/>
      <c r="W299" s="1280"/>
      <c r="X299" s="1280"/>
      <c r="Y299" s="1280"/>
      <c r="Z299" s="1280"/>
      <c r="AA299" s="1280"/>
      <c r="AB299" s="1279" t="s">
        <v>281</v>
      </c>
      <c r="AC299" s="1280"/>
      <c r="AD299" s="1280"/>
      <c r="AE299" s="1280"/>
      <c r="AF299" s="1280"/>
      <c r="AG299" s="1279" t="s">
        <v>282</v>
      </c>
      <c r="AH299" s="1280"/>
      <c r="AI299" s="1280"/>
      <c r="AJ299" s="541" t="s">
        <v>68</v>
      </c>
      <c r="AK299" s="1281" t="s">
        <v>283</v>
      </c>
      <c r="AL299" s="1280"/>
      <c r="AM299" s="1280"/>
      <c r="AN299" s="1280"/>
      <c r="AO299" s="1280"/>
      <c r="AP299" s="1280"/>
      <c r="AQ299" s="542">
        <v>7396500000</v>
      </c>
      <c r="AR299" s="543">
        <v>0</v>
      </c>
      <c r="AS299" s="542">
        <v>7396500000</v>
      </c>
      <c r="AT299" s="543">
        <v>0</v>
      </c>
      <c r="AU299" s="543">
        <v>0</v>
      </c>
      <c r="AV299" s="543">
        <v>0</v>
      </c>
      <c r="AW299" s="543">
        <v>0</v>
      </c>
      <c r="AX299" s="543">
        <v>0</v>
      </c>
      <c r="AY299" s="543">
        <v>0</v>
      </c>
      <c r="AZ299" s="543">
        <v>0</v>
      </c>
      <c r="BA299" s="543">
        <v>0</v>
      </c>
      <c r="BB299" s="543">
        <v>0</v>
      </c>
      <c r="BC299" s="543">
        <v>0</v>
      </c>
      <c r="BD299" s="544"/>
      <c r="BE299" s="546">
        <f t="shared" si="21"/>
        <v>0</v>
      </c>
      <c r="BF299" s="546">
        <f t="shared" si="22"/>
        <v>0</v>
      </c>
    </row>
    <row r="300" spans="1:58" s="660" customFormat="1" x14ac:dyDescent="0.25">
      <c r="A300" s="662" t="str">
        <f t="shared" si="23"/>
        <v>C259910002031110</v>
      </c>
      <c r="B300" s="1279" t="s">
        <v>102</v>
      </c>
      <c r="C300" s="1280"/>
      <c r="D300" s="1279" t="s">
        <v>345</v>
      </c>
      <c r="E300" s="1280"/>
      <c r="F300" s="1279" t="s">
        <v>332</v>
      </c>
      <c r="G300" s="1280"/>
      <c r="H300" s="1279" t="s">
        <v>290</v>
      </c>
      <c r="I300" s="1280"/>
      <c r="J300" s="1279" t="s">
        <v>288</v>
      </c>
      <c r="K300" s="1280"/>
      <c r="L300" s="1280"/>
      <c r="M300" s="1279" t="s">
        <v>297</v>
      </c>
      <c r="N300" s="1280"/>
      <c r="O300" s="1280"/>
      <c r="P300" s="1279" t="s">
        <v>83</v>
      </c>
      <c r="Q300" s="1280"/>
      <c r="R300" s="1279" t="s">
        <v>244</v>
      </c>
      <c r="S300" s="1280"/>
      <c r="T300" s="1282" t="s">
        <v>338</v>
      </c>
      <c r="U300" s="1280"/>
      <c r="V300" s="1280"/>
      <c r="W300" s="1280"/>
      <c r="X300" s="1280"/>
      <c r="Y300" s="1280"/>
      <c r="Z300" s="1280"/>
      <c r="AA300" s="1280"/>
      <c r="AB300" s="1279" t="s">
        <v>281</v>
      </c>
      <c r="AC300" s="1280"/>
      <c r="AD300" s="1280"/>
      <c r="AE300" s="1280"/>
      <c r="AF300" s="1280"/>
      <c r="AG300" s="1279" t="s">
        <v>282</v>
      </c>
      <c r="AH300" s="1280"/>
      <c r="AI300" s="1280"/>
      <c r="AJ300" s="541" t="s">
        <v>68</v>
      </c>
      <c r="AK300" s="1281" t="s">
        <v>283</v>
      </c>
      <c r="AL300" s="1280"/>
      <c r="AM300" s="1280"/>
      <c r="AN300" s="1280"/>
      <c r="AO300" s="1280"/>
      <c r="AP300" s="1280"/>
      <c r="AQ300" s="542">
        <v>4885992000</v>
      </c>
      <c r="AR300" s="543">
        <v>0</v>
      </c>
      <c r="AS300" s="542">
        <v>4885992000</v>
      </c>
      <c r="AT300" s="543">
        <v>0</v>
      </c>
      <c r="AU300" s="543">
        <v>0</v>
      </c>
      <c r="AV300" s="543">
        <v>0</v>
      </c>
      <c r="AW300" s="543">
        <v>0</v>
      </c>
      <c r="AX300" s="543">
        <v>0</v>
      </c>
      <c r="AY300" s="543">
        <v>0</v>
      </c>
      <c r="AZ300" s="543">
        <v>0</v>
      </c>
      <c r="BA300" s="543">
        <v>0</v>
      </c>
      <c r="BB300" s="543">
        <v>0</v>
      </c>
      <c r="BC300" s="543">
        <v>0</v>
      </c>
      <c r="BD300" s="661"/>
      <c r="BE300" s="546">
        <f t="shared" si="21"/>
        <v>0</v>
      </c>
      <c r="BF300" s="546">
        <f t="shared" si="22"/>
        <v>0</v>
      </c>
    </row>
    <row r="301" spans="1:58" s="567" customFormat="1" ht="19.5" customHeight="1" x14ac:dyDescent="0.25">
      <c r="A301" s="598" t="str">
        <f t="shared" si="23"/>
        <v>C259910002031310</v>
      </c>
      <c r="B301" s="1311" t="s">
        <v>102</v>
      </c>
      <c r="C301" s="1312"/>
      <c r="D301" s="1311" t="s">
        <v>345</v>
      </c>
      <c r="E301" s="1312"/>
      <c r="F301" s="1311" t="s">
        <v>332</v>
      </c>
      <c r="G301" s="1312"/>
      <c r="H301" s="1311" t="s">
        <v>290</v>
      </c>
      <c r="I301" s="1312"/>
      <c r="J301" s="1311" t="s">
        <v>288</v>
      </c>
      <c r="K301" s="1312"/>
      <c r="L301" s="1312"/>
      <c r="M301" s="1311" t="s">
        <v>297</v>
      </c>
      <c r="N301" s="1312"/>
      <c r="O301" s="1312"/>
      <c r="P301" s="1311" t="s">
        <v>311</v>
      </c>
      <c r="Q301" s="1312"/>
      <c r="R301" s="1311" t="s">
        <v>244</v>
      </c>
      <c r="S301" s="1312"/>
      <c r="T301" s="1313" t="s">
        <v>896</v>
      </c>
      <c r="U301" s="1312"/>
      <c r="V301" s="1312"/>
      <c r="W301" s="1312"/>
      <c r="X301" s="1312"/>
      <c r="Y301" s="1312"/>
      <c r="Z301" s="1312"/>
      <c r="AA301" s="1312"/>
      <c r="AB301" s="1311" t="s">
        <v>281</v>
      </c>
      <c r="AC301" s="1312"/>
      <c r="AD301" s="1312"/>
      <c r="AE301" s="1312"/>
      <c r="AF301" s="1312"/>
      <c r="AG301" s="1311" t="s">
        <v>282</v>
      </c>
      <c r="AH301" s="1312"/>
      <c r="AI301" s="1312"/>
      <c r="AJ301" s="604" t="s">
        <v>68</v>
      </c>
      <c r="AK301" s="1314" t="s">
        <v>283</v>
      </c>
      <c r="AL301" s="1312"/>
      <c r="AM301" s="1312"/>
      <c r="AN301" s="1312"/>
      <c r="AO301" s="1312"/>
      <c r="AP301" s="1312"/>
      <c r="AQ301" s="605">
        <v>2510508000</v>
      </c>
      <c r="AR301" s="606">
        <v>0</v>
      </c>
      <c r="AS301" s="605">
        <v>2510508000</v>
      </c>
      <c r="AT301" s="606">
        <v>0</v>
      </c>
      <c r="AU301" s="606">
        <v>0</v>
      </c>
      <c r="AV301" s="606">
        <v>0</v>
      </c>
      <c r="AW301" s="606">
        <v>0</v>
      </c>
      <c r="AX301" s="606">
        <v>0</v>
      </c>
      <c r="AY301" s="606">
        <v>0</v>
      </c>
      <c r="AZ301" s="606">
        <v>0</v>
      </c>
      <c r="BA301" s="606">
        <v>0</v>
      </c>
      <c r="BB301" s="606">
        <v>0</v>
      </c>
      <c r="BC301" s="606">
        <v>0</v>
      </c>
      <c r="BD301" s="602"/>
      <c r="BE301" s="607">
        <f t="shared" si="21"/>
        <v>0</v>
      </c>
      <c r="BF301" s="607">
        <f t="shared" si="22"/>
        <v>0</v>
      </c>
    </row>
    <row r="302" spans="1:58" s="614" customFormat="1" ht="24.75" customHeight="1" x14ac:dyDescent="0.25">
      <c r="A302" s="608" t="str">
        <f t="shared" si="23"/>
        <v>C259910003010</v>
      </c>
      <c r="B302" s="1293" t="s">
        <v>102</v>
      </c>
      <c r="C302" s="1294"/>
      <c r="D302" s="1293" t="s">
        <v>345</v>
      </c>
      <c r="E302" s="1294"/>
      <c r="F302" s="1293" t="s">
        <v>332</v>
      </c>
      <c r="G302" s="1294"/>
      <c r="H302" s="1293" t="s">
        <v>297</v>
      </c>
      <c r="I302" s="1294"/>
      <c r="J302" s="1293" t="s">
        <v>288</v>
      </c>
      <c r="K302" s="1294"/>
      <c r="L302" s="1294"/>
      <c r="M302" s="1293" t="s">
        <v>244</v>
      </c>
      <c r="N302" s="1294"/>
      <c r="O302" s="1294"/>
      <c r="P302" s="1293" t="s">
        <v>244</v>
      </c>
      <c r="Q302" s="1294"/>
      <c r="R302" s="1293" t="s">
        <v>244</v>
      </c>
      <c r="S302" s="1294"/>
      <c r="T302" s="1295" t="s">
        <v>897</v>
      </c>
      <c r="U302" s="1294"/>
      <c r="V302" s="1294"/>
      <c r="W302" s="1294"/>
      <c r="X302" s="1294"/>
      <c r="Y302" s="1294"/>
      <c r="Z302" s="1294"/>
      <c r="AA302" s="1294"/>
      <c r="AB302" s="1293" t="s">
        <v>281</v>
      </c>
      <c r="AC302" s="1294"/>
      <c r="AD302" s="1294"/>
      <c r="AE302" s="1294"/>
      <c r="AF302" s="1294"/>
      <c r="AG302" s="1293" t="s">
        <v>282</v>
      </c>
      <c r="AH302" s="1294"/>
      <c r="AI302" s="1294"/>
      <c r="AJ302" s="609" t="s">
        <v>68</v>
      </c>
      <c r="AK302" s="1300" t="s">
        <v>283</v>
      </c>
      <c r="AL302" s="1294"/>
      <c r="AM302" s="1294"/>
      <c r="AN302" s="1294"/>
      <c r="AO302" s="1294"/>
      <c r="AP302" s="1294"/>
      <c r="AQ302" s="610">
        <v>500000000</v>
      </c>
      <c r="AR302" s="611">
        <v>0</v>
      </c>
      <c r="AS302" s="610">
        <v>500000000</v>
      </c>
      <c r="AT302" s="611">
        <v>0</v>
      </c>
      <c r="AU302" s="611">
        <v>0</v>
      </c>
      <c r="AV302" s="611">
        <v>0</v>
      </c>
      <c r="AW302" s="611">
        <v>0</v>
      </c>
      <c r="AX302" s="611">
        <v>0</v>
      </c>
      <c r="AY302" s="611">
        <v>0</v>
      </c>
      <c r="AZ302" s="611">
        <v>0</v>
      </c>
      <c r="BA302" s="611">
        <v>0</v>
      </c>
      <c r="BB302" s="611">
        <v>0</v>
      </c>
      <c r="BC302" s="611">
        <v>0</v>
      </c>
      <c r="BD302" s="612"/>
      <c r="BE302" s="613">
        <f t="shared" si="21"/>
        <v>0</v>
      </c>
      <c r="BF302" s="613">
        <f t="shared" si="22"/>
        <v>0</v>
      </c>
    </row>
    <row r="303" spans="1:58" s="671" customFormat="1" ht="24" customHeight="1" x14ac:dyDescent="0.25">
      <c r="A303" s="665" t="str">
        <f t="shared" si="23"/>
        <v>C25991000310</v>
      </c>
      <c r="B303" s="1306" t="s">
        <v>102</v>
      </c>
      <c r="C303" s="1305"/>
      <c r="D303" s="1306" t="s">
        <v>345</v>
      </c>
      <c r="E303" s="1305"/>
      <c r="F303" s="1306" t="s">
        <v>332</v>
      </c>
      <c r="G303" s="1305"/>
      <c r="H303" s="1306" t="s">
        <v>297</v>
      </c>
      <c r="I303" s="1305"/>
      <c r="J303" s="1306" t="s">
        <v>244</v>
      </c>
      <c r="K303" s="1305"/>
      <c r="L303" s="1305"/>
      <c r="M303" s="1306" t="s">
        <v>244</v>
      </c>
      <c r="N303" s="1305"/>
      <c r="O303" s="1305"/>
      <c r="P303" s="1306" t="s">
        <v>244</v>
      </c>
      <c r="Q303" s="1305"/>
      <c r="R303" s="1306" t="s">
        <v>244</v>
      </c>
      <c r="S303" s="1305"/>
      <c r="T303" s="1307" t="s">
        <v>897</v>
      </c>
      <c r="U303" s="1305"/>
      <c r="V303" s="1305"/>
      <c r="W303" s="1305"/>
      <c r="X303" s="1305"/>
      <c r="Y303" s="1305"/>
      <c r="Z303" s="1305"/>
      <c r="AA303" s="1305"/>
      <c r="AB303" s="1306" t="s">
        <v>281</v>
      </c>
      <c r="AC303" s="1305"/>
      <c r="AD303" s="1305"/>
      <c r="AE303" s="1305"/>
      <c r="AF303" s="1305"/>
      <c r="AG303" s="1306" t="s">
        <v>282</v>
      </c>
      <c r="AH303" s="1305"/>
      <c r="AI303" s="1305"/>
      <c r="AJ303" s="672" t="s">
        <v>68</v>
      </c>
      <c r="AK303" s="1310" t="s">
        <v>283</v>
      </c>
      <c r="AL303" s="1305"/>
      <c r="AM303" s="1305"/>
      <c r="AN303" s="1305"/>
      <c r="AO303" s="1305"/>
      <c r="AP303" s="1305"/>
      <c r="AQ303" s="673">
        <v>500000000</v>
      </c>
      <c r="AR303" s="674">
        <v>0</v>
      </c>
      <c r="AS303" s="673">
        <v>500000000</v>
      </c>
      <c r="AT303" s="674">
        <v>0</v>
      </c>
      <c r="AU303" s="674">
        <v>0</v>
      </c>
      <c r="AV303" s="674">
        <v>0</v>
      </c>
      <c r="AW303" s="674">
        <v>0</v>
      </c>
      <c r="AX303" s="674">
        <v>0</v>
      </c>
      <c r="AY303" s="674">
        <v>0</v>
      </c>
      <c r="AZ303" s="674">
        <v>0</v>
      </c>
      <c r="BA303" s="674">
        <v>0</v>
      </c>
      <c r="BB303" s="674">
        <v>0</v>
      </c>
      <c r="BC303" s="674">
        <v>0</v>
      </c>
      <c r="BD303" s="669"/>
      <c r="BE303" s="675">
        <f t="shared" si="21"/>
        <v>0</v>
      </c>
      <c r="BF303" s="675">
        <f t="shared" si="22"/>
        <v>0</v>
      </c>
    </row>
    <row r="304" spans="1:58" s="567" customFormat="1" x14ac:dyDescent="0.25">
      <c r="A304" s="598" t="str">
        <f t="shared" si="23"/>
        <v>C2599100030310</v>
      </c>
      <c r="B304" s="1315" t="s">
        <v>102</v>
      </c>
      <c r="C304" s="1312"/>
      <c r="D304" s="1315" t="s">
        <v>345</v>
      </c>
      <c r="E304" s="1312"/>
      <c r="F304" s="1315" t="s">
        <v>332</v>
      </c>
      <c r="G304" s="1312"/>
      <c r="H304" s="1315" t="s">
        <v>297</v>
      </c>
      <c r="I304" s="1312"/>
      <c r="J304" s="1315" t="s">
        <v>288</v>
      </c>
      <c r="K304" s="1312"/>
      <c r="L304" s="1312"/>
      <c r="M304" s="1315" t="s">
        <v>297</v>
      </c>
      <c r="N304" s="1312"/>
      <c r="O304" s="1312"/>
      <c r="P304" s="1315" t="s">
        <v>244</v>
      </c>
      <c r="Q304" s="1312"/>
      <c r="R304" s="1315" t="s">
        <v>244</v>
      </c>
      <c r="S304" s="1312"/>
      <c r="T304" s="1316" t="s">
        <v>893</v>
      </c>
      <c r="U304" s="1312"/>
      <c r="V304" s="1312"/>
      <c r="W304" s="1312"/>
      <c r="X304" s="1312"/>
      <c r="Y304" s="1312"/>
      <c r="Z304" s="1312"/>
      <c r="AA304" s="1312"/>
      <c r="AB304" s="1315" t="s">
        <v>281</v>
      </c>
      <c r="AC304" s="1312"/>
      <c r="AD304" s="1312"/>
      <c r="AE304" s="1312"/>
      <c r="AF304" s="1312"/>
      <c r="AG304" s="1315" t="s">
        <v>282</v>
      </c>
      <c r="AH304" s="1312"/>
      <c r="AI304" s="1312"/>
      <c r="AJ304" s="599" t="s">
        <v>68</v>
      </c>
      <c r="AK304" s="1317" t="s">
        <v>283</v>
      </c>
      <c r="AL304" s="1312"/>
      <c r="AM304" s="1312"/>
      <c r="AN304" s="1312"/>
      <c r="AO304" s="1312"/>
      <c r="AP304" s="1312"/>
      <c r="AQ304" s="600">
        <v>500000000</v>
      </c>
      <c r="AR304" s="601">
        <v>0</v>
      </c>
      <c r="AS304" s="600">
        <v>500000000</v>
      </c>
      <c r="AT304" s="601">
        <v>0</v>
      </c>
      <c r="AU304" s="601">
        <v>0</v>
      </c>
      <c r="AV304" s="601">
        <v>0</v>
      </c>
      <c r="AW304" s="601">
        <v>0</v>
      </c>
      <c r="AX304" s="601">
        <v>0</v>
      </c>
      <c r="AY304" s="601">
        <v>0</v>
      </c>
      <c r="AZ304" s="601">
        <v>0</v>
      </c>
      <c r="BA304" s="601">
        <v>0</v>
      </c>
      <c r="BB304" s="601">
        <v>0</v>
      </c>
      <c r="BC304" s="601">
        <v>0</v>
      </c>
      <c r="BD304" s="602"/>
      <c r="BE304" s="603">
        <f t="shared" si="21"/>
        <v>0</v>
      </c>
      <c r="BF304" s="603">
        <f t="shared" si="22"/>
        <v>0</v>
      </c>
    </row>
    <row r="305" spans="1:58" s="567" customFormat="1" x14ac:dyDescent="0.25">
      <c r="A305" s="598" t="str">
        <f t="shared" si="23"/>
        <v>C259910003031110</v>
      </c>
      <c r="B305" s="1311" t="s">
        <v>102</v>
      </c>
      <c r="C305" s="1312"/>
      <c r="D305" s="1311" t="s">
        <v>345</v>
      </c>
      <c r="E305" s="1312"/>
      <c r="F305" s="1311" t="s">
        <v>332</v>
      </c>
      <c r="G305" s="1312"/>
      <c r="H305" s="1311" t="s">
        <v>297</v>
      </c>
      <c r="I305" s="1312"/>
      <c r="J305" s="1311" t="s">
        <v>288</v>
      </c>
      <c r="K305" s="1312"/>
      <c r="L305" s="1312"/>
      <c r="M305" s="1311" t="s">
        <v>297</v>
      </c>
      <c r="N305" s="1312"/>
      <c r="O305" s="1312"/>
      <c r="P305" s="1311" t="s">
        <v>83</v>
      </c>
      <c r="Q305" s="1312"/>
      <c r="R305" s="1311" t="s">
        <v>244</v>
      </c>
      <c r="S305" s="1312"/>
      <c r="T305" s="1313" t="s">
        <v>898</v>
      </c>
      <c r="U305" s="1312"/>
      <c r="V305" s="1312"/>
      <c r="W305" s="1312"/>
      <c r="X305" s="1312"/>
      <c r="Y305" s="1312"/>
      <c r="Z305" s="1312"/>
      <c r="AA305" s="1312"/>
      <c r="AB305" s="1311" t="s">
        <v>281</v>
      </c>
      <c r="AC305" s="1312"/>
      <c r="AD305" s="1312"/>
      <c r="AE305" s="1312"/>
      <c r="AF305" s="1312"/>
      <c r="AG305" s="1311" t="s">
        <v>282</v>
      </c>
      <c r="AH305" s="1312"/>
      <c r="AI305" s="1312"/>
      <c r="AJ305" s="604" t="s">
        <v>68</v>
      </c>
      <c r="AK305" s="1314" t="s">
        <v>283</v>
      </c>
      <c r="AL305" s="1312"/>
      <c r="AM305" s="1312"/>
      <c r="AN305" s="1312"/>
      <c r="AO305" s="1312"/>
      <c r="AP305" s="1312"/>
      <c r="AQ305" s="605">
        <v>500000000</v>
      </c>
      <c r="AR305" s="606">
        <v>0</v>
      </c>
      <c r="AS305" s="605">
        <v>500000000</v>
      </c>
      <c r="AT305" s="606">
        <v>0</v>
      </c>
      <c r="AU305" s="606">
        <v>0</v>
      </c>
      <c r="AV305" s="606">
        <v>0</v>
      </c>
      <c r="AW305" s="606">
        <v>0</v>
      </c>
      <c r="AX305" s="606">
        <v>0</v>
      </c>
      <c r="AY305" s="606">
        <v>0</v>
      </c>
      <c r="AZ305" s="606">
        <v>0</v>
      </c>
      <c r="BA305" s="606">
        <v>0</v>
      </c>
      <c r="BB305" s="606">
        <v>0</v>
      </c>
      <c r="BC305" s="606">
        <v>0</v>
      </c>
      <c r="BD305" s="602"/>
      <c r="BE305" s="607">
        <f t="shared" si="21"/>
        <v>0</v>
      </c>
      <c r="BF305" s="607">
        <f t="shared" si="22"/>
        <v>0</v>
      </c>
    </row>
    <row r="306" spans="1:58" s="614" customFormat="1" ht="24.75" customHeight="1" x14ac:dyDescent="0.25">
      <c r="A306" s="608" t="str">
        <f t="shared" si="23"/>
        <v>C259910004010</v>
      </c>
      <c r="B306" s="1293" t="s">
        <v>102</v>
      </c>
      <c r="C306" s="1294"/>
      <c r="D306" s="1293" t="s">
        <v>345</v>
      </c>
      <c r="E306" s="1294"/>
      <c r="F306" s="1293" t="s">
        <v>332</v>
      </c>
      <c r="G306" s="1294"/>
      <c r="H306" s="1293" t="s">
        <v>291</v>
      </c>
      <c r="I306" s="1294"/>
      <c r="J306" s="1293" t="s">
        <v>288</v>
      </c>
      <c r="K306" s="1294"/>
      <c r="L306" s="1294"/>
      <c r="M306" s="1293"/>
      <c r="N306" s="1294"/>
      <c r="O306" s="1294"/>
      <c r="P306" s="1293"/>
      <c r="Q306" s="1294"/>
      <c r="R306" s="1293"/>
      <c r="S306" s="1294"/>
      <c r="T306" s="1295" t="s">
        <v>656</v>
      </c>
      <c r="U306" s="1294"/>
      <c r="V306" s="1294"/>
      <c r="W306" s="1294"/>
      <c r="X306" s="1294"/>
      <c r="Y306" s="1294"/>
      <c r="Z306" s="1294"/>
      <c r="AA306" s="1294"/>
      <c r="AB306" s="1293" t="s">
        <v>281</v>
      </c>
      <c r="AC306" s="1294"/>
      <c r="AD306" s="1294"/>
      <c r="AE306" s="1294"/>
      <c r="AF306" s="1294"/>
      <c r="AG306" s="1293" t="s">
        <v>282</v>
      </c>
      <c r="AH306" s="1294"/>
      <c r="AI306" s="1294"/>
      <c r="AJ306" s="609" t="s">
        <v>68</v>
      </c>
      <c r="AK306" s="1300" t="s">
        <v>283</v>
      </c>
      <c r="AL306" s="1294"/>
      <c r="AM306" s="1294"/>
      <c r="AN306" s="1294"/>
      <c r="AO306" s="1294"/>
      <c r="AP306" s="1294"/>
      <c r="AQ306" s="610">
        <v>850000000</v>
      </c>
      <c r="AR306" s="610">
        <v>250000000</v>
      </c>
      <c r="AS306" s="610">
        <v>600000000</v>
      </c>
      <c r="AT306" s="611">
        <v>0</v>
      </c>
      <c r="AU306" s="610">
        <v>100000000</v>
      </c>
      <c r="AV306" s="610">
        <v>150000000</v>
      </c>
      <c r="AW306" s="611">
        <v>0</v>
      </c>
      <c r="AX306" s="610">
        <v>100000000</v>
      </c>
      <c r="AY306" s="611">
        <v>0</v>
      </c>
      <c r="AZ306" s="611">
        <v>0</v>
      </c>
      <c r="BA306" s="611">
        <v>0</v>
      </c>
      <c r="BB306" s="611">
        <v>0</v>
      </c>
      <c r="BC306" s="611">
        <v>0</v>
      </c>
      <c r="BD306" s="612"/>
      <c r="BE306" s="613">
        <f t="shared" si="21"/>
        <v>0.11764705882352941</v>
      </c>
      <c r="BF306" s="613">
        <f t="shared" si="22"/>
        <v>0</v>
      </c>
    </row>
    <row r="307" spans="1:58" s="671" customFormat="1" ht="25.5" customHeight="1" x14ac:dyDescent="0.25">
      <c r="A307" s="665" t="str">
        <f t="shared" si="23"/>
        <v>C25991000410</v>
      </c>
      <c r="B307" s="1306" t="s">
        <v>102</v>
      </c>
      <c r="C307" s="1305"/>
      <c r="D307" s="1306" t="s">
        <v>345</v>
      </c>
      <c r="E307" s="1305"/>
      <c r="F307" s="1306" t="s">
        <v>332</v>
      </c>
      <c r="G307" s="1305"/>
      <c r="H307" s="1306" t="s">
        <v>291</v>
      </c>
      <c r="I307" s="1305"/>
      <c r="J307" s="1306" t="s">
        <v>244</v>
      </c>
      <c r="K307" s="1305"/>
      <c r="L307" s="1305"/>
      <c r="M307" s="1306" t="s">
        <v>244</v>
      </c>
      <c r="N307" s="1305"/>
      <c r="O307" s="1305"/>
      <c r="P307" s="1306" t="s">
        <v>244</v>
      </c>
      <c r="Q307" s="1305"/>
      <c r="R307" s="1306" t="s">
        <v>244</v>
      </c>
      <c r="S307" s="1305"/>
      <c r="T307" s="1307" t="s">
        <v>656</v>
      </c>
      <c r="U307" s="1305"/>
      <c r="V307" s="1305"/>
      <c r="W307" s="1305"/>
      <c r="X307" s="1305"/>
      <c r="Y307" s="1305"/>
      <c r="Z307" s="1305"/>
      <c r="AA307" s="1305"/>
      <c r="AB307" s="1306" t="s">
        <v>281</v>
      </c>
      <c r="AC307" s="1305"/>
      <c r="AD307" s="1305"/>
      <c r="AE307" s="1305"/>
      <c r="AF307" s="1305"/>
      <c r="AG307" s="1306" t="s">
        <v>282</v>
      </c>
      <c r="AH307" s="1305"/>
      <c r="AI307" s="1305"/>
      <c r="AJ307" s="672" t="s">
        <v>68</v>
      </c>
      <c r="AK307" s="1310" t="s">
        <v>283</v>
      </c>
      <c r="AL307" s="1305"/>
      <c r="AM307" s="1305"/>
      <c r="AN307" s="1305"/>
      <c r="AO307" s="1305"/>
      <c r="AP307" s="1305"/>
      <c r="AQ307" s="673">
        <v>850000000</v>
      </c>
      <c r="AR307" s="673">
        <v>250000000</v>
      </c>
      <c r="AS307" s="673">
        <v>600000000</v>
      </c>
      <c r="AT307" s="674">
        <v>0</v>
      </c>
      <c r="AU307" s="673">
        <v>100000000</v>
      </c>
      <c r="AV307" s="673">
        <v>150000000</v>
      </c>
      <c r="AW307" s="674">
        <v>0</v>
      </c>
      <c r="AX307" s="673">
        <v>100000000</v>
      </c>
      <c r="AY307" s="674">
        <v>0</v>
      </c>
      <c r="AZ307" s="674">
        <v>0</v>
      </c>
      <c r="BA307" s="674">
        <v>0</v>
      </c>
      <c r="BB307" s="674">
        <v>0</v>
      </c>
      <c r="BC307" s="674">
        <v>0</v>
      </c>
      <c r="BD307" s="669"/>
      <c r="BE307" s="675">
        <f t="shared" si="21"/>
        <v>0.11764705882352941</v>
      </c>
      <c r="BF307" s="675">
        <f t="shared" si="22"/>
        <v>0</v>
      </c>
    </row>
    <row r="308" spans="1:58" x14ac:dyDescent="0.25">
      <c r="A308" s="552" t="str">
        <f t="shared" si="23"/>
        <v>C2599100040210</v>
      </c>
      <c r="B308" s="1279" t="s">
        <v>102</v>
      </c>
      <c r="C308" s="1280"/>
      <c r="D308" s="1279" t="s">
        <v>345</v>
      </c>
      <c r="E308" s="1280"/>
      <c r="F308" s="1279" t="s">
        <v>332</v>
      </c>
      <c r="G308" s="1280"/>
      <c r="H308" s="1279" t="s">
        <v>291</v>
      </c>
      <c r="I308" s="1280"/>
      <c r="J308" s="1279" t="s">
        <v>288</v>
      </c>
      <c r="K308" s="1280"/>
      <c r="L308" s="1280"/>
      <c r="M308" s="1279" t="s">
        <v>290</v>
      </c>
      <c r="N308" s="1280"/>
      <c r="O308" s="1280"/>
      <c r="P308" s="1279"/>
      <c r="Q308" s="1280"/>
      <c r="R308" s="1279"/>
      <c r="S308" s="1280"/>
      <c r="T308" s="1282" t="s">
        <v>334</v>
      </c>
      <c r="U308" s="1280"/>
      <c r="V308" s="1280"/>
      <c r="W308" s="1280"/>
      <c r="X308" s="1280"/>
      <c r="Y308" s="1280"/>
      <c r="Z308" s="1280"/>
      <c r="AA308" s="1280"/>
      <c r="AB308" s="1279" t="s">
        <v>281</v>
      </c>
      <c r="AC308" s="1280"/>
      <c r="AD308" s="1280"/>
      <c r="AE308" s="1280"/>
      <c r="AF308" s="1280"/>
      <c r="AG308" s="1279" t="s">
        <v>282</v>
      </c>
      <c r="AH308" s="1280"/>
      <c r="AI308" s="1280"/>
      <c r="AJ308" s="541" t="s">
        <v>68</v>
      </c>
      <c r="AK308" s="1281" t="s">
        <v>283</v>
      </c>
      <c r="AL308" s="1280"/>
      <c r="AM308" s="1280"/>
      <c r="AN308" s="1280"/>
      <c r="AO308" s="1280"/>
      <c r="AP308" s="1280"/>
      <c r="AQ308" s="542">
        <v>350000000</v>
      </c>
      <c r="AR308" s="542">
        <v>250000000</v>
      </c>
      <c r="AS308" s="542">
        <v>100000000</v>
      </c>
      <c r="AT308" s="543">
        <v>0</v>
      </c>
      <c r="AU308" s="542">
        <v>100000000</v>
      </c>
      <c r="AV308" s="542">
        <v>150000000</v>
      </c>
      <c r="AW308" s="543">
        <v>0</v>
      </c>
      <c r="AX308" s="542">
        <v>100000000</v>
      </c>
      <c r="AY308" s="543">
        <v>0</v>
      </c>
      <c r="AZ308" s="543">
        <v>0</v>
      </c>
      <c r="BA308" s="543">
        <v>0</v>
      </c>
      <c r="BB308" s="543">
        <v>0</v>
      </c>
      <c r="BC308" s="543">
        <v>0</v>
      </c>
      <c r="BD308" s="544"/>
      <c r="BE308" s="546">
        <f t="shared" si="21"/>
        <v>0.2857142857142857</v>
      </c>
      <c r="BF308" s="546">
        <f t="shared" si="22"/>
        <v>0</v>
      </c>
    </row>
    <row r="309" spans="1:58" x14ac:dyDescent="0.25">
      <c r="A309" s="552" t="str">
        <f t="shared" si="23"/>
        <v>C25991000402110</v>
      </c>
      <c r="B309" s="1288" t="s">
        <v>102</v>
      </c>
      <c r="C309" s="1280"/>
      <c r="D309" s="1288" t="s">
        <v>345</v>
      </c>
      <c r="E309" s="1280"/>
      <c r="F309" s="1288" t="s">
        <v>332</v>
      </c>
      <c r="G309" s="1280"/>
      <c r="H309" s="1288" t="s">
        <v>291</v>
      </c>
      <c r="I309" s="1280"/>
      <c r="J309" s="1288" t="s">
        <v>288</v>
      </c>
      <c r="K309" s="1280"/>
      <c r="L309" s="1280"/>
      <c r="M309" s="1288" t="s">
        <v>290</v>
      </c>
      <c r="N309" s="1280"/>
      <c r="O309" s="1280"/>
      <c r="P309" s="1288" t="s">
        <v>287</v>
      </c>
      <c r="Q309" s="1280"/>
      <c r="R309" s="1288"/>
      <c r="S309" s="1280"/>
      <c r="T309" s="1289" t="s">
        <v>340</v>
      </c>
      <c r="U309" s="1280"/>
      <c r="V309" s="1280"/>
      <c r="W309" s="1280"/>
      <c r="X309" s="1280"/>
      <c r="Y309" s="1280"/>
      <c r="Z309" s="1280"/>
      <c r="AA309" s="1280"/>
      <c r="AB309" s="1288" t="s">
        <v>281</v>
      </c>
      <c r="AC309" s="1280"/>
      <c r="AD309" s="1280"/>
      <c r="AE309" s="1280"/>
      <c r="AF309" s="1280"/>
      <c r="AG309" s="1288" t="s">
        <v>282</v>
      </c>
      <c r="AH309" s="1280"/>
      <c r="AI309" s="1280"/>
      <c r="AJ309" s="553" t="s">
        <v>68</v>
      </c>
      <c r="AK309" s="1287" t="s">
        <v>283</v>
      </c>
      <c r="AL309" s="1280"/>
      <c r="AM309" s="1280"/>
      <c r="AN309" s="1280"/>
      <c r="AO309" s="1280"/>
      <c r="AP309" s="1280"/>
      <c r="AQ309" s="554">
        <v>120000000</v>
      </c>
      <c r="AR309" s="554">
        <v>120000000</v>
      </c>
      <c r="AS309" s="555">
        <v>0</v>
      </c>
      <c r="AT309" s="555">
        <v>0</v>
      </c>
      <c r="AU309" s="554">
        <v>100000000</v>
      </c>
      <c r="AV309" s="554">
        <v>20000000</v>
      </c>
      <c r="AW309" s="555">
        <v>0</v>
      </c>
      <c r="AX309" s="554">
        <v>100000000</v>
      </c>
      <c r="AY309" s="555">
        <v>0</v>
      </c>
      <c r="AZ309" s="555">
        <v>0</v>
      </c>
      <c r="BA309" s="555">
        <v>0</v>
      </c>
      <c r="BB309" s="555">
        <v>0</v>
      </c>
      <c r="BC309" s="555">
        <v>0</v>
      </c>
      <c r="BD309" s="544"/>
      <c r="BE309" s="556">
        <f t="shared" si="21"/>
        <v>0.83333333333333337</v>
      </c>
      <c r="BF309" s="556">
        <f t="shared" si="22"/>
        <v>0</v>
      </c>
    </row>
    <row r="310" spans="1:58" x14ac:dyDescent="0.25">
      <c r="A310" s="552" t="str">
        <f t="shared" si="23"/>
        <v>C25991000402310</v>
      </c>
      <c r="B310" s="1288" t="s">
        <v>102</v>
      </c>
      <c r="C310" s="1280"/>
      <c r="D310" s="1288" t="s">
        <v>345</v>
      </c>
      <c r="E310" s="1280"/>
      <c r="F310" s="1288" t="s">
        <v>332</v>
      </c>
      <c r="G310" s="1280"/>
      <c r="H310" s="1288" t="s">
        <v>291</v>
      </c>
      <c r="I310" s="1280"/>
      <c r="J310" s="1288" t="s">
        <v>288</v>
      </c>
      <c r="K310" s="1280"/>
      <c r="L310" s="1280"/>
      <c r="M310" s="1288" t="s">
        <v>290</v>
      </c>
      <c r="N310" s="1280"/>
      <c r="O310" s="1280"/>
      <c r="P310" s="1288" t="s">
        <v>297</v>
      </c>
      <c r="Q310" s="1280"/>
      <c r="R310" s="1288"/>
      <c r="S310" s="1280"/>
      <c r="T310" s="1289" t="s">
        <v>336</v>
      </c>
      <c r="U310" s="1280"/>
      <c r="V310" s="1280"/>
      <c r="W310" s="1280"/>
      <c r="X310" s="1280"/>
      <c r="Y310" s="1280"/>
      <c r="Z310" s="1280"/>
      <c r="AA310" s="1280"/>
      <c r="AB310" s="1288" t="s">
        <v>281</v>
      </c>
      <c r="AC310" s="1280"/>
      <c r="AD310" s="1280"/>
      <c r="AE310" s="1280"/>
      <c r="AF310" s="1280"/>
      <c r="AG310" s="1288" t="s">
        <v>282</v>
      </c>
      <c r="AH310" s="1280"/>
      <c r="AI310" s="1280"/>
      <c r="AJ310" s="553" t="s">
        <v>68</v>
      </c>
      <c r="AK310" s="1287" t="s">
        <v>283</v>
      </c>
      <c r="AL310" s="1280"/>
      <c r="AM310" s="1280"/>
      <c r="AN310" s="1280"/>
      <c r="AO310" s="1280"/>
      <c r="AP310" s="1280"/>
      <c r="AQ310" s="554">
        <v>45000000</v>
      </c>
      <c r="AR310" s="555">
        <v>0</v>
      </c>
      <c r="AS310" s="554">
        <v>45000000</v>
      </c>
      <c r="AT310" s="555">
        <v>0</v>
      </c>
      <c r="AU310" s="555">
        <v>0</v>
      </c>
      <c r="AV310" s="555">
        <v>0</v>
      </c>
      <c r="AW310" s="555">
        <v>0</v>
      </c>
      <c r="AX310" s="555">
        <v>0</v>
      </c>
      <c r="AY310" s="555">
        <v>0</v>
      </c>
      <c r="AZ310" s="555">
        <v>0</v>
      </c>
      <c r="BA310" s="555">
        <v>0</v>
      </c>
      <c r="BB310" s="555">
        <v>0</v>
      </c>
      <c r="BC310" s="555">
        <v>0</v>
      </c>
      <c r="BD310" s="544"/>
      <c r="BE310" s="556">
        <f t="shared" si="21"/>
        <v>0</v>
      </c>
      <c r="BF310" s="556">
        <f t="shared" si="22"/>
        <v>0</v>
      </c>
    </row>
    <row r="311" spans="1:58" x14ac:dyDescent="0.25">
      <c r="A311" s="552" t="str">
        <f t="shared" si="23"/>
        <v>C25991000402410</v>
      </c>
      <c r="B311" s="1288" t="s">
        <v>102</v>
      </c>
      <c r="C311" s="1280"/>
      <c r="D311" s="1288" t="s">
        <v>345</v>
      </c>
      <c r="E311" s="1280"/>
      <c r="F311" s="1288" t="s">
        <v>332</v>
      </c>
      <c r="G311" s="1280"/>
      <c r="H311" s="1288" t="s">
        <v>291</v>
      </c>
      <c r="I311" s="1280"/>
      <c r="J311" s="1288" t="s">
        <v>288</v>
      </c>
      <c r="K311" s="1280"/>
      <c r="L311" s="1280"/>
      <c r="M311" s="1288" t="s">
        <v>290</v>
      </c>
      <c r="N311" s="1280"/>
      <c r="O311" s="1280"/>
      <c r="P311" s="1288" t="s">
        <v>291</v>
      </c>
      <c r="Q311" s="1280"/>
      <c r="R311" s="1288"/>
      <c r="S311" s="1280"/>
      <c r="T311" s="1289" t="s">
        <v>87</v>
      </c>
      <c r="U311" s="1280"/>
      <c r="V311" s="1280"/>
      <c r="W311" s="1280"/>
      <c r="X311" s="1280"/>
      <c r="Y311" s="1280"/>
      <c r="Z311" s="1280"/>
      <c r="AA311" s="1280"/>
      <c r="AB311" s="1288" t="s">
        <v>281</v>
      </c>
      <c r="AC311" s="1280"/>
      <c r="AD311" s="1280"/>
      <c r="AE311" s="1280"/>
      <c r="AF311" s="1280"/>
      <c r="AG311" s="1288" t="s">
        <v>282</v>
      </c>
      <c r="AH311" s="1280"/>
      <c r="AI311" s="1280"/>
      <c r="AJ311" s="553" t="s">
        <v>68</v>
      </c>
      <c r="AK311" s="1287" t="s">
        <v>283</v>
      </c>
      <c r="AL311" s="1280"/>
      <c r="AM311" s="1280"/>
      <c r="AN311" s="1280"/>
      <c r="AO311" s="1280"/>
      <c r="AP311" s="1280"/>
      <c r="AQ311" s="554">
        <v>55000000</v>
      </c>
      <c r="AR311" s="555">
        <v>0</v>
      </c>
      <c r="AS311" s="554">
        <v>55000000</v>
      </c>
      <c r="AT311" s="555">
        <v>0</v>
      </c>
      <c r="AU311" s="555">
        <v>0</v>
      </c>
      <c r="AV311" s="555">
        <v>0</v>
      </c>
      <c r="AW311" s="555">
        <v>0</v>
      </c>
      <c r="AX311" s="555">
        <v>0</v>
      </c>
      <c r="AY311" s="555">
        <v>0</v>
      </c>
      <c r="AZ311" s="555">
        <v>0</v>
      </c>
      <c r="BA311" s="555">
        <v>0</v>
      </c>
      <c r="BB311" s="555">
        <v>0</v>
      </c>
      <c r="BC311" s="555">
        <v>0</v>
      </c>
      <c r="BD311" s="544"/>
      <c r="BE311" s="556">
        <f t="shared" si="21"/>
        <v>0</v>
      </c>
      <c r="BF311" s="556">
        <f t="shared" si="22"/>
        <v>0</v>
      </c>
    </row>
    <row r="312" spans="1:58" x14ac:dyDescent="0.25">
      <c r="A312" s="552" t="str">
        <f t="shared" si="23"/>
        <v>C25991000402710</v>
      </c>
      <c r="B312" s="1288" t="s">
        <v>102</v>
      </c>
      <c r="C312" s="1280"/>
      <c r="D312" s="1288" t="s">
        <v>345</v>
      </c>
      <c r="E312" s="1280"/>
      <c r="F312" s="1288" t="s">
        <v>332</v>
      </c>
      <c r="G312" s="1280"/>
      <c r="H312" s="1288" t="s">
        <v>291</v>
      </c>
      <c r="I312" s="1280"/>
      <c r="J312" s="1288" t="s">
        <v>288</v>
      </c>
      <c r="K312" s="1280"/>
      <c r="L312" s="1280"/>
      <c r="M312" s="1288" t="s">
        <v>290</v>
      </c>
      <c r="N312" s="1280"/>
      <c r="O312" s="1280"/>
      <c r="P312" s="1288" t="s">
        <v>301</v>
      </c>
      <c r="Q312" s="1280"/>
      <c r="R312" s="1288"/>
      <c r="S312" s="1280"/>
      <c r="T312" s="1289" t="s">
        <v>343</v>
      </c>
      <c r="U312" s="1280"/>
      <c r="V312" s="1280"/>
      <c r="W312" s="1280"/>
      <c r="X312" s="1280"/>
      <c r="Y312" s="1280"/>
      <c r="Z312" s="1280"/>
      <c r="AA312" s="1280"/>
      <c r="AB312" s="1288" t="s">
        <v>281</v>
      </c>
      <c r="AC312" s="1280"/>
      <c r="AD312" s="1280"/>
      <c r="AE312" s="1280"/>
      <c r="AF312" s="1280"/>
      <c r="AG312" s="1288" t="s">
        <v>282</v>
      </c>
      <c r="AH312" s="1280"/>
      <c r="AI312" s="1280"/>
      <c r="AJ312" s="553" t="s">
        <v>68</v>
      </c>
      <c r="AK312" s="1287" t="s">
        <v>283</v>
      </c>
      <c r="AL312" s="1280"/>
      <c r="AM312" s="1280"/>
      <c r="AN312" s="1280"/>
      <c r="AO312" s="1280"/>
      <c r="AP312" s="1280"/>
      <c r="AQ312" s="554">
        <v>130000000</v>
      </c>
      <c r="AR312" s="554">
        <v>130000000</v>
      </c>
      <c r="AS312" s="555">
        <v>0</v>
      </c>
      <c r="AT312" s="555">
        <v>0</v>
      </c>
      <c r="AU312" s="555">
        <v>0</v>
      </c>
      <c r="AV312" s="554">
        <v>130000000</v>
      </c>
      <c r="AW312" s="555">
        <v>0</v>
      </c>
      <c r="AX312" s="555">
        <v>0</v>
      </c>
      <c r="AY312" s="555">
        <v>0</v>
      </c>
      <c r="AZ312" s="555">
        <v>0</v>
      </c>
      <c r="BA312" s="555">
        <v>0</v>
      </c>
      <c r="BB312" s="555">
        <v>0</v>
      </c>
      <c r="BC312" s="555">
        <v>0</v>
      </c>
      <c r="BD312" s="544"/>
      <c r="BE312" s="556">
        <f t="shared" si="21"/>
        <v>0</v>
      </c>
      <c r="BF312" s="556">
        <f t="shared" si="22"/>
        <v>0</v>
      </c>
    </row>
    <row r="313" spans="1:58" x14ac:dyDescent="0.25">
      <c r="A313" s="552" t="str">
        <f t="shared" si="23"/>
        <v>C2599100040310</v>
      </c>
      <c r="B313" s="1279" t="s">
        <v>102</v>
      </c>
      <c r="C313" s="1280"/>
      <c r="D313" s="1279" t="s">
        <v>345</v>
      </c>
      <c r="E313" s="1280"/>
      <c r="F313" s="1279" t="s">
        <v>332</v>
      </c>
      <c r="G313" s="1280"/>
      <c r="H313" s="1279" t="s">
        <v>291</v>
      </c>
      <c r="I313" s="1280"/>
      <c r="J313" s="1279" t="s">
        <v>288</v>
      </c>
      <c r="K313" s="1280"/>
      <c r="L313" s="1280"/>
      <c r="M313" s="1279" t="s">
        <v>297</v>
      </c>
      <c r="N313" s="1280"/>
      <c r="O313" s="1280"/>
      <c r="P313" s="1279"/>
      <c r="Q313" s="1280"/>
      <c r="R313" s="1279"/>
      <c r="S313" s="1280"/>
      <c r="T313" s="1282" t="s">
        <v>430</v>
      </c>
      <c r="U313" s="1280"/>
      <c r="V313" s="1280"/>
      <c r="W313" s="1280"/>
      <c r="X313" s="1280"/>
      <c r="Y313" s="1280"/>
      <c r="Z313" s="1280"/>
      <c r="AA313" s="1280"/>
      <c r="AB313" s="1279" t="s">
        <v>281</v>
      </c>
      <c r="AC313" s="1280"/>
      <c r="AD313" s="1280"/>
      <c r="AE313" s="1280"/>
      <c r="AF313" s="1280"/>
      <c r="AG313" s="1279" t="s">
        <v>282</v>
      </c>
      <c r="AH313" s="1280"/>
      <c r="AI313" s="1280"/>
      <c r="AJ313" s="541" t="s">
        <v>68</v>
      </c>
      <c r="AK313" s="1281" t="s">
        <v>283</v>
      </c>
      <c r="AL313" s="1280"/>
      <c r="AM313" s="1280"/>
      <c r="AN313" s="1280"/>
      <c r="AO313" s="1280"/>
      <c r="AP313" s="1280"/>
      <c r="AQ313" s="542">
        <v>500000000</v>
      </c>
      <c r="AR313" s="543">
        <v>0</v>
      </c>
      <c r="AS313" s="542">
        <v>500000000</v>
      </c>
      <c r="AT313" s="543">
        <v>0</v>
      </c>
      <c r="AU313" s="543">
        <v>0</v>
      </c>
      <c r="AV313" s="543">
        <v>0</v>
      </c>
      <c r="AW313" s="543">
        <v>0</v>
      </c>
      <c r="AX313" s="543">
        <v>0</v>
      </c>
      <c r="AY313" s="543">
        <v>0</v>
      </c>
      <c r="AZ313" s="543">
        <v>0</v>
      </c>
      <c r="BA313" s="543">
        <v>0</v>
      </c>
      <c r="BB313" s="543">
        <v>0</v>
      </c>
      <c r="BC313" s="543">
        <v>0</v>
      </c>
      <c r="BD313" s="544"/>
      <c r="BE313" s="546">
        <f t="shared" si="21"/>
        <v>0</v>
      </c>
      <c r="BF313" s="546">
        <f t="shared" si="22"/>
        <v>0</v>
      </c>
    </row>
    <row r="314" spans="1:58" x14ac:dyDescent="0.25">
      <c r="A314" s="552" t="str">
        <f t="shared" si="23"/>
        <v>C25991000403710</v>
      </c>
      <c r="B314" s="1288" t="s">
        <v>102</v>
      </c>
      <c r="C314" s="1280"/>
      <c r="D314" s="1288" t="s">
        <v>345</v>
      </c>
      <c r="E314" s="1280"/>
      <c r="F314" s="1288" t="s">
        <v>332</v>
      </c>
      <c r="G314" s="1280"/>
      <c r="H314" s="1288" t="s">
        <v>291</v>
      </c>
      <c r="I314" s="1280"/>
      <c r="J314" s="1288" t="s">
        <v>288</v>
      </c>
      <c r="K314" s="1280"/>
      <c r="L314" s="1280"/>
      <c r="M314" s="1288" t="s">
        <v>297</v>
      </c>
      <c r="N314" s="1280"/>
      <c r="O314" s="1280"/>
      <c r="P314" s="1288" t="s">
        <v>301</v>
      </c>
      <c r="Q314" s="1280"/>
      <c r="R314" s="1288"/>
      <c r="S314" s="1280"/>
      <c r="T314" s="1289" t="s">
        <v>343</v>
      </c>
      <c r="U314" s="1280"/>
      <c r="V314" s="1280"/>
      <c r="W314" s="1280"/>
      <c r="X314" s="1280"/>
      <c r="Y314" s="1280"/>
      <c r="Z314" s="1280"/>
      <c r="AA314" s="1280"/>
      <c r="AB314" s="1288" t="s">
        <v>281</v>
      </c>
      <c r="AC314" s="1280"/>
      <c r="AD314" s="1280"/>
      <c r="AE314" s="1280"/>
      <c r="AF314" s="1280"/>
      <c r="AG314" s="1288" t="s">
        <v>282</v>
      </c>
      <c r="AH314" s="1280"/>
      <c r="AI314" s="1280"/>
      <c r="AJ314" s="553" t="s">
        <v>68</v>
      </c>
      <c r="AK314" s="1287" t="s">
        <v>283</v>
      </c>
      <c r="AL314" s="1280"/>
      <c r="AM314" s="1280"/>
      <c r="AN314" s="1280"/>
      <c r="AO314" s="1280"/>
      <c r="AP314" s="1280"/>
      <c r="AQ314" s="554">
        <v>500000000</v>
      </c>
      <c r="AR314" s="555">
        <v>0</v>
      </c>
      <c r="AS314" s="554">
        <v>500000000</v>
      </c>
      <c r="AT314" s="555">
        <v>0</v>
      </c>
      <c r="AU314" s="555">
        <v>0</v>
      </c>
      <c r="AV314" s="555">
        <v>0</v>
      </c>
      <c r="AW314" s="555">
        <v>0</v>
      </c>
      <c r="AX314" s="555">
        <v>0</v>
      </c>
      <c r="AY314" s="555">
        <v>0</v>
      </c>
      <c r="AZ314" s="555">
        <v>0</v>
      </c>
      <c r="BA314" s="555">
        <v>0</v>
      </c>
      <c r="BB314" s="555">
        <v>0</v>
      </c>
      <c r="BC314" s="555">
        <v>0</v>
      </c>
      <c r="BD314" s="544"/>
      <c r="BE314" s="556">
        <f t="shared" si="21"/>
        <v>0</v>
      </c>
      <c r="BF314" s="556">
        <f t="shared" si="22"/>
        <v>0</v>
      </c>
    </row>
    <row r="315" spans="1:58" s="614" customFormat="1" x14ac:dyDescent="0.25">
      <c r="A315" s="608" t="str">
        <f t="shared" si="23"/>
        <v>C259910005010</v>
      </c>
      <c r="B315" s="1293" t="s">
        <v>102</v>
      </c>
      <c r="C315" s="1294"/>
      <c r="D315" s="1293" t="s">
        <v>345</v>
      </c>
      <c r="E315" s="1294"/>
      <c r="F315" s="1293" t="s">
        <v>332</v>
      </c>
      <c r="G315" s="1294"/>
      <c r="H315" s="1293" t="s">
        <v>292</v>
      </c>
      <c r="I315" s="1294"/>
      <c r="J315" s="1293" t="s">
        <v>288</v>
      </c>
      <c r="K315" s="1294"/>
      <c r="L315" s="1294"/>
      <c r="M315" s="1293"/>
      <c r="N315" s="1294"/>
      <c r="O315" s="1294"/>
      <c r="P315" s="1293"/>
      <c r="Q315" s="1294"/>
      <c r="R315" s="1293"/>
      <c r="S315" s="1294"/>
      <c r="T315" s="1295" t="s">
        <v>657</v>
      </c>
      <c r="U315" s="1294"/>
      <c r="V315" s="1294"/>
      <c r="W315" s="1294"/>
      <c r="X315" s="1294"/>
      <c r="Y315" s="1294"/>
      <c r="Z315" s="1294"/>
      <c r="AA315" s="1294"/>
      <c r="AB315" s="1293" t="s">
        <v>281</v>
      </c>
      <c r="AC315" s="1294"/>
      <c r="AD315" s="1294"/>
      <c r="AE315" s="1294"/>
      <c r="AF315" s="1294"/>
      <c r="AG315" s="1293" t="s">
        <v>282</v>
      </c>
      <c r="AH315" s="1294"/>
      <c r="AI315" s="1294"/>
      <c r="AJ315" s="609" t="s">
        <v>68</v>
      </c>
      <c r="AK315" s="1300" t="s">
        <v>283</v>
      </c>
      <c r="AL315" s="1294"/>
      <c r="AM315" s="1294"/>
      <c r="AN315" s="1294"/>
      <c r="AO315" s="1294"/>
      <c r="AP315" s="1294"/>
      <c r="AQ315" s="610">
        <v>300000000</v>
      </c>
      <c r="AR315" s="610">
        <v>300000000</v>
      </c>
      <c r="AS315" s="611">
        <v>0</v>
      </c>
      <c r="AT315" s="611">
        <v>0</v>
      </c>
      <c r="AU315" s="611">
        <v>0</v>
      </c>
      <c r="AV315" s="610">
        <v>300000000</v>
      </c>
      <c r="AW315" s="611">
        <v>0</v>
      </c>
      <c r="AX315" s="611">
        <v>0</v>
      </c>
      <c r="AY315" s="611">
        <v>0</v>
      </c>
      <c r="AZ315" s="611">
        <v>0</v>
      </c>
      <c r="BA315" s="611">
        <v>0</v>
      </c>
      <c r="BB315" s="611">
        <v>0</v>
      </c>
      <c r="BC315" s="611">
        <v>0</v>
      </c>
      <c r="BD315" s="612"/>
      <c r="BE315" s="613">
        <f t="shared" si="21"/>
        <v>0</v>
      </c>
      <c r="BF315" s="613">
        <f t="shared" si="22"/>
        <v>0</v>
      </c>
    </row>
    <row r="316" spans="1:58" s="671" customFormat="1" ht="30.75" customHeight="1" x14ac:dyDescent="0.25">
      <c r="A316" s="665" t="str">
        <f t="shared" si="23"/>
        <v>C25991000510</v>
      </c>
      <c r="B316" s="1306" t="s">
        <v>102</v>
      </c>
      <c r="C316" s="1305"/>
      <c r="D316" s="1306" t="s">
        <v>345</v>
      </c>
      <c r="E316" s="1305"/>
      <c r="F316" s="1306" t="s">
        <v>332</v>
      </c>
      <c r="G316" s="1305"/>
      <c r="H316" s="1306" t="s">
        <v>292</v>
      </c>
      <c r="I316" s="1305"/>
      <c r="J316" s="1306" t="s">
        <v>244</v>
      </c>
      <c r="K316" s="1305"/>
      <c r="L316" s="1305"/>
      <c r="M316" s="1306" t="s">
        <v>244</v>
      </c>
      <c r="N316" s="1305"/>
      <c r="O316" s="1305"/>
      <c r="P316" s="1306" t="s">
        <v>244</v>
      </c>
      <c r="Q316" s="1305"/>
      <c r="R316" s="1306" t="s">
        <v>244</v>
      </c>
      <c r="S316" s="1305"/>
      <c r="T316" s="1307" t="s">
        <v>657</v>
      </c>
      <c r="U316" s="1305"/>
      <c r="V316" s="1305"/>
      <c r="W316" s="1305"/>
      <c r="X316" s="1305"/>
      <c r="Y316" s="1305"/>
      <c r="Z316" s="1305"/>
      <c r="AA316" s="1305"/>
      <c r="AB316" s="1306" t="s">
        <v>281</v>
      </c>
      <c r="AC316" s="1305"/>
      <c r="AD316" s="1305"/>
      <c r="AE316" s="1305"/>
      <c r="AF316" s="1305"/>
      <c r="AG316" s="1306" t="s">
        <v>282</v>
      </c>
      <c r="AH316" s="1305"/>
      <c r="AI316" s="1305"/>
      <c r="AJ316" s="672" t="s">
        <v>68</v>
      </c>
      <c r="AK316" s="1310" t="s">
        <v>283</v>
      </c>
      <c r="AL316" s="1305"/>
      <c r="AM316" s="1305"/>
      <c r="AN316" s="1305"/>
      <c r="AO316" s="1305"/>
      <c r="AP316" s="1305"/>
      <c r="AQ316" s="673">
        <v>300000000</v>
      </c>
      <c r="AR316" s="673">
        <v>300000000</v>
      </c>
      <c r="AS316" s="674">
        <v>0</v>
      </c>
      <c r="AT316" s="674">
        <v>0</v>
      </c>
      <c r="AU316" s="674">
        <v>0</v>
      </c>
      <c r="AV316" s="673">
        <v>300000000</v>
      </c>
      <c r="AW316" s="674">
        <v>0</v>
      </c>
      <c r="AX316" s="674">
        <v>0</v>
      </c>
      <c r="AY316" s="674">
        <v>0</v>
      </c>
      <c r="AZ316" s="674">
        <v>0</v>
      </c>
      <c r="BA316" s="674">
        <v>0</v>
      </c>
      <c r="BB316" s="674">
        <v>0</v>
      </c>
      <c r="BC316" s="674">
        <v>0</v>
      </c>
      <c r="BD316" s="669"/>
      <c r="BE316" s="675">
        <f t="shared" si="21"/>
        <v>0</v>
      </c>
      <c r="BF316" s="675">
        <f t="shared" si="22"/>
        <v>0</v>
      </c>
    </row>
    <row r="317" spans="1:58" x14ac:dyDescent="0.25">
      <c r="A317" s="552" t="str">
        <f t="shared" si="23"/>
        <v>C2599100050210</v>
      </c>
      <c r="B317" s="1279" t="s">
        <v>102</v>
      </c>
      <c r="C317" s="1280"/>
      <c r="D317" s="1279" t="s">
        <v>345</v>
      </c>
      <c r="E317" s="1280"/>
      <c r="F317" s="1279" t="s">
        <v>332</v>
      </c>
      <c r="G317" s="1280"/>
      <c r="H317" s="1279" t="s">
        <v>292</v>
      </c>
      <c r="I317" s="1280"/>
      <c r="J317" s="1279" t="s">
        <v>288</v>
      </c>
      <c r="K317" s="1280"/>
      <c r="L317" s="1280"/>
      <c r="M317" s="1279" t="s">
        <v>290</v>
      </c>
      <c r="N317" s="1280"/>
      <c r="O317" s="1280"/>
      <c r="P317" s="1279"/>
      <c r="Q317" s="1280"/>
      <c r="R317" s="1279"/>
      <c r="S317" s="1280"/>
      <c r="T317" s="1282" t="s">
        <v>334</v>
      </c>
      <c r="U317" s="1280"/>
      <c r="V317" s="1280"/>
      <c r="W317" s="1280"/>
      <c r="X317" s="1280"/>
      <c r="Y317" s="1280"/>
      <c r="Z317" s="1280"/>
      <c r="AA317" s="1280"/>
      <c r="AB317" s="1279" t="s">
        <v>281</v>
      </c>
      <c r="AC317" s="1280"/>
      <c r="AD317" s="1280"/>
      <c r="AE317" s="1280"/>
      <c r="AF317" s="1280"/>
      <c r="AG317" s="1279" t="s">
        <v>282</v>
      </c>
      <c r="AH317" s="1280"/>
      <c r="AI317" s="1280"/>
      <c r="AJ317" s="541" t="s">
        <v>68</v>
      </c>
      <c r="AK317" s="1281" t="s">
        <v>283</v>
      </c>
      <c r="AL317" s="1280"/>
      <c r="AM317" s="1280"/>
      <c r="AN317" s="1280"/>
      <c r="AO317" s="1280"/>
      <c r="AP317" s="1280"/>
      <c r="AQ317" s="542">
        <v>300000000</v>
      </c>
      <c r="AR317" s="542">
        <v>300000000</v>
      </c>
      <c r="AS317" s="543">
        <v>0</v>
      </c>
      <c r="AT317" s="543">
        <v>0</v>
      </c>
      <c r="AU317" s="543">
        <v>0</v>
      </c>
      <c r="AV317" s="542">
        <v>300000000</v>
      </c>
      <c r="AW317" s="543">
        <v>0</v>
      </c>
      <c r="AX317" s="543">
        <v>0</v>
      </c>
      <c r="AY317" s="543">
        <v>0</v>
      </c>
      <c r="AZ317" s="543">
        <v>0</v>
      </c>
      <c r="BA317" s="543">
        <v>0</v>
      </c>
      <c r="BB317" s="543">
        <v>0</v>
      </c>
      <c r="BC317" s="543">
        <v>0</v>
      </c>
      <c r="BD317" s="544"/>
      <c r="BE317" s="546">
        <f t="shared" si="21"/>
        <v>0</v>
      </c>
      <c r="BF317" s="546">
        <f t="shared" si="22"/>
        <v>0</v>
      </c>
    </row>
    <row r="318" spans="1:58" x14ac:dyDescent="0.25">
      <c r="A318" s="552" t="str">
        <f t="shared" si="23"/>
        <v>C25991000502110</v>
      </c>
      <c r="B318" s="1288" t="s">
        <v>102</v>
      </c>
      <c r="C318" s="1280"/>
      <c r="D318" s="1288" t="s">
        <v>345</v>
      </c>
      <c r="E318" s="1280"/>
      <c r="F318" s="1288" t="s">
        <v>332</v>
      </c>
      <c r="G318" s="1280"/>
      <c r="H318" s="1288" t="s">
        <v>292</v>
      </c>
      <c r="I318" s="1280"/>
      <c r="J318" s="1288" t="s">
        <v>288</v>
      </c>
      <c r="K318" s="1280"/>
      <c r="L318" s="1280"/>
      <c r="M318" s="1288" t="s">
        <v>290</v>
      </c>
      <c r="N318" s="1280"/>
      <c r="O318" s="1280"/>
      <c r="P318" s="1288" t="s">
        <v>287</v>
      </c>
      <c r="Q318" s="1280"/>
      <c r="R318" s="1288"/>
      <c r="S318" s="1280"/>
      <c r="T318" s="1289" t="s">
        <v>340</v>
      </c>
      <c r="U318" s="1280"/>
      <c r="V318" s="1280"/>
      <c r="W318" s="1280"/>
      <c r="X318" s="1280"/>
      <c r="Y318" s="1280"/>
      <c r="Z318" s="1280"/>
      <c r="AA318" s="1280"/>
      <c r="AB318" s="1288" t="s">
        <v>281</v>
      </c>
      <c r="AC318" s="1280"/>
      <c r="AD318" s="1280"/>
      <c r="AE318" s="1280"/>
      <c r="AF318" s="1280"/>
      <c r="AG318" s="1288" t="s">
        <v>282</v>
      </c>
      <c r="AH318" s="1280"/>
      <c r="AI318" s="1280"/>
      <c r="AJ318" s="553" t="s">
        <v>68</v>
      </c>
      <c r="AK318" s="1287" t="s">
        <v>283</v>
      </c>
      <c r="AL318" s="1280"/>
      <c r="AM318" s="1280"/>
      <c r="AN318" s="1280"/>
      <c r="AO318" s="1280"/>
      <c r="AP318" s="1280"/>
      <c r="AQ318" s="554">
        <v>300000000</v>
      </c>
      <c r="AR318" s="554">
        <v>300000000</v>
      </c>
      <c r="AS318" s="555">
        <v>0</v>
      </c>
      <c r="AT318" s="555">
        <v>0</v>
      </c>
      <c r="AU318" s="555">
        <v>0</v>
      </c>
      <c r="AV318" s="554">
        <v>300000000</v>
      </c>
      <c r="AW318" s="555">
        <v>0</v>
      </c>
      <c r="AX318" s="555">
        <v>0</v>
      </c>
      <c r="AY318" s="555">
        <v>0</v>
      </c>
      <c r="AZ318" s="555">
        <v>0</v>
      </c>
      <c r="BA318" s="555">
        <v>0</v>
      </c>
      <c r="BB318" s="555">
        <v>0</v>
      </c>
      <c r="BC318" s="555">
        <v>0</v>
      </c>
      <c r="BD318" s="544"/>
      <c r="BE318" s="556">
        <f t="shared" si="21"/>
        <v>0</v>
      </c>
      <c r="BF318" s="556">
        <f t="shared" si="22"/>
        <v>0</v>
      </c>
    </row>
    <row r="319" spans="1:58" s="614" customFormat="1" x14ac:dyDescent="0.25">
      <c r="A319" s="608" t="str">
        <f t="shared" si="23"/>
        <v>C259910006010</v>
      </c>
      <c r="B319" s="1293" t="s">
        <v>102</v>
      </c>
      <c r="C319" s="1294"/>
      <c r="D319" s="1293" t="s">
        <v>345</v>
      </c>
      <c r="E319" s="1294"/>
      <c r="F319" s="1293" t="s">
        <v>332</v>
      </c>
      <c r="G319" s="1294"/>
      <c r="H319" s="1293" t="s">
        <v>300</v>
      </c>
      <c r="I319" s="1294"/>
      <c r="J319" s="1293" t="s">
        <v>288</v>
      </c>
      <c r="K319" s="1294"/>
      <c r="L319" s="1294"/>
      <c r="M319" s="1293"/>
      <c r="N319" s="1294"/>
      <c r="O319" s="1294"/>
      <c r="P319" s="1293"/>
      <c r="Q319" s="1294"/>
      <c r="R319" s="1293"/>
      <c r="S319" s="1294"/>
      <c r="T319" s="1295" t="s">
        <v>674</v>
      </c>
      <c r="U319" s="1294"/>
      <c r="V319" s="1294"/>
      <c r="W319" s="1294"/>
      <c r="X319" s="1294"/>
      <c r="Y319" s="1294"/>
      <c r="Z319" s="1294"/>
      <c r="AA319" s="1294"/>
      <c r="AB319" s="1293" t="s">
        <v>281</v>
      </c>
      <c r="AC319" s="1294"/>
      <c r="AD319" s="1294"/>
      <c r="AE319" s="1294"/>
      <c r="AF319" s="1294"/>
      <c r="AG319" s="1293" t="s">
        <v>282</v>
      </c>
      <c r="AH319" s="1294"/>
      <c r="AI319" s="1294"/>
      <c r="AJ319" s="609" t="s">
        <v>68</v>
      </c>
      <c r="AK319" s="1300" t="s">
        <v>283</v>
      </c>
      <c r="AL319" s="1294"/>
      <c r="AM319" s="1294"/>
      <c r="AN319" s="1294"/>
      <c r="AO319" s="1294"/>
      <c r="AP319" s="1294"/>
      <c r="AQ319" s="610">
        <v>300000000</v>
      </c>
      <c r="AR319" s="610">
        <v>299332000</v>
      </c>
      <c r="AS319" s="610">
        <v>668000</v>
      </c>
      <c r="AT319" s="611">
        <v>0</v>
      </c>
      <c r="AU319" s="610">
        <v>56437186</v>
      </c>
      <c r="AV319" s="610">
        <v>242894814</v>
      </c>
      <c r="AW319" s="610">
        <v>2498301</v>
      </c>
      <c r="AX319" s="610">
        <v>53938885</v>
      </c>
      <c r="AY319" s="610">
        <v>1500191</v>
      </c>
      <c r="AZ319" s="610">
        <v>998110</v>
      </c>
      <c r="BA319" s="610">
        <v>1500191</v>
      </c>
      <c r="BB319" s="611">
        <v>0</v>
      </c>
      <c r="BC319" s="611">
        <v>0</v>
      </c>
      <c r="BD319" s="612"/>
      <c r="BE319" s="613">
        <f t="shared" si="21"/>
        <v>0.18812395333333334</v>
      </c>
      <c r="BF319" s="613">
        <f t="shared" si="22"/>
        <v>8.3276700000000006E-3</v>
      </c>
    </row>
    <row r="320" spans="1:58" s="671" customFormat="1" x14ac:dyDescent="0.25">
      <c r="A320" s="665" t="str">
        <f t="shared" si="23"/>
        <v>C25991000610</v>
      </c>
      <c r="B320" s="1306" t="s">
        <v>102</v>
      </c>
      <c r="C320" s="1305"/>
      <c r="D320" s="1306" t="s">
        <v>345</v>
      </c>
      <c r="E320" s="1305"/>
      <c r="F320" s="1306" t="s">
        <v>332</v>
      </c>
      <c r="G320" s="1305"/>
      <c r="H320" s="1306" t="s">
        <v>300</v>
      </c>
      <c r="I320" s="1305"/>
      <c r="J320" s="1306" t="s">
        <v>244</v>
      </c>
      <c r="K320" s="1305"/>
      <c r="L320" s="1305"/>
      <c r="M320" s="1306" t="s">
        <v>244</v>
      </c>
      <c r="N320" s="1305"/>
      <c r="O320" s="1305"/>
      <c r="P320" s="1306" t="s">
        <v>244</v>
      </c>
      <c r="Q320" s="1305"/>
      <c r="R320" s="1306" t="s">
        <v>244</v>
      </c>
      <c r="S320" s="1305"/>
      <c r="T320" s="1307" t="s">
        <v>659</v>
      </c>
      <c r="U320" s="1305"/>
      <c r="V320" s="1305"/>
      <c r="W320" s="1305"/>
      <c r="X320" s="1305"/>
      <c r="Y320" s="1305"/>
      <c r="Z320" s="1305"/>
      <c r="AA320" s="1305"/>
      <c r="AB320" s="1306" t="s">
        <v>281</v>
      </c>
      <c r="AC320" s="1305"/>
      <c r="AD320" s="1305"/>
      <c r="AE320" s="1305"/>
      <c r="AF320" s="1305"/>
      <c r="AG320" s="1306" t="s">
        <v>282</v>
      </c>
      <c r="AH320" s="1305"/>
      <c r="AI320" s="1305"/>
      <c r="AJ320" s="672" t="s">
        <v>68</v>
      </c>
      <c r="AK320" s="1310" t="s">
        <v>283</v>
      </c>
      <c r="AL320" s="1305"/>
      <c r="AM320" s="1305"/>
      <c r="AN320" s="1305"/>
      <c r="AO320" s="1305"/>
      <c r="AP320" s="1305"/>
      <c r="AQ320" s="673">
        <v>300000000</v>
      </c>
      <c r="AR320" s="673">
        <v>299332000</v>
      </c>
      <c r="AS320" s="673">
        <v>668000</v>
      </c>
      <c r="AT320" s="674">
        <v>0</v>
      </c>
      <c r="AU320" s="673">
        <v>56437186</v>
      </c>
      <c r="AV320" s="673">
        <v>242894814</v>
      </c>
      <c r="AW320" s="673">
        <v>2498301</v>
      </c>
      <c r="AX320" s="673">
        <v>53938885</v>
      </c>
      <c r="AY320" s="673">
        <v>1500191</v>
      </c>
      <c r="AZ320" s="673">
        <v>998110</v>
      </c>
      <c r="BA320" s="673">
        <v>1500191</v>
      </c>
      <c r="BB320" s="674">
        <v>0</v>
      </c>
      <c r="BC320" s="674">
        <v>0</v>
      </c>
      <c r="BD320" s="669"/>
      <c r="BE320" s="675">
        <f t="shared" si="21"/>
        <v>0.18812395333333334</v>
      </c>
      <c r="BF320" s="675">
        <f t="shared" si="22"/>
        <v>8.3276700000000006E-3</v>
      </c>
    </row>
    <row r="321" spans="1:58" x14ac:dyDescent="0.25">
      <c r="A321" s="552" t="str">
        <f t="shared" si="23"/>
        <v>C2599100060110</v>
      </c>
      <c r="B321" s="1279" t="s">
        <v>102</v>
      </c>
      <c r="C321" s="1280"/>
      <c r="D321" s="1279" t="s">
        <v>345</v>
      </c>
      <c r="E321" s="1280"/>
      <c r="F321" s="1279" t="s">
        <v>332</v>
      </c>
      <c r="G321" s="1280"/>
      <c r="H321" s="1279" t="s">
        <v>300</v>
      </c>
      <c r="I321" s="1280"/>
      <c r="J321" s="1279" t="s">
        <v>288</v>
      </c>
      <c r="K321" s="1280"/>
      <c r="L321" s="1280"/>
      <c r="M321" s="1279" t="s">
        <v>287</v>
      </c>
      <c r="N321" s="1280"/>
      <c r="O321" s="1280"/>
      <c r="P321" s="1279"/>
      <c r="Q321" s="1280"/>
      <c r="R321" s="1279"/>
      <c r="S321" s="1280"/>
      <c r="T321" s="1282" t="s">
        <v>339</v>
      </c>
      <c r="U321" s="1280"/>
      <c r="V321" s="1280"/>
      <c r="W321" s="1280"/>
      <c r="X321" s="1280"/>
      <c r="Y321" s="1280"/>
      <c r="Z321" s="1280"/>
      <c r="AA321" s="1280"/>
      <c r="AB321" s="1279" t="s">
        <v>281</v>
      </c>
      <c r="AC321" s="1280"/>
      <c r="AD321" s="1280"/>
      <c r="AE321" s="1280"/>
      <c r="AF321" s="1280"/>
      <c r="AG321" s="1279" t="s">
        <v>282</v>
      </c>
      <c r="AH321" s="1280"/>
      <c r="AI321" s="1280"/>
      <c r="AJ321" s="541" t="s">
        <v>68</v>
      </c>
      <c r="AK321" s="1281" t="s">
        <v>283</v>
      </c>
      <c r="AL321" s="1280"/>
      <c r="AM321" s="1280"/>
      <c r="AN321" s="1280"/>
      <c r="AO321" s="1280"/>
      <c r="AP321" s="1280"/>
      <c r="AQ321" s="543">
        <v>0</v>
      </c>
      <c r="AR321" s="543">
        <v>0</v>
      </c>
      <c r="AS321" s="543">
        <v>0</v>
      </c>
      <c r="AT321" s="543">
        <v>0</v>
      </c>
      <c r="AU321" s="543">
        <v>0</v>
      </c>
      <c r="AV321" s="543">
        <v>0</v>
      </c>
      <c r="AW321" s="543">
        <v>0</v>
      </c>
      <c r="AX321" s="543">
        <v>0</v>
      </c>
      <c r="AY321" s="543">
        <v>0</v>
      </c>
      <c r="AZ321" s="543">
        <v>0</v>
      </c>
      <c r="BA321" s="543">
        <v>0</v>
      </c>
      <c r="BB321" s="543">
        <v>0</v>
      </c>
      <c r="BC321" s="543">
        <v>0</v>
      </c>
      <c r="BD321" s="544"/>
      <c r="BE321" s="546" t="e">
        <f t="shared" si="21"/>
        <v>#DIV/0!</v>
      </c>
      <c r="BF321" s="546" t="e">
        <f t="shared" si="22"/>
        <v>#DIV/0!</v>
      </c>
    </row>
    <row r="322" spans="1:58" x14ac:dyDescent="0.25">
      <c r="A322" s="552" t="str">
        <f t="shared" si="23"/>
        <v>C25991000601110</v>
      </c>
      <c r="B322" s="1288" t="s">
        <v>102</v>
      </c>
      <c r="C322" s="1280"/>
      <c r="D322" s="1288" t="s">
        <v>345</v>
      </c>
      <c r="E322" s="1280"/>
      <c r="F322" s="1288" t="s">
        <v>332</v>
      </c>
      <c r="G322" s="1280"/>
      <c r="H322" s="1288" t="s">
        <v>300</v>
      </c>
      <c r="I322" s="1280"/>
      <c r="J322" s="1288" t="s">
        <v>288</v>
      </c>
      <c r="K322" s="1280"/>
      <c r="L322" s="1280"/>
      <c r="M322" s="1288" t="s">
        <v>287</v>
      </c>
      <c r="N322" s="1280"/>
      <c r="O322" s="1280"/>
      <c r="P322" s="1288" t="s">
        <v>287</v>
      </c>
      <c r="Q322" s="1280"/>
      <c r="R322" s="1288"/>
      <c r="S322" s="1280"/>
      <c r="T322" s="1289" t="s">
        <v>340</v>
      </c>
      <c r="U322" s="1280"/>
      <c r="V322" s="1280"/>
      <c r="W322" s="1280"/>
      <c r="X322" s="1280"/>
      <c r="Y322" s="1280"/>
      <c r="Z322" s="1280"/>
      <c r="AA322" s="1280"/>
      <c r="AB322" s="1288" t="s">
        <v>281</v>
      </c>
      <c r="AC322" s="1280"/>
      <c r="AD322" s="1280"/>
      <c r="AE322" s="1280"/>
      <c r="AF322" s="1280"/>
      <c r="AG322" s="1288" t="s">
        <v>282</v>
      </c>
      <c r="AH322" s="1280"/>
      <c r="AI322" s="1280"/>
      <c r="AJ322" s="553" t="s">
        <v>68</v>
      </c>
      <c r="AK322" s="1287" t="s">
        <v>283</v>
      </c>
      <c r="AL322" s="1280"/>
      <c r="AM322" s="1280"/>
      <c r="AN322" s="1280"/>
      <c r="AO322" s="1280"/>
      <c r="AP322" s="1280"/>
      <c r="AQ322" s="555">
        <v>0</v>
      </c>
      <c r="AR322" s="555">
        <v>0</v>
      </c>
      <c r="AS322" s="555">
        <v>0</v>
      </c>
      <c r="AT322" s="555">
        <v>0</v>
      </c>
      <c r="AU322" s="555">
        <v>0</v>
      </c>
      <c r="AV322" s="555">
        <v>0</v>
      </c>
      <c r="AW322" s="555">
        <v>0</v>
      </c>
      <c r="AX322" s="555">
        <v>0</v>
      </c>
      <c r="AY322" s="555">
        <v>0</v>
      </c>
      <c r="AZ322" s="555">
        <v>0</v>
      </c>
      <c r="BA322" s="555">
        <v>0</v>
      </c>
      <c r="BB322" s="555">
        <v>0</v>
      </c>
      <c r="BC322" s="555">
        <v>0</v>
      </c>
      <c r="BD322" s="544"/>
      <c r="BE322" s="556" t="e">
        <f t="shared" si="21"/>
        <v>#DIV/0!</v>
      </c>
      <c r="BF322" s="556" t="e">
        <f t="shared" si="22"/>
        <v>#DIV/0!</v>
      </c>
    </row>
    <row r="323" spans="1:58" x14ac:dyDescent="0.25">
      <c r="A323" s="552" t="str">
        <f t="shared" si="23"/>
        <v>C25991000601810</v>
      </c>
      <c r="B323" s="1288" t="s">
        <v>102</v>
      </c>
      <c r="C323" s="1280"/>
      <c r="D323" s="1288" t="s">
        <v>345</v>
      </c>
      <c r="E323" s="1280"/>
      <c r="F323" s="1288" t="s">
        <v>332</v>
      </c>
      <c r="G323" s="1280"/>
      <c r="H323" s="1288" t="s">
        <v>300</v>
      </c>
      <c r="I323" s="1280"/>
      <c r="J323" s="1288" t="s">
        <v>288</v>
      </c>
      <c r="K323" s="1280"/>
      <c r="L323" s="1280"/>
      <c r="M323" s="1288" t="s">
        <v>287</v>
      </c>
      <c r="N323" s="1280"/>
      <c r="O323" s="1280"/>
      <c r="P323" s="1288" t="s">
        <v>302</v>
      </c>
      <c r="Q323" s="1280"/>
      <c r="R323" s="1288"/>
      <c r="S323" s="1280"/>
      <c r="T323" s="1289" t="s">
        <v>660</v>
      </c>
      <c r="U323" s="1280"/>
      <c r="V323" s="1280"/>
      <c r="W323" s="1280"/>
      <c r="X323" s="1280"/>
      <c r="Y323" s="1280"/>
      <c r="Z323" s="1280"/>
      <c r="AA323" s="1280"/>
      <c r="AB323" s="1288" t="s">
        <v>281</v>
      </c>
      <c r="AC323" s="1280"/>
      <c r="AD323" s="1280"/>
      <c r="AE323" s="1280"/>
      <c r="AF323" s="1280"/>
      <c r="AG323" s="1288" t="s">
        <v>282</v>
      </c>
      <c r="AH323" s="1280"/>
      <c r="AI323" s="1280"/>
      <c r="AJ323" s="553" t="s">
        <v>68</v>
      </c>
      <c r="AK323" s="1287" t="s">
        <v>283</v>
      </c>
      <c r="AL323" s="1280"/>
      <c r="AM323" s="1280"/>
      <c r="AN323" s="1280"/>
      <c r="AO323" s="1280"/>
      <c r="AP323" s="1280"/>
      <c r="AQ323" s="555">
        <v>0</v>
      </c>
      <c r="AR323" s="555">
        <v>0</v>
      </c>
      <c r="AS323" s="555">
        <v>0</v>
      </c>
      <c r="AT323" s="555">
        <v>0</v>
      </c>
      <c r="AU323" s="555">
        <v>0</v>
      </c>
      <c r="AV323" s="555">
        <v>0</v>
      </c>
      <c r="AW323" s="555">
        <v>0</v>
      </c>
      <c r="AX323" s="555">
        <v>0</v>
      </c>
      <c r="AY323" s="555">
        <v>0</v>
      </c>
      <c r="AZ323" s="555">
        <v>0</v>
      </c>
      <c r="BA323" s="555">
        <v>0</v>
      </c>
      <c r="BB323" s="555">
        <v>0</v>
      </c>
      <c r="BC323" s="555">
        <v>0</v>
      </c>
      <c r="BD323" s="544"/>
      <c r="BE323" s="556" t="e">
        <f t="shared" si="21"/>
        <v>#DIV/0!</v>
      </c>
      <c r="BF323" s="556" t="e">
        <f t="shared" si="22"/>
        <v>#DIV/0!</v>
      </c>
    </row>
    <row r="324" spans="1:58" x14ac:dyDescent="0.25">
      <c r="A324" s="552" t="str">
        <f t="shared" si="23"/>
        <v>C2599100060210</v>
      </c>
      <c r="B324" s="1279" t="s">
        <v>102</v>
      </c>
      <c r="C324" s="1280"/>
      <c r="D324" s="1279" t="s">
        <v>345</v>
      </c>
      <c r="E324" s="1280"/>
      <c r="F324" s="1279" t="s">
        <v>332</v>
      </c>
      <c r="G324" s="1280"/>
      <c r="H324" s="1279" t="s">
        <v>300</v>
      </c>
      <c r="I324" s="1280"/>
      <c r="J324" s="1279" t="s">
        <v>288</v>
      </c>
      <c r="K324" s="1280"/>
      <c r="L324" s="1280"/>
      <c r="M324" s="1279" t="s">
        <v>290</v>
      </c>
      <c r="N324" s="1280"/>
      <c r="O324" s="1280"/>
      <c r="P324" s="1279"/>
      <c r="Q324" s="1280"/>
      <c r="R324" s="1279"/>
      <c r="S324" s="1280"/>
      <c r="T324" s="1282" t="s">
        <v>334</v>
      </c>
      <c r="U324" s="1280"/>
      <c r="V324" s="1280"/>
      <c r="W324" s="1280"/>
      <c r="X324" s="1280"/>
      <c r="Y324" s="1280"/>
      <c r="Z324" s="1280"/>
      <c r="AA324" s="1280"/>
      <c r="AB324" s="1279" t="s">
        <v>281</v>
      </c>
      <c r="AC324" s="1280"/>
      <c r="AD324" s="1280"/>
      <c r="AE324" s="1280"/>
      <c r="AF324" s="1280"/>
      <c r="AG324" s="1279" t="s">
        <v>282</v>
      </c>
      <c r="AH324" s="1280"/>
      <c r="AI324" s="1280"/>
      <c r="AJ324" s="541" t="s">
        <v>68</v>
      </c>
      <c r="AK324" s="1281" t="s">
        <v>283</v>
      </c>
      <c r="AL324" s="1280"/>
      <c r="AM324" s="1280"/>
      <c r="AN324" s="1280"/>
      <c r="AO324" s="1280"/>
      <c r="AP324" s="1280"/>
      <c r="AQ324" s="542">
        <v>300000000</v>
      </c>
      <c r="AR324" s="542">
        <v>299332000</v>
      </c>
      <c r="AS324" s="542">
        <v>668000</v>
      </c>
      <c r="AT324" s="543">
        <v>0</v>
      </c>
      <c r="AU324" s="542">
        <v>56437186</v>
      </c>
      <c r="AV324" s="542">
        <v>242894814</v>
      </c>
      <c r="AW324" s="542">
        <v>2498301</v>
      </c>
      <c r="AX324" s="542">
        <v>53938885</v>
      </c>
      <c r="AY324" s="542">
        <v>1500191</v>
      </c>
      <c r="AZ324" s="542">
        <v>998110</v>
      </c>
      <c r="BA324" s="542">
        <v>1500191</v>
      </c>
      <c r="BB324" s="543">
        <v>0</v>
      </c>
      <c r="BC324" s="543">
        <v>0</v>
      </c>
      <c r="BD324" s="544"/>
      <c r="BE324" s="546">
        <f t="shared" si="21"/>
        <v>0.18812395333333334</v>
      </c>
      <c r="BF324" s="546">
        <f t="shared" si="22"/>
        <v>8.3276700000000006E-3</v>
      </c>
    </row>
    <row r="325" spans="1:58" s="568" customFormat="1" x14ac:dyDescent="0.25">
      <c r="A325" s="655" t="str">
        <f t="shared" si="23"/>
        <v>C25991000602110</v>
      </c>
      <c r="B325" s="1318" t="s">
        <v>102</v>
      </c>
      <c r="C325" s="1319"/>
      <c r="D325" s="1318" t="s">
        <v>345</v>
      </c>
      <c r="E325" s="1319"/>
      <c r="F325" s="1318" t="s">
        <v>332</v>
      </c>
      <c r="G325" s="1319"/>
      <c r="H325" s="1318" t="s">
        <v>300</v>
      </c>
      <c r="I325" s="1319"/>
      <c r="J325" s="1318" t="s">
        <v>288</v>
      </c>
      <c r="K325" s="1319"/>
      <c r="L325" s="1319"/>
      <c r="M325" s="1318" t="s">
        <v>290</v>
      </c>
      <c r="N325" s="1319"/>
      <c r="O325" s="1319"/>
      <c r="P325" s="1318" t="s">
        <v>287</v>
      </c>
      <c r="Q325" s="1319"/>
      <c r="R325" s="1318"/>
      <c r="S325" s="1319"/>
      <c r="T325" s="1320" t="s">
        <v>340</v>
      </c>
      <c r="U325" s="1319"/>
      <c r="V325" s="1319"/>
      <c r="W325" s="1319"/>
      <c r="X325" s="1319"/>
      <c r="Y325" s="1319"/>
      <c r="Z325" s="1319"/>
      <c r="AA325" s="1319"/>
      <c r="AB325" s="1318" t="s">
        <v>281</v>
      </c>
      <c r="AC325" s="1319"/>
      <c r="AD325" s="1319"/>
      <c r="AE325" s="1319"/>
      <c r="AF325" s="1319"/>
      <c r="AG325" s="1318" t="s">
        <v>282</v>
      </c>
      <c r="AH325" s="1319"/>
      <c r="AI325" s="1319"/>
      <c r="AJ325" s="656" t="s">
        <v>68</v>
      </c>
      <c r="AK325" s="1321" t="s">
        <v>283</v>
      </c>
      <c r="AL325" s="1319"/>
      <c r="AM325" s="1319"/>
      <c r="AN325" s="1319"/>
      <c r="AO325" s="1319"/>
      <c r="AP325" s="1319"/>
      <c r="AQ325" s="654">
        <v>38000000</v>
      </c>
      <c r="AR325" s="654">
        <v>37332000</v>
      </c>
      <c r="AS325" s="654">
        <v>668000</v>
      </c>
      <c r="AT325" s="657">
        <v>0</v>
      </c>
      <c r="AU325" s="654">
        <v>37332000</v>
      </c>
      <c r="AV325" s="657">
        <v>0</v>
      </c>
      <c r="AW325" s="657">
        <v>0</v>
      </c>
      <c r="AX325" s="654">
        <v>37332000</v>
      </c>
      <c r="AY325" s="657">
        <v>0</v>
      </c>
      <c r="AZ325" s="657">
        <v>0</v>
      </c>
      <c r="BA325" s="657">
        <v>0</v>
      </c>
      <c r="BB325" s="657">
        <v>0</v>
      </c>
      <c r="BC325" s="657">
        <v>0</v>
      </c>
      <c r="BD325" s="658"/>
      <c r="BE325" s="659">
        <f t="shared" si="21"/>
        <v>0.98242105263157897</v>
      </c>
      <c r="BF325" s="659">
        <f t="shared" si="22"/>
        <v>0</v>
      </c>
    </row>
    <row r="326" spans="1:58" x14ac:dyDescent="0.25">
      <c r="A326" s="552" t="str">
        <f t="shared" si="23"/>
        <v>C25991000602310</v>
      </c>
      <c r="B326" s="1288" t="s">
        <v>102</v>
      </c>
      <c r="C326" s="1280"/>
      <c r="D326" s="1288" t="s">
        <v>345</v>
      </c>
      <c r="E326" s="1280"/>
      <c r="F326" s="1288" t="s">
        <v>332</v>
      </c>
      <c r="G326" s="1280"/>
      <c r="H326" s="1288" t="s">
        <v>300</v>
      </c>
      <c r="I326" s="1280"/>
      <c r="J326" s="1288" t="s">
        <v>288</v>
      </c>
      <c r="K326" s="1280"/>
      <c r="L326" s="1280"/>
      <c r="M326" s="1288" t="s">
        <v>290</v>
      </c>
      <c r="N326" s="1280"/>
      <c r="O326" s="1280"/>
      <c r="P326" s="1288" t="s">
        <v>297</v>
      </c>
      <c r="Q326" s="1280"/>
      <c r="R326" s="1288"/>
      <c r="S326" s="1280"/>
      <c r="T326" s="1289" t="s">
        <v>336</v>
      </c>
      <c r="U326" s="1280"/>
      <c r="V326" s="1280"/>
      <c r="W326" s="1280"/>
      <c r="X326" s="1280"/>
      <c r="Y326" s="1280"/>
      <c r="Z326" s="1280"/>
      <c r="AA326" s="1280"/>
      <c r="AB326" s="1288" t="s">
        <v>281</v>
      </c>
      <c r="AC326" s="1280"/>
      <c r="AD326" s="1280"/>
      <c r="AE326" s="1280"/>
      <c r="AF326" s="1280"/>
      <c r="AG326" s="1288" t="s">
        <v>282</v>
      </c>
      <c r="AH326" s="1280"/>
      <c r="AI326" s="1280"/>
      <c r="AJ326" s="553" t="s">
        <v>68</v>
      </c>
      <c r="AK326" s="1287" t="s">
        <v>283</v>
      </c>
      <c r="AL326" s="1280"/>
      <c r="AM326" s="1280"/>
      <c r="AN326" s="1280"/>
      <c r="AO326" s="1280"/>
      <c r="AP326" s="1280"/>
      <c r="AQ326" s="554">
        <v>16000000</v>
      </c>
      <c r="AR326" s="554">
        <v>16000000</v>
      </c>
      <c r="AS326" s="555">
        <v>0</v>
      </c>
      <c r="AT326" s="555">
        <v>0</v>
      </c>
      <c r="AU326" s="554">
        <v>16000000</v>
      </c>
      <c r="AV326" s="555">
        <v>0</v>
      </c>
      <c r="AW326" s="555">
        <v>0</v>
      </c>
      <c r="AX326" s="554">
        <v>16000000</v>
      </c>
      <c r="AY326" s="555">
        <v>0</v>
      </c>
      <c r="AZ326" s="555">
        <v>0</v>
      </c>
      <c r="BA326" s="555">
        <v>0</v>
      </c>
      <c r="BB326" s="555">
        <v>0</v>
      </c>
      <c r="BC326" s="555">
        <v>0</v>
      </c>
      <c r="BD326" s="544"/>
      <c r="BE326" s="556">
        <f t="shared" si="21"/>
        <v>1</v>
      </c>
      <c r="BF326" s="556">
        <f t="shared" si="22"/>
        <v>0</v>
      </c>
    </row>
    <row r="327" spans="1:58" x14ac:dyDescent="0.25">
      <c r="A327" s="552" t="str">
        <f t="shared" si="23"/>
        <v>C25991000602410</v>
      </c>
      <c r="B327" s="1288" t="s">
        <v>102</v>
      </c>
      <c r="C327" s="1280"/>
      <c r="D327" s="1288" t="s">
        <v>345</v>
      </c>
      <c r="E327" s="1280"/>
      <c r="F327" s="1288" t="s">
        <v>332</v>
      </c>
      <c r="G327" s="1280"/>
      <c r="H327" s="1288" t="s">
        <v>300</v>
      </c>
      <c r="I327" s="1280"/>
      <c r="J327" s="1288" t="s">
        <v>288</v>
      </c>
      <c r="K327" s="1280"/>
      <c r="L327" s="1280"/>
      <c r="M327" s="1288" t="s">
        <v>290</v>
      </c>
      <c r="N327" s="1280"/>
      <c r="O327" s="1280"/>
      <c r="P327" s="1288" t="s">
        <v>291</v>
      </c>
      <c r="Q327" s="1280"/>
      <c r="R327" s="1288"/>
      <c r="S327" s="1280"/>
      <c r="T327" s="1289" t="s">
        <v>87</v>
      </c>
      <c r="U327" s="1280"/>
      <c r="V327" s="1280"/>
      <c r="W327" s="1280"/>
      <c r="X327" s="1280"/>
      <c r="Y327" s="1280"/>
      <c r="Z327" s="1280"/>
      <c r="AA327" s="1280"/>
      <c r="AB327" s="1288" t="s">
        <v>281</v>
      </c>
      <c r="AC327" s="1280"/>
      <c r="AD327" s="1280"/>
      <c r="AE327" s="1280"/>
      <c r="AF327" s="1280"/>
      <c r="AG327" s="1288" t="s">
        <v>282</v>
      </c>
      <c r="AH327" s="1280"/>
      <c r="AI327" s="1280"/>
      <c r="AJ327" s="553" t="s">
        <v>68</v>
      </c>
      <c r="AK327" s="1287" t="s">
        <v>283</v>
      </c>
      <c r="AL327" s="1280"/>
      <c r="AM327" s="1280"/>
      <c r="AN327" s="1280"/>
      <c r="AO327" s="1280"/>
      <c r="AP327" s="1280"/>
      <c r="AQ327" s="554">
        <v>10000000</v>
      </c>
      <c r="AR327" s="554">
        <v>10000000</v>
      </c>
      <c r="AS327" s="555">
        <v>0</v>
      </c>
      <c r="AT327" s="555">
        <v>0</v>
      </c>
      <c r="AU327" s="554">
        <v>3105186</v>
      </c>
      <c r="AV327" s="554">
        <v>6894814</v>
      </c>
      <c r="AW327" s="554">
        <v>2498301</v>
      </c>
      <c r="AX327" s="554">
        <v>606885</v>
      </c>
      <c r="AY327" s="554">
        <v>1500191</v>
      </c>
      <c r="AZ327" s="554">
        <v>998110</v>
      </c>
      <c r="BA327" s="554">
        <v>1500191</v>
      </c>
      <c r="BB327" s="555">
        <v>0</v>
      </c>
      <c r="BC327" s="555">
        <v>0</v>
      </c>
      <c r="BD327" s="544"/>
      <c r="BE327" s="556">
        <f t="shared" si="21"/>
        <v>0.31051859999999998</v>
      </c>
      <c r="BF327" s="556">
        <f t="shared" si="22"/>
        <v>0.2498301</v>
      </c>
    </row>
    <row r="328" spans="1:58" x14ac:dyDescent="0.25">
      <c r="A328" s="552" t="str">
        <f t="shared" si="23"/>
        <v>C25991000602810</v>
      </c>
      <c r="B328" s="1288" t="s">
        <v>102</v>
      </c>
      <c r="C328" s="1280"/>
      <c r="D328" s="1288" t="s">
        <v>345</v>
      </c>
      <c r="E328" s="1280"/>
      <c r="F328" s="1288" t="s">
        <v>332</v>
      </c>
      <c r="G328" s="1280"/>
      <c r="H328" s="1288" t="s">
        <v>300</v>
      </c>
      <c r="I328" s="1280"/>
      <c r="J328" s="1288" t="s">
        <v>288</v>
      </c>
      <c r="K328" s="1280"/>
      <c r="L328" s="1280"/>
      <c r="M328" s="1288" t="s">
        <v>290</v>
      </c>
      <c r="N328" s="1280"/>
      <c r="O328" s="1280"/>
      <c r="P328" s="1288" t="s">
        <v>302</v>
      </c>
      <c r="Q328" s="1280"/>
      <c r="R328" s="1288"/>
      <c r="S328" s="1280"/>
      <c r="T328" s="1289" t="s">
        <v>660</v>
      </c>
      <c r="U328" s="1280"/>
      <c r="V328" s="1280"/>
      <c r="W328" s="1280"/>
      <c r="X328" s="1280"/>
      <c r="Y328" s="1280"/>
      <c r="Z328" s="1280"/>
      <c r="AA328" s="1280"/>
      <c r="AB328" s="1288" t="s">
        <v>281</v>
      </c>
      <c r="AC328" s="1280"/>
      <c r="AD328" s="1280"/>
      <c r="AE328" s="1280"/>
      <c r="AF328" s="1280"/>
      <c r="AG328" s="1288" t="s">
        <v>282</v>
      </c>
      <c r="AH328" s="1280"/>
      <c r="AI328" s="1280"/>
      <c r="AJ328" s="553" t="s">
        <v>68</v>
      </c>
      <c r="AK328" s="1287" t="s">
        <v>283</v>
      </c>
      <c r="AL328" s="1280"/>
      <c r="AM328" s="1280"/>
      <c r="AN328" s="1280"/>
      <c r="AO328" s="1280"/>
      <c r="AP328" s="1280"/>
      <c r="AQ328" s="554">
        <v>180000000</v>
      </c>
      <c r="AR328" s="554">
        <v>180000000</v>
      </c>
      <c r="AS328" s="555">
        <v>0</v>
      </c>
      <c r="AT328" s="555">
        <v>0</v>
      </c>
      <c r="AU328" s="555">
        <v>0</v>
      </c>
      <c r="AV328" s="554">
        <v>180000000</v>
      </c>
      <c r="AW328" s="555">
        <v>0</v>
      </c>
      <c r="AX328" s="555">
        <v>0</v>
      </c>
      <c r="AY328" s="555">
        <v>0</v>
      </c>
      <c r="AZ328" s="555">
        <v>0</v>
      </c>
      <c r="BA328" s="555">
        <v>0</v>
      </c>
      <c r="BB328" s="555">
        <v>0</v>
      </c>
      <c r="BC328" s="555">
        <v>0</v>
      </c>
      <c r="BD328" s="544"/>
      <c r="BE328" s="556">
        <f t="shared" si="21"/>
        <v>0</v>
      </c>
      <c r="BF328" s="556">
        <f t="shared" si="22"/>
        <v>0</v>
      </c>
    </row>
    <row r="329" spans="1:58" x14ac:dyDescent="0.25">
      <c r="A329" s="552" t="str">
        <f t="shared" si="23"/>
        <v>C259910006021110</v>
      </c>
      <c r="B329" s="1288" t="s">
        <v>102</v>
      </c>
      <c r="C329" s="1280"/>
      <c r="D329" s="1288" t="s">
        <v>345</v>
      </c>
      <c r="E329" s="1280"/>
      <c r="F329" s="1288" t="s">
        <v>332</v>
      </c>
      <c r="G329" s="1280"/>
      <c r="H329" s="1288" t="s">
        <v>300</v>
      </c>
      <c r="I329" s="1280"/>
      <c r="J329" s="1288" t="s">
        <v>288</v>
      </c>
      <c r="K329" s="1280"/>
      <c r="L329" s="1280"/>
      <c r="M329" s="1288" t="s">
        <v>290</v>
      </c>
      <c r="N329" s="1280"/>
      <c r="O329" s="1280"/>
      <c r="P329" s="1288" t="s">
        <v>83</v>
      </c>
      <c r="Q329" s="1280"/>
      <c r="R329" s="1288"/>
      <c r="S329" s="1280"/>
      <c r="T329" s="1289" t="s">
        <v>338</v>
      </c>
      <c r="U329" s="1280"/>
      <c r="V329" s="1280"/>
      <c r="W329" s="1280"/>
      <c r="X329" s="1280"/>
      <c r="Y329" s="1280"/>
      <c r="Z329" s="1280"/>
      <c r="AA329" s="1280"/>
      <c r="AB329" s="1288" t="s">
        <v>281</v>
      </c>
      <c r="AC329" s="1280"/>
      <c r="AD329" s="1280"/>
      <c r="AE329" s="1280"/>
      <c r="AF329" s="1280"/>
      <c r="AG329" s="1288" t="s">
        <v>282</v>
      </c>
      <c r="AH329" s="1280"/>
      <c r="AI329" s="1280"/>
      <c r="AJ329" s="553" t="s">
        <v>68</v>
      </c>
      <c r="AK329" s="1287" t="s">
        <v>283</v>
      </c>
      <c r="AL329" s="1280"/>
      <c r="AM329" s="1280"/>
      <c r="AN329" s="1280"/>
      <c r="AO329" s="1280"/>
      <c r="AP329" s="1280"/>
      <c r="AQ329" s="554">
        <v>56000000</v>
      </c>
      <c r="AR329" s="554">
        <v>56000000</v>
      </c>
      <c r="AS329" s="555">
        <v>0</v>
      </c>
      <c r="AT329" s="555">
        <v>0</v>
      </c>
      <c r="AU329" s="555">
        <v>0</v>
      </c>
      <c r="AV329" s="554">
        <v>56000000</v>
      </c>
      <c r="AW329" s="555">
        <v>0</v>
      </c>
      <c r="AX329" s="555">
        <v>0</v>
      </c>
      <c r="AY329" s="555">
        <v>0</v>
      </c>
      <c r="AZ329" s="555">
        <v>0</v>
      </c>
      <c r="BA329" s="555">
        <v>0</v>
      </c>
      <c r="BB329" s="555">
        <v>0</v>
      </c>
      <c r="BC329" s="555">
        <v>0</v>
      </c>
      <c r="BD329" s="544"/>
      <c r="BE329" s="556">
        <f t="shared" si="21"/>
        <v>0</v>
      </c>
      <c r="BF329" s="556">
        <f t="shared" si="22"/>
        <v>0</v>
      </c>
    </row>
    <row r="330" spans="1:58" x14ac:dyDescent="0.25">
      <c r="A330" s="552" t="str">
        <f t="shared" si="23"/>
        <v/>
      </c>
      <c r="B330" s="516" t="s">
        <v>244</v>
      </c>
      <c r="C330" s="516" t="s">
        <v>244</v>
      </c>
      <c r="D330" s="516" t="s">
        <v>244</v>
      </c>
      <c r="E330" s="516" t="s">
        <v>244</v>
      </c>
      <c r="F330" s="516" t="s">
        <v>244</v>
      </c>
      <c r="G330" s="516" t="s">
        <v>244</v>
      </c>
      <c r="H330" s="516" t="s">
        <v>244</v>
      </c>
      <c r="I330" s="516" t="s">
        <v>244</v>
      </c>
      <c r="J330" s="516" t="s">
        <v>244</v>
      </c>
      <c r="K330" s="1080" t="s">
        <v>244</v>
      </c>
      <c r="L330" s="1145"/>
      <c r="M330" s="1080" t="s">
        <v>244</v>
      </c>
      <c r="N330" s="1145"/>
      <c r="O330" s="516" t="s">
        <v>244</v>
      </c>
      <c r="P330" s="516" t="s">
        <v>244</v>
      </c>
      <c r="Q330" s="516" t="s">
        <v>244</v>
      </c>
      <c r="R330" s="516" t="s">
        <v>244</v>
      </c>
      <c r="S330" s="516" t="s">
        <v>244</v>
      </c>
      <c r="T330" s="516" t="s">
        <v>244</v>
      </c>
      <c r="U330" s="516" t="s">
        <v>244</v>
      </c>
      <c r="V330" s="516" t="s">
        <v>244</v>
      </c>
      <c r="W330" s="516" t="s">
        <v>244</v>
      </c>
      <c r="X330" s="516" t="s">
        <v>244</v>
      </c>
      <c r="Y330" s="516" t="s">
        <v>244</v>
      </c>
      <c r="Z330" s="516" t="s">
        <v>244</v>
      </c>
      <c r="AA330" s="516" t="s">
        <v>244</v>
      </c>
      <c r="AB330" s="1080" t="s">
        <v>244</v>
      </c>
      <c r="AC330" s="1145"/>
      <c r="AD330" s="1080" t="s">
        <v>244</v>
      </c>
      <c r="AE330" s="1145"/>
      <c r="AF330" s="516" t="s">
        <v>244</v>
      </c>
      <c r="AG330" s="516" t="s">
        <v>244</v>
      </c>
      <c r="AH330" s="516" t="s">
        <v>244</v>
      </c>
      <c r="AI330" s="516" t="s">
        <v>244</v>
      </c>
      <c r="AJ330" s="516" t="s">
        <v>244</v>
      </c>
      <c r="AK330" s="516" t="s">
        <v>244</v>
      </c>
      <c r="AL330" s="516" t="s">
        <v>244</v>
      </c>
      <c r="AM330" s="516" t="s">
        <v>244</v>
      </c>
      <c r="AN330" s="1080" t="s">
        <v>244</v>
      </c>
      <c r="AO330" s="1145"/>
      <c r="AP330" s="1145"/>
      <c r="AQ330" s="516" t="s">
        <v>244</v>
      </c>
      <c r="AR330" s="516" t="s">
        <v>244</v>
      </c>
      <c r="AS330" s="516" t="s">
        <v>244</v>
      </c>
      <c r="AT330" s="516" t="s">
        <v>244</v>
      </c>
      <c r="AU330" s="516" t="s">
        <v>244</v>
      </c>
      <c r="AV330" s="516" t="s">
        <v>244</v>
      </c>
      <c r="AW330" s="516" t="s">
        <v>244</v>
      </c>
      <c r="AX330" s="516" t="s">
        <v>244</v>
      </c>
      <c r="AY330" s="516" t="s">
        <v>244</v>
      </c>
      <c r="AZ330" s="516" t="s">
        <v>244</v>
      </c>
      <c r="BA330" s="516" t="s">
        <v>244</v>
      </c>
      <c r="BB330" s="516" t="s">
        <v>244</v>
      </c>
      <c r="BC330" s="516" t="s">
        <v>244</v>
      </c>
      <c r="BE330" s="557"/>
      <c r="BF330" s="557"/>
    </row>
    <row r="331" spans="1:58" x14ac:dyDescent="0.25">
      <c r="A331" s="552" t="str">
        <f t="shared" si="23"/>
        <v/>
      </c>
      <c r="B331" s="516" t="s">
        <v>244</v>
      </c>
      <c r="C331" s="516" t="s">
        <v>244</v>
      </c>
      <c r="D331" s="516" t="s">
        <v>244</v>
      </c>
      <c r="E331" s="516" t="s">
        <v>244</v>
      </c>
      <c r="F331" s="516" t="s">
        <v>244</v>
      </c>
      <c r="G331" s="516" t="s">
        <v>244</v>
      </c>
      <c r="H331" s="516" t="s">
        <v>244</v>
      </c>
      <c r="I331" s="516" t="s">
        <v>244</v>
      </c>
      <c r="J331" s="516" t="s">
        <v>244</v>
      </c>
      <c r="K331" s="1080" t="s">
        <v>244</v>
      </c>
      <c r="L331" s="1145"/>
      <c r="M331" s="1080" t="s">
        <v>244</v>
      </c>
      <c r="N331" s="1145"/>
      <c r="O331" s="516" t="s">
        <v>244</v>
      </c>
      <c r="P331" s="516" t="s">
        <v>244</v>
      </c>
      <c r="Q331" s="516" t="s">
        <v>244</v>
      </c>
      <c r="R331" s="516" t="s">
        <v>244</v>
      </c>
      <c r="S331" s="516" t="s">
        <v>244</v>
      </c>
      <c r="T331" s="516" t="s">
        <v>244</v>
      </c>
      <c r="U331" s="516" t="s">
        <v>244</v>
      </c>
      <c r="V331" s="516" t="s">
        <v>244</v>
      </c>
      <c r="W331" s="516" t="s">
        <v>244</v>
      </c>
      <c r="X331" s="516" t="s">
        <v>244</v>
      </c>
      <c r="Y331" s="516" t="s">
        <v>244</v>
      </c>
      <c r="Z331" s="516" t="s">
        <v>244</v>
      </c>
      <c r="AA331" s="516" t="s">
        <v>244</v>
      </c>
      <c r="AB331" s="1080" t="s">
        <v>244</v>
      </c>
      <c r="AC331" s="1145"/>
      <c r="AD331" s="1080" t="s">
        <v>244</v>
      </c>
      <c r="AE331" s="1145"/>
      <c r="AF331" s="516" t="s">
        <v>244</v>
      </c>
      <c r="AG331" s="516" t="s">
        <v>244</v>
      </c>
      <c r="AH331" s="516" t="s">
        <v>244</v>
      </c>
      <c r="AI331" s="516" t="s">
        <v>244</v>
      </c>
      <c r="AJ331" s="516" t="s">
        <v>244</v>
      </c>
      <c r="AK331" s="516" t="s">
        <v>244</v>
      </c>
      <c r="AL331" s="516" t="s">
        <v>244</v>
      </c>
      <c r="AM331" s="516" t="s">
        <v>244</v>
      </c>
      <c r="AN331" s="1080" t="s">
        <v>244</v>
      </c>
      <c r="AO331" s="1145"/>
      <c r="AP331" s="1145"/>
      <c r="AQ331" s="516" t="s">
        <v>244</v>
      </c>
      <c r="AR331" s="516" t="s">
        <v>244</v>
      </c>
      <c r="AS331" s="516" t="s">
        <v>244</v>
      </c>
      <c r="AT331" s="516" t="s">
        <v>244</v>
      </c>
      <c r="AU331" s="516" t="s">
        <v>244</v>
      </c>
      <c r="AV331" s="516" t="s">
        <v>244</v>
      </c>
      <c r="AW331" s="516" t="s">
        <v>244</v>
      </c>
      <c r="AX331" s="516" t="s">
        <v>244</v>
      </c>
      <c r="AY331" s="516" t="s">
        <v>244</v>
      </c>
      <c r="AZ331" s="516" t="s">
        <v>244</v>
      </c>
      <c r="BA331" s="516" t="s">
        <v>244</v>
      </c>
      <c r="BB331" s="516" t="s">
        <v>244</v>
      </c>
      <c r="BC331" s="516" t="s">
        <v>244</v>
      </c>
      <c r="BE331" s="557"/>
      <c r="BF331" s="557"/>
    </row>
    <row r="332" spans="1:58" ht="0" hidden="1" customHeight="1" x14ac:dyDescent="0.25">
      <c r="AT332" s="517"/>
      <c r="AU332" s="517"/>
      <c r="AV332" s="517"/>
      <c r="AW332" s="517"/>
      <c r="AX332" s="517"/>
      <c r="AY332" s="517"/>
      <c r="AZ332" s="517"/>
      <c r="BA332" s="517"/>
      <c r="BB332" s="517"/>
      <c r="BC332" s="517"/>
    </row>
  </sheetData>
  <autoFilter ref="B29:BE33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750">
    <mergeCell ref="K331:L331"/>
    <mergeCell ref="M331:N331"/>
    <mergeCell ref="AB331:AC331"/>
    <mergeCell ref="AD331:AE331"/>
    <mergeCell ref="AN331:AP331"/>
    <mergeCell ref="AK329:AP329"/>
    <mergeCell ref="K330:L330"/>
    <mergeCell ref="M330:N330"/>
    <mergeCell ref="AB330:AC330"/>
    <mergeCell ref="AD330:AE330"/>
    <mergeCell ref="AN330:AP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6:S26"/>
    <mergeCell ref="T26:AA26"/>
    <mergeCell ref="AB26:AF26"/>
    <mergeCell ref="AG26:AI26"/>
    <mergeCell ref="AK26:AP26"/>
    <mergeCell ref="B29:C29"/>
    <mergeCell ref="D29:E29"/>
    <mergeCell ref="F29:G29"/>
    <mergeCell ref="H29:I29"/>
    <mergeCell ref="J29:L29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3:AP23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333"/>
  <sheetViews>
    <sheetView showGridLines="0" topLeftCell="A9" workbookViewId="0">
      <pane xSplit="26" ySplit="16" topLeftCell="AA301" activePane="bottomRight" state="frozen"/>
      <selection activeCell="A9" sqref="A9"/>
      <selection pane="topRight" activeCell="AA9" sqref="AA9"/>
      <selection pane="bottomLeft" activeCell="A25" sqref="A25"/>
      <selection pane="bottomRight" activeCell="AP309" sqref="AP309"/>
    </sheetView>
  </sheetViews>
  <sheetFormatPr baseColWidth="10" defaultRowHeight="15" x14ac:dyDescent="0.25"/>
  <cols>
    <col min="1" max="1" width="2.85546875" style="559" customWidth="1"/>
    <col min="2" max="5" width="2.7109375" style="559" customWidth="1"/>
    <col min="6" max="6" width="2.85546875" style="559" customWidth="1"/>
    <col min="7" max="9" width="2.7109375" style="559" customWidth="1"/>
    <col min="10" max="10" width="2.42578125" style="559" customWidth="1"/>
    <col min="11" max="11" width="0.28515625" style="559" customWidth="1"/>
    <col min="12" max="12" width="1" style="559" customWidth="1"/>
    <col min="13" max="13" width="1.5703125" style="559" customWidth="1"/>
    <col min="14" max="26" width="2.7109375" style="559" customWidth="1"/>
    <col min="27" max="27" width="2.42578125" style="559" customWidth="1"/>
    <col min="28" max="28" width="0.28515625" style="559" customWidth="1"/>
    <col min="29" max="29" width="1.85546875" style="559" customWidth="1"/>
    <col min="30" max="30" width="0.85546875" style="559" customWidth="1"/>
    <col min="31" max="34" width="2.7109375" style="559" customWidth="1"/>
    <col min="35" max="35" width="3.28515625" style="559" customWidth="1"/>
    <col min="36" max="36" width="3.140625" style="559" customWidth="1"/>
    <col min="37" max="38" width="2.7109375" style="559" customWidth="1"/>
    <col min="39" max="40" width="0.85546875" style="559" customWidth="1"/>
    <col min="41" max="41" width="1" style="559" customWidth="1"/>
    <col min="42" max="42" width="17.28515625" style="435" customWidth="1"/>
    <col min="43" max="43" width="12.7109375" style="619" customWidth="1"/>
    <col min="44" max="44" width="15.7109375" style="435" customWidth="1"/>
    <col min="45" max="45" width="14.42578125" style="435" bestFit="1" customWidth="1"/>
    <col min="46" max="46" width="15.5703125" style="619" customWidth="1"/>
    <col min="47" max="47" width="15.140625" style="435" customWidth="1"/>
    <col min="48" max="48" width="14.5703125" style="619" customWidth="1"/>
    <col min="49" max="49" width="14.5703125" style="435" customWidth="1"/>
    <col min="50" max="50" width="14" style="619" bestFit="1" customWidth="1"/>
    <col min="51" max="51" width="12.28515625" style="435" customWidth="1"/>
    <col min="52" max="52" width="13.7109375" style="435" customWidth="1"/>
    <col min="53" max="53" width="10.85546875" style="435" customWidth="1"/>
    <col min="54" max="54" width="11.85546875" style="435" bestFit="1" customWidth="1"/>
    <col min="55" max="55" width="0.5703125" style="559" customWidth="1"/>
    <col min="56" max="16384" width="11.42578125" style="559"/>
  </cols>
  <sheetData>
    <row r="1" spans="1:54" ht="4.3499999999999996" customHeight="1" x14ac:dyDescent="0.25"/>
    <row r="2" spans="1:54" ht="4.3499999999999996" customHeight="1" x14ac:dyDescent="0.25">
      <c r="A2" s="1145"/>
      <c r="B2" s="1145"/>
      <c r="C2" s="1145"/>
      <c r="D2" s="1145"/>
      <c r="E2" s="1145"/>
      <c r="F2" s="1145"/>
      <c r="G2" s="1145"/>
      <c r="H2" s="1145"/>
      <c r="I2" s="1145"/>
      <c r="J2" s="1145"/>
    </row>
    <row r="3" spans="1:54" ht="14.1" customHeight="1" x14ac:dyDescent="0.25">
      <c r="A3" s="1145"/>
      <c r="B3" s="1145"/>
      <c r="C3" s="1145"/>
      <c r="D3" s="1145"/>
      <c r="E3" s="1145"/>
      <c r="F3" s="1145"/>
      <c r="G3" s="1145"/>
      <c r="H3" s="1145"/>
      <c r="I3" s="1145"/>
      <c r="J3" s="1145"/>
      <c r="M3" s="1146" t="s">
        <v>422</v>
      </c>
      <c r="N3" s="1145"/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D3" s="1147" t="s">
        <v>246</v>
      </c>
      <c r="AE3" s="1145"/>
      <c r="AF3" s="1145"/>
      <c r="AG3" s="1145"/>
      <c r="AH3" s="1145"/>
      <c r="AI3" s="1145"/>
      <c r="AJ3" s="1145"/>
      <c r="AK3" s="1145"/>
      <c r="AL3" s="1145"/>
      <c r="AM3" s="1145"/>
      <c r="AO3" s="1148" t="s">
        <v>865</v>
      </c>
      <c r="AP3" s="1145"/>
      <c r="AQ3" s="1145"/>
      <c r="AR3" s="1145"/>
      <c r="AS3" s="1145"/>
    </row>
    <row r="4" spans="1:54" ht="7.15" customHeight="1" x14ac:dyDescent="0.25">
      <c r="A4" s="1145"/>
      <c r="B4" s="1145"/>
      <c r="C4" s="1145"/>
      <c r="D4" s="1145"/>
      <c r="E4" s="1145"/>
      <c r="F4" s="1145"/>
      <c r="G4" s="1145"/>
      <c r="H4" s="1145"/>
      <c r="I4" s="1145"/>
      <c r="J4" s="1145"/>
      <c r="M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</row>
    <row r="5" spans="1:54" ht="28.35" customHeight="1" x14ac:dyDescent="0.25">
      <c r="A5" s="1145"/>
      <c r="B5" s="1145"/>
      <c r="C5" s="1145"/>
      <c r="D5" s="1145"/>
      <c r="E5" s="1145"/>
      <c r="F5" s="1145"/>
      <c r="G5" s="1145"/>
      <c r="H5" s="1145"/>
      <c r="I5" s="1145"/>
      <c r="J5" s="1145"/>
      <c r="M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D5" s="1149" t="s">
        <v>247</v>
      </c>
      <c r="AE5" s="1145"/>
      <c r="AF5" s="1145"/>
      <c r="AG5" s="1145"/>
      <c r="AH5" s="1145"/>
      <c r="AI5" s="1145"/>
      <c r="AJ5" s="1145"/>
      <c r="AK5" s="1145"/>
      <c r="AL5" s="1145"/>
      <c r="AM5" s="1145"/>
      <c r="AO5" s="1150" t="s">
        <v>248</v>
      </c>
      <c r="AP5" s="1145"/>
      <c r="AQ5" s="1145"/>
      <c r="AR5" s="1145"/>
      <c r="AS5" s="1145"/>
    </row>
    <row r="6" spans="1:54" ht="2.85" customHeight="1" x14ac:dyDescent="0.25">
      <c r="A6" s="1145"/>
      <c r="B6" s="1145"/>
      <c r="C6" s="1145"/>
      <c r="D6" s="1145"/>
      <c r="E6" s="1145"/>
      <c r="F6" s="1145"/>
      <c r="G6" s="1145"/>
      <c r="H6" s="1145"/>
      <c r="I6" s="1145"/>
      <c r="J6" s="1145"/>
      <c r="AD6" s="1145"/>
      <c r="AE6" s="1145"/>
      <c r="AF6" s="1145"/>
      <c r="AG6" s="1145"/>
      <c r="AH6" s="1145"/>
      <c r="AI6" s="1145"/>
      <c r="AJ6" s="1145"/>
      <c r="AK6" s="1145"/>
      <c r="AL6" s="1145"/>
      <c r="AM6" s="1145"/>
      <c r="AO6" s="1145"/>
      <c r="AP6" s="1145"/>
      <c r="AQ6" s="1145"/>
      <c r="AR6" s="1145"/>
      <c r="AS6" s="1145"/>
    </row>
    <row r="7" spans="1:54" x14ac:dyDescent="0.25"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O7" s="1145"/>
      <c r="AP7" s="1145"/>
      <c r="AQ7" s="1145"/>
      <c r="AR7" s="1145"/>
      <c r="AS7" s="1145"/>
    </row>
    <row r="8" spans="1:54" ht="7.15" customHeight="1" x14ac:dyDescent="0.25"/>
    <row r="9" spans="1:54" ht="14.1" customHeight="1" x14ac:dyDescent="0.25">
      <c r="AD9" s="1149" t="s">
        <v>249</v>
      </c>
      <c r="AE9" s="1145"/>
      <c r="AF9" s="1145"/>
      <c r="AG9" s="1145"/>
      <c r="AH9" s="1145"/>
      <c r="AI9" s="1145"/>
      <c r="AJ9" s="1145"/>
      <c r="AK9" s="1145"/>
      <c r="AL9" s="1145"/>
      <c r="AM9" s="1145"/>
      <c r="AO9" s="1150" t="s">
        <v>916</v>
      </c>
      <c r="AP9" s="1145"/>
      <c r="AQ9" s="1145"/>
      <c r="AR9" s="1145"/>
      <c r="AS9" s="1145"/>
    </row>
    <row r="10" spans="1:54" ht="0" hidden="1" customHeight="1" x14ac:dyDescent="0.25"/>
    <row r="11" spans="1:54" ht="19.899999999999999" customHeight="1" x14ac:dyDescent="0.25">
      <c r="AQ11" s="633"/>
      <c r="AT11" s="622"/>
      <c r="AV11" s="642" t="e">
        <f>+AV14-AV22</f>
        <v>#REF!</v>
      </c>
    </row>
    <row r="12" spans="1:54" ht="0" hidden="1" customHeight="1" x14ac:dyDescent="0.25">
      <c r="AQ12" s="634"/>
    </row>
    <row r="13" spans="1:54" ht="8.4499999999999993" customHeight="1" x14ac:dyDescent="0.25"/>
    <row r="14" spans="1:54" x14ac:dyDescent="0.25">
      <c r="A14" s="1155" t="s">
        <v>250</v>
      </c>
      <c r="B14" s="1137"/>
      <c r="C14" s="1137"/>
      <c r="D14" s="1137"/>
      <c r="E14" s="1138"/>
      <c r="F14" s="1156" t="s">
        <v>423</v>
      </c>
      <c r="G14" s="1137"/>
      <c r="H14" s="1138"/>
      <c r="I14" s="1155" t="s">
        <v>251</v>
      </c>
      <c r="J14" s="1137"/>
      <c r="K14" s="1137"/>
      <c r="L14" s="1137"/>
      <c r="M14" s="1137"/>
      <c r="N14" s="1137"/>
      <c r="O14" s="1137"/>
      <c r="P14" s="1138"/>
      <c r="Q14" s="1157" t="s">
        <v>252</v>
      </c>
      <c r="R14" s="1137"/>
      <c r="S14" s="1137"/>
      <c r="T14" s="1137"/>
      <c r="U14" s="1137"/>
      <c r="V14" s="1137"/>
      <c r="W14" s="1138"/>
      <c r="X14" s="1155" t="s">
        <v>253</v>
      </c>
      <c r="Y14" s="1137"/>
      <c r="Z14" s="1137"/>
      <c r="AA14" s="1137"/>
      <c r="AB14" s="1137"/>
      <c r="AC14" s="1137"/>
      <c r="AD14" s="1138"/>
      <c r="AE14" s="1157" t="s">
        <v>917</v>
      </c>
      <c r="AF14" s="1137"/>
      <c r="AG14" s="1137"/>
      <c r="AH14" s="1137"/>
      <c r="AI14" s="1137"/>
      <c r="AJ14" s="1138"/>
      <c r="AK14" s="558" t="s">
        <v>244</v>
      </c>
      <c r="AL14" s="558" t="s">
        <v>244</v>
      </c>
      <c r="AM14" s="1080" t="s">
        <v>244</v>
      </c>
      <c r="AN14" s="1145"/>
      <c r="AO14" s="1145"/>
      <c r="AP14" s="439" t="s">
        <v>244</v>
      </c>
      <c r="AQ14" s="635"/>
      <c r="AR14" s="439" t="s">
        <v>244</v>
      </c>
      <c r="AS14" s="439" t="s">
        <v>244</v>
      </c>
      <c r="AT14" s="622"/>
      <c r="AU14" s="439" t="s">
        <v>244</v>
      </c>
      <c r="AV14" s="622" t="e">
        <f>+'2017'!#REF!</f>
        <v>#REF!</v>
      </c>
      <c r="AW14" s="439" t="s">
        <v>244</v>
      </c>
      <c r="AY14" s="439" t="s">
        <v>244</v>
      </c>
      <c r="AZ14" s="439" t="s">
        <v>244</v>
      </c>
      <c r="BA14" s="439" t="s">
        <v>244</v>
      </c>
      <c r="BB14" s="439" t="s">
        <v>244</v>
      </c>
    </row>
    <row r="15" spans="1:54" x14ac:dyDescent="0.25">
      <c r="A15" s="1151" t="s">
        <v>254</v>
      </c>
      <c r="B15" s="1137"/>
      <c r="C15" s="1137"/>
      <c r="D15" s="1137"/>
      <c r="E15" s="1137"/>
      <c r="F15" s="1138"/>
      <c r="G15" s="1152" t="s">
        <v>248</v>
      </c>
      <c r="H15" s="1137"/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8"/>
      <c r="AH15" s="564" t="s">
        <v>244</v>
      </c>
      <c r="AI15" s="564" t="s">
        <v>244</v>
      </c>
      <c r="AJ15" s="564" t="s">
        <v>244</v>
      </c>
      <c r="AK15" s="564" t="s">
        <v>244</v>
      </c>
      <c r="AL15" s="564" t="s">
        <v>244</v>
      </c>
      <c r="AM15" s="1153" t="s">
        <v>244</v>
      </c>
      <c r="AN15" s="1154"/>
      <c r="AO15" s="1154"/>
      <c r="AP15" s="439" t="s">
        <v>244</v>
      </c>
      <c r="AQ15" s="620" t="s">
        <v>244</v>
      </c>
      <c r="AR15" s="439" t="s">
        <v>244</v>
      </c>
      <c r="AS15" s="439" t="s">
        <v>244</v>
      </c>
      <c r="AT15" s="620" t="s">
        <v>244</v>
      </c>
      <c r="AU15" s="439" t="s">
        <v>244</v>
      </c>
      <c r="AV15" s="620" t="s">
        <v>244</v>
      </c>
      <c r="AW15" s="439" t="s">
        <v>244</v>
      </c>
      <c r="AX15" s="620" t="s">
        <v>244</v>
      </c>
      <c r="AY15" s="439" t="s">
        <v>244</v>
      </c>
      <c r="AZ15" s="439" t="s">
        <v>244</v>
      </c>
      <c r="BA15" s="439" t="s">
        <v>244</v>
      </c>
      <c r="BB15" s="439" t="s">
        <v>244</v>
      </c>
    </row>
    <row r="16" spans="1:54" ht="51" x14ac:dyDescent="0.25">
      <c r="A16" s="1151" t="s">
        <v>671</v>
      </c>
      <c r="B16" s="1137"/>
      <c r="C16" s="1137"/>
      <c r="D16" s="1137"/>
      <c r="E16" s="1137"/>
      <c r="F16" s="1137"/>
      <c r="G16" s="1138"/>
      <c r="H16" s="1152" t="s">
        <v>672</v>
      </c>
      <c r="I16" s="1137"/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8"/>
      <c r="AP16" s="577" t="s">
        <v>268</v>
      </c>
      <c r="AQ16" s="621" t="s">
        <v>269</v>
      </c>
      <c r="AR16" s="577" t="s">
        <v>270</v>
      </c>
      <c r="AS16" s="577" t="s">
        <v>271</v>
      </c>
      <c r="AT16" s="621" t="s">
        <v>272</v>
      </c>
      <c r="AU16" s="577" t="s">
        <v>273</v>
      </c>
      <c r="AV16" s="621" t="s">
        <v>274</v>
      </c>
      <c r="AW16" s="577" t="s">
        <v>275</v>
      </c>
      <c r="AX16" s="621" t="s">
        <v>276</v>
      </c>
      <c r="AY16" s="577" t="s">
        <v>277</v>
      </c>
      <c r="AZ16" s="577" t="s">
        <v>278</v>
      </c>
      <c r="BA16" s="577" t="s">
        <v>279</v>
      </c>
      <c r="BB16" s="577" t="s">
        <v>280</v>
      </c>
    </row>
    <row r="17" spans="1:55" ht="19.5" customHeight="1" x14ac:dyDescent="0.25">
      <c r="A17" s="560"/>
      <c r="B17" s="561"/>
      <c r="C17" s="561"/>
      <c r="D17" s="561"/>
      <c r="E17" s="561"/>
      <c r="F17" s="561"/>
      <c r="G17" s="562"/>
      <c r="H17" s="563"/>
      <c r="I17" s="561"/>
      <c r="J17" s="561"/>
      <c r="K17" s="561"/>
      <c r="L17" s="561"/>
      <c r="M17" s="561"/>
      <c r="N17" s="561"/>
      <c r="O17" s="561"/>
      <c r="P17" s="561"/>
      <c r="Q17" s="561"/>
      <c r="R17" s="561"/>
      <c r="S17" s="561"/>
      <c r="T17" s="561"/>
      <c r="U17" s="561"/>
      <c r="V17" s="561"/>
      <c r="W17" s="561"/>
      <c r="X17" s="561"/>
      <c r="Y17" s="561"/>
      <c r="Z17" s="561"/>
      <c r="AA17" s="561"/>
      <c r="AB17" s="561"/>
      <c r="AC17" s="561"/>
      <c r="AD17" s="561"/>
      <c r="AE17" s="1322" t="s">
        <v>861</v>
      </c>
      <c r="AF17" s="1322"/>
      <c r="AG17" s="1322"/>
      <c r="AH17" s="1322"/>
      <c r="AI17" s="1322"/>
      <c r="AJ17" s="1322"/>
      <c r="AK17" s="1322"/>
      <c r="AL17" s="1322"/>
      <c r="AM17" s="1322"/>
      <c r="AN17" s="1322"/>
      <c r="AO17" s="1322"/>
      <c r="AP17" s="578">
        <f>+AP29</f>
        <v>181769016667</v>
      </c>
      <c r="AQ17" s="622">
        <f t="shared" ref="AQ17:BB17" si="0">+AQ29</f>
        <v>9293083</v>
      </c>
      <c r="AR17" s="578">
        <f t="shared" si="0"/>
        <v>10198265001</v>
      </c>
      <c r="AS17" s="578">
        <f t="shared" si="0"/>
        <v>-9382000000</v>
      </c>
      <c r="AT17" s="622">
        <f t="shared" si="0"/>
        <v>12942008154</v>
      </c>
      <c r="AU17" s="578">
        <f t="shared" si="0"/>
        <v>-12932715071</v>
      </c>
      <c r="AV17" s="622">
        <f t="shared" si="0"/>
        <v>13114132504</v>
      </c>
      <c r="AW17" s="578">
        <f t="shared" si="0"/>
        <v>-172124350</v>
      </c>
      <c r="AX17" s="622">
        <f t="shared" si="0"/>
        <v>13118120209</v>
      </c>
      <c r="AY17" s="578">
        <f t="shared" si="0"/>
        <v>-3987705</v>
      </c>
      <c r="AZ17" s="578">
        <f t="shared" si="0"/>
        <v>13118120209</v>
      </c>
      <c r="BA17" s="578">
        <f t="shared" si="0"/>
        <v>0</v>
      </c>
      <c r="BB17" s="578">
        <f t="shared" si="0"/>
        <v>132070399</v>
      </c>
    </row>
    <row r="18" spans="1:55" x14ac:dyDescent="0.25">
      <c r="A18" s="560"/>
      <c r="B18" s="561"/>
      <c r="C18" s="561"/>
      <c r="D18" s="561"/>
      <c r="E18" s="561"/>
      <c r="F18" s="561"/>
      <c r="G18" s="562"/>
      <c r="H18" s="563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1"/>
      <c r="X18" s="561"/>
      <c r="Y18" s="561"/>
      <c r="Z18" s="561"/>
      <c r="AA18" s="561"/>
      <c r="AB18" s="561"/>
      <c r="AC18" s="561"/>
      <c r="AD18" s="561"/>
      <c r="AE18" s="1322" t="s">
        <v>860</v>
      </c>
      <c r="AF18" s="1322"/>
      <c r="AG18" s="1322"/>
      <c r="AH18" s="1322"/>
      <c r="AI18" s="1322"/>
      <c r="AJ18" s="1322"/>
      <c r="AK18" s="1322"/>
      <c r="AL18" s="1322"/>
      <c r="AM18" s="1322"/>
      <c r="AN18" s="1322"/>
      <c r="AO18" s="1322"/>
      <c r="AP18" s="578">
        <f>+AP67+AP68</f>
        <v>18606500000</v>
      </c>
      <c r="AQ18" s="622">
        <f t="shared" ref="AQ18:BC18" si="1">+AQ67+AQ68</f>
        <v>1673157587</v>
      </c>
      <c r="AR18" s="578">
        <f t="shared" si="1"/>
        <v>2840250246.8199997</v>
      </c>
      <c r="AS18" s="578">
        <f t="shared" si="1"/>
        <v>-145000000</v>
      </c>
      <c r="AT18" s="622">
        <f t="shared" si="1"/>
        <v>1609605036.4400001</v>
      </c>
      <c r="AU18" s="578">
        <f t="shared" si="1"/>
        <v>63552550.560000002</v>
      </c>
      <c r="AV18" s="622">
        <f t="shared" si="1"/>
        <v>1410944332</v>
      </c>
      <c r="AW18" s="578">
        <f t="shared" si="1"/>
        <v>198660704.44000006</v>
      </c>
      <c r="AX18" s="622">
        <f t="shared" si="1"/>
        <v>1363196584</v>
      </c>
      <c r="AY18" s="578">
        <f t="shared" si="1"/>
        <v>47747748</v>
      </c>
      <c r="AZ18" s="578">
        <f t="shared" si="1"/>
        <v>1349152219</v>
      </c>
      <c r="BA18" s="578">
        <f t="shared" si="1"/>
        <v>14044365</v>
      </c>
      <c r="BB18" s="578">
        <f t="shared" si="1"/>
        <v>0</v>
      </c>
      <c r="BC18" s="579">
        <f t="shared" si="1"/>
        <v>0</v>
      </c>
    </row>
    <row r="19" spans="1:55" x14ac:dyDescent="0.25">
      <c r="A19" s="560"/>
      <c r="B19" s="561"/>
      <c r="C19" s="561"/>
      <c r="D19" s="561"/>
      <c r="E19" s="561"/>
      <c r="F19" s="561"/>
      <c r="G19" s="562"/>
      <c r="H19" s="563"/>
      <c r="I19" s="561"/>
      <c r="J19" s="561"/>
      <c r="K19" s="561"/>
      <c r="L19" s="561"/>
      <c r="M19" s="561"/>
      <c r="N19" s="561"/>
      <c r="O19" s="561"/>
      <c r="P19" s="561"/>
      <c r="Q19" s="561"/>
      <c r="R19" s="561"/>
      <c r="S19" s="561"/>
      <c r="T19" s="561"/>
      <c r="U19" s="561"/>
      <c r="V19" s="561"/>
      <c r="W19" s="561"/>
      <c r="X19" s="561"/>
      <c r="Y19" s="561"/>
      <c r="Z19" s="561"/>
      <c r="AA19" s="561"/>
      <c r="AB19" s="561"/>
      <c r="AC19" s="561"/>
      <c r="AD19" s="561"/>
      <c r="AE19" s="1322" t="s">
        <v>918</v>
      </c>
      <c r="AF19" s="1322"/>
      <c r="AG19" s="1322"/>
      <c r="AH19" s="1322"/>
      <c r="AI19" s="1322"/>
      <c r="AJ19" s="1322"/>
      <c r="AK19" s="1322"/>
      <c r="AL19" s="1322"/>
      <c r="AM19" s="1322"/>
      <c r="AN19" s="1322"/>
      <c r="AO19" s="1322"/>
      <c r="AP19" s="578">
        <f>+AP166+AP167+AP168</f>
        <v>269357100000</v>
      </c>
      <c r="AQ19" s="622">
        <f t="shared" ref="AQ19:BB19" si="2">+AQ166+AQ167+AQ168</f>
        <v>132774364</v>
      </c>
      <c r="AR19" s="578">
        <f t="shared" si="2"/>
        <v>49414304503</v>
      </c>
      <c r="AS19" s="578">
        <f t="shared" si="2"/>
        <v>-420000000</v>
      </c>
      <c r="AT19" s="622">
        <f t="shared" si="2"/>
        <v>3701445058</v>
      </c>
      <c r="AU19" s="578">
        <f t="shared" si="2"/>
        <v>-3568670694</v>
      </c>
      <c r="AV19" s="622">
        <f t="shared" si="2"/>
        <v>17044169505</v>
      </c>
      <c r="AW19" s="578">
        <f t="shared" si="2"/>
        <v>-13342724447</v>
      </c>
      <c r="AX19" s="622">
        <f t="shared" si="2"/>
        <v>17298186684</v>
      </c>
      <c r="AY19" s="578">
        <f t="shared" si="2"/>
        <v>-254017179</v>
      </c>
      <c r="AZ19" s="578">
        <f t="shared" si="2"/>
        <v>17298186684</v>
      </c>
      <c r="BA19" s="578">
        <f t="shared" si="2"/>
        <v>0</v>
      </c>
      <c r="BB19" s="578">
        <f t="shared" si="2"/>
        <v>0</v>
      </c>
    </row>
    <row r="20" spans="1:55" x14ac:dyDescent="0.25">
      <c r="A20" s="560"/>
      <c r="B20" s="561"/>
      <c r="C20" s="561"/>
      <c r="D20" s="561"/>
      <c r="E20" s="561"/>
      <c r="F20" s="561"/>
      <c r="G20" s="562"/>
      <c r="H20" s="563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1322" t="s">
        <v>919</v>
      </c>
      <c r="AF20" s="1322"/>
      <c r="AG20" s="1322"/>
      <c r="AH20" s="1322"/>
      <c r="AI20" s="1322"/>
      <c r="AJ20" s="1322"/>
      <c r="AK20" s="1322"/>
      <c r="AL20" s="1322"/>
      <c r="AM20" s="1322"/>
      <c r="AN20" s="1322"/>
      <c r="AO20" s="1322"/>
      <c r="AP20" s="580">
        <f>+AP17+AP18+AP19</f>
        <v>469732616667</v>
      </c>
      <c r="AQ20" s="623">
        <f t="shared" ref="AQ20:BB20" si="3">+AQ17+AQ18+AQ19</f>
        <v>1815225034</v>
      </c>
      <c r="AR20" s="580">
        <f t="shared" si="3"/>
        <v>62452819750.82</v>
      </c>
      <c r="AS20" s="580">
        <f t="shared" si="3"/>
        <v>-9947000000</v>
      </c>
      <c r="AT20" s="623">
        <f t="shared" si="3"/>
        <v>18253058248.440002</v>
      </c>
      <c r="AU20" s="580">
        <f t="shared" si="3"/>
        <v>-16437833214.440001</v>
      </c>
      <c r="AV20" s="623">
        <f t="shared" si="3"/>
        <v>31569246341</v>
      </c>
      <c r="AW20" s="580">
        <f t="shared" si="3"/>
        <v>-13316188092.559999</v>
      </c>
      <c r="AX20" s="623">
        <f t="shared" si="3"/>
        <v>31779503477</v>
      </c>
      <c r="AY20" s="580">
        <f t="shared" si="3"/>
        <v>-210257136</v>
      </c>
      <c r="AZ20" s="580">
        <f t="shared" si="3"/>
        <v>31765459112</v>
      </c>
      <c r="BA20" s="580">
        <f t="shared" si="3"/>
        <v>14044365</v>
      </c>
      <c r="BB20" s="580">
        <f t="shared" si="3"/>
        <v>132070399</v>
      </c>
    </row>
    <row r="21" spans="1:55" x14ac:dyDescent="0.25">
      <c r="A21" s="560"/>
      <c r="B21" s="561"/>
      <c r="C21" s="561"/>
      <c r="D21" s="561"/>
      <c r="E21" s="561"/>
      <c r="F21" s="561"/>
      <c r="G21" s="562"/>
      <c r="H21" s="563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  <c r="AC21" s="561"/>
      <c r="AD21" s="561"/>
      <c r="AE21" s="1322" t="s">
        <v>241</v>
      </c>
      <c r="AF21" s="1322"/>
      <c r="AG21" s="1322"/>
      <c r="AH21" s="1322"/>
      <c r="AI21" s="1322"/>
      <c r="AJ21" s="1322"/>
      <c r="AK21" s="1322"/>
      <c r="AL21" s="1322"/>
      <c r="AM21" s="1322"/>
      <c r="AN21" s="1322"/>
      <c r="AO21" s="1322"/>
      <c r="AP21" s="580">
        <f>+AP188+AP189+AP190</f>
        <v>53356165822</v>
      </c>
      <c r="AQ21" s="623">
        <f t="shared" ref="AQ21:BC21" si="4">+AQ188+AQ189+AQ190</f>
        <v>1512466000</v>
      </c>
      <c r="AR21" s="580">
        <f t="shared" si="4"/>
        <v>12731923795</v>
      </c>
      <c r="AS21" s="580">
        <f t="shared" si="4"/>
        <v>-16870420000</v>
      </c>
      <c r="AT21" s="623">
        <f t="shared" si="4"/>
        <v>844272536</v>
      </c>
      <c r="AU21" s="580">
        <f t="shared" si="4"/>
        <v>668193464</v>
      </c>
      <c r="AV21" s="623">
        <f t="shared" si="4"/>
        <v>1303073287.4100001</v>
      </c>
      <c r="AW21" s="580">
        <f t="shared" si="4"/>
        <v>-458800751.40999997</v>
      </c>
      <c r="AX21" s="623">
        <f t="shared" si="4"/>
        <v>1205817324.4100001</v>
      </c>
      <c r="AY21" s="580">
        <f t="shared" si="4"/>
        <v>97255963</v>
      </c>
      <c r="AZ21" s="580">
        <f t="shared" si="4"/>
        <v>1198120539.4100001</v>
      </c>
      <c r="BA21" s="580">
        <f t="shared" si="4"/>
        <v>7696785</v>
      </c>
      <c r="BB21" s="580">
        <f t="shared" si="4"/>
        <v>0</v>
      </c>
      <c r="BC21" s="579">
        <f t="shared" si="4"/>
        <v>0</v>
      </c>
    </row>
    <row r="22" spans="1:55" x14ac:dyDescent="0.25">
      <c r="A22" s="560"/>
      <c r="B22" s="561"/>
      <c r="C22" s="561"/>
      <c r="D22" s="561"/>
      <c r="E22" s="561"/>
      <c r="F22" s="561"/>
      <c r="G22" s="562"/>
      <c r="H22" s="563"/>
      <c r="I22" s="561"/>
      <c r="J22" s="561"/>
      <c r="K22" s="561"/>
      <c r="L22" s="561"/>
      <c r="M22" s="561"/>
      <c r="N22" s="561"/>
      <c r="O22" s="561"/>
      <c r="P22" s="561"/>
      <c r="Q22" s="561"/>
      <c r="R22" s="561"/>
      <c r="S22" s="561"/>
      <c r="T22" s="561"/>
      <c r="U22" s="561"/>
      <c r="V22" s="561"/>
      <c r="W22" s="561"/>
      <c r="X22" s="561"/>
      <c r="Y22" s="561"/>
      <c r="Z22" s="561"/>
      <c r="AA22" s="561"/>
      <c r="AB22" s="561"/>
      <c r="AC22" s="561"/>
      <c r="AD22" s="561"/>
      <c r="AE22" s="1323" t="s">
        <v>920</v>
      </c>
      <c r="AF22" s="1323"/>
      <c r="AG22" s="1323"/>
      <c r="AH22" s="1323"/>
      <c r="AI22" s="1323"/>
      <c r="AJ22" s="1323"/>
      <c r="AK22" s="1323"/>
      <c r="AL22" s="1323"/>
      <c r="AM22" s="1323"/>
      <c r="AN22" s="1323"/>
      <c r="AO22" s="1323"/>
      <c r="AP22" s="581">
        <f>+AP20+AP21</f>
        <v>523088782489</v>
      </c>
      <c r="AQ22" s="624">
        <f t="shared" ref="AQ22:BB22" si="5">+AQ20+AQ21</f>
        <v>3327691034</v>
      </c>
      <c r="AR22" s="581">
        <f t="shared" si="5"/>
        <v>75184743545.820007</v>
      </c>
      <c r="AS22" s="581">
        <f t="shared" si="5"/>
        <v>-26817420000</v>
      </c>
      <c r="AT22" s="624">
        <f t="shared" si="5"/>
        <v>19097330784.440002</v>
      </c>
      <c r="AU22" s="581">
        <f t="shared" si="5"/>
        <v>-15769639750.440001</v>
      </c>
      <c r="AV22" s="624">
        <f t="shared" si="5"/>
        <v>32872319628.41</v>
      </c>
      <c r="AW22" s="581">
        <f t="shared" si="5"/>
        <v>-13774988843.969999</v>
      </c>
      <c r="AX22" s="624">
        <f t="shared" si="5"/>
        <v>32985320801.41</v>
      </c>
      <c r="AY22" s="581">
        <f t="shared" si="5"/>
        <v>-113001173</v>
      </c>
      <c r="AZ22" s="581">
        <f t="shared" si="5"/>
        <v>32963579651.41</v>
      </c>
      <c r="BA22" s="581">
        <f t="shared" si="5"/>
        <v>21741150</v>
      </c>
      <c r="BB22" s="581">
        <f t="shared" si="5"/>
        <v>132070399</v>
      </c>
    </row>
    <row r="23" spans="1:55" x14ac:dyDescent="0.25">
      <c r="A23" s="560"/>
      <c r="B23" s="561"/>
      <c r="C23" s="561"/>
      <c r="D23" s="561"/>
      <c r="E23" s="561"/>
      <c r="F23" s="561"/>
      <c r="G23" s="562"/>
      <c r="H23" s="563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  <c r="W23" s="561"/>
      <c r="X23" s="561"/>
      <c r="Y23" s="561"/>
      <c r="Z23" s="561"/>
      <c r="AA23" s="561"/>
      <c r="AB23" s="561"/>
      <c r="AC23" s="561"/>
      <c r="AD23" s="561"/>
      <c r="AE23" s="561"/>
      <c r="AF23" s="561"/>
      <c r="AG23" s="561"/>
      <c r="AH23" s="561"/>
      <c r="AI23" s="561"/>
      <c r="AJ23" s="561"/>
      <c r="AK23" s="561"/>
      <c r="AL23" s="561"/>
      <c r="AM23" s="561"/>
      <c r="AN23" s="561"/>
      <c r="AO23" s="562"/>
      <c r="AP23" s="439"/>
      <c r="AQ23" s="620"/>
      <c r="AR23" s="439"/>
      <c r="AS23" s="439"/>
      <c r="AT23" s="620"/>
      <c r="AU23" s="439"/>
      <c r="AV23" s="620"/>
      <c r="AW23" s="439"/>
      <c r="AX23" s="620"/>
      <c r="AY23" s="439"/>
      <c r="AZ23" s="439"/>
      <c r="BA23" s="439"/>
      <c r="BB23" s="439"/>
    </row>
    <row r="24" spans="1:55" ht="45" customHeight="1" x14ac:dyDescent="0.25">
      <c r="A24" s="1136" t="s">
        <v>255</v>
      </c>
      <c r="B24" s="1138"/>
      <c r="C24" s="1140" t="s">
        <v>256</v>
      </c>
      <c r="D24" s="1138"/>
      <c r="E24" s="1136" t="s">
        <v>257</v>
      </c>
      <c r="F24" s="1138"/>
      <c r="G24" s="1136" t="s">
        <v>258</v>
      </c>
      <c r="H24" s="1138"/>
      <c r="I24" s="1136" t="s">
        <v>259</v>
      </c>
      <c r="J24" s="1137"/>
      <c r="K24" s="1138"/>
      <c r="L24" s="1136" t="s">
        <v>260</v>
      </c>
      <c r="M24" s="1137"/>
      <c r="N24" s="1138"/>
      <c r="O24" s="1136" t="s">
        <v>261</v>
      </c>
      <c r="P24" s="1138"/>
      <c r="Q24" s="1136" t="s">
        <v>262</v>
      </c>
      <c r="R24" s="1138"/>
      <c r="S24" s="1136" t="s">
        <v>263</v>
      </c>
      <c r="T24" s="1137"/>
      <c r="U24" s="1137"/>
      <c r="V24" s="1137"/>
      <c r="W24" s="1137"/>
      <c r="X24" s="1137"/>
      <c r="Y24" s="1137"/>
      <c r="Z24" s="1138"/>
      <c r="AA24" s="1136" t="s">
        <v>264</v>
      </c>
      <c r="AB24" s="1137"/>
      <c r="AC24" s="1137"/>
      <c r="AD24" s="1137"/>
      <c r="AE24" s="1138"/>
      <c r="AF24" s="1136" t="s">
        <v>265</v>
      </c>
      <c r="AG24" s="1137"/>
      <c r="AH24" s="1138"/>
      <c r="AI24" s="565" t="s">
        <v>266</v>
      </c>
      <c r="AJ24" s="1136" t="s">
        <v>267</v>
      </c>
      <c r="AK24" s="1137"/>
      <c r="AL24" s="1137"/>
      <c r="AM24" s="1137"/>
      <c r="AN24" s="1137"/>
      <c r="AO24" s="1138"/>
      <c r="AP24" s="582" t="s">
        <v>268</v>
      </c>
      <c r="AQ24" s="625" t="s">
        <v>269</v>
      </c>
      <c r="AR24" s="582" t="s">
        <v>270</v>
      </c>
      <c r="AS24" s="582" t="s">
        <v>271</v>
      </c>
      <c r="AT24" s="625" t="s">
        <v>272</v>
      </c>
      <c r="AU24" s="582" t="s">
        <v>273</v>
      </c>
      <c r="AV24" s="625" t="s">
        <v>274</v>
      </c>
      <c r="AW24" s="582" t="s">
        <v>275</v>
      </c>
      <c r="AX24" s="625" t="s">
        <v>276</v>
      </c>
      <c r="AY24" s="582" t="s">
        <v>277</v>
      </c>
      <c r="AZ24" s="582" t="s">
        <v>278</v>
      </c>
      <c r="BA24" s="582" t="s">
        <v>279</v>
      </c>
      <c r="BB24" s="582" t="s">
        <v>280</v>
      </c>
    </row>
    <row r="25" spans="1:55" x14ac:dyDescent="0.25">
      <c r="A25" s="1233" t="s">
        <v>17</v>
      </c>
      <c r="B25" s="1145"/>
      <c r="C25" s="1233"/>
      <c r="D25" s="1145"/>
      <c r="E25" s="1233"/>
      <c r="F25" s="1145"/>
      <c r="G25" s="1233"/>
      <c r="H25" s="1145"/>
      <c r="I25" s="1233"/>
      <c r="J25" s="1145"/>
      <c r="K25" s="1145"/>
      <c r="L25" s="1233"/>
      <c r="M25" s="1145"/>
      <c r="N25" s="1145"/>
      <c r="O25" s="1233"/>
      <c r="P25" s="1145"/>
      <c r="Q25" s="1233"/>
      <c r="R25" s="1145"/>
      <c r="S25" s="1232" t="s">
        <v>10</v>
      </c>
      <c r="T25" s="1145"/>
      <c r="U25" s="1145"/>
      <c r="V25" s="1145"/>
      <c r="W25" s="1145"/>
      <c r="X25" s="1145"/>
      <c r="Y25" s="1145"/>
      <c r="Z25" s="1145"/>
      <c r="AA25" s="1233" t="s">
        <v>281</v>
      </c>
      <c r="AB25" s="1145"/>
      <c r="AC25" s="1145"/>
      <c r="AD25" s="1145"/>
      <c r="AE25" s="1145"/>
      <c r="AF25" s="1233" t="s">
        <v>282</v>
      </c>
      <c r="AG25" s="1145"/>
      <c r="AH25" s="1145"/>
      <c r="AI25" s="169" t="s">
        <v>68</v>
      </c>
      <c r="AJ25" s="1234" t="s">
        <v>283</v>
      </c>
      <c r="AK25" s="1145"/>
      <c r="AL25" s="1145"/>
      <c r="AM25" s="1145"/>
      <c r="AN25" s="1145"/>
      <c r="AO25" s="1145"/>
      <c r="AP25" s="432">
        <v>398678630846</v>
      </c>
      <c r="AQ25" s="626">
        <v>994822872</v>
      </c>
      <c r="AR25" s="432">
        <v>12224027249.82</v>
      </c>
      <c r="AS25" s="432">
        <v>-9947000000</v>
      </c>
      <c r="AT25" s="626">
        <v>16868424195.620001</v>
      </c>
      <c r="AU25" s="432">
        <v>-15873601323.620001</v>
      </c>
      <c r="AV25" s="626">
        <v>30989412707</v>
      </c>
      <c r="AW25" s="432">
        <v>-14120988511.379999</v>
      </c>
      <c r="AX25" s="626">
        <v>30994671868</v>
      </c>
      <c r="AY25" s="432">
        <v>-5259161</v>
      </c>
      <c r="AZ25" s="432">
        <v>30994671868</v>
      </c>
      <c r="BA25" s="433">
        <v>0</v>
      </c>
      <c r="BB25" s="432">
        <v>132070399</v>
      </c>
    </row>
    <row r="26" spans="1:55" x14ac:dyDescent="0.25">
      <c r="A26" s="1233" t="s">
        <v>17</v>
      </c>
      <c r="B26" s="1145"/>
      <c r="C26" s="1233"/>
      <c r="D26" s="1145"/>
      <c r="E26" s="1233"/>
      <c r="F26" s="1145"/>
      <c r="G26" s="1233"/>
      <c r="H26" s="1145"/>
      <c r="I26" s="1233"/>
      <c r="J26" s="1145"/>
      <c r="K26" s="1145"/>
      <c r="L26" s="1233"/>
      <c r="M26" s="1145"/>
      <c r="N26" s="1145"/>
      <c r="O26" s="1233"/>
      <c r="P26" s="1145"/>
      <c r="Q26" s="1233"/>
      <c r="R26" s="1145"/>
      <c r="S26" s="1232" t="s">
        <v>10</v>
      </c>
      <c r="T26" s="1145"/>
      <c r="U26" s="1145"/>
      <c r="V26" s="1145"/>
      <c r="W26" s="1145"/>
      <c r="X26" s="1145"/>
      <c r="Y26" s="1145"/>
      <c r="Z26" s="1145"/>
      <c r="AA26" s="1233" t="s">
        <v>281</v>
      </c>
      <c r="AB26" s="1145"/>
      <c r="AC26" s="1145"/>
      <c r="AD26" s="1145"/>
      <c r="AE26" s="1145"/>
      <c r="AF26" s="1233" t="s">
        <v>282</v>
      </c>
      <c r="AG26" s="1145"/>
      <c r="AH26" s="1145"/>
      <c r="AI26" s="169" t="s">
        <v>311</v>
      </c>
      <c r="AJ26" s="1234" t="s">
        <v>329</v>
      </c>
      <c r="AK26" s="1145"/>
      <c r="AL26" s="1145"/>
      <c r="AM26" s="1145"/>
      <c r="AN26" s="1145"/>
      <c r="AO26" s="1145"/>
      <c r="AP26" s="432">
        <v>4021085821</v>
      </c>
      <c r="AQ26" s="626">
        <v>747877798</v>
      </c>
      <c r="AR26" s="432">
        <v>1020157180</v>
      </c>
      <c r="AS26" s="433">
        <v>0</v>
      </c>
      <c r="AT26" s="626">
        <v>651140302.82000005</v>
      </c>
      <c r="AU26" s="432">
        <v>96737495.180000007</v>
      </c>
      <c r="AV26" s="626">
        <v>101845483</v>
      </c>
      <c r="AW26" s="432">
        <v>549294819.82000005</v>
      </c>
      <c r="AX26" s="626">
        <v>69112134</v>
      </c>
      <c r="AY26" s="432">
        <v>32733349</v>
      </c>
      <c r="AZ26" s="432">
        <v>55067769</v>
      </c>
      <c r="BA26" s="432">
        <v>14044365</v>
      </c>
      <c r="BB26" s="433">
        <v>0</v>
      </c>
    </row>
    <row r="27" spans="1:55" x14ac:dyDescent="0.25">
      <c r="A27" s="1233" t="s">
        <v>17</v>
      </c>
      <c r="B27" s="1145"/>
      <c r="C27" s="1233"/>
      <c r="D27" s="1145"/>
      <c r="E27" s="1233"/>
      <c r="F27" s="1145"/>
      <c r="G27" s="1233"/>
      <c r="H27" s="1145"/>
      <c r="I27" s="1233"/>
      <c r="J27" s="1145"/>
      <c r="K27" s="1145"/>
      <c r="L27" s="1233"/>
      <c r="M27" s="1145"/>
      <c r="N27" s="1145"/>
      <c r="O27" s="1233"/>
      <c r="P27" s="1145"/>
      <c r="Q27" s="1233"/>
      <c r="R27" s="1145"/>
      <c r="S27" s="1232" t="s">
        <v>10</v>
      </c>
      <c r="T27" s="1145"/>
      <c r="U27" s="1145"/>
      <c r="V27" s="1145"/>
      <c r="W27" s="1145"/>
      <c r="X27" s="1145"/>
      <c r="Y27" s="1145"/>
      <c r="Z27" s="1145"/>
      <c r="AA27" s="1233" t="s">
        <v>281</v>
      </c>
      <c r="AB27" s="1145"/>
      <c r="AC27" s="1145"/>
      <c r="AD27" s="1145"/>
      <c r="AE27" s="1145"/>
      <c r="AF27" s="1233" t="s">
        <v>284</v>
      </c>
      <c r="AG27" s="1145"/>
      <c r="AH27" s="1145"/>
      <c r="AI27" s="169" t="s">
        <v>83</v>
      </c>
      <c r="AJ27" s="1234" t="s">
        <v>285</v>
      </c>
      <c r="AK27" s="1145"/>
      <c r="AL27" s="1145"/>
      <c r="AM27" s="1145"/>
      <c r="AN27" s="1145"/>
      <c r="AO27" s="1145"/>
      <c r="AP27" s="432">
        <v>519000000</v>
      </c>
      <c r="AQ27" s="627">
        <v>0</v>
      </c>
      <c r="AR27" s="432">
        <v>519000000</v>
      </c>
      <c r="AS27" s="433">
        <v>0</v>
      </c>
      <c r="AT27" s="627">
        <v>0</v>
      </c>
      <c r="AU27" s="433">
        <v>0</v>
      </c>
      <c r="AV27" s="627">
        <v>0</v>
      </c>
      <c r="AW27" s="433">
        <v>0</v>
      </c>
      <c r="AX27" s="627">
        <v>0</v>
      </c>
      <c r="AY27" s="433">
        <v>0</v>
      </c>
      <c r="AZ27" s="433">
        <v>0</v>
      </c>
      <c r="BA27" s="433">
        <v>0</v>
      </c>
      <c r="BB27" s="433">
        <v>0</v>
      </c>
    </row>
    <row r="28" spans="1:55" x14ac:dyDescent="0.25">
      <c r="A28" s="1233" t="s">
        <v>17</v>
      </c>
      <c r="B28" s="1145"/>
      <c r="C28" s="1233"/>
      <c r="D28" s="1145"/>
      <c r="E28" s="1233"/>
      <c r="F28" s="1145"/>
      <c r="G28" s="1233"/>
      <c r="H28" s="1145"/>
      <c r="I28" s="1233"/>
      <c r="J28" s="1145"/>
      <c r="K28" s="1145"/>
      <c r="L28" s="1233"/>
      <c r="M28" s="1145"/>
      <c r="N28" s="1145"/>
      <c r="O28" s="1233"/>
      <c r="P28" s="1145"/>
      <c r="Q28" s="1233"/>
      <c r="R28" s="1145"/>
      <c r="S28" s="1232" t="s">
        <v>10</v>
      </c>
      <c r="T28" s="1145"/>
      <c r="U28" s="1145"/>
      <c r="V28" s="1145"/>
      <c r="W28" s="1145"/>
      <c r="X28" s="1145"/>
      <c r="Y28" s="1145"/>
      <c r="Z28" s="1145"/>
      <c r="AA28" s="1233" t="s">
        <v>281</v>
      </c>
      <c r="AB28" s="1145"/>
      <c r="AC28" s="1145"/>
      <c r="AD28" s="1145"/>
      <c r="AE28" s="1145"/>
      <c r="AF28" s="1233" t="s">
        <v>284</v>
      </c>
      <c r="AG28" s="1145"/>
      <c r="AH28" s="1145"/>
      <c r="AI28" s="169" t="s">
        <v>26</v>
      </c>
      <c r="AJ28" s="1234" t="s">
        <v>286</v>
      </c>
      <c r="AK28" s="1145"/>
      <c r="AL28" s="1145"/>
      <c r="AM28" s="1145"/>
      <c r="AN28" s="1145"/>
      <c r="AO28" s="1145"/>
      <c r="AP28" s="432">
        <v>66513900000</v>
      </c>
      <c r="AQ28" s="626">
        <v>72524364</v>
      </c>
      <c r="AR28" s="432">
        <v>48689635321</v>
      </c>
      <c r="AS28" s="433">
        <v>0</v>
      </c>
      <c r="AT28" s="626">
        <v>733493750</v>
      </c>
      <c r="AU28" s="432">
        <v>-660969386</v>
      </c>
      <c r="AV28" s="626">
        <v>477988151</v>
      </c>
      <c r="AW28" s="432">
        <v>255505599</v>
      </c>
      <c r="AX28" s="626">
        <v>715719475</v>
      </c>
      <c r="AY28" s="432">
        <v>-237731324</v>
      </c>
      <c r="AZ28" s="432">
        <v>715719475</v>
      </c>
      <c r="BA28" s="433">
        <v>0</v>
      </c>
      <c r="BB28" s="433">
        <v>0</v>
      </c>
    </row>
    <row r="29" spans="1:55" s="552" customFormat="1" ht="13.5" x14ac:dyDescent="0.2">
      <c r="A29" s="1324" t="s">
        <v>17</v>
      </c>
      <c r="B29" s="1325"/>
      <c r="C29" s="1324" t="s">
        <v>287</v>
      </c>
      <c r="D29" s="1325"/>
      <c r="E29" s="1324"/>
      <c r="F29" s="1325"/>
      <c r="G29" s="1324"/>
      <c r="H29" s="1325"/>
      <c r="I29" s="1324"/>
      <c r="J29" s="1325"/>
      <c r="K29" s="1325"/>
      <c r="L29" s="1324"/>
      <c r="M29" s="1325"/>
      <c r="N29" s="1325"/>
      <c r="O29" s="1324"/>
      <c r="P29" s="1325"/>
      <c r="Q29" s="1324"/>
      <c r="R29" s="1325"/>
      <c r="S29" s="1326" t="s">
        <v>9</v>
      </c>
      <c r="T29" s="1325"/>
      <c r="U29" s="1325"/>
      <c r="V29" s="1325"/>
      <c r="W29" s="1325"/>
      <c r="X29" s="1325"/>
      <c r="Y29" s="1325"/>
      <c r="Z29" s="1325"/>
      <c r="AA29" s="1324" t="s">
        <v>281</v>
      </c>
      <c r="AB29" s="1325"/>
      <c r="AC29" s="1325"/>
      <c r="AD29" s="1325"/>
      <c r="AE29" s="1325"/>
      <c r="AF29" s="1324" t="s">
        <v>282</v>
      </c>
      <c r="AG29" s="1325"/>
      <c r="AH29" s="1325"/>
      <c r="AI29" s="583" t="s">
        <v>68</v>
      </c>
      <c r="AJ29" s="1327" t="s">
        <v>283</v>
      </c>
      <c r="AK29" s="1325"/>
      <c r="AL29" s="1325"/>
      <c r="AM29" s="1325"/>
      <c r="AN29" s="1325"/>
      <c r="AO29" s="1325"/>
      <c r="AP29" s="584">
        <v>181769016667</v>
      </c>
      <c r="AQ29" s="628">
        <v>9293083</v>
      </c>
      <c r="AR29" s="584">
        <v>10198265001</v>
      </c>
      <c r="AS29" s="584">
        <v>-9382000000</v>
      </c>
      <c r="AT29" s="628">
        <v>12942008154</v>
      </c>
      <c r="AU29" s="584">
        <v>-12932715071</v>
      </c>
      <c r="AV29" s="628">
        <v>13114132504</v>
      </c>
      <c r="AW29" s="584">
        <v>-172124350</v>
      </c>
      <c r="AX29" s="628">
        <v>13118120209</v>
      </c>
      <c r="AY29" s="584">
        <v>-3987705</v>
      </c>
      <c r="AZ29" s="584">
        <v>13118120209</v>
      </c>
      <c r="BA29" s="585">
        <v>0</v>
      </c>
      <c r="BB29" s="584">
        <v>132070399</v>
      </c>
    </row>
    <row r="30" spans="1:55" x14ac:dyDescent="0.25">
      <c r="A30" s="1233" t="s">
        <v>17</v>
      </c>
      <c r="B30" s="1145"/>
      <c r="C30" s="1233" t="s">
        <v>287</v>
      </c>
      <c r="D30" s="1145"/>
      <c r="E30" s="1233" t="s">
        <v>288</v>
      </c>
      <c r="F30" s="1145"/>
      <c r="G30" s="1233"/>
      <c r="H30" s="1145"/>
      <c r="I30" s="1233"/>
      <c r="J30" s="1145"/>
      <c r="K30" s="1145"/>
      <c r="L30" s="1233"/>
      <c r="M30" s="1145"/>
      <c r="N30" s="1145"/>
      <c r="O30" s="1233"/>
      <c r="P30" s="1145"/>
      <c r="Q30" s="1233"/>
      <c r="R30" s="1145"/>
      <c r="S30" s="1232" t="s">
        <v>9</v>
      </c>
      <c r="T30" s="1145"/>
      <c r="U30" s="1145"/>
      <c r="V30" s="1145"/>
      <c r="W30" s="1145"/>
      <c r="X30" s="1145"/>
      <c r="Y30" s="1145"/>
      <c r="Z30" s="1145"/>
      <c r="AA30" s="1233" t="s">
        <v>281</v>
      </c>
      <c r="AB30" s="1145"/>
      <c r="AC30" s="1145"/>
      <c r="AD30" s="1145"/>
      <c r="AE30" s="1145"/>
      <c r="AF30" s="1233" t="s">
        <v>282</v>
      </c>
      <c r="AG30" s="1145"/>
      <c r="AH30" s="1145"/>
      <c r="AI30" s="169" t="s">
        <v>68</v>
      </c>
      <c r="AJ30" s="1234" t="s">
        <v>283</v>
      </c>
      <c r="AK30" s="1145"/>
      <c r="AL30" s="1145"/>
      <c r="AM30" s="1145"/>
      <c r="AN30" s="1145"/>
      <c r="AO30" s="1145"/>
      <c r="AP30" s="432">
        <v>181769016667</v>
      </c>
      <c r="AQ30" s="626">
        <v>9293083</v>
      </c>
      <c r="AR30" s="432">
        <v>10198265001</v>
      </c>
      <c r="AS30" s="432">
        <v>-9382000000</v>
      </c>
      <c r="AT30" s="626">
        <v>12942008154</v>
      </c>
      <c r="AU30" s="432">
        <v>-12932715071</v>
      </c>
      <c r="AV30" s="626">
        <v>13114132504</v>
      </c>
      <c r="AW30" s="432">
        <v>-172124350</v>
      </c>
      <c r="AX30" s="626">
        <v>13118120209</v>
      </c>
      <c r="AY30" s="432">
        <v>-3987705</v>
      </c>
      <c r="AZ30" s="432">
        <v>13118120209</v>
      </c>
      <c r="BA30" s="433">
        <v>0</v>
      </c>
      <c r="BB30" s="432">
        <v>132070399</v>
      </c>
    </row>
    <row r="31" spans="1:55" x14ac:dyDescent="0.25">
      <c r="A31" s="1233" t="s">
        <v>17</v>
      </c>
      <c r="B31" s="1145"/>
      <c r="C31" s="1233" t="s">
        <v>287</v>
      </c>
      <c r="D31" s="1145"/>
      <c r="E31" s="1233" t="s">
        <v>288</v>
      </c>
      <c r="F31" s="1145"/>
      <c r="G31" s="1233" t="s">
        <v>287</v>
      </c>
      <c r="H31" s="1145"/>
      <c r="I31" s="1233"/>
      <c r="J31" s="1145"/>
      <c r="K31" s="1145"/>
      <c r="L31" s="1233"/>
      <c r="M31" s="1145"/>
      <c r="N31" s="1145"/>
      <c r="O31" s="1233"/>
      <c r="P31" s="1145"/>
      <c r="Q31" s="1233"/>
      <c r="R31" s="1145"/>
      <c r="S31" s="1232" t="s">
        <v>289</v>
      </c>
      <c r="T31" s="1145"/>
      <c r="U31" s="1145"/>
      <c r="V31" s="1145"/>
      <c r="W31" s="1145"/>
      <c r="X31" s="1145"/>
      <c r="Y31" s="1145"/>
      <c r="Z31" s="1145"/>
      <c r="AA31" s="1233" t="s">
        <v>281</v>
      </c>
      <c r="AB31" s="1145"/>
      <c r="AC31" s="1145"/>
      <c r="AD31" s="1145"/>
      <c r="AE31" s="1145"/>
      <c r="AF31" s="1233" t="s">
        <v>282</v>
      </c>
      <c r="AG31" s="1145"/>
      <c r="AH31" s="1145"/>
      <c r="AI31" s="169" t="s">
        <v>68</v>
      </c>
      <c r="AJ31" s="1234" t="s">
        <v>283</v>
      </c>
      <c r="AK31" s="1145"/>
      <c r="AL31" s="1145"/>
      <c r="AM31" s="1145"/>
      <c r="AN31" s="1145"/>
      <c r="AO31" s="1145"/>
      <c r="AP31" s="432">
        <v>135937371450</v>
      </c>
      <c r="AQ31" s="627">
        <v>0</v>
      </c>
      <c r="AR31" s="432">
        <v>6090000000</v>
      </c>
      <c r="AS31" s="432">
        <v>-9382000000</v>
      </c>
      <c r="AT31" s="626">
        <v>9578485593</v>
      </c>
      <c r="AU31" s="432">
        <v>-9578485593</v>
      </c>
      <c r="AV31" s="626">
        <v>9575625735</v>
      </c>
      <c r="AW31" s="432">
        <v>2859858</v>
      </c>
      <c r="AX31" s="626">
        <v>9579613440</v>
      </c>
      <c r="AY31" s="432">
        <v>-3987705</v>
      </c>
      <c r="AZ31" s="432">
        <v>9579613440</v>
      </c>
      <c r="BA31" s="433">
        <v>0</v>
      </c>
      <c r="BB31" s="432">
        <v>100129132</v>
      </c>
    </row>
    <row r="32" spans="1:55" x14ac:dyDescent="0.25">
      <c r="A32" s="1233" t="s">
        <v>17</v>
      </c>
      <c r="B32" s="1145"/>
      <c r="C32" s="1233" t="s">
        <v>287</v>
      </c>
      <c r="D32" s="1145"/>
      <c r="E32" s="1233" t="s">
        <v>288</v>
      </c>
      <c r="F32" s="1145"/>
      <c r="G32" s="1233" t="s">
        <v>287</v>
      </c>
      <c r="H32" s="1145"/>
      <c r="I32" s="1233" t="s">
        <v>287</v>
      </c>
      <c r="J32" s="1145"/>
      <c r="K32" s="1145"/>
      <c r="L32" s="1233"/>
      <c r="M32" s="1145"/>
      <c r="N32" s="1145"/>
      <c r="O32" s="1233"/>
      <c r="P32" s="1145"/>
      <c r="Q32" s="1233"/>
      <c r="R32" s="1145"/>
      <c r="S32" s="1232" t="s">
        <v>194</v>
      </c>
      <c r="T32" s="1145"/>
      <c r="U32" s="1145"/>
      <c r="V32" s="1145"/>
      <c r="W32" s="1145"/>
      <c r="X32" s="1145"/>
      <c r="Y32" s="1145"/>
      <c r="Z32" s="1145"/>
      <c r="AA32" s="1233" t="s">
        <v>281</v>
      </c>
      <c r="AB32" s="1145"/>
      <c r="AC32" s="1145"/>
      <c r="AD32" s="1145"/>
      <c r="AE32" s="1145"/>
      <c r="AF32" s="1233" t="s">
        <v>282</v>
      </c>
      <c r="AG32" s="1145"/>
      <c r="AH32" s="1145"/>
      <c r="AI32" s="169" t="s">
        <v>68</v>
      </c>
      <c r="AJ32" s="1234" t="s">
        <v>283</v>
      </c>
      <c r="AK32" s="1145"/>
      <c r="AL32" s="1145"/>
      <c r="AM32" s="1145"/>
      <c r="AN32" s="1145"/>
      <c r="AO32" s="1145"/>
      <c r="AP32" s="432">
        <v>97337680000</v>
      </c>
      <c r="AQ32" s="627">
        <v>0</v>
      </c>
      <c r="AR32" s="432">
        <v>5100000000</v>
      </c>
      <c r="AS32" s="433">
        <v>0</v>
      </c>
      <c r="AT32" s="626">
        <v>8348060907</v>
      </c>
      <c r="AU32" s="432">
        <v>-8348060907</v>
      </c>
      <c r="AV32" s="626">
        <v>8345201049</v>
      </c>
      <c r="AW32" s="432">
        <v>2859858</v>
      </c>
      <c r="AX32" s="626">
        <v>8349188754</v>
      </c>
      <c r="AY32" s="432">
        <v>-3987705</v>
      </c>
      <c r="AZ32" s="432">
        <v>8349188754</v>
      </c>
      <c r="BA32" s="433">
        <v>0</v>
      </c>
      <c r="BB32" s="432">
        <v>100129132</v>
      </c>
    </row>
    <row r="33" spans="1:54" x14ac:dyDescent="0.25">
      <c r="A33" s="1240" t="s">
        <v>17</v>
      </c>
      <c r="B33" s="1145"/>
      <c r="C33" s="1240" t="s">
        <v>287</v>
      </c>
      <c r="D33" s="1145"/>
      <c r="E33" s="1240" t="s">
        <v>288</v>
      </c>
      <c r="F33" s="1145"/>
      <c r="G33" s="1240" t="s">
        <v>287</v>
      </c>
      <c r="H33" s="1145"/>
      <c r="I33" s="1240" t="s">
        <v>287</v>
      </c>
      <c r="J33" s="1145"/>
      <c r="K33" s="1145"/>
      <c r="L33" s="1240" t="s">
        <v>287</v>
      </c>
      <c r="M33" s="1145"/>
      <c r="N33" s="1145"/>
      <c r="O33" s="1240"/>
      <c r="P33" s="1145"/>
      <c r="Q33" s="1240"/>
      <c r="R33" s="1145"/>
      <c r="S33" s="1239" t="s">
        <v>18</v>
      </c>
      <c r="T33" s="1145"/>
      <c r="U33" s="1145"/>
      <c r="V33" s="1145"/>
      <c r="W33" s="1145"/>
      <c r="X33" s="1145"/>
      <c r="Y33" s="1145"/>
      <c r="Z33" s="1145"/>
      <c r="AA33" s="1240" t="s">
        <v>281</v>
      </c>
      <c r="AB33" s="1145"/>
      <c r="AC33" s="1145"/>
      <c r="AD33" s="1145"/>
      <c r="AE33" s="1145"/>
      <c r="AF33" s="1240" t="s">
        <v>282</v>
      </c>
      <c r="AG33" s="1145"/>
      <c r="AH33" s="1145"/>
      <c r="AI33" s="172" t="s">
        <v>68</v>
      </c>
      <c r="AJ33" s="1241" t="s">
        <v>283</v>
      </c>
      <c r="AK33" s="1145"/>
      <c r="AL33" s="1145"/>
      <c r="AM33" s="1145"/>
      <c r="AN33" s="1145"/>
      <c r="AO33" s="1145"/>
      <c r="AP33" s="437">
        <v>90237680000</v>
      </c>
      <c r="AQ33" s="630">
        <v>0</v>
      </c>
      <c r="AR33" s="437">
        <v>4500000000</v>
      </c>
      <c r="AS33" s="438">
        <v>0</v>
      </c>
      <c r="AT33" s="629">
        <v>7845232198</v>
      </c>
      <c r="AU33" s="437">
        <v>-7845232198</v>
      </c>
      <c r="AV33" s="629">
        <v>7845232198</v>
      </c>
      <c r="AW33" s="438">
        <v>0</v>
      </c>
      <c r="AX33" s="629">
        <v>7849219903</v>
      </c>
      <c r="AY33" s="437">
        <v>-3987705</v>
      </c>
      <c r="AZ33" s="437">
        <v>7849219903</v>
      </c>
      <c r="BA33" s="438">
        <v>0</v>
      </c>
      <c r="BB33" s="438">
        <v>0</v>
      </c>
    </row>
    <row r="34" spans="1:54" x14ac:dyDescent="0.25">
      <c r="A34" s="1240" t="s">
        <v>17</v>
      </c>
      <c r="B34" s="1145"/>
      <c r="C34" s="1240" t="s">
        <v>287</v>
      </c>
      <c r="D34" s="1145"/>
      <c r="E34" s="1240" t="s">
        <v>288</v>
      </c>
      <c r="F34" s="1145"/>
      <c r="G34" s="1240" t="s">
        <v>287</v>
      </c>
      <c r="H34" s="1145"/>
      <c r="I34" s="1240" t="s">
        <v>287</v>
      </c>
      <c r="J34" s="1145"/>
      <c r="K34" s="1145"/>
      <c r="L34" s="1240" t="s">
        <v>290</v>
      </c>
      <c r="M34" s="1145"/>
      <c r="N34" s="1145"/>
      <c r="O34" s="1240"/>
      <c r="P34" s="1145"/>
      <c r="Q34" s="1240"/>
      <c r="R34" s="1145"/>
      <c r="S34" s="1239" t="s">
        <v>19</v>
      </c>
      <c r="T34" s="1145"/>
      <c r="U34" s="1145"/>
      <c r="V34" s="1145"/>
      <c r="W34" s="1145"/>
      <c r="X34" s="1145"/>
      <c r="Y34" s="1145"/>
      <c r="Z34" s="1145"/>
      <c r="AA34" s="1240" t="s">
        <v>281</v>
      </c>
      <c r="AB34" s="1145"/>
      <c r="AC34" s="1145"/>
      <c r="AD34" s="1145"/>
      <c r="AE34" s="1145"/>
      <c r="AF34" s="1240" t="s">
        <v>282</v>
      </c>
      <c r="AG34" s="1145"/>
      <c r="AH34" s="1145"/>
      <c r="AI34" s="172" t="s">
        <v>68</v>
      </c>
      <c r="AJ34" s="1241" t="s">
        <v>283</v>
      </c>
      <c r="AK34" s="1145"/>
      <c r="AL34" s="1145"/>
      <c r="AM34" s="1145"/>
      <c r="AN34" s="1145"/>
      <c r="AO34" s="1145"/>
      <c r="AP34" s="437">
        <v>5880000000</v>
      </c>
      <c r="AQ34" s="630">
        <v>0</v>
      </c>
      <c r="AR34" s="437">
        <v>500000000</v>
      </c>
      <c r="AS34" s="438">
        <v>0</v>
      </c>
      <c r="AT34" s="629">
        <v>407779699</v>
      </c>
      <c r="AU34" s="437">
        <v>-407779699</v>
      </c>
      <c r="AV34" s="629">
        <v>407779699</v>
      </c>
      <c r="AW34" s="438">
        <v>0</v>
      </c>
      <c r="AX34" s="629">
        <v>407779699</v>
      </c>
      <c r="AY34" s="438">
        <v>0</v>
      </c>
      <c r="AZ34" s="437">
        <v>407779699</v>
      </c>
      <c r="BA34" s="438">
        <v>0</v>
      </c>
      <c r="BB34" s="438">
        <v>0</v>
      </c>
    </row>
    <row r="35" spans="1:54" x14ac:dyDescent="0.25">
      <c r="A35" s="1240" t="s">
        <v>17</v>
      </c>
      <c r="B35" s="1145"/>
      <c r="C35" s="1240" t="s">
        <v>287</v>
      </c>
      <c r="D35" s="1145"/>
      <c r="E35" s="1240" t="s">
        <v>288</v>
      </c>
      <c r="F35" s="1145"/>
      <c r="G35" s="1240" t="s">
        <v>287</v>
      </c>
      <c r="H35" s="1145"/>
      <c r="I35" s="1240" t="s">
        <v>287</v>
      </c>
      <c r="J35" s="1145"/>
      <c r="K35" s="1145"/>
      <c r="L35" s="1240" t="s">
        <v>291</v>
      </c>
      <c r="M35" s="1145"/>
      <c r="N35" s="1145"/>
      <c r="O35" s="1240"/>
      <c r="P35" s="1145"/>
      <c r="Q35" s="1240"/>
      <c r="R35" s="1145"/>
      <c r="S35" s="1239" t="s">
        <v>20</v>
      </c>
      <c r="T35" s="1145"/>
      <c r="U35" s="1145"/>
      <c r="V35" s="1145"/>
      <c r="W35" s="1145"/>
      <c r="X35" s="1145"/>
      <c r="Y35" s="1145"/>
      <c r="Z35" s="1145"/>
      <c r="AA35" s="1240" t="s">
        <v>281</v>
      </c>
      <c r="AB35" s="1145"/>
      <c r="AC35" s="1145"/>
      <c r="AD35" s="1145"/>
      <c r="AE35" s="1145"/>
      <c r="AF35" s="1240" t="s">
        <v>282</v>
      </c>
      <c r="AG35" s="1145"/>
      <c r="AH35" s="1145"/>
      <c r="AI35" s="172" t="s">
        <v>68</v>
      </c>
      <c r="AJ35" s="1241" t="s">
        <v>283</v>
      </c>
      <c r="AK35" s="1145"/>
      <c r="AL35" s="1145"/>
      <c r="AM35" s="1145"/>
      <c r="AN35" s="1145"/>
      <c r="AO35" s="1145"/>
      <c r="AP35" s="437">
        <v>1220000000</v>
      </c>
      <c r="AQ35" s="630">
        <v>0</v>
      </c>
      <c r="AR35" s="437">
        <v>100000000</v>
      </c>
      <c r="AS35" s="438">
        <v>0</v>
      </c>
      <c r="AT35" s="629">
        <v>95049010</v>
      </c>
      <c r="AU35" s="437">
        <v>-95049010</v>
      </c>
      <c r="AV35" s="629">
        <v>92189152</v>
      </c>
      <c r="AW35" s="437">
        <v>2859858</v>
      </c>
      <c r="AX35" s="629">
        <v>92189152</v>
      </c>
      <c r="AY35" s="438">
        <v>0</v>
      </c>
      <c r="AZ35" s="437">
        <v>92189152</v>
      </c>
      <c r="BA35" s="438">
        <v>0</v>
      </c>
      <c r="BB35" s="437">
        <v>100129132</v>
      </c>
    </row>
    <row r="36" spans="1:54" x14ac:dyDescent="0.25">
      <c r="A36" s="1233" t="s">
        <v>17</v>
      </c>
      <c r="B36" s="1145"/>
      <c r="C36" s="1233" t="s">
        <v>287</v>
      </c>
      <c r="D36" s="1145"/>
      <c r="E36" s="1233" t="s">
        <v>288</v>
      </c>
      <c r="F36" s="1145"/>
      <c r="G36" s="1233" t="s">
        <v>287</v>
      </c>
      <c r="H36" s="1145"/>
      <c r="I36" s="1233" t="s">
        <v>291</v>
      </c>
      <c r="J36" s="1145"/>
      <c r="K36" s="1145"/>
      <c r="L36" s="1233"/>
      <c r="M36" s="1145"/>
      <c r="N36" s="1145"/>
      <c r="O36" s="1233"/>
      <c r="P36" s="1145"/>
      <c r="Q36" s="1233"/>
      <c r="R36" s="1145"/>
      <c r="S36" s="1232" t="s">
        <v>195</v>
      </c>
      <c r="T36" s="1145"/>
      <c r="U36" s="1145"/>
      <c r="V36" s="1145"/>
      <c r="W36" s="1145"/>
      <c r="X36" s="1145"/>
      <c r="Y36" s="1145"/>
      <c r="Z36" s="1145"/>
      <c r="AA36" s="1233" t="s">
        <v>281</v>
      </c>
      <c r="AB36" s="1145"/>
      <c r="AC36" s="1145"/>
      <c r="AD36" s="1145"/>
      <c r="AE36" s="1145"/>
      <c r="AF36" s="1233" t="s">
        <v>282</v>
      </c>
      <c r="AG36" s="1145"/>
      <c r="AH36" s="1145"/>
      <c r="AI36" s="169" t="s">
        <v>68</v>
      </c>
      <c r="AJ36" s="1234" t="s">
        <v>283</v>
      </c>
      <c r="AK36" s="1145"/>
      <c r="AL36" s="1145"/>
      <c r="AM36" s="1145"/>
      <c r="AN36" s="1145"/>
      <c r="AO36" s="1145"/>
      <c r="AP36" s="432">
        <v>1741691450</v>
      </c>
      <c r="AQ36" s="627">
        <v>0</v>
      </c>
      <c r="AR36" s="432">
        <v>40000000</v>
      </c>
      <c r="AS36" s="433">
        <v>0</v>
      </c>
      <c r="AT36" s="626">
        <v>140507338</v>
      </c>
      <c r="AU36" s="432">
        <v>-140507338</v>
      </c>
      <c r="AV36" s="626">
        <v>140507338</v>
      </c>
      <c r="AW36" s="433">
        <v>0</v>
      </c>
      <c r="AX36" s="626">
        <v>140507338</v>
      </c>
      <c r="AY36" s="433">
        <v>0</v>
      </c>
      <c r="AZ36" s="432">
        <v>140507338</v>
      </c>
      <c r="BA36" s="433">
        <v>0</v>
      </c>
      <c r="BB36" s="433">
        <v>0</v>
      </c>
    </row>
    <row r="37" spans="1:54" x14ac:dyDescent="0.25">
      <c r="A37" s="1240" t="s">
        <v>17</v>
      </c>
      <c r="B37" s="1145"/>
      <c r="C37" s="1240" t="s">
        <v>287</v>
      </c>
      <c r="D37" s="1145"/>
      <c r="E37" s="1240" t="s">
        <v>288</v>
      </c>
      <c r="F37" s="1145"/>
      <c r="G37" s="1240" t="s">
        <v>287</v>
      </c>
      <c r="H37" s="1145"/>
      <c r="I37" s="1240" t="s">
        <v>291</v>
      </c>
      <c r="J37" s="1145"/>
      <c r="K37" s="1145"/>
      <c r="L37" s="1240" t="s">
        <v>290</v>
      </c>
      <c r="M37" s="1145"/>
      <c r="N37" s="1145"/>
      <c r="O37" s="1240"/>
      <c r="P37" s="1145"/>
      <c r="Q37" s="1240"/>
      <c r="R37" s="1145"/>
      <c r="S37" s="1239" t="s">
        <v>21</v>
      </c>
      <c r="T37" s="1145"/>
      <c r="U37" s="1145"/>
      <c r="V37" s="1145"/>
      <c r="W37" s="1145"/>
      <c r="X37" s="1145"/>
      <c r="Y37" s="1145"/>
      <c r="Z37" s="1145"/>
      <c r="AA37" s="1240" t="s">
        <v>281</v>
      </c>
      <c r="AB37" s="1145"/>
      <c r="AC37" s="1145"/>
      <c r="AD37" s="1145"/>
      <c r="AE37" s="1145"/>
      <c r="AF37" s="1240" t="s">
        <v>282</v>
      </c>
      <c r="AG37" s="1145"/>
      <c r="AH37" s="1145"/>
      <c r="AI37" s="172" t="s">
        <v>68</v>
      </c>
      <c r="AJ37" s="1241" t="s">
        <v>283</v>
      </c>
      <c r="AK37" s="1145"/>
      <c r="AL37" s="1145"/>
      <c r="AM37" s="1145"/>
      <c r="AN37" s="1145"/>
      <c r="AO37" s="1145"/>
      <c r="AP37" s="437">
        <v>1741691450</v>
      </c>
      <c r="AQ37" s="630">
        <v>0</v>
      </c>
      <c r="AR37" s="437">
        <v>40000000</v>
      </c>
      <c r="AS37" s="438">
        <v>0</v>
      </c>
      <c r="AT37" s="629">
        <v>140507338</v>
      </c>
      <c r="AU37" s="437">
        <v>-140507338</v>
      </c>
      <c r="AV37" s="629">
        <v>140507338</v>
      </c>
      <c r="AW37" s="438">
        <v>0</v>
      </c>
      <c r="AX37" s="629">
        <v>140507338</v>
      </c>
      <c r="AY37" s="438">
        <v>0</v>
      </c>
      <c r="AZ37" s="437">
        <v>140507338</v>
      </c>
      <c r="BA37" s="438">
        <v>0</v>
      </c>
      <c r="BB37" s="438">
        <v>0</v>
      </c>
    </row>
    <row r="38" spans="1:54" x14ac:dyDescent="0.25">
      <c r="A38" s="1233" t="s">
        <v>17</v>
      </c>
      <c r="B38" s="1145"/>
      <c r="C38" s="1233" t="s">
        <v>287</v>
      </c>
      <c r="D38" s="1145"/>
      <c r="E38" s="1233" t="s">
        <v>288</v>
      </c>
      <c r="F38" s="1145"/>
      <c r="G38" s="1233" t="s">
        <v>287</v>
      </c>
      <c r="H38" s="1145"/>
      <c r="I38" s="1233" t="s">
        <v>292</v>
      </c>
      <c r="J38" s="1145"/>
      <c r="K38" s="1145"/>
      <c r="L38" s="1233"/>
      <c r="M38" s="1145"/>
      <c r="N38" s="1145"/>
      <c r="O38" s="1233"/>
      <c r="P38" s="1145"/>
      <c r="Q38" s="1233"/>
      <c r="R38" s="1145"/>
      <c r="S38" s="1232" t="s">
        <v>197</v>
      </c>
      <c r="T38" s="1145"/>
      <c r="U38" s="1145"/>
      <c r="V38" s="1145"/>
      <c r="W38" s="1145"/>
      <c r="X38" s="1145"/>
      <c r="Y38" s="1145"/>
      <c r="Z38" s="1145"/>
      <c r="AA38" s="1233" t="s">
        <v>281</v>
      </c>
      <c r="AB38" s="1145"/>
      <c r="AC38" s="1145"/>
      <c r="AD38" s="1145"/>
      <c r="AE38" s="1145"/>
      <c r="AF38" s="1233" t="s">
        <v>282</v>
      </c>
      <c r="AG38" s="1145"/>
      <c r="AH38" s="1145"/>
      <c r="AI38" s="169" t="s">
        <v>68</v>
      </c>
      <c r="AJ38" s="1234" t="s">
        <v>283</v>
      </c>
      <c r="AK38" s="1145"/>
      <c r="AL38" s="1145"/>
      <c r="AM38" s="1145"/>
      <c r="AN38" s="1145"/>
      <c r="AO38" s="1145"/>
      <c r="AP38" s="432">
        <v>26784000000</v>
      </c>
      <c r="AQ38" s="627">
        <v>0</v>
      </c>
      <c r="AR38" s="432">
        <v>930000000</v>
      </c>
      <c r="AS38" s="433">
        <v>0</v>
      </c>
      <c r="AT38" s="637">
        <v>1035002267</v>
      </c>
      <c r="AU38" s="432">
        <v>-1035002267</v>
      </c>
      <c r="AV38" s="626">
        <v>1035002267</v>
      </c>
      <c r="AW38" s="433">
        <v>0</v>
      </c>
      <c r="AX38" s="626">
        <v>1035002267</v>
      </c>
      <c r="AY38" s="433">
        <v>0</v>
      </c>
      <c r="AZ38" s="432">
        <v>1035002267</v>
      </c>
      <c r="BA38" s="433">
        <v>0</v>
      </c>
      <c r="BB38" s="433">
        <v>0</v>
      </c>
    </row>
    <row r="39" spans="1:54" x14ac:dyDescent="0.25">
      <c r="A39" s="1240" t="s">
        <v>17</v>
      </c>
      <c r="B39" s="1145"/>
      <c r="C39" s="1240" t="s">
        <v>287</v>
      </c>
      <c r="D39" s="1145"/>
      <c r="E39" s="1240" t="s">
        <v>288</v>
      </c>
      <c r="F39" s="1145"/>
      <c r="G39" s="1240" t="s">
        <v>287</v>
      </c>
      <c r="H39" s="1145"/>
      <c r="I39" s="1240" t="s">
        <v>292</v>
      </c>
      <c r="J39" s="1145"/>
      <c r="K39" s="1145"/>
      <c r="L39" s="1240" t="s">
        <v>287</v>
      </c>
      <c r="M39" s="1145"/>
      <c r="N39" s="1145"/>
      <c r="O39" s="1240"/>
      <c r="P39" s="1145"/>
      <c r="Q39" s="1240"/>
      <c r="R39" s="1145"/>
      <c r="S39" s="1239" t="s">
        <v>22</v>
      </c>
      <c r="T39" s="1145"/>
      <c r="U39" s="1145"/>
      <c r="V39" s="1145"/>
      <c r="W39" s="1145"/>
      <c r="X39" s="1145"/>
      <c r="Y39" s="1145"/>
      <c r="Z39" s="1145"/>
      <c r="AA39" s="1240" t="s">
        <v>281</v>
      </c>
      <c r="AB39" s="1145"/>
      <c r="AC39" s="1145"/>
      <c r="AD39" s="1145"/>
      <c r="AE39" s="1145"/>
      <c r="AF39" s="1240" t="s">
        <v>282</v>
      </c>
      <c r="AG39" s="1145"/>
      <c r="AH39" s="1145"/>
      <c r="AI39" s="172" t="s">
        <v>68</v>
      </c>
      <c r="AJ39" s="1241" t="s">
        <v>283</v>
      </c>
      <c r="AK39" s="1145"/>
      <c r="AL39" s="1145"/>
      <c r="AM39" s="1145"/>
      <c r="AN39" s="1145"/>
      <c r="AO39" s="1145"/>
      <c r="AP39" s="437">
        <v>3441410138</v>
      </c>
      <c r="AQ39" s="630">
        <v>0</v>
      </c>
      <c r="AR39" s="437">
        <v>25000000</v>
      </c>
      <c r="AS39" s="438">
        <v>0</v>
      </c>
      <c r="AT39" s="638">
        <v>283090104</v>
      </c>
      <c r="AU39" s="437">
        <v>-283090104</v>
      </c>
      <c r="AV39" s="629">
        <v>283090104</v>
      </c>
      <c r="AW39" s="438">
        <v>0</v>
      </c>
      <c r="AX39" s="629">
        <v>283090104</v>
      </c>
      <c r="AY39" s="438">
        <v>0</v>
      </c>
      <c r="AZ39" s="437">
        <v>283090104</v>
      </c>
      <c r="BA39" s="438">
        <v>0</v>
      </c>
      <c r="BB39" s="438">
        <v>0</v>
      </c>
    </row>
    <row r="40" spans="1:54" x14ac:dyDescent="0.25">
      <c r="A40" s="1240" t="s">
        <v>17</v>
      </c>
      <c r="B40" s="1145"/>
      <c r="C40" s="1240" t="s">
        <v>287</v>
      </c>
      <c r="D40" s="1145"/>
      <c r="E40" s="1240" t="s">
        <v>288</v>
      </c>
      <c r="F40" s="1145"/>
      <c r="G40" s="1240" t="s">
        <v>287</v>
      </c>
      <c r="H40" s="1145"/>
      <c r="I40" s="1240" t="s">
        <v>292</v>
      </c>
      <c r="J40" s="1145"/>
      <c r="K40" s="1145"/>
      <c r="L40" s="1240" t="s">
        <v>290</v>
      </c>
      <c r="M40" s="1145"/>
      <c r="N40" s="1145"/>
      <c r="O40" s="1240"/>
      <c r="P40" s="1145"/>
      <c r="Q40" s="1240"/>
      <c r="R40" s="1145"/>
      <c r="S40" s="1239" t="s">
        <v>23</v>
      </c>
      <c r="T40" s="1145"/>
      <c r="U40" s="1145"/>
      <c r="V40" s="1145"/>
      <c r="W40" s="1145"/>
      <c r="X40" s="1145"/>
      <c r="Y40" s="1145"/>
      <c r="Z40" s="1145"/>
      <c r="AA40" s="1240" t="s">
        <v>281</v>
      </c>
      <c r="AB40" s="1145"/>
      <c r="AC40" s="1145"/>
      <c r="AD40" s="1145"/>
      <c r="AE40" s="1145"/>
      <c r="AF40" s="1240" t="s">
        <v>282</v>
      </c>
      <c r="AG40" s="1145"/>
      <c r="AH40" s="1145"/>
      <c r="AI40" s="172" t="s">
        <v>68</v>
      </c>
      <c r="AJ40" s="1241" t="s">
        <v>283</v>
      </c>
      <c r="AK40" s="1145"/>
      <c r="AL40" s="1145"/>
      <c r="AM40" s="1145"/>
      <c r="AN40" s="1145"/>
      <c r="AO40" s="1145"/>
      <c r="AP40" s="437">
        <v>2949264140</v>
      </c>
      <c r="AQ40" s="630">
        <v>0</v>
      </c>
      <c r="AR40" s="437">
        <v>100000000</v>
      </c>
      <c r="AS40" s="438">
        <v>0</v>
      </c>
      <c r="AT40" s="638">
        <v>238981901</v>
      </c>
      <c r="AU40" s="437">
        <v>-238981901</v>
      </c>
      <c r="AV40" s="629">
        <v>238981901</v>
      </c>
      <c r="AW40" s="438">
        <v>0</v>
      </c>
      <c r="AX40" s="629">
        <v>238981901</v>
      </c>
      <c r="AY40" s="438">
        <v>0</v>
      </c>
      <c r="AZ40" s="437">
        <v>238981901</v>
      </c>
      <c r="BA40" s="438">
        <v>0</v>
      </c>
      <c r="BB40" s="438">
        <v>0</v>
      </c>
    </row>
    <row r="41" spans="1:54" x14ac:dyDescent="0.25">
      <c r="A41" s="1240" t="s">
        <v>17</v>
      </c>
      <c r="B41" s="1145"/>
      <c r="C41" s="1240" t="s">
        <v>287</v>
      </c>
      <c r="D41" s="1145"/>
      <c r="E41" s="1240" t="s">
        <v>288</v>
      </c>
      <c r="F41" s="1145"/>
      <c r="G41" s="1240" t="s">
        <v>287</v>
      </c>
      <c r="H41" s="1145"/>
      <c r="I41" s="1240" t="s">
        <v>292</v>
      </c>
      <c r="J41" s="1145"/>
      <c r="K41" s="1145"/>
      <c r="L41" s="1240" t="s">
        <v>293</v>
      </c>
      <c r="M41" s="1145"/>
      <c r="N41" s="1145"/>
      <c r="O41" s="1240"/>
      <c r="P41" s="1145"/>
      <c r="Q41" s="1240"/>
      <c r="R41" s="1145"/>
      <c r="S41" s="1239" t="s">
        <v>24</v>
      </c>
      <c r="T41" s="1145"/>
      <c r="U41" s="1145"/>
      <c r="V41" s="1145"/>
      <c r="W41" s="1145"/>
      <c r="X41" s="1145"/>
      <c r="Y41" s="1145"/>
      <c r="Z41" s="1145"/>
      <c r="AA41" s="1240" t="s">
        <v>281</v>
      </c>
      <c r="AB41" s="1145"/>
      <c r="AC41" s="1145"/>
      <c r="AD41" s="1145"/>
      <c r="AE41" s="1145"/>
      <c r="AF41" s="1240" t="s">
        <v>282</v>
      </c>
      <c r="AG41" s="1145"/>
      <c r="AH41" s="1145"/>
      <c r="AI41" s="172" t="s">
        <v>68</v>
      </c>
      <c r="AJ41" s="1241" t="s">
        <v>283</v>
      </c>
      <c r="AK41" s="1145"/>
      <c r="AL41" s="1145"/>
      <c r="AM41" s="1145"/>
      <c r="AN41" s="1145"/>
      <c r="AO41" s="1145"/>
      <c r="AP41" s="437">
        <v>4261255939</v>
      </c>
      <c r="AQ41" s="630">
        <v>0</v>
      </c>
      <c r="AR41" s="437">
        <v>5000000</v>
      </c>
      <c r="AS41" s="438">
        <v>0</v>
      </c>
      <c r="AT41" s="639">
        <v>0</v>
      </c>
      <c r="AU41" s="438">
        <v>0</v>
      </c>
      <c r="AV41" s="630">
        <v>0</v>
      </c>
      <c r="AW41" s="438">
        <v>0</v>
      </c>
      <c r="AX41" s="630">
        <v>0</v>
      </c>
      <c r="AY41" s="438">
        <v>0</v>
      </c>
      <c r="AZ41" s="438">
        <v>0</v>
      </c>
      <c r="BA41" s="438">
        <v>0</v>
      </c>
      <c r="BB41" s="438">
        <v>0</v>
      </c>
    </row>
    <row r="42" spans="1:54" x14ac:dyDescent="0.25">
      <c r="A42" s="1240" t="s">
        <v>17</v>
      </c>
      <c r="B42" s="1145"/>
      <c r="C42" s="1240" t="s">
        <v>287</v>
      </c>
      <c r="D42" s="1145"/>
      <c r="E42" s="1240" t="s">
        <v>288</v>
      </c>
      <c r="F42" s="1145"/>
      <c r="G42" s="1240" t="s">
        <v>287</v>
      </c>
      <c r="H42" s="1145"/>
      <c r="I42" s="1240" t="s">
        <v>292</v>
      </c>
      <c r="J42" s="1145"/>
      <c r="K42" s="1145"/>
      <c r="L42" s="1240" t="s">
        <v>294</v>
      </c>
      <c r="M42" s="1145"/>
      <c r="N42" s="1145"/>
      <c r="O42" s="1240"/>
      <c r="P42" s="1145"/>
      <c r="Q42" s="1240"/>
      <c r="R42" s="1145"/>
      <c r="S42" s="1239" t="s">
        <v>25</v>
      </c>
      <c r="T42" s="1145"/>
      <c r="U42" s="1145"/>
      <c r="V42" s="1145"/>
      <c r="W42" s="1145"/>
      <c r="X42" s="1145"/>
      <c r="Y42" s="1145"/>
      <c r="Z42" s="1145"/>
      <c r="AA42" s="1240" t="s">
        <v>281</v>
      </c>
      <c r="AB42" s="1145"/>
      <c r="AC42" s="1145"/>
      <c r="AD42" s="1145"/>
      <c r="AE42" s="1145"/>
      <c r="AF42" s="1240" t="s">
        <v>282</v>
      </c>
      <c r="AG42" s="1145"/>
      <c r="AH42" s="1145"/>
      <c r="AI42" s="172" t="s">
        <v>68</v>
      </c>
      <c r="AJ42" s="1241" t="s">
        <v>283</v>
      </c>
      <c r="AK42" s="1145"/>
      <c r="AL42" s="1145"/>
      <c r="AM42" s="1145"/>
      <c r="AN42" s="1145"/>
      <c r="AO42" s="1145"/>
      <c r="AP42" s="437">
        <v>4473037173</v>
      </c>
      <c r="AQ42" s="630">
        <v>0</v>
      </c>
      <c r="AR42" s="437">
        <v>300000000</v>
      </c>
      <c r="AS42" s="438">
        <v>0</v>
      </c>
      <c r="AT42" s="638">
        <v>297163708</v>
      </c>
      <c r="AU42" s="437">
        <v>-297163708</v>
      </c>
      <c r="AV42" s="629">
        <v>297163708</v>
      </c>
      <c r="AW42" s="438">
        <v>0</v>
      </c>
      <c r="AX42" s="629">
        <v>297163708</v>
      </c>
      <c r="AY42" s="438">
        <v>0</v>
      </c>
      <c r="AZ42" s="437">
        <v>297163708</v>
      </c>
      <c r="BA42" s="438">
        <v>0</v>
      </c>
      <c r="BB42" s="438">
        <v>0</v>
      </c>
    </row>
    <row r="43" spans="1:54" x14ac:dyDescent="0.25">
      <c r="A43" s="1240" t="s">
        <v>17</v>
      </c>
      <c r="B43" s="1145"/>
      <c r="C43" s="1240" t="s">
        <v>287</v>
      </c>
      <c r="D43" s="1145"/>
      <c r="E43" s="1240" t="s">
        <v>288</v>
      </c>
      <c r="F43" s="1145"/>
      <c r="G43" s="1240" t="s">
        <v>287</v>
      </c>
      <c r="H43" s="1145"/>
      <c r="I43" s="1240" t="s">
        <v>292</v>
      </c>
      <c r="J43" s="1145"/>
      <c r="K43" s="1145"/>
      <c r="L43" s="1240" t="s">
        <v>26</v>
      </c>
      <c r="M43" s="1145"/>
      <c r="N43" s="1145"/>
      <c r="O43" s="1240"/>
      <c r="P43" s="1145"/>
      <c r="Q43" s="1240"/>
      <c r="R43" s="1145"/>
      <c r="S43" s="1239" t="s">
        <v>27</v>
      </c>
      <c r="T43" s="1145"/>
      <c r="U43" s="1145"/>
      <c r="V43" s="1145"/>
      <c r="W43" s="1145"/>
      <c r="X43" s="1145"/>
      <c r="Y43" s="1145"/>
      <c r="Z43" s="1145"/>
      <c r="AA43" s="1240" t="s">
        <v>281</v>
      </c>
      <c r="AB43" s="1145"/>
      <c r="AC43" s="1145"/>
      <c r="AD43" s="1145"/>
      <c r="AE43" s="1145"/>
      <c r="AF43" s="1240" t="s">
        <v>282</v>
      </c>
      <c r="AG43" s="1145"/>
      <c r="AH43" s="1145"/>
      <c r="AI43" s="172" t="s">
        <v>68</v>
      </c>
      <c r="AJ43" s="1241" t="s">
        <v>283</v>
      </c>
      <c r="AK43" s="1145"/>
      <c r="AL43" s="1145"/>
      <c r="AM43" s="1145"/>
      <c r="AN43" s="1145"/>
      <c r="AO43" s="1145"/>
      <c r="AP43" s="437">
        <v>9451987628</v>
      </c>
      <c r="AQ43" s="630">
        <v>0</v>
      </c>
      <c r="AR43" s="437">
        <v>450000000</v>
      </c>
      <c r="AS43" s="438">
        <v>0</v>
      </c>
      <c r="AT43" s="638">
        <v>35128475</v>
      </c>
      <c r="AU43" s="437">
        <v>-35128475</v>
      </c>
      <c r="AV43" s="629">
        <v>35128475</v>
      </c>
      <c r="AW43" s="438">
        <v>0</v>
      </c>
      <c r="AX43" s="629">
        <v>35128475</v>
      </c>
      <c r="AY43" s="438">
        <v>0</v>
      </c>
      <c r="AZ43" s="437">
        <v>35128475</v>
      </c>
      <c r="BA43" s="438">
        <v>0</v>
      </c>
      <c r="BB43" s="438">
        <v>0</v>
      </c>
    </row>
    <row r="44" spans="1:54" x14ac:dyDescent="0.25">
      <c r="A44" s="1240" t="s">
        <v>17</v>
      </c>
      <c r="B44" s="1145"/>
      <c r="C44" s="1240" t="s">
        <v>287</v>
      </c>
      <c r="D44" s="1145"/>
      <c r="E44" s="1240" t="s">
        <v>288</v>
      </c>
      <c r="F44" s="1145"/>
      <c r="G44" s="1240" t="s">
        <v>287</v>
      </c>
      <c r="H44" s="1145"/>
      <c r="I44" s="1240" t="s">
        <v>292</v>
      </c>
      <c r="J44" s="1145"/>
      <c r="K44" s="1145"/>
      <c r="L44" s="1240" t="s">
        <v>295</v>
      </c>
      <c r="M44" s="1145"/>
      <c r="N44" s="1145"/>
      <c r="O44" s="1240"/>
      <c r="P44" s="1145"/>
      <c r="Q44" s="1240"/>
      <c r="R44" s="1145"/>
      <c r="S44" s="1239" t="s">
        <v>28</v>
      </c>
      <c r="T44" s="1145"/>
      <c r="U44" s="1145"/>
      <c r="V44" s="1145"/>
      <c r="W44" s="1145"/>
      <c r="X44" s="1145"/>
      <c r="Y44" s="1145"/>
      <c r="Z44" s="1145"/>
      <c r="AA44" s="1240" t="s">
        <v>281</v>
      </c>
      <c r="AB44" s="1145"/>
      <c r="AC44" s="1145"/>
      <c r="AD44" s="1145"/>
      <c r="AE44" s="1145"/>
      <c r="AF44" s="1240" t="s">
        <v>282</v>
      </c>
      <c r="AG44" s="1145"/>
      <c r="AH44" s="1145"/>
      <c r="AI44" s="172" t="s">
        <v>68</v>
      </c>
      <c r="AJ44" s="1241" t="s">
        <v>283</v>
      </c>
      <c r="AK44" s="1145"/>
      <c r="AL44" s="1145"/>
      <c r="AM44" s="1145"/>
      <c r="AN44" s="1145"/>
      <c r="AO44" s="1145"/>
      <c r="AP44" s="437">
        <v>2207044982</v>
      </c>
      <c r="AQ44" s="630">
        <v>0</v>
      </c>
      <c r="AR44" s="437">
        <v>50000000</v>
      </c>
      <c r="AS44" s="438">
        <v>0</v>
      </c>
      <c r="AT44" s="638">
        <v>180638079</v>
      </c>
      <c r="AU44" s="437">
        <v>-180638079</v>
      </c>
      <c r="AV44" s="629">
        <v>180638079</v>
      </c>
      <c r="AW44" s="438">
        <v>0</v>
      </c>
      <c r="AX44" s="629">
        <v>180638079</v>
      </c>
      <c r="AY44" s="438">
        <v>0</v>
      </c>
      <c r="AZ44" s="437">
        <v>180638079</v>
      </c>
      <c r="BA44" s="438">
        <v>0</v>
      </c>
      <c r="BB44" s="438">
        <v>0</v>
      </c>
    </row>
    <row r="45" spans="1:54" x14ac:dyDescent="0.25">
      <c r="A45" s="1233" t="s">
        <v>17</v>
      </c>
      <c r="B45" s="1145"/>
      <c r="C45" s="1233" t="s">
        <v>287</v>
      </c>
      <c r="D45" s="1145"/>
      <c r="E45" s="1233" t="s">
        <v>288</v>
      </c>
      <c r="F45" s="1145"/>
      <c r="G45" s="1233" t="s">
        <v>287</v>
      </c>
      <c r="H45" s="1145"/>
      <c r="I45" s="1233" t="s">
        <v>296</v>
      </c>
      <c r="J45" s="1145"/>
      <c r="K45" s="1145"/>
      <c r="L45" s="1233"/>
      <c r="M45" s="1145"/>
      <c r="N45" s="1145"/>
      <c r="O45" s="1233"/>
      <c r="P45" s="1145"/>
      <c r="Q45" s="1233"/>
      <c r="R45" s="1145"/>
      <c r="S45" s="1232" t="s">
        <v>198</v>
      </c>
      <c r="T45" s="1145"/>
      <c r="U45" s="1145"/>
      <c r="V45" s="1145"/>
      <c r="W45" s="1145"/>
      <c r="X45" s="1145"/>
      <c r="Y45" s="1145"/>
      <c r="Z45" s="1145"/>
      <c r="AA45" s="1233" t="s">
        <v>281</v>
      </c>
      <c r="AB45" s="1145"/>
      <c r="AC45" s="1145"/>
      <c r="AD45" s="1145"/>
      <c r="AE45" s="1145"/>
      <c r="AF45" s="1233" t="s">
        <v>282</v>
      </c>
      <c r="AG45" s="1145"/>
      <c r="AH45" s="1145"/>
      <c r="AI45" s="169" t="s">
        <v>68</v>
      </c>
      <c r="AJ45" s="1234" t="s">
        <v>283</v>
      </c>
      <c r="AK45" s="1145"/>
      <c r="AL45" s="1145"/>
      <c r="AM45" s="1145"/>
      <c r="AN45" s="1145"/>
      <c r="AO45" s="1145"/>
      <c r="AP45" s="432">
        <v>692000000</v>
      </c>
      <c r="AQ45" s="627">
        <v>0</v>
      </c>
      <c r="AR45" s="432">
        <v>20000000</v>
      </c>
      <c r="AS45" s="433">
        <v>0</v>
      </c>
      <c r="AT45" s="626">
        <v>54915081</v>
      </c>
      <c r="AU45" s="432">
        <v>-54915081</v>
      </c>
      <c r="AV45" s="626">
        <v>54915081</v>
      </c>
      <c r="AW45" s="433">
        <v>0</v>
      </c>
      <c r="AX45" s="626">
        <v>54915081</v>
      </c>
      <c r="AY45" s="433">
        <v>0</v>
      </c>
      <c r="AZ45" s="432">
        <v>54915081</v>
      </c>
      <c r="BA45" s="433">
        <v>0</v>
      </c>
      <c r="BB45" s="433">
        <v>0</v>
      </c>
    </row>
    <row r="46" spans="1:54" x14ac:dyDescent="0.25">
      <c r="A46" s="1240" t="s">
        <v>17</v>
      </c>
      <c r="B46" s="1145"/>
      <c r="C46" s="1240" t="s">
        <v>287</v>
      </c>
      <c r="D46" s="1145"/>
      <c r="E46" s="1240" t="s">
        <v>288</v>
      </c>
      <c r="F46" s="1145"/>
      <c r="G46" s="1240" t="s">
        <v>287</v>
      </c>
      <c r="H46" s="1145"/>
      <c r="I46" s="1240" t="s">
        <v>296</v>
      </c>
      <c r="J46" s="1145"/>
      <c r="K46" s="1145"/>
      <c r="L46" s="1240" t="s">
        <v>287</v>
      </c>
      <c r="M46" s="1145"/>
      <c r="N46" s="1145"/>
      <c r="O46" s="1240"/>
      <c r="P46" s="1145"/>
      <c r="Q46" s="1240"/>
      <c r="R46" s="1145"/>
      <c r="S46" s="1239" t="s">
        <v>29</v>
      </c>
      <c r="T46" s="1145"/>
      <c r="U46" s="1145"/>
      <c r="V46" s="1145"/>
      <c r="W46" s="1145"/>
      <c r="X46" s="1145"/>
      <c r="Y46" s="1145"/>
      <c r="Z46" s="1145"/>
      <c r="AA46" s="1240" t="s">
        <v>281</v>
      </c>
      <c r="AB46" s="1145"/>
      <c r="AC46" s="1145"/>
      <c r="AD46" s="1145"/>
      <c r="AE46" s="1145"/>
      <c r="AF46" s="1240" t="s">
        <v>282</v>
      </c>
      <c r="AG46" s="1145"/>
      <c r="AH46" s="1145"/>
      <c r="AI46" s="172" t="s">
        <v>68</v>
      </c>
      <c r="AJ46" s="1241" t="s">
        <v>283</v>
      </c>
      <c r="AK46" s="1145"/>
      <c r="AL46" s="1145"/>
      <c r="AM46" s="1145"/>
      <c r="AN46" s="1145"/>
      <c r="AO46" s="1145"/>
      <c r="AP46" s="437">
        <v>360000000</v>
      </c>
      <c r="AQ46" s="630">
        <v>0</v>
      </c>
      <c r="AR46" s="437">
        <v>10000000</v>
      </c>
      <c r="AS46" s="438">
        <v>0</v>
      </c>
      <c r="AT46" s="629">
        <v>26826224</v>
      </c>
      <c r="AU46" s="437">
        <v>-26826224</v>
      </c>
      <c r="AV46" s="629">
        <v>26826224</v>
      </c>
      <c r="AW46" s="438">
        <v>0</v>
      </c>
      <c r="AX46" s="629">
        <v>26826224</v>
      </c>
      <c r="AY46" s="438">
        <v>0</v>
      </c>
      <c r="AZ46" s="437">
        <v>26826224</v>
      </c>
      <c r="BA46" s="438">
        <v>0</v>
      </c>
      <c r="BB46" s="438">
        <v>0</v>
      </c>
    </row>
    <row r="47" spans="1:54" x14ac:dyDescent="0.25">
      <c r="A47" s="1240" t="s">
        <v>17</v>
      </c>
      <c r="B47" s="1145"/>
      <c r="C47" s="1240" t="s">
        <v>287</v>
      </c>
      <c r="D47" s="1145"/>
      <c r="E47" s="1240" t="s">
        <v>288</v>
      </c>
      <c r="F47" s="1145"/>
      <c r="G47" s="1240" t="s">
        <v>287</v>
      </c>
      <c r="H47" s="1145"/>
      <c r="I47" s="1240" t="s">
        <v>296</v>
      </c>
      <c r="J47" s="1145"/>
      <c r="K47" s="1145"/>
      <c r="L47" s="1240" t="s">
        <v>297</v>
      </c>
      <c r="M47" s="1145"/>
      <c r="N47" s="1145"/>
      <c r="O47" s="1240"/>
      <c r="P47" s="1145"/>
      <c r="Q47" s="1240"/>
      <c r="R47" s="1145"/>
      <c r="S47" s="1239" t="s">
        <v>30</v>
      </c>
      <c r="T47" s="1145"/>
      <c r="U47" s="1145"/>
      <c r="V47" s="1145"/>
      <c r="W47" s="1145"/>
      <c r="X47" s="1145"/>
      <c r="Y47" s="1145"/>
      <c r="Z47" s="1145"/>
      <c r="AA47" s="1240" t="s">
        <v>281</v>
      </c>
      <c r="AB47" s="1145"/>
      <c r="AC47" s="1145"/>
      <c r="AD47" s="1145"/>
      <c r="AE47" s="1145"/>
      <c r="AF47" s="1240" t="s">
        <v>282</v>
      </c>
      <c r="AG47" s="1145"/>
      <c r="AH47" s="1145"/>
      <c r="AI47" s="172" t="s">
        <v>68</v>
      </c>
      <c r="AJ47" s="1241" t="s">
        <v>283</v>
      </c>
      <c r="AK47" s="1145"/>
      <c r="AL47" s="1145"/>
      <c r="AM47" s="1145"/>
      <c r="AN47" s="1145"/>
      <c r="AO47" s="1145"/>
      <c r="AP47" s="437">
        <v>332000000</v>
      </c>
      <c r="AQ47" s="630">
        <v>0</v>
      </c>
      <c r="AR47" s="437">
        <v>10000000</v>
      </c>
      <c r="AS47" s="438">
        <v>0</v>
      </c>
      <c r="AT47" s="629">
        <v>28088857</v>
      </c>
      <c r="AU47" s="437">
        <v>-28088857</v>
      </c>
      <c r="AV47" s="629">
        <v>28088857</v>
      </c>
      <c r="AW47" s="438">
        <v>0</v>
      </c>
      <c r="AX47" s="629">
        <v>28088857</v>
      </c>
      <c r="AY47" s="438">
        <v>0</v>
      </c>
      <c r="AZ47" s="437">
        <v>28088857</v>
      </c>
      <c r="BA47" s="438">
        <v>0</v>
      </c>
      <c r="BB47" s="438">
        <v>0</v>
      </c>
    </row>
    <row r="48" spans="1:54" x14ac:dyDescent="0.25">
      <c r="A48" s="1240" t="s">
        <v>17</v>
      </c>
      <c r="B48" s="1145"/>
      <c r="C48" s="1240" t="s">
        <v>287</v>
      </c>
      <c r="D48" s="1145"/>
      <c r="E48" s="1240" t="s">
        <v>288</v>
      </c>
      <c r="F48" s="1145"/>
      <c r="G48" s="1240" t="s">
        <v>287</v>
      </c>
      <c r="H48" s="1145"/>
      <c r="I48" s="1240" t="s">
        <v>68</v>
      </c>
      <c r="J48" s="1145"/>
      <c r="K48" s="1145"/>
      <c r="L48" s="1240"/>
      <c r="M48" s="1145"/>
      <c r="N48" s="1145"/>
      <c r="O48" s="1240"/>
      <c r="P48" s="1145"/>
      <c r="Q48" s="1240"/>
      <c r="R48" s="1145"/>
      <c r="S48" s="1239" t="s">
        <v>673</v>
      </c>
      <c r="T48" s="1145"/>
      <c r="U48" s="1145"/>
      <c r="V48" s="1145"/>
      <c r="W48" s="1145"/>
      <c r="X48" s="1145"/>
      <c r="Y48" s="1145"/>
      <c r="Z48" s="1145"/>
      <c r="AA48" s="1240" t="s">
        <v>281</v>
      </c>
      <c r="AB48" s="1145"/>
      <c r="AC48" s="1145"/>
      <c r="AD48" s="1145"/>
      <c r="AE48" s="1145"/>
      <c r="AF48" s="1240" t="s">
        <v>282</v>
      </c>
      <c r="AG48" s="1145"/>
      <c r="AH48" s="1145"/>
      <c r="AI48" s="172" t="s">
        <v>68</v>
      </c>
      <c r="AJ48" s="1241" t="s">
        <v>283</v>
      </c>
      <c r="AK48" s="1145"/>
      <c r="AL48" s="1145"/>
      <c r="AM48" s="1145"/>
      <c r="AN48" s="1145"/>
      <c r="AO48" s="1145"/>
      <c r="AP48" s="437">
        <v>9382000000</v>
      </c>
      <c r="AQ48" s="630">
        <v>0</v>
      </c>
      <c r="AR48" s="438">
        <v>0</v>
      </c>
      <c r="AS48" s="437">
        <v>-9382000000</v>
      </c>
      <c r="AT48" s="630">
        <v>0</v>
      </c>
      <c r="AU48" s="438">
        <v>0</v>
      </c>
      <c r="AV48" s="630">
        <v>0</v>
      </c>
      <c r="AW48" s="438">
        <v>0</v>
      </c>
      <c r="AX48" s="630">
        <v>0</v>
      </c>
      <c r="AY48" s="438">
        <v>0</v>
      </c>
      <c r="AZ48" s="438">
        <v>0</v>
      </c>
      <c r="BA48" s="438">
        <v>0</v>
      </c>
      <c r="BB48" s="438">
        <v>0</v>
      </c>
    </row>
    <row r="49" spans="1:54" x14ac:dyDescent="0.25">
      <c r="A49" s="1233" t="s">
        <v>17</v>
      </c>
      <c r="B49" s="1145"/>
      <c r="C49" s="1233" t="s">
        <v>287</v>
      </c>
      <c r="D49" s="1145"/>
      <c r="E49" s="1233" t="s">
        <v>288</v>
      </c>
      <c r="F49" s="1145"/>
      <c r="G49" s="1233" t="s">
        <v>290</v>
      </c>
      <c r="H49" s="1145"/>
      <c r="I49" s="1233"/>
      <c r="J49" s="1145"/>
      <c r="K49" s="1145"/>
      <c r="L49" s="1233"/>
      <c r="M49" s="1145"/>
      <c r="N49" s="1145"/>
      <c r="O49" s="1233"/>
      <c r="P49" s="1145"/>
      <c r="Q49" s="1233"/>
      <c r="R49" s="1145"/>
      <c r="S49" s="1232" t="s">
        <v>201</v>
      </c>
      <c r="T49" s="1145"/>
      <c r="U49" s="1145"/>
      <c r="V49" s="1145"/>
      <c r="W49" s="1145"/>
      <c r="X49" s="1145"/>
      <c r="Y49" s="1145"/>
      <c r="Z49" s="1145"/>
      <c r="AA49" s="1233" t="s">
        <v>281</v>
      </c>
      <c r="AB49" s="1145"/>
      <c r="AC49" s="1145"/>
      <c r="AD49" s="1145"/>
      <c r="AE49" s="1145"/>
      <c r="AF49" s="1233" t="s">
        <v>282</v>
      </c>
      <c r="AG49" s="1145"/>
      <c r="AH49" s="1145"/>
      <c r="AI49" s="169" t="s">
        <v>68</v>
      </c>
      <c r="AJ49" s="1234" t="s">
        <v>283</v>
      </c>
      <c r="AK49" s="1145"/>
      <c r="AL49" s="1145"/>
      <c r="AM49" s="1145"/>
      <c r="AN49" s="1145"/>
      <c r="AO49" s="1145"/>
      <c r="AP49" s="432">
        <v>2620100000</v>
      </c>
      <c r="AQ49" s="626">
        <v>9293083</v>
      </c>
      <c r="AR49" s="432">
        <v>198265001</v>
      </c>
      <c r="AS49" s="433">
        <v>0</v>
      </c>
      <c r="AT49" s="626">
        <v>40000000</v>
      </c>
      <c r="AU49" s="432">
        <v>-30706917</v>
      </c>
      <c r="AV49" s="626">
        <v>214984208</v>
      </c>
      <c r="AW49" s="432">
        <v>-174984208</v>
      </c>
      <c r="AX49" s="626">
        <v>214984208</v>
      </c>
      <c r="AY49" s="433">
        <v>0</v>
      </c>
      <c r="AZ49" s="432">
        <v>214984208</v>
      </c>
      <c r="BA49" s="433">
        <v>0</v>
      </c>
      <c r="BB49" s="433">
        <v>0</v>
      </c>
    </row>
    <row r="50" spans="1:54" x14ac:dyDescent="0.25">
      <c r="A50" s="1240" t="s">
        <v>17</v>
      </c>
      <c r="B50" s="1145"/>
      <c r="C50" s="1240" t="s">
        <v>287</v>
      </c>
      <c r="D50" s="1145"/>
      <c r="E50" s="1240" t="s">
        <v>288</v>
      </c>
      <c r="F50" s="1145"/>
      <c r="G50" s="1240" t="s">
        <v>290</v>
      </c>
      <c r="H50" s="1145"/>
      <c r="I50" s="1240" t="s">
        <v>298</v>
      </c>
      <c r="J50" s="1145"/>
      <c r="K50" s="1145"/>
      <c r="L50" s="1240"/>
      <c r="M50" s="1145"/>
      <c r="N50" s="1145"/>
      <c r="O50" s="1240"/>
      <c r="P50" s="1145"/>
      <c r="Q50" s="1240"/>
      <c r="R50" s="1145"/>
      <c r="S50" s="1239" t="s">
        <v>31</v>
      </c>
      <c r="T50" s="1145"/>
      <c r="U50" s="1145"/>
      <c r="V50" s="1145"/>
      <c r="W50" s="1145"/>
      <c r="X50" s="1145"/>
      <c r="Y50" s="1145"/>
      <c r="Z50" s="1145"/>
      <c r="AA50" s="1240" t="s">
        <v>281</v>
      </c>
      <c r="AB50" s="1145"/>
      <c r="AC50" s="1145"/>
      <c r="AD50" s="1145"/>
      <c r="AE50" s="1145"/>
      <c r="AF50" s="1240" t="s">
        <v>282</v>
      </c>
      <c r="AG50" s="1145"/>
      <c r="AH50" s="1145"/>
      <c r="AI50" s="172" t="s">
        <v>68</v>
      </c>
      <c r="AJ50" s="1241" t="s">
        <v>283</v>
      </c>
      <c r="AK50" s="1145"/>
      <c r="AL50" s="1145"/>
      <c r="AM50" s="1145"/>
      <c r="AN50" s="1145"/>
      <c r="AO50" s="1145"/>
      <c r="AP50" s="437">
        <v>2620100000</v>
      </c>
      <c r="AQ50" s="629">
        <v>9293083</v>
      </c>
      <c r="AR50" s="437">
        <v>198265001</v>
      </c>
      <c r="AS50" s="438">
        <v>0</v>
      </c>
      <c r="AT50" s="629">
        <v>40000000</v>
      </c>
      <c r="AU50" s="437">
        <v>-30706917</v>
      </c>
      <c r="AV50" s="629">
        <v>214984208</v>
      </c>
      <c r="AW50" s="437">
        <v>-174984208</v>
      </c>
      <c r="AX50" s="629">
        <v>214984208</v>
      </c>
      <c r="AY50" s="438">
        <v>0</v>
      </c>
      <c r="AZ50" s="437">
        <v>214984208</v>
      </c>
      <c r="BA50" s="438">
        <v>0</v>
      </c>
      <c r="BB50" s="438">
        <v>0</v>
      </c>
    </row>
    <row r="51" spans="1:54" x14ac:dyDescent="0.25">
      <c r="A51" s="1233" t="s">
        <v>17</v>
      </c>
      <c r="B51" s="1145"/>
      <c r="C51" s="1233" t="s">
        <v>287</v>
      </c>
      <c r="D51" s="1145"/>
      <c r="E51" s="1233" t="s">
        <v>288</v>
      </c>
      <c r="F51" s="1145"/>
      <c r="G51" s="1233" t="s">
        <v>292</v>
      </c>
      <c r="H51" s="1145"/>
      <c r="I51" s="1233"/>
      <c r="J51" s="1145"/>
      <c r="K51" s="1145"/>
      <c r="L51" s="1233"/>
      <c r="M51" s="1145"/>
      <c r="N51" s="1145"/>
      <c r="O51" s="1233"/>
      <c r="P51" s="1145"/>
      <c r="Q51" s="1233"/>
      <c r="R51" s="1145"/>
      <c r="S51" s="1232" t="s">
        <v>203</v>
      </c>
      <c r="T51" s="1145"/>
      <c r="U51" s="1145"/>
      <c r="V51" s="1145"/>
      <c r="W51" s="1145"/>
      <c r="X51" s="1145"/>
      <c r="Y51" s="1145"/>
      <c r="Z51" s="1145"/>
      <c r="AA51" s="1233" t="s">
        <v>281</v>
      </c>
      <c r="AB51" s="1145"/>
      <c r="AC51" s="1145"/>
      <c r="AD51" s="1145"/>
      <c r="AE51" s="1145"/>
      <c r="AF51" s="1233" t="s">
        <v>282</v>
      </c>
      <c r="AG51" s="1145"/>
      <c r="AH51" s="1145"/>
      <c r="AI51" s="169" t="s">
        <v>68</v>
      </c>
      <c r="AJ51" s="1234" t="s">
        <v>283</v>
      </c>
      <c r="AK51" s="1145"/>
      <c r="AL51" s="1145"/>
      <c r="AM51" s="1145"/>
      <c r="AN51" s="1145"/>
      <c r="AO51" s="1145"/>
      <c r="AP51" s="432">
        <v>43211545217</v>
      </c>
      <c r="AQ51" s="627">
        <v>0</v>
      </c>
      <c r="AR51" s="432">
        <v>3910000000</v>
      </c>
      <c r="AS51" s="433">
        <v>0</v>
      </c>
      <c r="AT51" s="626">
        <v>3323522561</v>
      </c>
      <c r="AU51" s="432">
        <v>-3323522561</v>
      </c>
      <c r="AV51" s="626">
        <v>3323522561</v>
      </c>
      <c r="AW51" s="433">
        <v>0</v>
      </c>
      <c r="AX51" s="626">
        <v>3323522561</v>
      </c>
      <c r="AY51" s="433">
        <v>0</v>
      </c>
      <c r="AZ51" s="432">
        <v>3323522561</v>
      </c>
      <c r="BA51" s="433">
        <v>0</v>
      </c>
      <c r="BB51" s="432">
        <v>31941267</v>
      </c>
    </row>
    <row r="52" spans="1:54" x14ac:dyDescent="0.25">
      <c r="A52" s="1233" t="s">
        <v>17</v>
      </c>
      <c r="B52" s="1145"/>
      <c r="C52" s="1233" t="s">
        <v>287</v>
      </c>
      <c r="D52" s="1145"/>
      <c r="E52" s="1233" t="s">
        <v>288</v>
      </c>
      <c r="F52" s="1145"/>
      <c r="G52" s="1233" t="s">
        <v>292</v>
      </c>
      <c r="H52" s="1145"/>
      <c r="I52" s="1233" t="s">
        <v>287</v>
      </c>
      <c r="J52" s="1145"/>
      <c r="K52" s="1145"/>
      <c r="L52" s="1233"/>
      <c r="M52" s="1145"/>
      <c r="N52" s="1145"/>
      <c r="O52" s="1233"/>
      <c r="P52" s="1145"/>
      <c r="Q52" s="1233"/>
      <c r="R52" s="1145"/>
      <c r="S52" s="1232" t="s">
        <v>205</v>
      </c>
      <c r="T52" s="1145"/>
      <c r="U52" s="1145"/>
      <c r="V52" s="1145"/>
      <c r="W52" s="1145"/>
      <c r="X52" s="1145"/>
      <c r="Y52" s="1145"/>
      <c r="Z52" s="1145"/>
      <c r="AA52" s="1233" t="s">
        <v>281</v>
      </c>
      <c r="AB52" s="1145"/>
      <c r="AC52" s="1145"/>
      <c r="AD52" s="1145"/>
      <c r="AE52" s="1145"/>
      <c r="AF52" s="1233" t="s">
        <v>282</v>
      </c>
      <c r="AG52" s="1145"/>
      <c r="AH52" s="1145"/>
      <c r="AI52" s="169" t="s">
        <v>68</v>
      </c>
      <c r="AJ52" s="1234" t="s">
        <v>283</v>
      </c>
      <c r="AK52" s="1145"/>
      <c r="AL52" s="1145"/>
      <c r="AM52" s="1145"/>
      <c r="AN52" s="1145"/>
      <c r="AO52" s="1145"/>
      <c r="AP52" s="432">
        <v>22794858469</v>
      </c>
      <c r="AQ52" s="627">
        <v>0</v>
      </c>
      <c r="AR52" s="432">
        <v>2250000000</v>
      </c>
      <c r="AS52" s="433">
        <v>0</v>
      </c>
      <c r="AT52" s="626">
        <v>1671067804</v>
      </c>
      <c r="AU52" s="432">
        <v>-1671067804</v>
      </c>
      <c r="AV52" s="626">
        <v>1671067804</v>
      </c>
      <c r="AW52" s="433">
        <v>0</v>
      </c>
      <c r="AX52" s="626">
        <v>1671067804</v>
      </c>
      <c r="AY52" s="433">
        <v>0</v>
      </c>
      <c r="AZ52" s="432">
        <v>1671067804</v>
      </c>
      <c r="BA52" s="433">
        <v>0</v>
      </c>
      <c r="BB52" s="432">
        <v>31215404</v>
      </c>
    </row>
    <row r="53" spans="1:54" x14ac:dyDescent="0.25">
      <c r="A53" s="1240" t="s">
        <v>17</v>
      </c>
      <c r="B53" s="1145"/>
      <c r="C53" s="1240" t="s">
        <v>287</v>
      </c>
      <c r="D53" s="1145"/>
      <c r="E53" s="1240" t="s">
        <v>288</v>
      </c>
      <c r="F53" s="1145"/>
      <c r="G53" s="1240" t="s">
        <v>292</v>
      </c>
      <c r="H53" s="1145"/>
      <c r="I53" s="1240" t="s">
        <v>287</v>
      </c>
      <c r="J53" s="1145"/>
      <c r="K53" s="1145"/>
      <c r="L53" s="1240" t="s">
        <v>287</v>
      </c>
      <c r="M53" s="1145"/>
      <c r="N53" s="1145"/>
      <c r="O53" s="1240"/>
      <c r="P53" s="1145"/>
      <c r="Q53" s="1240"/>
      <c r="R53" s="1145"/>
      <c r="S53" s="1239" t="s">
        <v>32</v>
      </c>
      <c r="T53" s="1145"/>
      <c r="U53" s="1145"/>
      <c r="V53" s="1145"/>
      <c r="W53" s="1145"/>
      <c r="X53" s="1145"/>
      <c r="Y53" s="1145"/>
      <c r="Z53" s="1145"/>
      <c r="AA53" s="1240" t="s">
        <v>281</v>
      </c>
      <c r="AB53" s="1145"/>
      <c r="AC53" s="1145"/>
      <c r="AD53" s="1145"/>
      <c r="AE53" s="1145"/>
      <c r="AF53" s="1240" t="s">
        <v>282</v>
      </c>
      <c r="AG53" s="1145"/>
      <c r="AH53" s="1145"/>
      <c r="AI53" s="172" t="s">
        <v>68</v>
      </c>
      <c r="AJ53" s="1241" t="s">
        <v>283</v>
      </c>
      <c r="AK53" s="1145"/>
      <c r="AL53" s="1145"/>
      <c r="AM53" s="1145"/>
      <c r="AN53" s="1145"/>
      <c r="AO53" s="1145"/>
      <c r="AP53" s="437">
        <v>4351217965</v>
      </c>
      <c r="AQ53" s="630">
        <v>0</v>
      </c>
      <c r="AR53" s="437">
        <v>350000000</v>
      </c>
      <c r="AS53" s="438">
        <v>0</v>
      </c>
      <c r="AT53" s="629">
        <v>356855400</v>
      </c>
      <c r="AU53" s="437">
        <v>-356855400</v>
      </c>
      <c r="AV53" s="629">
        <v>356855400</v>
      </c>
      <c r="AW53" s="438">
        <v>0</v>
      </c>
      <c r="AX53" s="629">
        <v>356855400</v>
      </c>
      <c r="AY53" s="438">
        <v>0</v>
      </c>
      <c r="AZ53" s="437">
        <v>356855400</v>
      </c>
      <c r="BA53" s="438">
        <v>0</v>
      </c>
      <c r="BB53" s="438">
        <v>0</v>
      </c>
    </row>
    <row r="54" spans="1:54" x14ac:dyDescent="0.25">
      <c r="A54" s="1240" t="s">
        <v>17</v>
      </c>
      <c r="B54" s="1145"/>
      <c r="C54" s="1240" t="s">
        <v>287</v>
      </c>
      <c r="D54" s="1145"/>
      <c r="E54" s="1240" t="s">
        <v>288</v>
      </c>
      <c r="F54" s="1145"/>
      <c r="G54" s="1240" t="s">
        <v>292</v>
      </c>
      <c r="H54" s="1145"/>
      <c r="I54" s="1240" t="s">
        <v>287</v>
      </c>
      <c r="J54" s="1145"/>
      <c r="K54" s="1145"/>
      <c r="L54" s="1240" t="s">
        <v>290</v>
      </c>
      <c r="M54" s="1145"/>
      <c r="N54" s="1145"/>
      <c r="O54" s="1240"/>
      <c r="P54" s="1145"/>
      <c r="Q54" s="1240"/>
      <c r="R54" s="1145"/>
      <c r="S54" s="1239" t="s">
        <v>33</v>
      </c>
      <c r="T54" s="1145"/>
      <c r="U54" s="1145"/>
      <c r="V54" s="1145"/>
      <c r="W54" s="1145"/>
      <c r="X54" s="1145"/>
      <c r="Y54" s="1145"/>
      <c r="Z54" s="1145"/>
      <c r="AA54" s="1240" t="s">
        <v>281</v>
      </c>
      <c r="AB54" s="1145"/>
      <c r="AC54" s="1145"/>
      <c r="AD54" s="1145"/>
      <c r="AE54" s="1145"/>
      <c r="AF54" s="1240" t="s">
        <v>282</v>
      </c>
      <c r="AG54" s="1145"/>
      <c r="AH54" s="1145"/>
      <c r="AI54" s="172" t="s">
        <v>68</v>
      </c>
      <c r="AJ54" s="1241" t="s">
        <v>283</v>
      </c>
      <c r="AK54" s="1145"/>
      <c r="AL54" s="1145"/>
      <c r="AM54" s="1145"/>
      <c r="AN54" s="1145"/>
      <c r="AO54" s="1145"/>
      <c r="AP54" s="437">
        <v>3124691545</v>
      </c>
      <c r="AQ54" s="630">
        <v>0</v>
      </c>
      <c r="AR54" s="437">
        <v>800000000</v>
      </c>
      <c r="AS54" s="438">
        <v>0</v>
      </c>
      <c r="AT54" s="629">
        <v>11118204</v>
      </c>
      <c r="AU54" s="437">
        <v>-11118204</v>
      </c>
      <c r="AV54" s="629">
        <v>11118204</v>
      </c>
      <c r="AW54" s="438">
        <v>0</v>
      </c>
      <c r="AX54" s="629">
        <v>11118204</v>
      </c>
      <c r="AY54" s="438">
        <v>0</v>
      </c>
      <c r="AZ54" s="437">
        <v>11118204</v>
      </c>
      <c r="BA54" s="438">
        <v>0</v>
      </c>
      <c r="BB54" s="438">
        <v>0</v>
      </c>
    </row>
    <row r="55" spans="1:54" x14ac:dyDescent="0.25">
      <c r="A55" s="1240" t="s">
        <v>17</v>
      </c>
      <c r="B55" s="1145"/>
      <c r="C55" s="1240" t="s">
        <v>287</v>
      </c>
      <c r="D55" s="1145"/>
      <c r="E55" s="1240" t="s">
        <v>288</v>
      </c>
      <c r="F55" s="1145"/>
      <c r="G55" s="1240" t="s">
        <v>292</v>
      </c>
      <c r="H55" s="1145"/>
      <c r="I55" s="1240" t="s">
        <v>287</v>
      </c>
      <c r="J55" s="1145"/>
      <c r="K55" s="1145"/>
      <c r="L55" s="1240" t="s">
        <v>297</v>
      </c>
      <c r="M55" s="1145"/>
      <c r="N55" s="1145"/>
      <c r="O55" s="1240"/>
      <c r="P55" s="1145"/>
      <c r="Q55" s="1240"/>
      <c r="R55" s="1145"/>
      <c r="S55" s="1239" t="s">
        <v>34</v>
      </c>
      <c r="T55" s="1145"/>
      <c r="U55" s="1145"/>
      <c r="V55" s="1145"/>
      <c r="W55" s="1145"/>
      <c r="X55" s="1145"/>
      <c r="Y55" s="1145"/>
      <c r="Z55" s="1145"/>
      <c r="AA55" s="1240" t="s">
        <v>281</v>
      </c>
      <c r="AB55" s="1145"/>
      <c r="AC55" s="1145"/>
      <c r="AD55" s="1145"/>
      <c r="AE55" s="1145"/>
      <c r="AF55" s="1240" t="s">
        <v>282</v>
      </c>
      <c r="AG55" s="1145"/>
      <c r="AH55" s="1145"/>
      <c r="AI55" s="172" t="s">
        <v>68</v>
      </c>
      <c r="AJ55" s="1241" t="s">
        <v>283</v>
      </c>
      <c r="AK55" s="1145"/>
      <c r="AL55" s="1145"/>
      <c r="AM55" s="1145"/>
      <c r="AN55" s="1145"/>
      <c r="AO55" s="1145"/>
      <c r="AP55" s="437">
        <v>5351871042</v>
      </c>
      <c r="AQ55" s="630">
        <v>0</v>
      </c>
      <c r="AR55" s="437">
        <v>300000000</v>
      </c>
      <c r="AS55" s="438">
        <v>0</v>
      </c>
      <c r="AT55" s="629">
        <v>439999000</v>
      </c>
      <c r="AU55" s="437">
        <v>-439999000</v>
      </c>
      <c r="AV55" s="629">
        <v>439999000</v>
      </c>
      <c r="AW55" s="438">
        <v>0</v>
      </c>
      <c r="AX55" s="629">
        <v>439999000</v>
      </c>
      <c r="AY55" s="438">
        <v>0</v>
      </c>
      <c r="AZ55" s="437">
        <v>439999000</v>
      </c>
      <c r="BA55" s="438">
        <v>0</v>
      </c>
      <c r="BB55" s="437">
        <v>666042</v>
      </c>
    </row>
    <row r="56" spans="1:54" x14ac:dyDescent="0.25">
      <c r="A56" s="1240" t="s">
        <v>17</v>
      </c>
      <c r="B56" s="1145"/>
      <c r="C56" s="1240" t="s">
        <v>287</v>
      </c>
      <c r="D56" s="1145"/>
      <c r="E56" s="1240" t="s">
        <v>288</v>
      </c>
      <c r="F56" s="1145"/>
      <c r="G56" s="1240" t="s">
        <v>292</v>
      </c>
      <c r="H56" s="1145"/>
      <c r="I56" s="1240" t="s">
        <v>287</v>
      </c>
      <c r="J56" s="1145"/>
      <c r="K56" s="1145"/>
      <c r="L56" s="1240" t="s">
        <v>291</v>
      </c>
      <c r="M56" s="1145"/>
      <c r="N56" s="1145"/>
      <c r="O56" s="1240"/>
      <c r="P56" s="1145"/>
      <c r="Q56" s="1240"/>
      <c r="R56" s="1145"/>
      <c r="S56" s="1239" t="s">
        <v>35</v>
      </c>
      <c r="T56" s="1145"/>
      <c r="U56" s="1145"/>
      <c r="V56" s="1145"/>
      <c r="W56" s="1145"/>
      <c r="X56" s="1145"/>
      <c r="Y56" s="1145"/>
      <c r="Z56" s="1145"/>
      <c r="AA56" s="1240" t="s">
        <v>281</v>
      </c>
      <c r="AB56" s="1145"/>
      <c r="AC56" s="1145"/>
      <c r="AD56" s="1145"/>
      <c r="AE56" s="1145"/>
      <c r="AF56" s="1240" t="s">
        <v>282</v>
      </c>
      <c r="AG56" s="1145"/>
      <c r="AH56" s="1145"/>
      <c r="AI56" s="172" t="s">
        <v>68</v>
      </c>
      <c r="AJ56" s="1241" t="s">
        <v>283</v>
      </c>
      <c r="AK56" s="1145"/>
      <c r="AL56" s="1145"/>
      <c r="AM56" s="1145"/>
      <c r="AN56" s="1145"/>
      <c r="AO56" s="1145"/>
      <c r="AP56" s="437">
        <v>8832131228</v>
      </c>
      <c r="AQ56" s="630">
        <v>0</v>
      </c>
      <c r="AR56" s="437">
        <v>700000000</v>
      </c>
      <c r="AS56" s="438">
        <v>0</v>
      </c>
      <c r="AT56" s="629">
        <v>763672200</v>
      </c>
      <c r="AU56" s="437">
        <v>-763672200</v>
      </c>
      <c r="AV56" s="629">
        <v>763672200</v>
      </c>
      <c r="AW56" s="438">
        <v>0</v>
      </c>
      <c r="AX56" s="629">
        <v>763672200</v>
      </c>
      <c r="AY56" s="438">
        <v>0</v>
      </c>
      <c r="AZ56" s="437">
        <v>763672200</v>
      </c>
      <c r="BA56" s="438">
        <v>0</v>
      </c>
      <c r="BB56" s="437">
        <v>30549362</v>
      </c>
    </row>
    <row r="57" spans="1:54" x14ac:dyDescent="0.25">
      <c r="A57" s="1240" t="s">
        <v>17</v>
      </c>
      <c r="B57" s="1145"/>
      <c r="C57" s="1240" t="s">
        <v>287</v>
      </c>
      <c r="D57" s="1145"/>
      <c r="E57" s="1240" t="s">
        <v>288</v>
      </c>
      <c r="F57" s="1145"/>
      <c r="G57" s="1240" t="s">
        <v>292</v>
      </c>
      <c r="H57" s="1145"/>
      <c r="I57" s="1240" t="s">
        <v>287</v>
      </c>
      <c r="J57" s="1145"/>
      <c r="K57" s="1145"/>
      <c r="L57" s="1240" t="s">
        <v>292</v>
      </c>
      <c r="M57" s="1145"/>
      <c r="N57" s="1145"/>
      <c r="O57" s="1240"/>
      <c r="P57" s="1145"/>
      <c r="Q57" s="1240"/>
      <c r="R57" s="1145"/>
      <c r="S57" s="1239" t="s">
        <v>36</v>
      </c>
      <c r="T57" s="1145"/>
      <c r="U57" s="1145"/>
      <c r="V57" s="1145"/>
      <c r="W57" s="1145"/>
      <c r="X57" s="1145"/>
      <c r="Y57" s="1145"/>
      <c r="Z57" s="1145"/>
      <c r="AA57" s="1240" t="s">
        <v>281</v>
      </c>
      <c r="AB57" s="1145"/>
      <c r="AC57" s="1145"/>
      <c r="AD57" s="1145"/>
      <c r="AE57" s="1145"/>
      <c r="AF57" s="1240" t="s">
        <v>282</v>
      </c>
      <c r="AG57" s="1145"/>
      <c r="AH57" s="1145"/>
      <c r="AI57" s="172" t="s">
        <v>68</v>
      </c>
      <c r="AJ57" s="1241" t="s">
        <v>283</v>
      </c>
      <c r="AK57" s="1145"/>
      <c r="AL57" s="1145"/>
      <c r="AM57" s="1145"/>
      <c r="AN57" s="1145"/>
      <c r="AO57" s="1145"/>
      <c r="AP57" s="437">
        <v>1134946689</v>
      </c>
      <c r="AQ57" s="630">
        <v>0</v>
      </c>
      <c r="AR57" s="437">
        <v>100000000</v>
      </c>
      <c r="AS57" s="438">
        <v>0</v>
      </c>
      <c r="AT57" s="629">
        <v>99423000</v>
      </c>
      <c r="AU57" s="437">
        <v>-99423000</v>
      </c>
      <c r="AV57" s="629">
        <v>99423000</v>
      </c>
      <c r="AW57" s="438">
        <v>0</v>
      </c>
      <c r="AX57" s="629">
        <v>99423000</v>
      </c>
      <c r="AY57" s="438">
        <v>0</v>
      </c>
      <c r="AZ57" s="437">
        <v>99423000</v>
      </c>
      <c r="BA57" s="438">
        <v>0</v>
      </c>
      <c r="BB57" s="438">
        <v>0</v>
      </c>
    </row>
    <row r="58" spans="1:54" x14ac:dyDescent="0.25">
      <c r="A58" s="1233" t="s">
        <v>17</v>
      </c>
      <c r="B58" s="1145"/>
      <c r="C58" s="1233" t="s">
        <v>287</v>
      </c>
      <c r="D58" s="1145"/>
      <c r="E58" s="1233" t="s">
        <v>288</v>
      </c>
      <c r="F58" s="1145"/>
      <c r="G58" s="1233" t="s">
        <v>292</v>
      </c>
      <c r="H58" s="1145"/>
      <c r="I58" s="1233" t="s">
        <v>290</v>
      </c>
      <c r="J58" s="1145"/>
      <c r="K58" s="1145"/>
      <c r="L58" s="1233"/>
      <c r="M58" s="1145"/>
      <c r="N58" s="1145"/>
      <c r="O58" s="1233"/>
      <c r="P58" s="1145"/>
      <c r="Q58" s="1233"/>
      <c r="R58" s="1145"/>
      <c r="S58" s="1232" t="s">
        <v>299</v>
      </c>
      <c r="T58" s="1145"/>
      <c r="U58" s="1145"/>
      <c r="V58" s="1145"/>
      <c r="W58" s="1145"/>
      <c r="X58" s="1145"/>
      <c r="Y58" s="1145"/>
      <c r="Z58" s="1145"/>
      <c r="AA58" s="1233" t="s">
        <v>281</v>
      </c>
      <c r="AB58" s="1145"/>
      <c r="AC58" s="1145"/>
      <c r="AD58" s="1145"/>
      <c r="AE58" s="1145"/>
      <c r="AF58" s="1233" t="s">
        <v>282</v>
      </c>
      <c r="AG58" s="1145"/>
      <c r="AH58" s="1145"/>
      <c r="AI58" s="169" t="s">
        <v>68</v>
      </c>
      <c r="AJ58" s="1234" t="s">
        <v>283</v>
      </c>
      <c r="AK58" s="1145"/>
      <c r="AL58" s="1145"/>
      <c r="AM58" s="1145"/>
      <c r="AN58" s="1145"/>
      <c r="AO58" s="1145"/>
      <c r="AP58" s="432">
        <v>14524261648</v>
      </c>
      <c r="AQ58" s="627">
        <v>0</v>
      </c>
      <c r="AR58" s="432">
        <v>910000000</v>
      </c>
      <c r="AS58" s="433">
        <v>0</v>
      </c>
      <c r="AT58" s="626">
        <v>1192318557</v>
      </c>
      <c r="AU58" s="432">
        <v>-1192318557</v>
      </c>
      <c r="AV58" s="626">
        <v>1192318557</v>
      </c>
      <c r="AW58" s="433">
        <v>0</v>
      </c>
      <c r="AX58" s="626">
        <v>1192318557</v>
      </c>
      <c r="AY58" s="433">
        <v>0</v>
      </c>
      <c r="AZ58" s="432">
        <v>1192318557</v>
      </c>
      <c r="BA58" s="433">
        <v>0</v>
      </c>
      <c r="BB58" s="432">
        <v>725863</v>
      </c>
    </row>
    <row r="59" spans="1:54" x14ac:dyDescent="0.25">
      <c r="A59" s="1240" t="s">
        <v>17</v>
      </c>
      <c r="B59" s="1145"/>
      <c r="C59" s="1240" t="s">
        <v>287</v>
      </c>
      <c r="D59" s="1145"/>
      <c r="E59" s="1240" t="s">
        <v>288</v>
      </c>
      <c r="F59" s="1145"/>
      <c r="G59" s="1240" t="s">
        <v>292</v>
      </c>
      <c r="H59" s="1145"/>
      <c r="I59" s="1240" t="s">
        <v>290</v>
      </c>
      <c r="J59" s="1145"/>
      <c r="K59" s="1145"/>
      <c r="L59" s="1240" t="s">
        <v>287</v>
      </c>
      <c r="M59" s="1145"/>
      <c r="N59" s="1145"/>
      <c r="O59" s="1240"/>
      <c r="P59" s="1145"/>
      <c r="Q59" s="1240"/>
      <c r="R59" s="1145"/>
      <c r="S59" s="1239" t="s">
        <v>37</v>
      </c>
      <c r="T59" s="1145"/>
      <c r="U59" s="1145"/>
      <c r="V59" s="1145"/>
      <c r="W59" s="1145"/>
      <c r="X59" s="1145"/>
      <c r="Y59" s="1145"/>
      <c r="Z59" s="1145"/>
      <c r="AA59" s="1240" t="s">
        <v>281</v>
      </c>
      <c r="AB59" s="1145"/>
      <c r="AC59" s="1145"/>
      <c r="AD59" s="1145"/>
      <c r="AE59" s="1145"/>
      <c r="AF59" s="1240" t="s">
        <v>282</v>
      </c>
      <c r="AG59" s="1145"/>
      <c r="AH59" s="1145"/>
      <c r="AI59" s="172" t="s">
        <v>68</v>
      </c>
      <c r="AJ59" s="1241" t="s">
        <v>283</v>
      </c>
      <c r="AK59" s="1145"/>
      <c r="AL59" s="1145"/>
      <c r="AM59" s="1145"/>
      <c r="AN59" s="1145"/>
      <c r="AO59" s="1145"/>
      <c r="AP59" s="437">
        <v>134144700</v>
      </c>
      <c r="AQ59" s="630">
        <v>0</v>
      </c>
      <c r="AR59" s="437">
        <v>5000000</v>
      </c>
      <c r="AS59" s="438">
        <v>0</v>
      </c>
      <c r="AT59" s="629">
        <v>11032800</v>
      </c>
      <c r="AU59" s="437">
        <v>-11032800</v>
      </c>
      <c r="AV59" s="629">
        <v>11032800</v>
      </c>
      <c r="AW59" s="438">
        <v>0</v>
      </c>
      <c r="AX59" s="629">
        <v>11032800</v>
      </c>
      <c r="AY59" s="438">
        <v>0</v>
      </c>
      <c r="AZ59" s="437">
        <v>11032800</v>
      </c>
      <c r="BA59" s="438">
        <v>0</v>
      </c>
      <c r="BB59" s="438">
        <v>0</v>
      </c>
    </row>
    <row r="60" spans="1:54" x14ac:dyDescent="0.25">
      <c r="A60" s="1240" t="s">
        <v>17</v>
      </c>
      <c r="B60" s="1145"/>
      <c r="C60" s="1240" t="s">
        <v>287</v>
      </c>
      <c r="D60" s="1145"/>
      <c r="E60" s="1240" t="s">
        <v>288</v>
      </c>
      <c r="F60" s="1145"/>
      <c r="G60" s="1240" t="s">
        <v>292</v>
      </c>
      <c r="H60" s="1145"/>
      <c r="I60" s="1240" t="s">
        <v>290</v>
      </c>
      <c r="J60" s="1145"/>
      <c r="K60" s="1145"/>
      <c r="L60" s="1240" t="s">
        <v>290</v>
      </c>
      <c r="M60" s="1145"/>
      <c r="N60" s="1145"/>
      <c r="O60" s="1240"/>
      <c r="P60" s="1145"/>
      <c r="Q60" s="1240"/>
      <c r="R60" s="1145"/>
      <c r="S60" s="1239" t="s">
        <v>38</v>
      </c>
      <c r="T60" s="1145"/>
      <c r="U60" s="1145"/>
      <c r="V60" s="1145"/>
      <c r="W60" s="1145"/>
      <c r="X60" s="1145"/>
      <c r="Y60" s="1145"/>
      <c r="Z60" s="1145"/>
      <c r="AA60" s="1240" t="s">
        <v>281</v>
      </c>
      <c r="AB60" s="1145"/>
      <c r="AC60" s="1145"/>
      <c r="AD60" s="1145"/>
      <c r="AE60" s="1145"/>
      <c r="AF60" s="1240" t="s">
        <v>282</v>
      </c>
      <c r="AG60" s="1145"/>
      <c r="AH60" s="1145"/>
      <c r="AI60" s="172" t="s">
        <v>68</v>
      </c>
      <c r="AJ60" s="1241" t="s">
        <v>283</v>
      </c>
      <c r="AK60" s="1145"/>
      <c r="AL60" s="1145"/>
      <c r="AM60" s="1145"/>
      <c r="AN60" s="1145"/>
      <c r="AO60" s="1145"/>
      <c r="AP60" s="437">
        <v>6642403045</v>
      </c>
      <c r="AQ60" s="630">
        <v>0</v>
      </c>
      <c r="AR60" s="437">
        <v>400000000</v>
      </c>
      <c r="AS60" s="438">
        <v>0</v>
      </c>
      <c r="AT60" s="629">
        <v>542697757</v>
      </c>
      <c r="AU60" s="437">
        <v>-542697757</v>
      </c>
      <c r="AV60" s="629">
        <v>542697757</v>
      </c>
      <c r="AW60" s="438">
        <v>0</v>
      </c>
      <c r="AX60" s="629">
        <v>542697757</v>
      </c>
      <c r="AY60" s="438">
        <v>0</v>
      </c>
      <c r="AZ60" s="437">
        <v>542697757</v>
      </c>
      <c r="BA60" s="438">
        <v>0</v>
      </c>
      <c r="BB60" s="438">
        <v>0</v>
      </c>
    </row>
    <row r="61" spans="1:54" x14ac:dyDescent="0.25">
      <c r="A61" s="1240" t="s">
        <v>17</v>
      </c>
      <c r="B61" s="1145"/>
      <c r="C61" s="1240" t="s">
        <v>287</v>
      </c>
      <c r="D61" s="1145"/>
      <c r="E61" s="1240" t="s">
        <v>288</v>
      </c>
      <c r="F61" s="1145"/>
      <c r="G61" s="1240" t="s">
        <v>292</v>
      </c>
      <c r="H61" s="1145"/>
      <c r="I61" s="1240" t="s">
        <v>290</v>
      </c>
      <c r="J61" s="1145"/>
      <c r="K61" s="1145"/>
      <c r="L61" s="1240" t="s">
        <v>297</v>
      </c>
      <c r="M61" s="1145"/>
      <c r="N61" s="1145"/>
      <c r="O61" s="1240"/>
      <c r="P61" s="1145"/>
      <c r="Q61" s="1240"/>
      <c r="R61" s="1145"/>
      <c r="S61" s="1239" t="s">
        <v>39</v>
      </c>
      <c r="T61" s="1145"/>
      <c r="U61" s="1145"/>
      <c r="V61" s="1145"/>
      <c r="W61" s="1145"/>
      <c r="X61" s="1145"/>
      <c r="Y61" s="1145"/>
      <c r="Z61" s="1145"/>
      <c r="AA61" s="1240" t="s">
        <v>281</v>
      </c>
      <c r="AB61" s="1145"/>
      <c r="AC61" s="1145"/>
      <c r="AD61" s="1145"/>
      <c r="AE61" s="1145"/>
      <c r="AF61" s="1240" t="s">
        <v>282</v>
      </c>
      <c r="AG61" s="1145"/>
      <c r="AH61" s="1145"/>
      <c r="AI61" s="172" t="s">
        <v>68</v>
      </c>
      <c r="AJ61" s="1241" t="s">
        <v>283</v>
      </c>
      <c r="AK61" s="1145"/>
      <c r="AL61" s="1145"/>
      <c r="AM61" s="1145"/>
      <c r="AN61" s="1145"/>
      <c r="AO61" s="1145"/>
      <c r="AP61" s="437">
        <v>7662566613</v>
      </c>
      <c r="AQ61" s="630">
        <v>0</v>
      </c>
      <c r="AR61" s="437">
        <v>500000000</v>
      </c>
      <c r="AS61" s="438">
        <v>0</v>
      </c>
      <c r="AT61" s="629">
        <v>638588000</v>
      </c>
      <c r="AU61" s="437">
        <v>-638588000</v>
      </c>
      <c r="AV61" s="629">
        <v>638588000</v>
      </c>
      <c r="AW61" s="438">
        <v>0</v>
      </c>
      <c r="AX61" s="629">
        <v>638588000</v>
      </c>
      <c r="AY61" s="438">
        <v>0</v>
      </c>
      <c r="AZ61" s="437">
        <v>638588000</v>
      </c>
      <c r="BA61" s="438">
        <v>0</v>
      </c>
      <c r="BB61" s="437">
        <v>725863</v>
      </c>
    </row>
    <row r="62" spans="1:54" x14ac:dyDescent="0.25">
      <c r="A62" s="1240" t="s">
        <v>17</v>
      </c>
      <c r="B62" s="1145"/>
      <c r="C62" s="1240" t="s">
        <v>287</v>
      </c>
      <c r="D62" s="1145"/>
      <c r="E62" s="1240" t="s">
        <v>288</v>
      </c>
      <c r="F62" s="1145"/>
      <c r="G62" s="1240" t="s">
        <v>292</v>
      </c>
      <c r="H62" s="1145"/>
      <c r="I62" s="1240" t="s">
        <v>290</v>
      </c>
      <c r="J62" s="1145"/>
      <c r="K62" s="1145"/>
      <c r="L62" s="1240" t="s">
        <v>300</v>
      </c>
      <c r="M62" s="1145"/>
      <c r="N62" s="1145"/>
      <c r="O62" s="1240"/>
      <c r="P62" s="1145"/>
      <c r="Q62" s="1240"/>
      <c r="R62" s="1145"/>
      <c r="S62" s="1239" t="s">
        <v>40</v>
      </c>
      <c r="T62" s="1145"/>
      <c r="U62" s="1145"/>
      <c r="V62" s="1145"/>
      <c r="W62" s="1145"/>
      <c r="X62" s="1145"/>
      <c r="Y62" s="1145"/>
      <c r="Z62" s="1145"/>
      <c r="AA62" s="1240" t="s">
        <v>281</v>
      </c>
      <c r="AB62" s="1145"/>
      <c r="AC62" s="1145"/>
      <c r="AD62" s="1145"/>
      <c r="AE62" s="1145"/>
      <c r="AF62" s="1240" t="s">
        <v>282</v>
      </c>
      <c r="AG62" s="1145"/>
      <c r="AH62" s="1145"/>
      <c r="AI62" s="172" t="s">
        <v>68</v>
      </c>
      <c r="AJ62" s="1241" t="s">
        <v>283</v>
      </c>
      <c r="AK62" s="1145"/>
      <c r="AL62" s="1145"/>
      <c r="AM62" s="1145"/>
      <c r="AN62" s="1145"/>
      <c r="AO62" s="1145"/>
      <c r="AP62" s="437">
        <v>85147290</v>
      </c>
      <c r="AQ62" s="630">
        <v>0</v>
      </c>
      <c r="AR62" s="437">
        <v>5000000</v>
      </c>
      <c r="AS62" s="438">
        <v>0</v>
      </c>
      <c r="AT62" s="630">
        <v>0</v>
      </c>
      <c r="AU62" s="438">
        <v>0</v>
      </c>
      <c r="AV62" s="630">
        <v>0</v>
      </c>
      <c r="AW62" s="438">
        <v>0</v>
      </c>
      <c r="AX62" s="630">
        <v>0</v>
      </c>
      <c r="AY62" s="438">
        <v>0</v>
      </c>
      <c r="AZ62" s="438">
        <v>0</v>
      </c>
      <c r="BA62" s="438">
        <v>0</v>
      </c>
      <c r="BB62" s="438">
        <v>0</v>
      </c>
    </row>
    <row r="63" spans="1:54" x14ac:dyDescent="0.25">
      <c r="A63" s="1240" t="s">
        <v>17</v>
      </c>
      <c r="B63" s="1145"/>
      <c r="C63" s="1240" t="s">
        <v>287</v>
      </c>
      <c r="D63" s="1145"/>
      <c r="E63" s="1240" t="s">
        <v>288</v>
      </c>
      <c r="F63" s="1145"/>
      <c r="G63" s="1240" t="s">
        <v>292</v>
      </c>
      <c r="H63" s="1145"/>
      <c r="I63" s="1240" t="s">
        <v>300</v>
      </c>
      <c r="J63" s="1145"/>
      <c r="K63" s="1145"/>
      <c r="L63" s="1240"/>
      <c r="M63" s="1145"/>
      <c r="N63" s="1145"/>
      <c r="O63" s="1240"/>
      <c r="P63" s="1145"/>
      <c r="Q63" s="1240"/>
      <c r="R63" s="1145"/>
      <c r="S63" s="1239" t="s">
        <v>41</v>
      </c>
      <c r="T63" s="1145"/>
      <c r="U63" s="1145"/>
      <c r="V63" s="1145"/>
      <c r="W63" s="1145"/>
      <c r="X63" s="1145"/>
      <c r="Y63" s="1145"/>
      <c r="Z63" s="1145"/>
      <c r="AA63" s="1240" t="s">
        <v>281</v>
      </c>
      <c r="AB63" s="1145"/>
      <c r="AC63" s="1145"/>
      <c r="AD63" s="1145"/>
      <c r="AE63" s="1145"/>
      <c r="AF63" s="1240" t="s">
        <v>282</v>
      </c>
      <c r="AG63" s="1145"/>
      <c r="AH63" s="1145"/>
      <c r="AI63" s="172" t="s">
        <v>68</v>
      </c>
      <c r="AJ63" s="1241" t="s">
        <v>283</v>
      </c>
      <c r="AK63" s="1145"/>
      <c r="AL63" s="1145"/>
      <c r="AM63" s="1145"/>
      <c r="AN63" s="1145"/>
      <c r="AO63" s="1145"/>
      <c r="AP63" s="437">
        <v>3471591300</v>
      </c>
      <c r="AQ63" s="630">
        <v>0</v>
      </c>
      <c r="AR63" s="437">
        <v>450000000</v>
      </c>
      <c r="AS63" s="438">
        <v>0</v>
      </c>
      <c r="AT63" s="629">
        <v>275932300</v>
      </c>
      <c r="AU63" s="437">
        <v>-275932300</v>
      </c>
      <c r="AV63" s="629">
        <v>275932300</v>
      </c>
      <c r="AW63" s="438">
        <v>0</v>
      </c>
      <c r="AX63" s="629">
        <v>275932300</v>
      </c>
      <c r="AY63" s="438">
        <v>0</v>
      </c>
      <c r="AZ63" s="437">
        <v>275932300</v>
      </c>
      <c r="BA63" s="438">
        <v>0</v>
      </c>
      <c r="BB63" s="438">
        <v>0</v>
      </c>
    </row>
    <row r="64" spans="1:54" x14ac:dyDescent="0.25">
      <c r="A64" s="1240" t="s">
        <v>17</v>
      </c>
      <c r="B64" s="1145"/>
      <c r="C64" s="1240" t="s">
        <v>287</v>
      </c>
      <c r="D64" s="1145"/>
      <c r="E64" s="1240" t="s">
        <v>288</v>
      </c>
      <c r="F64" s="1145"/>
      <c r="G64" s="1240" t="s">
        <v>292</v>
      </c>
      <c r="H64" s="1145"/>
      <c r="I64" s="1240" t="s">
        <v>301</v>
      </c>
      <c r="J64" s="1145"/>
      <c r="K64" s="1145"/>
      <c r="L64" s="1240"/>
      <c r="M64" s="1145"/>
      <c r="N64" s="1145"/>
      <c r="O64" s="1240"/>
      <c r="P64" s="1145"/>
      <c r="Q64" s="1240"/>
      <c r="R64" s="1145"/>
      <c r="S64" s="1239" t="s">
        <v>42</v>
      </c>
      <c r="T64" s="1145"/>
      <c r="U64" s="1145"/>
      <c r="V64" s="1145"/>
      <c r="W64" s="1145"/>
      <c r="X64" s="1145"/>
      <c r="Y64" s="1145"/>
      <c r="Z64" s="1145"/>
      <c r="AA64" s="1240" t="s">
        <v>281</v>
      </c>
      <c r="AB64" s="1145"/>
      <c r="AC64" s="1145"/>
      <c r="AD64" s="1145"/>
      <c r="AE64" s="1145"/>
      <c r="AF64" s="1240" t="s">
        <v>282</v>
      </c>
      <c r="AG64" s="1145"/>
      <c r="AH64" s="1145"/>
      <c r="AI64" s="172" t="s">
        <v>68</v>
      </c>
      <c r="AJ64" s="1241" t="s">
        <v>283</v>
      </c>
      <c r="AK64" s="1145"/>
      <c r="AL64" s="1145"/>
      <c r="AM64" s="1145"/>
      <c r="AN64" s="1145"/>
      <c r="AO64" s="1145"/>
      <c r="AP64" s="437">
        <v>615219400</v>
      </c>
      <c r="AQ64" s="630">
        <v>0</v>
      </c>
      <c r="AR64" s="437">
        <v>75000000</v>
      </c>
      <c r="AS64" s="438">
        <v>0</v>
      </c>
      <c r="AT64" s="629">
        <v>46077200</v>
      </c>
      <c r="AU64" s="437">
        <v>-46077200</v>
      </c>
      <c r="AV64" s="629">
        <v>46077200</v>
      </c>
      <c r="AW64" s="438">
        <v>0</v>
      </c>
      <c r="AX64" s="629">
        <v>46077200</v>
      </c>
      <c r="AY64" s="438">
        <v>0</v>
      </c>
      <c r="AZ64" s="437">
        <v>46077200</v>
      </c>
      <c r="BA64" s="438">
        <v>0</v>
      </c>
      <c r="BB64" s="438">
        <v>0</v>
      </c>
    </row>
    <row r="65" spans="1:54" x14ac:dyDescent="0.25">
      <c r="A65" s="1240" t="s">
        <v>17</v>
      </c>
      <c r="B65" s="1145"/>
      <c r="C65" s="1240" t="s">
        <v>287</v>
      </c>
      <c r="D65" s="1145"/>
      <c r="E65" s="1240" t="s">
        <v>288</v>
      </c>
      <c r="F65" s="1145"/>
      <c r="G65" s="1240" t="s">
        <v>292</v>
      </c>
      <c r="H65" s="1145"/>
      <c r="I65" s="1240" t="s">
        <v>302</v>
      </c>
      <c r="J65" s="1145"/>
      <c r="K65" s="1145"/>
      <c r="L65" s="1240"/>
      <c r="M65" s="1145"/>
      <c r="N65" s="1145"/>
      <c r="O65" s="1240"/>
      <c r="P65" s="1145"/>
      <c r="Q65" s="1240"/>
      <c r="R65" s="1145"/>
      <c r="S65" s="1239" t="s">
        <v>43</v>
      </c>
      <c r="T65" s="1145"/>
      <c r="U65" s="1145"/>
      <c r="V65" s="1145"/>
      <c r="W65" s="1145"/>
      <c r="X65" s="1145"/>
      <c r="Y65" s="1145"/>
      <c r="Z65" s="1145"/>
      <c r="AA65" s="1240" t="s">
        <v>281</v>
      </c>
      <c r="AB65" s="1145"/>
      <c r="AC65" s="1145"/>
      <c r="AD65" s="1145"/>
      <c r="AE65" s="1145"/>
      <c r="AF65" s="1240" t="s">
        <v>282</v>
      </c>
      <c r="AG65" s="1145"/>
      <c r="AH65" s="1145"/>
      <c r="AI65" s="172" t="s">
        <v>68</v>
      </c>
      <c r="AJ65" s="1241" t="s">
        <v>283</v>
      </c>
      <c r="AK65" s="1145"/>
      <c r="AL65" s="1145"/>
      <c r="AM65" s="1145"/>
      <c r="AN65" s="1145"/>
      <c r="AO65" s="1145"/>
      <c r="AP65" s="437">
        <v>615219400</v>
      </c>
      <c r="AQ65" s="630">
        <v>0</v>
      </c>
      <c r="AR65" s="437">
        <v>75000000</v>
      </c>
      <c r="AS65" s="438">
        <v>0</v>
      </c>
      <c r="AT65" s="629">
        <v>46077200</v>
      </c>
      <c r="AU65" s="437">
        <v>-46077200</v>
      </c>
      <c r="AV65" s="629">
        <v>46077200</v>
      </c>
      <c r="AW65" s="438">
        <v>0</v>
      </c>
      <c r="AX65" s="629">
        <v>46077200</v>
      </c>
      <c r="AY65" s="438">
        <v>0</v>
      </c>
      <c r="AZ65" s="437">
        <v>46077200</v>
      </c>
      <c r="BA65" s="438">
        <v>0</v>
      </c>
      <c r="BB65" s="438">
        <v>0</v>
      </c>
    </row>
    <row r="66" spans="1:54" x14ac:dyDescent="0.25">
      <c r="A66" s="1240" t="s">
        <v>17</v>
      </c>
      <c r="B66" s="1145"/>
      <c r="C66" s="1240" t="s">
        <v>287</v>
      </c>
      <c r="D66" s="1145"/>
      <c r="E66" s="1240" t="s">
        <v>288</v>
      </c>
      <c r="F66" s="1145"/>
      <c r="G66" s="1240" t="s">
        <v>292</v>
      </c>
      <c r="H66" s="1145"/>
      <c r="I66" s="1240" t="s">
        <v>296</v>
      </c>
      <c r="J66" s="1145"/>
      <c r="K66" s="1145"/>
      <c r="L66" s="1240"/>
      <c r="M66" s="1145"/>
      <c r="N66" s="1145"/>
      <c r="O66" s="1240"/>
      <c r="P66" s="1145"/>
      <c r="Q66" s="1240"/>
      <c r="R66" s="1145"/>
      <c r="S66" s="1239" t="s">
        <v>44</v>
      </c>
      <c r="T66" s="1145"/>
      <c r="U66" s="1145"/>
      <c r="V66" s="1145"/>
      <c r="W66" s="1145"/>
      <c r="X66" s="1145"/>
      <c r="Y66" s="1145"/>
      <c r="Z66" s="1145"/>
      <c r="AA66" s="1240" t="s">
        <v>281</v>
      </c>
      <c r="AB66" s="1145"/>
      <c r="AC66" s="1145"/>
      <c r="AD66" s="1145"/>
      <c r="AE66" s="1145"/>
      <c r="AF66" s="1240" t="s">
        <v>282</v>
      </c>
      <c r="AG66" s="1145"/>
      <c r="AH66" s="1145"/>
      <c r="AI66" s="172" t="s">
        <v>68</v>
      </c>
      <c r="AJ66" s="1241" t="s">
        <v>283</v>
      </c>
      <c r="AK66" s="1145"/>
      <c r="AL66" s="1145"/>
      <c r="AM66" s="1145"/>
      <c r="AN66" s="1145"/>
      <c r="AO66" s="1145"/>
      <c r="AP66" s="437">
        <v>1190395000</v>
      </c>
      <c r="AQ66" s="630">
        <v>0</v>
      </c>
      <c r="AR66" s="437">
        <v>150000000</v>
      </c>
      <c r="AS66" s="438">
        <v>0</v>
      </c>
      <c r="AT66" s="629">
        <v>92049500</v>
      </c>
      <c r="AU66" s="437">
        <v>-92049500</v>
      </c>
      <c r="AV66" s="629">
        <v>92049500</v>
      </c>
      <c r="AW66" s="438">
        <v>0</v>
      </c>
      <c r="AX66" s="629">
        <v>92049500</v>
      </c>
      <c r="AY66" s="438">
        <v>0</v>
      </c>
      <c r="AZ66" s="437">
        <v>92049500</v>
      </c>
      <c r="BA66" s="438">
        <v>0</v>
      </c>
      <c r="BB66" s="438">
        <v>0</v>
      </c>
    </row>
    <row r="67" spans="1:54" s="552" customFormat="1" ht="13.5" x14ac:dyDescent="0.2">
      <c r="A67" s="1324" t="s">
        <v>17</v>
      </c>
      <c r="B67" s="1325"/>
      <c r="C67" s="1324" t="s">
        <v>290</v>
      </c>
      <c r="D67" s="1325"/>
      <c r="E67" s="1324"/>
      <c r="F67" s="1325"/>
      <c r="G67" s="1324"/>
      <c r="H67" s="1325"/>
      <c r="I67" s="1324"/>
      <c r="J67" s="1325"/>
      <c r="K67" s="1325"/>
      <c r="L67" s="1324"/>
      <c r="M67" s="1325"/>
      <c r="N67" s="1325"/>
      <c r="O67" s="1324"/>
      <c r="P67" s="1325"/>
      <c r="Q67" s="1324"/>
      <c r="R67" s="1325"/>
      <c r="S67" s="1326" t="s">
        <v>11</v>
      </c>
      <c r="T67" s="1325"/>
      <c r="U67" s="1325"/>
      <c r="V67" s="1325"/>
      <c r="W67" s="1325"/>
      <c r="X67" s="1325"/>
      <c r="Y67" s="1325"/>
      <c r="Z67" s="1325"/>
      <c r="AA67" s="1324" t="s">
        <v>281</v>
      </c>
      <c r="AB67" s="1325"/>
      <c r="AC67" s="1325"/>
      <c r="AD67" s="1325"/>
      <c r="AE67" s="1325"/>
      <c r="AF67" s="1324" t="s">
        <v>282</v>
      </c>
      <c r="AG67" s="1325"/>
      <c r="AH67" s="1325"/>
      <c r="AI67" s="583" t="s">
        <v>68</v>
      </c>
      <c r="AJ67" s="1327" t="s">
        <v>283</v>
      </c>
      <c r="AK67" s="1325"/>
      <c r="AL67" s="1325"/>
      <c r="AM67" s="1325"/>
      <c r="AN67" s="1325"/>
      <c r="AO67" s="1325"/>
      <c r="AP67" s="584">
        <v>14585414179</v>
      </c>
      <c r="AQ67" s="628">
        <v>925279789</v>
      </c>
      <c r="AR67" s="584">
        <v>1820093066.8199999</v>
      </c>
      <c r="AS67" s="584">
        <v>-145000000</v>
      </c>
      <c r="AT67" s="628">
        <v>958464733.62</v>
      </c>
      <c r="AU67" s="584">
        <v>-33184944.620000001</v>
      </c>
      <c r="AV67" s="628">
        <v>1309098849</v>
      </c>
      <c r="AW67" s="584">
        <v>-350634115.38</v>
      </c>
      <c r="AX67" s="628">
        <v>1294084450</v>
      </c>
      <c r="AY67" s="584">
        <v>15014399</v>
      </c>
      <c r="AZ67" s="584">
        <v>1294084450</v>
      </c>
      <c r="BA67" s="585">
        <v>0</v>
      </c>
      <c r="BB67" s="585">
        <v>0</v>
      </c>
    </row>
    <row r="68" spans="1:54" s="552" customFormat="1" ht="13.5" x14ac:dyDescent="0.2">
      <c r="A68" s="1324" t="s">
        <v>17</v>
      </c>
      <c r="B68" s="1325"/>
      <c r="C68" s="1324" t="s">
        <v>290</v>
      </c>
      <c r="D68" s="1325"/>
      <c r="E68" s="1324"/>
      <c r="F68" s="1325"/>
      <c r="G68" s="1324"/>
      <c r="H68" s="1325"/>
      <c r="I68" s="1324"/>
      <c r="J68" s="1325"/>
      <c r="K68" s="1325"/>
      <c r="L68" s="1324"/>
      <c r="M68" s="1325"/>
      <c r="N68" s="1325"/>
      <c r="O68" s="1324"/>
      <c r="P68" s="1325"/>
      <c r="Q68" s="1324"/>
      <c r="R68" s="1325"/>
      <c r="S68" s="1326" t="s">
        <v>11</v>
      </c>
      <c r="T68" s="1325"/>
      <c r="U68" s="1325"/>
      <c r="V68" s="1325"/>
      <c r="W68" s="1325"/>
      <c r="X68" s="1325"/>
      <c r="Y68" s="1325"/>
      <c r="Z68" s="1325"/>
      <c r="AA68" s="1324" t="s">
        <v>281</v>
      </c>
      <c r="AB68" s="1325"/>
      <c r="AC68" s="1325"/>
      <c r="AD68" s="1325"/>
      <c r="AE68" s="1325"/>
      <c r="AF68" s="1324" t="s">
        <v>282</v>
      </c>
      <c r="AG68" s="1325"/>
      <c r="AH68" s="1325"/>
      <c r="AI68" s="583" t="s">
        <v>311</v>
      </c>
      <c r="AJ68" s="1327" t="s">
        <v>329</v>
      </c>
      <c r="AK68" s="1325"/>
      <c r="AL68" s="1325"/>
      <c r="AM68" s="1325"/>
      <c r="AN68" s="1325"/>
      <c r="AO68" s="1325"/>
      <c r="AP68" s="584">
        <v>4021085821</v>
      </c>
      <c r="AQ68" s="628">
        <v>747877798</v>
      </c>
      <c r="AR68" s="584">
        <v>1020157180</v>
      </c>
      <c r="AS68" s="585">
        <v>0</v>
      </c>
      <c r="AT68" s="628">
        <v>651140302.82000005</v>
      </c>
      <c r="AU68" s="584">
        <v>96737495.180000007</v>
      </c>
      <c r="AV68" s="628">
        <v>101845483</v>
      </c>
      <c r="AW68" s="584">
        <v>549294819.82000005</v>
      </c>
      <c r="AX68" s="628">
        <v>69112134</v>
      </c>
      <c r="AY68" s="584">
        <v>32733349</v>
      </c>
      <c r="AZ68" s="584">
        <v>55067769</v>
      </c>
      <c r="BA68" s="584">
        <v>14044365</v>
      </c>
      <c r="BB68" s="585">
        <v>0</v>
      </c>
    </row>
    <row r="69" spans="1:54" x14ac:dyDescent="0.25">
      <c r="A69" s="1233" t="s">
        <v>17</v>
      </c>
      <c r="B69" s="1145"/>
      <c r="C69" s="1233" t="s">
        <v>290</v>
      </c>
      <c r="D69" s="1145"/>
      <c r="E69" s="1233" t="s">
        <v>288</v>
      </c>
      <c r="F69" s="1145"/>
      <c r="G69" s="1233"/>
      <c r="H69" s="1145"/>
      <c r="I69" s="1233"/>
      <c r="J69" s="1145"/>
      <c r="K69" s="1145"/>
      <c r="L69" s="1233"/>
      <c r="M69" s="1145"/>
      <c r="N69" s="1145"/>
      <c r="O69" s="1233"/>
      <c r="P69" s="1145"/>
      <c r="Q69" s="1233"/>
      <c r="R69" s="1145"/>
      <c r="S69" s="1232" t="s">
        <v>11</v>
      </c>
      <c r="T69" s="1145"/>
      <c r="U69" s="1145"/>
      <c r="V69" s="1145"/>
      <c r="W69" s="1145"/>
      <c r="X69" s="1145"/>
      <c r="Y69" s="1145"/>
      <c r="Z69" s="1145"/>
      <c r="AA69" s="1233" t="s">
        <v>281</v>
      </c>
      <c r="AB69" s="1145"/>
      <c r="AC69" s="1145"/>
      <c r="AD69" s="1145"/>
      <c r="AE69" s="1145"/>
      <c r="AF69" s="1233" t="s">
        <v>282</v>
      </c>
      <c r="AG69" s="1145"/>
      <c r="AH69" s="1145"/>
      <c r="AI69" s="169" t="s">
        <v>68</v>
      </c>
      <c r="AJ69" s="1234" t="s">
        <v>283</v>
      </c>
      <c r="AK69" s="1145"/>
      <c r="AL69" s="1145"/>
      <c r="AM69" s="1145"/>
      <c r="AN69" s="1145"/>
      <c r="AO69" s="1145"/>
      <c r="AP69" s="432">
        <v>14585414179</v>
      </c>
      <c r="AQ69" s="626">
        <v>925279789</v>
      </c>
      <c r="AR69" s="432">
        <v>1820093066.8199999</v>
      </c>
      <c r="AS69" s="432">
        <v>-145000000</v>
      </c>
      <c r="AT69" s="626">
        <v>958464733.62</v>
      </c>
      <c r="AU69" s="432">
        <v>-33184944.620000001</v>
      </c>
      <c r="AV69" s="626">
        <v>1309098849</v>
      </c>
      <c r="AW69" s="432">
        <v>-350634115.38</v>
      </c>
      <c r="AX69" s="626">
        <v>1294084450</v>
      </c>
      <c r="AY69" s="432">
        <v>15014399</v>
      </c>
      <c r="AZ69" s="432">
        <v>1294084450</v>
      </c>
      <c r="BA69" s="433">
        <v>0</v>
      </c>
      <c r="BB69" s="433">
        <v>0</v>
      </c>
    </row>
    <row r="70" spans="1:54" x14ac:dyDescent="0.25">
      <c r="A70" s="1233" t="s">
        <v>17</v>
      </c>
      <c r="B70" s="1145"/>
      <c r="C70" s="1233" t="s">
        <v>290</v>
      </c>
      <c r="D70" s="1145"/>
      <c r="E70" s="1233" t="s">
        <v>288</v>
      </c>
      <c r="F70" s="1145"/>
      <c r="G70" s="1233"/>
      <c r="H70" s="1145"/>
      <c r="I70" s="1233"/>
      <c r="J70" s="1145"/>
      <c r="K70" s="1145"/>
      <c r="L70" s="1233"/>
      <c r="M70" s="1145"/>
      <c r="N70" s="1145"/>
      <c r="O70" s="1233"/>
      <c r="P70" s="1145"/>
      <c r="Q70" s="1233"/>
      <c r="R70" s="1145"/>
      <c r="S70" s="1232" t="s">
        <v>11</v>
      </c>
      <c r="T70" s="1145"/>
      <c r="U70" s="1145"/>
      <c r="V70" s="1145"/>
      <c r="W70" s="1145"/>
      <c r="X70" s="1145"/>
      <c r="Y70" s="1145"/>
      <c r="Z70" s="1145"/>
      <c r="AA70" s="1233" t="s">
        <v>281</v>
      </c>
      <c r="AB70" s="1145"/>
      <c r="AC70" s="1145"/>
      <c r="AD70" s="1145"/>
      <c r="AE70" s="1145"/>
      <c r="AF70" s="1233" t="s">
        <v>282</v>
      </c>
      <c r="AG70" s="1145"/>
      <c r="AH70" s="1145"/>
      <c r="AI70" s="169" t="s">
        <v>311</v>
      </c>
      <c r="AJ70" s="1234" t="s">
        <v>329</v>
      </c>
      <c r="AK70" s="1145"/>
      <c r="AL70" s="1145"/>
      <c r="AM70" s="1145"/>
      <c r="AN70" s="1145"/>
      <c r="AO70" s="1145"/>
      <c r="AP70" s="432">
        <v>4021085821</v>
      </c>
      <c r="AQ70" s="626">
        <v>747877798</v>
      </c>
      <c r="AR70" s="432">
        <v>1020157180</v>
      </c>
      <c r="AS70" s="433">
        <v>0</v>
      </c>
      <c r="AT70" s="626">
        <v>651140302.82000005</v>
      </c>
      <c r="AU70" s="432">
        <v>96737495.180000007</v>
      </c>
      <c r="AV70" s="626">
        <v>101845483</v>
      </c>
      <c r="AW70" s="432">
        <v>549294819.82000005</v>
      </c>
      <c r="AX70" s="626">
        <v>69112134</v>
      </c>
      <c r="AY70" s="432">
        <v>32733349</v>
      </c>
      <c r="AZ70" s="432">
        <v>55067769</v>
      </c>
      <c r="BA70" s="432">
        <v>14044365</v>
      </c>
      <c r="BB70" s="433">
        <v>0</v>
      </c>
    </row>
    <row r="71" spans="1:54" x14ac:dyDescent="0.25">
      <c r="A71" s="1233" t="s">
        <v>17</v>
      </c>
      <c r="B71" s="1145"/>
      <c r="C71" s="1233" t="s">
        <v>290</v>
      </c>
      <c r="D71" s="1145"/>
      <c r="E71" s="1233" t="s">
        <v>288</v>
      </c>
      <c r="F71" s="1145"/>
      <c r="G71" s="1233" t="s">
        <v>297</v>
      </c>
      <c r="H71" s="1145"/>
      <c r="I71" s="1233"/>
      <c r="J71" s="1145"/>
      <c r="K71" s="1145"/>
      <c r="L71" s="1233"/>
      <c r="M71" s="1145"/>
      <c r="N71" s="1145"/>
      <c r="O71" s="1233"/>
      <c r="P71" s="1145"/>
      <c r="Q71" s="1233"/>
      <c r="R71" s="1145"/>
      <c r="S71" s="1232" t="s">
        <v>209</v>
      </c>
      <c r="T71" s="1145"/>
      <c r="U71" s="1145"/>
      <c r="V71" s="1145"/>
      <c r="W71" s="1145"/>
      <c r="X71" s="1145"/>
      <c r="Y71" s="1145"/>
      <c r="Z71" s="1145"/>
      <c r="AA71" s="1233" t="s">
        <v>281</v>
      </c>
      <c r="AB71" s="1145"/>
      <c r="AC71" s="1145"/>
      <c r="AD71" s="1145"/>
      <c r="AE71" s="1145"/>
      <c r="AF71" s="1233" t="s">
        <v>282</v>
      </c>
      <c r="AG71" s="1145"/>
      <c r="AH71" s="1145"/>
      <c r="AI71" s="169" t="s">
        <v>68</v>
      </c>
      <c r="AJ71" s="1234" t="s">
        <v>283</v>
      </c>
      <c r="AK71" s="1145"/>
      <c r="AL71" s="1145"/>
      <c r="AM71" s="1145"/>
      <c r="AN71" s="1145"/>
      <c r="AO71" s="1145"/>
      <c r="AP71" s="432">
        <v>343000000</v>
      </c>
      <c r="AQ71" s="627">
        <v>0</v>
      </c>
      <c r="AR71" s="432">
        <v>29338437</v>
      </c>
      <c r="AS71" s="433">
        <v>0</v>
      </c>
      <c r="AT71" s="627">
        <v>0</v>
      </c>
      <c r="AU71" s="433">
        <v>0</v>
      </c>
      <c r="AV71" s="627">
        <v>0</v>
      </c>
      <c r="AW71" s="433">
        <v>0</v>
      </c>
      <c r="AX71" s="627">
        <v>0</v>
      </c>
      <c r="AY71" s="433">
        <v>0</v>
      </c>
      <c r="AZ71" s="433">
        <v>0</v>
      </c>
      <c r="BA71" s="433">
        <v>0</v>
      </c>
      <c r="BB71" s="433">
        <v>0</v>
      </c>
    </row>
    <row r="72" spans="1:54" x14ac:dyDescent="0.25">
      <c r="A72" s="1233" t="s">
        <v>17</v>
      </c>
      <c r="B72" s="1145"/>
      <c r="C72" s="1233" t="s">
        <v>290</v>
      </c>
      <c r="D72" s="1145"/>
      <c r="E72" s="1233" t="s">
        <v>288</v>
      </c>
      <c r="F72" s="1145"/>
      <c r="G72" s="1233" t="s">
        <v>297</v>
      </c>
      <c r="H72" s="1145"/>
      <c r="I72" s="1233" t="s">
        <v>303</v>
      </c>
      <c r="J72" s="1145"/>
      <c r="K72" s="1145"/>
      <c r="L72" s="1233"/>
      <c r="M72" s="1145"/>
      <c r="N72" s="1145"/>
      <c r="O72" s="1233"/>
      <c r="P72" s="1145"/>
      <c r="Q72" s="1233"/>
      <c r="R72" s="1145"/>
      <c r="S72" s="1232" t="s">
        <v>216</v>
      </c>
      <c r="T72" s="1145"/>
      <c r="U72" s="1145"/>
      <c r="V72" s="1145"/>
      <c r="W72" s="1145"/>
      <c r="X72" s="1145"/>
      <c r="Y72" s="1145"/>
      <c r="Z72" s="1145"/>
      <c r="AA72" s="1233" t="s">
        <v>281</v>
      </c>
      <c r="AB72" s="1145"/>
      <c r="AC72" s="1145"/>
      <c r="AD72" s="1145"/>
      <c r="AE72" s="1145"/>
      <c r="AF72" s="1233" t="s">
        <v>282</v>
      </c>
      <c r="AG72" s="1145"/>
      <c r="AH72" s="1145"/>
      <c r="AI72" s="169" t="s">
        <v>68</v>
      </c>
      <c r="AJ72" s="1234" t="s">
        <v>283</v>
      </c>
      <c r="AK72" s="1145"/>
      <c r="AL72" s="1145"/>
      <c r="AM72" s="1145"/>
      <c r="AN72" s="1145"/>
      <c r="AO72" s="1145"/>
      <c r="AP72" s="432">
        <v>341000000</v>
      </c>
      <c r="AQ72" s="627">
        <v>0</v>
      </c>
      <c r="AR72" s="432">
        <v>27338437</v>
      </c>
      <c r="AS72" s="433">
        <v>0</v>
      </c>
      <c r="AT72" s="627">
        <v>0</v>
      </c>
      <c r="AU72" s="433">
        <v>0</v>
      </c>
      <c r="AV72" s="627">
        <v>0</v>
      </c>
      <c r="AW72" s="433">
        <v>0</v>
      </c>
      <c r="AX72" s="627">
        <v>0</v>
      </c>
      <c r="AY72" s="433">
        <v>0</v>
      </c>
      <c r="AZ72" s="433">
        <v>0</v>
      </c>
      <c r="BA72" s="433">
        <v>0</v>
      </c>
      <c r="BB72" s="433">
        <v>0</v>
      </c>
    </row>
    <row r="73" spans="1:54" x14ac:dyDescent="0.25">
      <c r="A73" s="1240" t="s">
        <v>17</v>
      </c>
      <c r="B73" s="1145"/>
      <c r="C73" s="1240" t="s">
        <v>290</v>
      </c>
      <c r="D73" s="1145"/>
      <c r="E73" s="1240" t="s">
        <v>288</v>
      </c>
      <c r="F73" s="1145"/>
      <c r="G73" s="1240" t="s">
        <v>297</v>
      </c>
      <c r="H73" s="1145"/>
      <c r="I73" s="1240" t="s">
        <v>303</v>
      </c>
      <c r="J73" s="1145"/>
      <c r="K73" s="1145"/>
      <c r="L73" s="1240" t="s">
        <v>290</v>
      </c>
      <c r="M73" s="1145"/>
      <c r="N73" s="1145"/>
      <c r="O73" s="1240"/>
      <c r="P73" s="1145"/>
      <c r="Q73" s="1240"/>
      <c r="R73" s="1145"/>
      <c r="S73" s="1239" t="s">
        <v>45</v>
      </c>
      <c r="T73" s="1145"/>
      <c r="U73" s="1145"/>
      <c r="V73" s="1145"/>
      <c r="W73" s="1145"/>
      <c r="X73" s="1145"/>
      <c r="Y73" s="1145"/>
      <c r="Z73" s="1145"/>
      <c r="AA73" s="1240" t="s">
        <v>281</v>
      </c>
      <c r="AB73" s="1145"/>
      <c r="AC73" s="1145"/>
      <c r="AD73" s="1145"/>
      <c r="AE73" s="1145"/>
      <c r="AF73" s="1240" t="s">
        <v>282</v>
      </c>
      <c r="AG73" s="1145"/>
      <c r="AH73" s="1145"/>
      <c r="AI73" s="172" t="s">
        <v>68</v>
      </c>
      <c r="AJ73" s="1241" t="s">
        <v>283</v>
      </c>
      <c r="AK73" s="1145"/>
      <c r="AL73" s="1145"/>
      <c r="AM73" s="1145"/>
      <c r="AN73" s="1145"/>
      <c r="AO73" s="1145"/>
      <c r="AP73" s="437">
        <v>6376304</v>
      </c>
      <c r="AQ73" s="630">
        <v>0</v>
      </c>
      <c r="AR73" s="437">
        <v>158429</v>
      </c>
      <c r="AS73" s="438">
        <v>0</v>
      </c>
      <c r="AT73" s="630">
        <v>0</v>
      </c>
      <c r="AU73" s="438">
        <v>0</v>
      </c>
      <c r="AV73" s="630">
        <v>0</v>
      </c>
      <c r="AW73" s="438">
        <v>0</v>
      </c>
      <c r="AX73" s="630">
        <v>0</v>
      </c>
      <c r="AY73" s="438">
        <v>0</v>
      </c>
      <c r="AZ73" s="438">
        <v>0</v>
      </c>
      <c r="BA73" s="438">
        <v>0</v>
      </c>
      <c r="BB73" s="438">
        <v>0</v>
      </c>
    </row>
    <row r="74" spans="1:54" x14ac:dyDescent="0.25">
      <c r="A74" s="1240" t="s">
        <v>17</v>
      </c>
      <c r="B74" s="1145"/>
      <c r="C74" s="1240" t="s">
        <v>290</v>
      </c>
      <c r="D74" s="1145"/>
      <c r="E74" s="1240" t="s">
        <v>288</v>
      </c>
      <c r="F74" s="1145"/>
      <c r="G74" s="1240" t="s">
        <v>297</v>
      </c>
      <c r="H74" s="1145"/>
      <c r="I74" s="1240" t="s">
        <v>303</v>
      </c>
      <c r="J74" s="1145"/>
      <c r="K74" s="1145"/>
      <c r="L74" s="1240" t="s">
        <v>297</v>
      </c>
      <c r="M74" s="1145"/>
      <c r="N74" s="1145"/>
      <c r="O74" s="1240"/>
      <c r="P74" s="1145"/>
      <c r="Q74" s="1240"/>
      <c r="R74" s="1145"/>
      <c r="S74" s="1239" t="s">
        <v>46</v>
      </c>
      <c r="T74" s="1145"/>
      <c r="U74" s="1145"/>
      <c r="V74" s="1145"/>
      <c r="W74" s="1145"/>
      <c r="X74" s="1145"/>
      <c r="Y74" s="1145"/>
      <c r="Z74" s="1145"/>
      <c r="AA74" s="1240" t="s">
        <v>281</v>
      </c>
      <c r="AB74" s="1145"/>
      <c r="AC74" s="1145"/>
      <c r="AD74" s="1145"/>
      <c r="AE74" s="1145"/>
      <c r="AF74" s="1240" t="s">
        <v>282</v>
      </c>
      <c r="AG74" s="1145"/>
      <c r="AH74" s="1145"/>
      <c r="AI74" s="172" t="s">
        <v>68</v>
      </c>
      <c r="AJ74" s="1241" t="s">
        <v>283</v>
      </c>
      <c r="AK74" s="1145"/>
      <c r="AL74" s="1145"/>
      <c r="AM74" s="1145"/>
      <c r="AN74" s="1145"/>
      <c r="AO74" s="1145"/>
      <c r="AP74" s="437">
        <v>324023696</v>
      </c>
      <c r="AQ74" s="630">
        <v>0</v>
      </c>
      <c r="AR74" s="437">
        <v>16580008</v>
      </c>
      <c r="AS74" s="438">
        <v>0</v>
      </c>
      <c r="AT74" s="630">
        <v>0</v>
      </c>
      <c r="AU74" s="438">
        <v>0</v>
      </c>
      <c r="AV74" s="630">
        <v>0</v>
      </c>
      <c r="AW74" s="438">
        <v>0</v>
      </c>
      <c r="AX74" s="630">
        <v>0</v>
      </c>
      <c r="AY74" s="438">
        <v>0</v>
      </c>
      <c r="AZ74" s="438">
        <v>0</v>
      </c>
      <c r="BA74" s="438">
        <v>0</v>
      </c>
      <c r="BB74" s="438">
        <v>0</v>
      </c>
    </row>
    <row r="75" spans="1:54" x14ac:dyDescent="0.25">
      <c r="A75" s="1240" t="s">
        <v>17</v>
      </c>
      <c r="B75" s="1145"/>
      <c r="C75" s="1240" t="s">
        <v>290</v>
      </c>
      <c r="D75" s="1145"/>
      <c r="E75" s="1240" t="s">
        <v>288</v>
      </c>
      <c r="F75" s="1145"/>
      <c r="G75" s="1240" t="s">
        <v>297</v>
      </c>
      <c r="H75" s="1145"/>
      <c r="I75" s="1240" t="s">
        <v>303</v>
      </c>
      <c r="J75" s="1145"/>
      <c r="K75" s="1145"/>
      <c r="L75" s="1240" t="s">
        <v>26</v>
      </c>
      <c r="M75" s="1145"/>
      <c r="N75" s="1145"/>
      <c r="O75" s="1240"/>
      <c r="P75" s="1145"/>
      <c r="Q75" s="1240"/>
      <c r="R75" s="1145"/>
      <c r="S75" s="1239" t="s">
        <v>47</v>
      </c>
      <c r="T75" s="1145"/>
      <c r="U75" s="1145"/>
      <c r="V75" s="1145"/>
      <c r="W75" s="1145"/>
      <c r="X75" s="1145"/>
      <c r="Y75" s="1145"/>
      <c r="Z75" s="1145"/>
      <c r="AA75" s="1240" t="s">
        <v>281</v>
      </c>
      <c r="AB75" s="1145"/>
      <c r="AC75" s="1145"/>
      <c r="AD75" s="1145"/>
      <c r="AE75" s="1145"/>
      <c r="AF75" s="1240" t="s">
        <v>282</v>
      </c>
      <c r="AG75" s="1145"/>
      <c r="AH75" s="1145"/>
      <c r="AI75" s="172" t="s">
        <v>68</v>
      </c>
      <c r="AJ75" s="1241" t="s">
        <v>283</v>
      </c>
      <c r="AK75" s="1145"/>
      <c r="AL75" s="1145"/>
      <c r="AM75" s="1145"/>
      <c r="AN75" s="1145"/>
      <c r="AO75" s="1145"/>
      <c r="AP75" s="437">
        <v>10000000</v>
      </c>
      <c r="AQ75" s="630">
        <v>0</v>
      </c>
      <c r="AR75" s="437">
        <v>10000000</v>
      </c>
      <c r="AS75" s="438">
        <v>0</v>
      </c>
      <c r="AT75" s="630">
        <v>0</v>
      </c>
      <c r="AU75" s="438">
        <v>0</v>
      </c>
      <c r="AV75" s="630">
        <v>0</v>
      </c>
      <c r="AW75" s="438">
        <v>0</v>
      </c>
      <c r="AX75" s="630">
        <v>0</v>
      </c>
      <c r="AY75" s="438">
        <v>0</v>
      </c>
      <c r="AZ75" s="438">
        <v>0</v>
      </c>
      <c r="BA75" s="438">
        <v>0</v>
      </c>
      <c r="BB75" s="438">
        <v>0</v>
      </c>
    </row>
    <row r="76" spans="1:54" x14ac:dyDescent="0.25">
      <c r="A76" s="1240" t="s">
        <v>17</v>
      </c>
      <c r="B76" s="1145"/>
      <c r="C76" s="1240" t="s">
        <v>290</v>
      </c>
      <c r="D76" s="1145"/>
      <c r="E76" s="1240" t="s">
        <v>288</v>
      </c>
      <c r="F76" s="1145"/>
      <c r="G76" s="1240" t="s">
        <v>297</v>
      </c>
      <c r="H76" s="1145"/>
      <c r="I76" s="1240" t="s">
        <v>303</v>
      </c>
      <c r="J76" s="1145"/>
      <c r="K76" s="1145"/>
      <c r="L76" s="1240" t="s">
        <v>304</v>
      </c>
      <c r="M76" s="1145"/>
      <c r="N76" s="1145"/>
      <c r="O76" s="1240"/>
      <c r="P76" s="1145"/>
      <c r="Q76" s="1240"/>
      <c r="R76" s="1145"/>
      <c r="S76" s="1239" t="s">
        <v>48</v>
      </c>
      <c r="T76" s="1145"/>
      <c r="U76" s="1145"/>
      <c r="V76" s="1145"/>
      <c r="W76" s="1145"/>
      <c r="X76" s="1145"/>
      <c r="Y76" s="1145"/>
      <c r="Z76" s="1145"/>
      <c r="AA76" s="1240" t="s">
        <v>281</v>
      </c>
      <c r="AB76" s="1145"/>
      <c r="AC76" s="1145"/>
      <c r="AD76" s="1145"/>
      <c r="AE76" s="1145"/>
      <c r="AF76" s="1240" t="s">
        <v>282</v>
      </c>
      <c r="AG76" s="1145"/>
      <c r="AH76" s="1145"/>
      <c r="AI76" s="172" t="s">
        <v>68</v>
      </c>
      <c r="AJ76" s="1241" t="s">
        <v>283</v>
      </c>
      <c r="AK76" s="1145"/>
      <c r="AL76" s="1145"/>
      <c r="AM76" s="1145"/>
      <c r="AN76" s="1145"/>
      <c r="AO76" s="1145"/>
      <c r="AP76" s="437">
        <v>600000</v>
      </c>
      <c r="AQ76" s="630">
        <v>0</v>
      </c>
      <c r="AR76" s="437">
        <v>600000</v>
      </c>
      <c r="AS76" s="438">
        <v>0</v>
      </c>
      <c r="AT76" s="630">
        <v>0</v>
      </c>
      <c r="AU76" s="438">
        <v>0</v>
      </c>
      <c r="AV76" s="630">
        <v>0</v>
      </c>
      <c r="AW76" s="438">
        <v>0</v>
      </c>
      <c r="AX76" s="630">
        <v>0</v>
      </c>
      <c r="AY76" s="438">
        <v>0</v>
      </c>
      <c r="AZ76" s="438">
        <v>0</v>
      </c>
      <c r="BA76" s="438">
        <v>0</v>
      </c>
      <c r="BB76" s="438">
        <v>0</v>
      </c>
    </row>
    <row r="77" spans="1:54" x14ac:dyDescent="0.25">
      <c r="A77" s="1233" t="s">
        <v>17</v>
      </c>
      <c r="B77" s="1145"/>
      <c r="C77" s="1233" t="s">
        <v>290</v>
      </c>
      <c r="D77" s="1145"/>
      <c r="E77" s="1233" t="s">
        <v>288</v>
      </c>
      <c r="F77" s="1145"/>
      <c r="G77" s="1233" t="s">
        <v>297</v>
      </c>
      <c r="H77" s="1145"/>
      <c r="I77" s="1233" t="s">
        <v>305</v>
      </c>
      <c r="J77" s="1145"/>
      <c r="K77" s="1145"/>
      <c r="L77" s="1233"/>
      <c r="M77" s="1145"/>
      <c r="N77" s="1145"/>
      <c r="O77" s="1233"/>
      <c r="P77" s="1145"/>
      <c r="Q77" s="1233"/>
      <c r="R77" s="1145"/>
      <c r="S77" s="1232" t="s">
        <v>212</v>
      </c>
      <c r="T77" s="1145"/>
      <c r="U77" s="1145"/>
      <c r="V77" s="1145"/>
      <c r="W77" s="1145"/>
      <c r="X77" s="1145"/>
      <c r="Y77" s="1145"/>
      <c r="Z77" s="1145"/>
      <c r="AA77" s="1233" t="s">
        <v>281</v>
      </c>
      <c r="AB77" s="1145"/>
      <c r="AC77" s="1145"/>
      <c r="AD77" s="1145"/>
      <c r="AE77" s="1145"/>
      <c r="AF77" s="1233" t="s">
        <v>282</v>
      </c>
      <c r="AG77" s="1145"/>
      <c r="AH77" s="1145"/>
      <c r="AI77" s="169" t="s">
        <v>68</v>
      </c>
      <c r="AJ77" s="1234" t="s">
        <v>283</v>
      </c>
      <c r="AK77" s="1145"/>
      <c r="AL77" s="1145"/>
      <c r="AM77" s="1145"/>
      <c r="AN77" s="1145"/>
      <c r="AO77" s="1145"/>
      <c r="AP77" s="432">
        <v>2000000</v>
      </c>
      <c r="AQ77" s="627">
        <v>0</v>
      </c>
      <c r="AR77" s="432">
        <v>2000000</v>
      </c>
      <c r="AS77" s="433">
        <v>0</v>
      </c>
      <c r="AT77" s="627">
        <v>0</v>
      </c>
      <c r="AU77" s="433">
        <v>0</v>
      </c>
      <c r="AV77" s="627">
        <v>0</v>
      </c>
      <c r="AW77" s="433">
        <v>0</v>
      </c>
      <c r="AX77" s="627">
        <v>0</v>
      </c>
      <c r="AY77" s="433">
        <v>0</v>
      </c>
      <c r="AZ77" s="433">
        <v>0</v>
      </c>
      <c r="BA77" s="433">
        <v>0</v>
      </c>
      <c r="BB77" s="433">
        <v>0</v>
      </c>
    </row>
    <row r="78" spans="1:54" x14ac:dyDescent="0.25">
      <c r="A78" s="1240" t="s">
        <v>17</v>
      </c>
      <c r="B78" s="1145"/>
      <c r="C78" s="1240" t="s">
        <v>290</v>
      </c>
      <c r="D78" s="1145"/>
      <c r="E78" s="1240" t="s">
        <v>288</v>
      </c>
      <c r="F78" s="1145"/>
      <c r="G78" s="1240" t="s">
        <v>297</v>
      </c>
      <c r="H78" s="1145"/>
      <c r="I78" s="1240" t="s">
        <v>305</v>
      </c>
      <c r="J78" s="1145"/>
      <c r="K78" s="1145"/>
      <c r="L78" s="1240" t="s">
        <v>287</v>
      </c>
      <c r="M78" s="1145"/>
      <c r="N78" s="1145"/>
      <c r="O78" s="1240"/>
      <c r="P78" s="1145"/>
      <c r="Q78" s="1240"/>
      <c r="R78" s="1145"/>
      <c r="S78" s="1239" t="s">
        <v>49</v>
      </c>
      <c r="T78" s="1145"/>
      <c r="U78" s="1145"/>
      <c r="V78" s="1145"/>
      <c r="W78" s="1145"/>
      <c r="X78" s="1145"/>
      <c r="Y78" s="1145"/>
      <c r="Z78" s="1145"/>
      <c r="AA78" s="1240" t="s">
        <v>281</v>
      </c>
      <c r="AB78" s="1145"/>
      <c r="AC78" s="1145"/>
      <c r="AD78" s="1145"/>
      <c r="AE78" s="1145"/>
      <c r="AF78" s="1240" t="s">
        <v>282</v>
      </c>
      <c r="AG78" s="1145"/>
      <c r="AH78" s="1145"/>
      <c r="AI78" s="172" t="s">
        <v>68</v>
      </c>
      <c r="AJ78" s="1241" t="s">
        <v>283</v>
      </c>
      <c r="AK78" s="1145"/>
      <c r="AL78" s="1145"/>
      <c r="AM78" s="1145"/>
      <c r="AN78" s="1145"/>
      <c r="AO78" s="1145"/>
      <c r="AP78" s="437">
        <v>1000000</v>
      </c>
      <c r="AQ78" s="630">
        <v>0</v>
      </c>
      <c r="AR78" s="437">
        <v>1000000</v>
      </c>
      <c r="AS78" s="438">
        <v>0</v>
      </c>
      <c r="AT78" s="630">
        <v>0</v>
      </c>
      <c r="AU78" s="438">
        <v>0</v>
      </c>
      <c r="AV78" s="630">
        <v>0</v>
      </c>
      <c r="AW78" s="438">
        <v>0</v>
      </c>
      <c r="AX78" s="630">
        <v>0</v>
      </c>
      <c r="AY78" s="438">
        <v>0</v>
      </c>
      <c r="AZ78" s="438">
        <v>0</v>
      </c>
      <c r="BA78" s="438">
        <v>0</v>
      </c>
      <c r="BB78" s="438">
        <v>0</v>
      </c>
    </row>
    <row r="79" spans="1:54" x14ac:dyDescent="0.25">
      <c r="A79" s="1240" t="s">
        <v>17</v>
      </c>
      <c r="B79" s="1145"/>
      <c r="C79" s="1240" t="s">
        <v>290</v>
      </c>
      <c r="D79" s="1145"/>
      <c r="E79" s="1240" t="s">
        <v>288</v>
      </c>
      <c r="F79" s="1145"/>
      <c r="G79" s="1240" t="s">
        <v>297</v>
      </c>
      <c r="H79" s="1145"/>
      <c r="I79" s="1240" t="s">
        <v>305</v>
      </c>
      <c r="J79" s="1145"/>
      <c r="K79" s="1145"/>
      <c r="L79" s="1240" t="s">
        <v>290</v>
      </c>
      <c r="M79" s="1145"/>
      <c r="N79" s="1145"/>
      <c r="O79" s="1240"/>
      <c r="P79" s="1145"/>
      <c r="Q79" s="1240"/>
      <c r="R79" s="1145"/>
      <c r="S79" s="1239" t="s">
        <v>50</v>
      </c>
      <c r="T79" s="1145"/>
      <c r="U79" s="1145"/>
      <c r="V79" s="1145"/>
      <c r="W79" s="1145"/>
      <c r="X79" s="1145"/>
      <c r="Y79" s="1145"/>
      <c r="Z79" s="1145"/>
      <c r="AA79" s="1240" t="s">
        <v>281</v>
      </c>
      <c r="AB79" s="1145"/>
      <c r="AC79" s="1145"/>
      <c r="AD79" s="1145"/>
      <c r="AE79" s="1145"/>
      <c r="AF79" s="1240" t="s">
        <v>282</v>
      </c>
      <c r="AG79" s="1145"/>
      <c r="AH79" s="1145"/>
      <c r="AI79" s="172" t="s">
        <v>68</v>
      </c>
      <c r="AJ79" s="1241" t="s">
        <v>283</v>
      </c>
      <c r="AK79" s="1145"/>
      <c r="AL79" s="1145"/>
      <c r="AM79" s="1145"/>
      <c r="AN79" s="1145"/>
      <c r="AO79" s="1145"/>
      <c r="AP79" s="437">
        <v>1000000</v>
      </c>
      <c r="AQ79" s="630">
        <v>0</v>
      </c>
      <c r="AR79" s="437">
        <v>1000000</v>
      </c>
      <c r="AS79" s="438">
        <v>0</v>
      </c>
      <c r="AT79" s="630">
        <v>0</v>
      </c>
      <c r="AU79" s="438">
        <v>0</v>
      </c>
      <c r="AV79" s="630">
        <v>0</v>
      </c>
      <c r="AW79" s="438">
        <v>0</v>
      </c>
      <c r="AX79" s="630">
        <v>0</v>
      </c>
      <c r="AY79" s="438">
        <v>0</v>
      </c>
      <c r="AZ79" s="438">
        <v>0</v>
      </c>
      <c r="BA79" s="438">
        <v>0</v>
      </c>
      <c r="BB79" s="438">
        <v>0</v>
      </c>
    </row>
    <row r="80" spans="1:54" s="589" customFormat="1" ht="27" customHeight="1" x14ac:dyDescent="0.25">
      <c r="A80" s="1328" t="s">
        <v>17</v>
      </c>
      <c r="B80" s="1329"/>
      <c r="C80" s="1328" t="s">
        <v>290</v>
      </c>
      <c r="D80" s="1329"/>
      <c r="E80" s="1328" t="s">
        <v>288</v>
      </c>
      <c r="F80" s="1329"/>
      <c r="G80" s="1328" t="s">
        <v>291</v>
      </c>
      <c r="H80" s="1329"/>
      <c r="I80" s="1328"/>
      <c r="J80" s="1329"/>
      <c r="K80" s="1329"/>
      <c r="L80" s="1328"/>
      <c r="M80" s="1329"/>
      <c r="N80" s="1329"/>
      <c r="O80" s="1328"/>
      <c r="P80" s="1329"/>
      <c r="Q80" s="1328"/>
      <c r="R80" s="1329"/>
      <c r="S80" s="1330" t="s">
        <v>214</v>
      </c>
      <c r="T80" s="1329"/>
      <c r="U80" s="1329"/>
      <c r="V80" s="1329"/>
      <c r="W80" s="1329"/>
      <c r="X80" s="1329"/>
      <c r="Y80" s="1329"/>
      <c r="Z80" s="1329"/>
      <c r="AA80" s="1328" t="s">
        <v>281</v>
      </c>
      <c r="AB80" s="1329"/>
      <c r="AC80" s="1329"/>
      <c r="AD80" s="1329"/>
      <c r="AE80" s="1329"/>
      <c r="AF80" s="1328" t="s">
        <v>282</v>
      </c>
      <c r="AG80" s="1329"/>
      <c r="AH80" s="1329"/>
      <c r="AI80" s="586" t="s">
        <v>68</v>
      </c>
      <c r="AJ80" s="1331" t="s">
        <v>283</v>
      </c>
      <c r="AK80" s="1329"/>
      <c r="AL80" s="1329"/>
      <c r="AM80" s="1329"/>
      <c r="AN80" s="1329"/>
      <c r="AO80" s="1329"/>
      <c r="AP80" s="587">
        <v>14242414179</v>
      </c>
      <c r="AQ80" s="629">
        <v>925279789</v>
      </c>
      <c r="AR80" s="587">
        <v>1790754629.8199999</v>
      </c>
      <c r="AS80" s="587">
        <v>-145000000</v>
      </c>
      <c r="AT80" s="629">
        <v>958464733.62</v>
      </c>
      <c r="AU80" s="587">
        <v>-33184944.620000001</v>
      </c>
      <c r="AV80" s="629">
        <v>1309098849</v>
      </c>
      <c r="AW80" s="587">
        <v>-350634115.38</v>
      </c>
      <c r="AX80" s="629">
        <v>1294084450</v>
      </c>
      <c r="AY80" s="587">
        <v>15014399</v>
      </c>
      <c r="AZ80" s="587">
        <v>1294084450</v>
      </c>
      <c r="BA80" s="588">
        <v>0</v>
      </c>
      <c r="BB80" s="588">
        <v>0</v>
      </c>
    </row>
    <row r="81" spans="1:54" s="593" customFormat="1" x14ac:dyDescent="0.25">
      <c r="A81" s="1328" t="s">
        <v>17</v>
      </c>
      <c r="B81" s="1332"/>
      <c r="C81" s="1328" t="s">
        <v>290</v>
      </c>
      <c r="D81" s="1332"/>
      <c r="E81" s="1328" t="s">
        <v>288</v>
      </c>
      <c r="F81" s="1332"/>
      <c r="G81" s="1328" t="s">
        <v>291</v>
      </c>
      <c r="H81" s="1332"/>
      <c r="I81" s="1328"/>
      <c r="J81" s="1332"/>
      <c r="K81" s="1332"/>
      <c r="L81" s="1328"/>
      <c r="M81" s="1332"/>
      <c r="N81" s="1332"/>
      <c r="O81" s="1328"/>
      <c r="P81" s="1332"/>
      <c r="Q81" s="1328"/>
      <c r="R81" s="1332"/>
      <c r="S81" s="1330" t="s">
        <v>214</v>
      </c>
      <c r="T81" s="1332"/>
      <c r="U81" s="1332"/>
      <c r="V81" s="1332"/>
      <c r="W81" s="1332"/>
      <c r="X81" s="1332"/>
      <c r="Y81" s="1332"/>
      <c r="Z81" s="1332"/>
      <c r="AA81" s="1328" t="s">
        <v>281</v>
      </c>
      <c r="AB81" s="1332"/>
      <c r="AC81" s="1332"/>
      <c r="AD81" s="1332"/>
      <c r="AE81" s="1332"/>
      <c r="AF81" s="1328" t="s">
        <v>282</v>
      </c>
      <c r="AG81" s="1332"/>
      <c r="AH81" s="1332"/>
      <c r="AI81" s="586" t="s">
        <v>311</v>
      </c>
      <c r="AJ81" s="1331" t="s">
        <v>329</v>
      </c>
      <c r="AK81" s="1332"/>
      <c r="AL81" s="1332"/>
      <c r="AM81" s="1332"/>
      <c r="AN81" s="1332"/>
      <c r="AO81" s="1332"/>
      <c r="AP81" s="587">
        <v>4021085821</v>
      </c>
      <c r="AQ81" s="629">
        <v>747877798</v>
      </c>
      <c r="AR81" s="587">
        <v>1020157180</v>
      </c>
      <c r="AS81" s="588">
        <v>0</v>
      </c>
      <c r="AT81" s="629">
        <v>651140302.82000005</v>
      </c>
      <c r="AU81" s="587">
        <v>96737495.180000007</v>
      </c>
      <c r="AV81" s="629">
        <v>101845483</v>
      </c>
      <c r="AW81" s="587">
        <v>549294819.82000005</v>
      </c>
      <c r="AX81" s="629">
        <v>69112134</v>
      </c>
      <c r="AY81" s="587">
        <v>32733349</v>
      </c>
      <c r="AZ81" s="587">
        <v>55067769</v>
      </c>
      <c r="BA81" s="587">
        <v>14044365</v>
      </c>
      <c r="BB81" s="588">
        <v>0</v>
      </c>
    </row>
    <row r="82" spans="1:54" x14ac:dyDescent="0.25">
      <c r="A82" s="1233" t="s">
        <v>17</v>
      </c>
      <c r="B82" s="1145"/>
      <c r="C82" s="1233" t="s">
        <v>290</v>
      </c>
      <c r="D82" s="1145"/>
      <c r="E82" s="1233" t="s">
        <v>288</v>
      </c>
      <c r="F82" s="1145"/>
      <c r="G82" s="1233" t="s">
        <v>291</v>
      </c>
      <c r="H82" s="1145"/>
      <c r="I82" s="1233" t="s">
        <v>287</v>
      </c>
      <c r="J82" s="1145"/>
      <c r="K82" s="1145"/>
      <c r="L82" s="1233"/>
      <c r="M82" s="1145"/>
      <c r="N82" s="1145"/>
      <c r="O82" s="1233"/>
      <c r="P82" s="1145"/>
      <c r="Q82" s="1233"/>
      <c r="R82" s="1145"/>
      <c r="S82" s="1232" t="s">
        <v>217</v>
      </c>
      <c r="T82" s="1145"/>
      <c r="U82" s="1145"/>
      <c r="V82" s="1145"/>
      <c r="W82" s="1145"/>
      <c r="X82" s="1145"/>
      <c r="Y82" s="1145"/>
      <c r="Z82" s="1145"/>
      <c r="AA82" s="1233" t="s">
        <v>281</v>
      </c>
      <c r="AB82" s="1145"/>
      <c r="AC82" s="1145"/>
      <c r="AD82" s="1145"/>
      <c r="AE82" s="1145"/>
      <c r="AF82" s="1233" t="s">
        <v>282</v>
      </c>
      <c r="AG82" s="1145"/>
      <c r="AH82" s="1145"/>
      <c r="AI82" s="169" t="s">
        <v>68</v>
      </c>
      <c r="AJ82" s="1234" t="s">
        <v>283</v>
      </c>
      <c r="AK82" s="1145"/>
      <c r="AL82" s="1145"/>
      <c r="AM82" s="1145"/>
      <c r="AN82" s="1145"/>
      <c r="AO82" s="1145"/>
      <c r="AP82" s="432">
        <v>307000000</v>
      </c>
      <c r="AQ82" s="627">
        <v>0</v>
      </c>
      <c r="AR82" s="432">
        <v>75357390.849999994</v>
      </c>
      <c r="AS82" s="433">
        <v>0</v>
      </c>
      <c r="AT82" s="627">
        <v>0</v>
      </c>
      <c r="AU82" s="433">
        <v>0</v>
      </c>
      <c r="AV82" s="627">
        <v>0</v>
      </c>
      <c r="AW82" s="433">
        <v>0</v>
      </c>
      <c r="AX82" s="627">
        <v>0</v>
      </c>
      <c r="AY82" s="433">
        <v>0</v>
      </c>
      <c r="AZ82" s="433">
        <v>0</v>
      </c>
      <c r="BA82" s="433">
        <v>0</v>
      </c>
      <c r="BB82" s="433">
        <v>0</v>
      </c>
    </row>
    <row r="83" spans="1:54" x14ac:dyDescent="0.25">
      <c r="A83" s="1233" t="s">
        <v>17</v>
      </c>
      <c r="B83" s="1145"/>
      <c r="C83" s="1233" t="s">
        <v>290</v>
      </c>
      <c r="D83" s="1145"/>
      <c r="E83" s="1233" t="s">
        <v>288</v>
      </c>
      <c r="F83" s="1145"/>
      <c r="G83" s="1233" t="s">
        <v>291</v>
      </c>
      <c r="H83" s="1145"/>
      <c r="I83" s="1233" t="s">
        <v>287</v>
      </c>
      <c r="J83" s="1145"/>
      <c r="K83" s="1145"/>
      <c r="L83" s="1233"/>
      <c r="M83" s="1145"/>
      <c r="N83" s="1145"/>
      <c r="O83" s="1233"/>
      <c r="P83" s="1145"/>
      <c r="Q83" s="1233"/>
      <c r="R83" s="1145"/>
      <c r="S83" s="1232" t="s">
        <v>217</v>
      </c>
      <c r="T83" s="1145"/>
      <c r="U83" s="1145"/>
      <c r="V83" s="1145"/>
      <c r="W83" s="1145"/>
      <c r="X83" s="1145"/>
      <c r="Y83" s="1145"/>
      <c r="Z83" s="1145"/>
      <c r="AA83" s="1233" t="s">
        <v>281</v>
      </c>
      <c r="AB83" s="1145"/>
      <c r="AC83" s="1145"/>
      <c r="AD83" s="1145"/>
      <c r="AE83" s="1145"/>
      <c r="AF83" s="1233" t="s">
        <v>282</v>
      </c>
      <c r="AG83" s="1145"/>
      <c r="AH83" s="1145"/>
      <c r="AI83" s="169" t="s">
        <v>311</v>
      </c>
      <c r="AJ83" s="1234" t="s">
        <v>329</v>
      </c>
      <c r="AK83" s="1145"/>
      <c r="AL83" s="1145"/>
      <c r="AM83" s="1145"/>
      <c r="AN83" s="1145"/>
      <c r="AO83" s="1145"/>
      <c r="AP83" s="432">
        <v>986000000</v>
      </c>
      <c r="AQ83" s="626">
        <v>430000000</v>
      </c>
      <c r="AR83" s="432">
        <v>26030000</v>
      </c>
      <c r="AS83" s="433">
        <v>0</v>
      </c>
      <c r="AT83" s="626">
        <v>36250000</v>
      </c>
      <c r="AU83" s="432">
        <v>393750000</v>
      </c>
      <c r="AV83" s="627">
        <v>0</v>
      </c>
      <c r="AW83" s="432">
        <v>36250000</v>
      </c>
      <c r="AX83" s="627">
        <v>0</v>
      </c>
      <c r="AY83" s="433">
        <v>0</v>
      </c>
      <c r="AZ83" s="433">
        <v>0</v>
      </c>
      <c r="BA83" s="433">
        <v>0</v>
      </c>
      <c r="BB83" s="433">
        <v>0</v>
      </c>
    </row>
    <row r="84" spans="1:54" x14ac:dyDescent="0.25">
      <c r="A84" s="1240" t="s">
        <v>17</v>
      </c>
      <c r="B84" s="1145"/>
      <c r="C84" s="1240" t="s">
        <v>290</v>
      </c>
      <c r="D84" s="1145"/>
      <c r="E84" s="1240" t="s">
        <v>288</v>
      </c>
      <c r="F84" s="1145"/>
      <c r="G84" s="1240" t="s">
        <v>291</v>
      </c>
      <c r="H84" s="1145"/>
      <c r="I84" s="1240" t="s">
        <v>287</v>
      </c>
      <c r="J84" s="1145"/>
      <c r="K84" s="1145"/>
      <c r="L84" s="1240" t="s">
        <v>297</v>
      </c>
      <c r="M84" s="1145"/>
      <c r="N84" s="1145"/>
      <c r="O84" s="1240"/>
      <c r="P84" s="1145"/>
      <c r="Q84" s="1240"/>
      <c r="R84" s="1145"/>
      <c r="S84" s="1239" t="s">
        <v>663</v>
      </c>
      <c r="T84" s="1145"/>
      <c r="U84" s="1145"/>
      <c r="V84" s="1145"/>
      <c r="W84" s="1145"/>
      <c r="X84" s="1145"/>
      <c r="Y84" s="1145"/>
      <c r="Z84" s="1145"/>
      <c r="AA84" s="1240" t="s">
        <v>281</v>
      </c>
      <c r="AB84" s="1145"/>
      <c r="AC84" s="1145"/>
      <c r="AD84" s="1145"/>
      <c r="AE84" s="1145"/>
      <c r="AF84" s="1240" t="s">
        <v>282</v>
      </c>
      <c r="AG84" s="1145"/>
      <c r="AH84" s="1145"/>
      <c r="AI84" s="172" t="s">
        <v>311</v>
      </c>
      <c r="AJ84" s="1241" t="s">
        <v>329</v>
      </c>
      <c r="AK84" s="1145"/>
      <c r="AL84" s="1145"/>
      <c r="AM84" s="1145"/>
      <c r="AN84" s="1145"/>
      <c r="AO84" s="1145"/>
      <c r="AP84" s="437">
        <v>6000000</v>
      </c>
      <c r="AQ84" s="630">
        <v>0</v>
      </c>
      <c r="AR84" s="437">
        <v>6000000</v>
      </c>
      <c r="AS84" s="438">
        <v>0</v>
      </c>
      <c r="AT84" s="630">
        <v>0</v>
      </c>
      <c r="AU84" s="438">
        <v>0</v>
      </c>
      <c r="AV84" s="630">
        <v>0</v>
      </c>
      <c r="AW84" s="438">
        <v>0</v>
      </c>
      <c r="AX84" s="630">
        <v>0</v>
      </c>
      <c r="AY84" s="438">
        <v>0</v>
      </c>
      <c r="AZ84" s="438">
        <v>0</v>
      </c>
      <c r="BA84" s="438">
        <v>0</v>
      </c>
      <c r="BB84" s="438">
        <v>0</v>
      </c>
    </row>
    <row r="85" spans="1:54" x14ac:dyDescent="0.25">
      <c r="A85" s="1240" t="s">
        <v>17</v>
      </c>
      <c r="B85" s="1145"/>
      <c r="C85" s="1240" t="s">
        <v>290</v>
      </c>
      <c r="D85" s="1145"/>
      <c r="E85" s="1240" t="s">
        <v>288</v>
      </c>
      <c r="F85" s="1145"/>
      <c r="G85" s="1240" t="s">
        <v>291</v>
      </c>
      <c r="H85" s="1145"/>
      <c r="I85" s="1240" t="s">
        <v>287</v>
      </c>
      <c r="J85" s="1145"/>
      <c r="K85" s="1145"/>
      <c r="L85" s="1240" t="s">
        <v>300</v>
      </c>
      <c r="M85" s="1145"/>
      <c r="N85" s="1145"/>
      <c r="O85" s="1240"/>
      <c r="P85" s="1145"/>
      <c r="Q85" s="1240"/>
      <c r="R85" s="1145"/>
      <c r="S85" s="1239" t="s">
        <v>51</v>
      </c>
      <c r="T85" s="1145"/>
      <c r="U85" s="1145"/>
      <c r="V85" s="1145"/>
      <c r="W85" s="1145"/>
      <c r="X85" s="1145"/>
      <c r="Y85" s="1145"/>
      <c r="Z85" s="1145"/>
      <c r="AA85" s="1240" t="s">
        <v>281</v>
      </c>
      <c r="AB85" s="1145"/>
      <c r="AC85" s="1145"/>
      <c r="AD85" s="1145"/>
      <c r="AE85" s="1145"/>
      <c r="AF85" s="1240" t="s">
        <v>282</v>
      </c>
      <c r="AG85" s="1145"/>
      <c r="AH85" s="1145"/>
      <c r="AI85" s="172" t="s">
        <v>68</v>
      </c>
      <c r="AJ85" s="1241" t="s">
        <v>283</v>
      </c>
      <c r="AK85" s="1145"/>
      <c r="AL85" s="1145"/>
      <c r="AM85" s="1145"/>
      <c r="AN85" s="1145"/>
      <c r="AO85" s="1145"/>
      <c r="AP85" s="437">
        <v>75000000</v>
      </c>
      <c r="AQ85" s="630">
        <v>0</v>
      </c>
      <c r="AR85" s="437">
        <v>74600000</v>
      </c>
      <c r="AS85" s="438">
        <v>0</v>
      </c>
      <c r="AT85" s="630">
        <v>0</v>
      </c>
      <c r="AU85" s="438">
        <v>0</v>
      </c>
      <c r="AV85" s="630">
        <v>0</v>
      </c>
      <c r="AW85" s="438">
        <v>0</v>
      </c>
      <c r="AX85" s="630">
        <v>0</v>
      </c>
      <c r="AY85" s="438">
        <v>0</v>
      </c>
      <c r="AZ85" s="438">
        <v>0</v>
      </c>
      <c r="BA85" s="438">
        <v>0</v>
      </c>
      <c r="BB85" s="438">
        <v>0</v>
      </c>
    </row>
    <row r="86" spans="1:54" x14ac:dyDescent="0.25">
      <c r="A86" s="1240" t="s">
        <v>17</v>
      </c>
      <c r="B86" s="1145"/>
      <c r="C86" s="1240" t="s">
        <v>290</v>
      </c>
      <c r="D86" s="1145"/>
      <c r="E86" s="1240" t="s">
        <v>288</v>
      </c>
      <c r="F86" s="1145"/>
      <c r="G86" s="1240" t="s">
        <v>291</v>
      </c>
      <c r="H86" s="1145"/>
      <c r="I86" s="1240" t="s">
        <v>287</v>
      </c>
      <c r="J86" s="1145"/>
      <c r="K86" s="1145"/>
      <c r="L86" s="1240" t="s">
        <v>300</v>
      </c>
      <c r="M86" s="1145"/>
      <c r="N86" s="1145"/>
      <c r="O86" s="1240"/>
      <c r="P86" s="1145"/>
      <c r="Q86" s="1240"/>
      <c r="R86" s="1145"/>
      <c r="S86" s="1239" t="s">
        <v>51</v>
      </c>
      <c r="T86" s="1145"/>
      <c r="U86" s="1145"/>
      <c r="V86" s="1145"/>
      <c r="W86" s="1145"/>
      <c r="X86" s="1145"/>
      <c r="Y86" s="1145"/>
      <c r="Z86" s="1145"/>
      <c r="AA86" s="1240" t="s">
        <v>281</v>
      </c>
      <c r="AB86" s="1145"/>
      <c r="AC86" s="1145"/>
      <c r="AD86" s="1145"/>
      <c r="AE86" s="1145"/>
      <c r="AF86" s="1240" t="s">
        <v>282</v>
      </c>
      <c r="AG86" s="1145"/>
      <c r="AH86" s="1145"/>
      <c r="AI86" s="172" t="s">
        <v>311</v>
      </c>
      <c r="AJ86" s="1241" t="s">
        <v>329</v>
      </c>
      <c r="AK86" s="1145"/>
      <c r="AL86" s="1145"/>
      <c r="AM86" s="1145"/>
      <c r="AN86" s="1145"/>
      <c r="AO86" s="1145"/>
      <c r="AP86" s="437">
        <v>500000000</v>
      </c>
      <c r="AQ86" s="630">
        <v>0</v>
      </c>
      <c r="AR86" s="437">
        <v>17680000</v>
      </c>
      <c r="AS86" s="438">
        <v>0</v>
      </c>
      <c r="AT86" s="630">
        <v>0</v>
      </c>
      <c r="AU86" s="438">
        <v>0</v>
      </c>
      <c r="AV86" s="630">
        <v>0</v>
      </c>
      <c r="AW86" s="438">
        <v>0</v>
      </c>
      <c r="AX86" s="630">
        <v>0</v>
      </c>
      <c r="AY86" s="438">
        <v>0</v>
      </c>
      <c r="AZ86" s="438">
        <v>0</v>
      </c>
      <c r="BA86" s="438">
        <v>0</v>
      </c>
      <c r="BB86" s="438">
        <v>0</v>
      </c>
    </row>
    <row r="87" spans="1:54" x14ac:dyDescent="0.25">
      <c r="A87" s="1240" t="s">
        <v>17</v>
      </c>
      <c r="B87" s="1145"/>
      <c r="C87" s="1240" t="s">
        <v>290</v>
      </c>
      <c r="D87" s="1145"/>
      <c r="E87" s="1240" t="s">
        <v>288</v>
      </c>
      <c r="F87" s="1145"/>
      <c r="G87" s="1240" t="s">
        <v>291</v>
      </c>
      <c r="H87" s="1145"/>
      <c r="I87" s="1240" t="s">
        <v>287</v>
      </c>
      <c r="J87" s="1145"/>
      <c r="K87" s="1145"/>
      <c r="L87" s="1240" t="s">
        <v>302</v>
      </c>
      <c r="M87" s="1145"/>
      <c r="N87" s="1145"/>
      <c r="O87" s="1240"/>
      <c r="P87" s="1145"/>
      <c r="Q87" s="1240"/>
      <c r="R87" s="1145"/>
      <c r="S87" s="1239" t="s">
        <v>52</v>
      </c>
      <c r="T87" s="1145"/>
      <c r="U87" s="1145"/>
      <c r="V87" s="1145"/>
      <c r="W87" s="1145"/>
      <c r="X87" s="1145"/>
      <c r="Y87" s="1145"/>
      <c r="Z87" s="1145"/>
      <c r="AA87" s="1240" t="s">
        <v>281</v>
      </c>
      <c r="AB87" s="1145"/>
      <c r="AC87" s="1145"/>
      <c r="AD87" s="1145"/>
      <c r="AE87" s="1145"/>
      <c r="AF87" s="1240" t="s">
        <v>282</v>
      </c>
      <c r="AG87" s="1145"/>
      <c r="AH87" s="1145"/>
      <c r="AI87" s="172" t="s">
        <v>68</v>
      </c>
      <c r="AJ87" s="1241" t="s">
        <v>283</v>
      </c>
      <c r="AK87" s="1145"/>
      <c r="AL87" s="1145"/>
      <c r="AM87" s="1145"/>
      <c r="AN87" s="1145"/>
      <c r="AO87" s="1145"/>
      <c r="AP87" s="437">
        <v>232000000</v>
      </c>
      <c r="AQ87" s="630">
        <v>0</v>
      </c>
      <c r="AR87" s="437">
        <v>757390.85</v>
      </c>
      <c r="AS87" s="438">
        <v>0</v>
      </c>
      <c r="AT87" s="630">
        <v>0</v>
      </c>
      <c r="AU87" s="438">
        <v>0</v>
      </c>
      <c r="AV87" s="630">
        <v>0</v>
      </c>
      <c r="AW87" s="438">
        <v>0</v>
      </c>
      <c r="AX87" s="630">
        <v>0</v>
      </c>
      <c r="AY87" s="438">
        <v>0</v>
      </c>
      <c r="AZ87" s="438">
        <v>0</v>
      </c>
      <c r="BA87" s="438">
        <v>0</v>
      </c>
      <c r="BB87" s="438">
        <v>0</v>
      </c>
    </row>
    <row r="88" spans="1:54" x14ac:dyDescent="0.25">
      <c r="A88" s="1240" t="s">
        <v>17</v>
      </c>
      <c r="B88" s="1145"/>
      <c r="C88" s="1240" t="s">
        <v>290</v>
      </c>
      <c r="D88" s="1145"/>
      <c r="E88" s="1240" t="s">
        <v>288</v>
      </c>
      <c r="F88" s="1145"/>
      <c r="G88" s="1240" t="s">
        <v>291</v>
      </c>
      <c r="H88" s="1145"/>
      <c r="I88" s="1240" t="s">
        <v>287</v>
      </c>
      <c r="J88" s="1145"/>
      <c r="K88" s="1145"/>
      <c r="L88" s="1240" t="s">
        <v>302</v>
      </c>
      <c r="M88" s="1145"/>
      <c r="N88" s="1145"/>
      <c r="O88" s="1240"/>
      <c r="P88" s="1145"/>
      <c r="Q88" s="1240"/>
      <c r="R88" s="1145"/>
      <c r="S88" s="1239" t="s">
        <v>52</v>
      </c>
      <c r="T88" s="1145"/>
      <c r="U88" s="1145"/>
      <c r="V88" s="1145"/>
      <c r="W88" s="1145"/>
      <c r="X88" s="1145"/>
      <c r="Y88" s="1145"/>
      <c r="Z88" s="1145"/>
      <c r="AA88" s="1240" t="s">
        <v>281</v>
      </c>
      <c r="AB88" s="1145"/>
      <c r="AC88" s="1145"/>
      <c r="AD88" s="1145"/>
      <c r="AE88" s="1145"/>
      <c r="AF88" s="1240" t="s">
        <v>282</v>
      </c>
      <c r="AG88" s="1145"/>
      <c r="AH88" s="1145"/>
      <c r="AI88" s="172" t="s">
        <v>311</v>
      </c>
      <c r="AJ88" s="1241" t="s">
        <v>329</v>
      </c>
      <c r="AK88" s="1145"/>
      <c r="AL88" s="1145"/>
      <c r="AM88" s="1145"/>
      <c r="AN88" s="1145"/>
      <c r="AO88" s="1145"/>
      <c r="AP88" s="437">
        <v>480000000</v>
      </c>
      <c r="AQ88" s="629">
        <v>430000000</v>
      </c>
      <c r="AR88" s="437">
        <v>2350000</v>
      </c>
      <c r="AS88" s="438">
        <v>0</v>
      </c>
      <c r="AT88" s="629">
        <v>36250000</v>
      </c>
      <c r="AU88" s="437">
        <v>393750000</v>
      </c>
      <c r="AV88" s="630">
        <v>0</v>
      </c>
      <c r="AW88" s="437">
        <v>36250000</v>
      </c>
      <c r="AX88" s="630">
        <v>0</v>
      </c>
      <c r="AY88" s="438">
        <v>0</v>
      </c>
      <c r="AZ88" s="438">
        <v>0</v>
      </c>
      <c r="BA88" s="438">
        <v>0</v>
      </c>
      <c r="BB88" s="438">
        <v>0</v>
      </c>
    </row>
    <row r="89" spans="1:54" x14ac:dyDescent="0.25">
      <c r="A89" s="1233" t="s">
        <v>17</v>
      </c>
      <c r="B89" s="1145"/>
      <c r="C89" s="1233" t="s">
        <v>290</v>
      </c>
      <c r="D89" s="1145"/>
      <c r="E89" s="1233" t="s">
        <v>288</v>
      </c>
      <c r="F89" s="1145"/>
      <c r="G89" s="1233" t="s">
        <v>291</v>
      </c>
      <c r="H89" s="1145"/>
      <c r="I89" s="1233" t="s">
        <v>290</v>
      </c>
      <c r="J89" s="1145"/>
      <c r="K89" s="1145"/>
      <c r="L89" s="1233"/>
      <c r="M89" s="1145"/>
      <c r="N89" s="1145"/>
      <c r="O89" s="1233"/>
      <c r="P89" s="1145"/>
      <c r="Q89" s="1233"/>
      <c r="R89" s="1145"/>
      <c r="S89" s="1232" t="s">
        <v>219</v>
      </c>
      <c r="T89" s="1145"/>
      <c r="U89" s="1145"/>
      <c r="V89" s="1145"/>
      <c r="W89" s="1145"/>
      <c r="X89" s="1145"/>
      <c r="Y89" s="1145"/>
      <c r="Z89" s="1145"/>
      <c r="AA89" s="1233" t="s">
        <v>281</v>
      </c>
      <c r="AB89" s="1145"/>
      <c r="AC89" s="1145"/>
      <c r="AD89" s="1145"/>
      <c r="AE89" s="1145"/>
      <c r="AF89" s="1233" t="s">
        <v>282</v>
      </c>
      <c r="AG89" s="1145"/>
      <c r="AH89" s="1145"/>
      <c r="AI89" s="169" t="s">
        <v>68</v>
      </c>
      <c r="AJ89" s="1234" t="s">
        <v>283</v>
      </c>
      <c r="AK89" s="1145"/>
      <c r="AL89" s="1145"/>
      <c r="AM89" s="1145"/>
      <c r="AN89" s="1145"/>
      <c r="AO89" s="1145"/>
      <c r="AP89" s="432">
        <v>127000000</v>
      </c>
      <c r="AQ89" s="626">
        <v>66000000</v>
      </c>
      <c r="AR89" s="432">
        <v>31178010</v>
      </c>
      <c r="AS89" s="433">
        <v>0</v>
      </c>
      <c r="AT89" s="626">
        <v>1174350</v>
      </c>
      <c r="AU89" s="432">
        <v>64825650</v>
      </c>
      <c r="AV89" s="627">
        <v>0</v>
      </c>
      <c r="AW89" s="432">
        <v>1174350</v>
      </c>
      <c r="AX89" s="627">
        <v>0</v>
      </c>
      <c r="AY89" s="433">
        <v>0</v>
      </c>
      <c r="AZ89" s="433">
        <v>0</v>
      </c>
      <c r="BA89" s="433">
        <v>0</v>
      </c>
      <c r="BB89" s="433">
        <v>0</v>
      </c>
    </row>
    <row r="90" spans="1:54" x14ac:dyDescent="0.25">
      <c r="A90" s="1240" t="s">
        <v>17</v>
      </c>
      <c r="B90" s="1145"/>
      <c r="C90" s="1240" t="s">
        <v>290</v>
      </c>
      <c r="D90" s="1145"/>
      <c r="E90" s="1240" t="s">
        <v>288</v>
      </c>
      <c r="F90" s="1145"/>
      <c r="G90" s="1240" t="s">
        <v>291</v>
      </c>
      <c r="H90" s="1145"/>
      <c r="I90" s="1240" t="s">
        <v>290</v>
      </c>
      <c r="J90" s="1145"/>
      <c r="K90" s="1145"/>
      <c r="L90" s="1240" t="s">
        <v>287</v>
      </c>
      <c r="M90" s="1145"/>
      <c r="N90" s="1145"/>
      <c r="O90" s="1240"/>
      <c r="P90" s="1145"/>
      <c r="Q90" s="1240"/>
      <c r="R90" s="1145"/>
      <c r="S90" s="1239" t="s">
        <v>53</v>
      </c>
      <c r="T90" s="1145"/>
      <c r="U90" s="1145"/>
      <c r="V90" s="1145"/>
      <c r="W90" s="1145"/>
      <c r="X90" s="1145"/>
      <c r="Y90" s="1145"/>
      <c r="Z90" s="1145"/>
      <c r="AA90" s="1240" t="s">
        <v>281</v>
      </c>
      <c r="AB90" s="1145"/>
      <c r="AC90" s="1145"/>
      <c r="AD90" s="1145"/>
      <c r="AE90" s="1145"/>
      <c r="AF90" s="1240" t="s">
        <v>282</v>
      </c>
      <c r="AG90" s="1145"/>
      <c r="AH90" s="1145"/>
      <c r="AI90" s="172" t="s">
        <v>68</v>
      </c>
      <c r="AJ90" s="1241" t="s">
        <v>283</v>
      </c>
      <c r="AK90" s="1145"/>
      <c r="AL90" s="1145"/>
      <c r="AM90" s="1145"/>
      <c r="AN90" s="1145"/>
      <c r="AO90" s="1145"/>
      <c r="AP90" s="437">
        <v>57000000</v>
      </c>
      <c r="AQ90" s="630">
        <v>0</v>
      </c>
      <c r="AR90" s="437">
        <v>30628010</v>
      </c>
      <c r="AS90" s="438">
        <v>0</v>
      </c>
      <c r="AT90" s="630">
        <v>0</v>
      </c>
      <c r="AU90" s="438">
        <v>0</v>
      </c>
      <c r="AV90" s="630">
        <v>0</v>
      </c>
      <c r="AW90" s="438">
        <v>0</v>
      </c>
      <c r="AX90" s="630">
        <v>0</v>
      </c>
      <c r="AY90" s="438">
        <v>0</v>
      </c>
      <c r="AZ90" s="438">
        <v>0</v>
      </c>
      <c r="BA90" s="438">
        <v>0</v>
      </c>
      <c r="BB90" s="438">
        <v>0</v>
      </c>
    </row>
    <row r="91" spans="1:54" x14ac:dyDescent="0.25">
      <c r="A91" s="1240" t="s">
        <v>17</v>
      </c>
      <c r="B91" s="1145"/>
      <c r="C91" s="1240" t="s">
        <v>290</v>
      </c>
      <c r="D91" s="1145"/>
      <c r="E91" s="1240" t="s">
        <v>288</v>
      </c>
      <c r="F91" s="1145"/>
      <c r="G91" s="1240" t="s">
        <v>291</v>
      </c>
      <c r="H91" s="1145"/>
      <c r="I91" s="1240" t="s">
        <v>290</v>
      </c>
      <c r="J91" s="1145"/>
      <c r="K91" s="1145"/>
      <c r="L91" s="1240" t="s">
        <v>290</v>
      </c>
      <c r="M91" s="1145"/>
      <c r="N91" s="1145"/>
      <c r="O91" s="1240"/>
      <c r="P91" s="1145"/>
      <c r="Q91" s="1240"/>
      <c r="R91" s="1145"/>
      <c r="S91" s="1239" t="s">
        <v>54</v>
      </c>
      <c r="T91" s="1145"/>
      <c r="U91" s="1145"/>
      <c r="V91" s="1145"/>
      <c r="W91" s="1145"/>
      <c r="X91" s="1145"/>
      <c r="Y91" s="1145"/>
      <c r="Z91" s="1145"/>
      <c r="AA91" s="1240" t="s">
        <v>281</v>
      </c>
      <c r="AB91" s="1145"/>
      <c r="AC91" s="1145"/>
      <c r="AD91" s="1145"/>
      <c r="AE91" s="1145"/>
      <c r="AF91" s="1240" t="s">
        <v>282</v>
      </c>
      <c r="AG91" s="1145"/>
      <c r="AH91" s="1145"/>
      <c r="AI91" s="172" t="s">
        <v>68</v>
      </c>
      <c r="AJ91" s="1241" t="s">
        <v>283</v>
      </c>
      <c r="AK91" s="1145"/>
      <c r="AL91" s="1145"/>
      <c r="AM91" s="1145"/>
      <c r="AN91" s="1145"/>
      <c r="AO91" s="1145"/>
      <c r="AP91" s="437">
        <v>70000000</v>
      </c>
      <c r="AQ91" s="629">
        <v>66000000</v>
      </c>
      <c r="AR91" s="437">
        <v>550000</v>
      </c>
      <c r="AS91" s="438">
        <v>0</v>
      </c>
      <c r="AT91" s="629">
        <v>1174350</v>
      </c>
      <c r="AU91" s="437">
        <v>64825650</v>
      </c>
      <c r="AV91" s="630">
        <v>0</v>
      </c>
      <c r="AW91" s="437">
        <v>1174350</v>
      </c>
      <c r="AX91" s="630">
        <v>0</v>
      </c>
      <c r="AY91" s="438">
        <v>0</v>
      </c>
      <c r="AZ91" s="438">
        <v>0</v>
      </c>
      <c r="BA91" s="438">
        <v>0</v>
      </c>
      <c r="BB91" s="438">
        <v>0</v>
      </c>
    </row>
    <row r="92" spans="1:54" x14ac:dyDescent="0.25">
      <c r="A92" s="1233" t="s">
        <v>17</v>
      </c>
      <c r="B92" s="1145"/>
      <c r="C92" s="1233" t="s">
        <v>290</v>
      </c>
      <c r="D92" s="1145"/>
      <c r="E92" s="1233" t="s">
        <v>288</v>
      </c>
      <c r="F92" s="1145"/>
      <c r="G92" s="1233" t="s">
        <v>291</v>
      </c>
      <c r="H92" s="1145"/>
      <c r="I92" s="1233" t="s">
        <v>291</v>
      </c>
      <c r="J92" s="1145"/>
      <c r="K92" s="1145"/>
      <c r="L92" s="1233"/>
      <c r="M92" s="1145"/>
      <c r="N92" s="1145"/>
      <c r="O92" s="1233"/>
      <c r="P92" s="1145"/>
      <c r="Q92" s="1233"/>
      <c r="R92" s="1145"/>
      <c r="S92" s="1232" t="s">
        <v>221</v>
      </c>
      <c r="T92" s="1145"/>
      <c r="U92" s="1145"/>
      <c r="V92" s="1145"/>
      <c r="W92" s="1145"/>
      <c r="X92" s="1145"/>
      <c r="Y92" s="1145"/>
      <c r="Z92" s="1145"/>
      <c r="AA92" s="1233" t="s">
        <v>281</v>
      </c>
      <c r="AB92" s="1145"/>
      <c r="AC92" s="1145"/>
      <c r="AD92" s="1145"/>
      <c r="AE92" s="1145"/>
      <c r="AF92" s="1233" t="s">
        <v>282</v>
      </c>
      <c r="AG92" s="1145"/>
      <c r="AH92" s="1145"/>
      <c r="AI92" s="169" t="s">
        <v>68</v>
      </c>
      <c r="AJ92" s="1234" t="s">
        <v>283</v>
      </c>
      <c r="AK92" s="1145"/>
      <c r="AL92" s="1145"/>
      <c r="AM92" s="1145"/>
      <c r="AN92" s="1145"/>
      <c r="AO92" s="1145"/>
      <c r="AP92" s="432">
        <v>286723166</v>
      </c>
      <c r="AQ92" s="626">
        <v>2113096</v>
      </c>
      <c r="AR92" s="432">
        <v>32117105</v>
      </c>
      <c r="AS92" s="433">
        <v>0</v>
      </c>
      <c r="AT92" s="626">
        <v>6113096</v>
      </c>
      <c r="AU92" s="432">
        <v>-4000000</v>
      </c>
      <c r="AV92" s="626">
        <v>33846610</v>
      </c>
      <c r="AW92" s="432">
        <v>-27733514</v>
      </c>
      <c r="AX92" s="626">
        <v>33846610</v>
      </c>
      <c r="AY92" s="433">
        <v>0</v>
      </c>
      <c r="AZ92" s="432">
        <v>33846610</v>
      </c>
      <c r="BA92" s="433">
        <v>0</v>
      </c>
      <c r="BB92" s="433">
        <v>0</v>
      </c>
    </row>
    <row r="93" spans="1:54" x14ac:dyDescent="0.25">
      <c r="A93" s="1233" t="s">
        <v>17</v>
      </c>
      <c r="B93" s="1145"/>
      <c r="C93" s="1233" t="s">
        <v>290</v>
      </c>
      <c r="D93" s="1145"/>
      <c r="E93" s="1233" t="s">
        <v>288</v>
      </c>
      <c r="F93" s="1145"/>
      <c r="G93" s="1233" t="s">
        <v>291</v>
      </c>
      <c r="H93" s="1145"/>
      <c r="I93" s="1233" t="s">
        <v>291</v>
      </c>
      <c r="J93" s="1145"/>
      <c r="K93" s="1145"/>
      <c r="L93" s="1233"/>
      <c r="M93" s="1145"/>
      <c r="N93" s="1145"/>
      <c r="O93" s="1233"/>
      <c r="P93" s="1145"/>
      <c r="Q93" s="1233"/>
      <c r="R93" s="1145"/>
      <c r="S93" s="1232" t="s">
        <v>221</v>
      </c>
      <c r="T93" s="1145"/>
      <c r="U93" s="1145"/>
      <c r="V93" s="1145"/>
      <c r="W93" s="1145"/>
      <c r="X93" s="1145"/>
      <c r="Y93" s="1145"/>
      <c r="Z93" s="1145"/>
      <c r="AA93" s="1233" t="s">
        <v>281</v>
      </c>
      <c r="AB93" s="1145"/>
      <c r="AC93" s="1145"/>
      <c r="AD93" s="1145"/>
      <c r="AE93" s="1145"/>
      <c r="AF93" s="1233" t="s">
        <v>282</v>
      </c>
      <c r="AG93" s="1145"/>
      <c r="AH93" s="1145"/>
      <c r="AI93" s="169" t="s">
        <v>311</v>
      </c>
      <c r="AJ93" s="1234" t="s">
        <v>329</v>
      </c>
      <c r="AK93" s="1145"/>
      <c r="AL93" s="1145"/>
      <c r="AM93" s="1145"/>
      <c r="AN93" s="1145"/>
      <c r="AO93" s="1145"/>
      <c r="AP93" s="432">
        <v>1175000000</v>
      </c>
      <c r="AQ93" s="626">
        <v>48000000</v>
      </c>
      <c r="AR93" s="432">
        <v>530050000</v>
      </c>
      <c r="AS93" s="433">
        <v>0</v>
      </c>
      <c r="AT93" s="626">
        <v>439001611.81999999</v>
      </c>
      <c r="AU93" s="432">
        <v>-391001611.81999999</v>
      </c>
      <c r="AV93" s="626">
        <v>2571590</v>
      </c>
      <c r="AW93" s="432">
        <v>436430021.81999999</v>
      </c>
      <c r="AX93" s="626">
        <v>2571590</v>
      </c>
      <c r="AY93" s="433">
        <v>0</v>
      </c>
      <c r="AZ93" s="432">
        <v>2571590</v>
      </c>
      <c r="BA93" s="433">
        <v>0</v>
      </c>
      <c r="BB93" s="433">
        <v>0</v>
      </c>
    </row>
    <row r="94" spans="1:54" x14ac:dyDescent="0.25">
      <c r="A94" s="1240" t="s">
        <v>17</v>
      </c>
      <c r="B94" s="1145"/>
      <c r="C94" s="1240" t="s">
        <v>290</v>
      </c>
      <c r="D94" s="1145"/>
      <c r="E94" s="1240" t="s">
        <v>288</v>
      </c>
      <c r="F94" s="1145"/>
      <c r="G94" s="1240" t="s">
        <v>291</v>
      </c>
      <c r="H94" s="1145"/>
      <c r="I94" s="1240" t="s">
        <v>291</v>
      </c>
      <c r="J94" s="1145"/>
      <c r="K94" s="1145"/>
      <c r="L94" s="1240" t="s">
        <v>287</v>
      </c>
      <c r="M94" s="1145"/>
      <c r="N94" s="1145"/>
      <c r="O94" s="1240"/>
      <c r="P94" s="1145"/>
      <c r="Q94" s="1240"/>
      <c r="R94" s="1145"/>
      <c r="S94" s="1239" t="s">
        <v>55</v>
      </c>
      <c r="T94" s="1145"/>
      <c r="U94" s="1145"/>
      <c r="V94" s="1145"/>
      <c r="W94" s="1145"/>
      <c r="X94" s="1145"/>
      <c r="Y94" s="1145"/>
      <c r="Z94" s="1145"/>
      <c r="AA94" s="1240" t="s">
        <v>281</v>
      </c>
      <c r="AB94" s="1145"/>
      <c r="AC94" s="1145"/>
      <c r="AD94" s="1145"/>
      <c r="AE94" s="1145"/>
      <c r="AF94" s="1240" t="s">
        <v>282</v>
      </c>
      <c r="AG94" s="1145"/>
      <c r="AH94" s="1145"/>
      <c r="AI94" s="172" t="s">
        <v>68</v>
      </c>
      <c r="AJ94" s="1241" t="s">
        <v>283</v>
      </c>
      <c r="AK94" s="1145"/>
      <c r="AL94" s="1145"/>
      <c r="AM94" s="1145"/>
      <c r="AN94" s="1145"/>
      <c r="AO94" s="1145"/>
      <c r="AP94" s="437">
        <v>196000000</v>
      </c>
      <c r="AQ94" s="630">
        <v>0</v>
      </c>
      <c r="AR94" s="437">
        <v>2050000</v>
      </c>
      <c r="AS94" s="438">
        <v>0</v>
      </c>
      <c r="AT94" s="629">
        <v>4000000</v>
      </c>
      <c r="AU94" s="437">
        <v>-4000000</v>
      </c>
      <c r="AV94" s="629">
        <v>14597514</v>
      </c>
      <c r="AW94" s="437">
        <v>-10597514</v>
      </c>
      <c r="AX94" s="629">
        <v>14597514</v>
      </c>
      <c r="AY94" s="438">
        <v>0</v>
      </c>
      <c r="AZ94" s="437">
        <v>14597514</v>
      </c>
      <c r="BA94" s="438">
        <v>0</v>
      </c>
      <c r="BB94" s="438">
        <v>0</v>
      </c>
    </row>
    <row r="95" spans="1:54" x14ac:dyDescent="0.25">
      <c r="A95" s="1240" t="s">
        <v>17</v>
      </c>
      <c r="B95" s="1145"/>
      <c r="C95" s="1240" t="s">
        <v>290</v>
      </c>
      <c r="D95" s="1145"/>
      <c r="E95" s="1240" t="s">
        <v>288</v>
      </c>
      <c r="F95" s="1145"/>
      <c r="G95" s="1240" t="s">
        <v>291</v>
      </c>
      <c r="H95" s="1145"/>
      <c r="I95" s="1240" t="s">
        <v>291</v>
      </c>
      <c r="J95" s="1145"/>
      <c r="K95" s="1145"/>
      <c r="L95" s="1240" t="s">
        <v>287</v>
      </c>
      <c r="M95" s="1145"/>
      <c r="N95" s="1145"/>
      <c r="O95" s="1240"/>
      <c r="P95" s="1145"/>
      <c r="Q95" s="1240"/>
      <c r="R95" s="1145"/>
      <c r="S95" s="1239" t="s">
        <v>55</v>
      </c>
      <c r="T95" s="1145"/>
      <c r="U95" s="1145"/>
      <c r="V95" s="1145"/>
      <c r="W95" s="1145"/>
      <c r="X95" s="1145"/>
      <c r="Y95" s="1145"/>
      <c r="Z95" s="1145"/>
      <c r="AA95" s="1240" t="s">
        <v>281</v>
      </c>
      <c r="AB95" s="1145"/>
      <c r="AC95" s="1145"/>
      <c r="AD95" s="1145"/>
      <c r="AE95" s="1145"/>
      <c r="AF95" s="1240" t="s">
        <v>282</v>
      </c>
      <c r="AG95" s="1145"/>
      <c r="AH95" s="1145"/>
      <c r="AI95" s="172" t="s">
        <v>311</v>
      </c>
      <c r="AJ95" s="1241" t="s">
        <v>329</v>
      </c>
      <c r="AK95" s="1145"/>
      <c r="AL95" s="1145"/>
      <c r="AM95" s="1145"/>
      <c r="AN95" s="1145"/>
      <c r="AO95" s="1145"/>
      <c r="AP95" s="437">
        <v>200000000</v>
      </c>
      <c r="AQ95" s="629">
        <v>48000000</v>
      </c>
      <c r="AR95" s="437">
        <v>105250000</v>
      </c>
      <c r="AS95" s="438">
        <v>0</v>
      </c>
      <c r="AT95" s="629">
        <v>5500000</v>
      </c>
      <c r="AU95" s="437">
        <v>42500000</v>
      </c>
      <c r="AV95" s="630">
        <v>0</v>
      </c>
      <c r="AW95" s="437">
        <v>5500000</v>
      </c>
      <c r="AX95" s="630">
        <v>0</v>
      </c>
      <c r="AY95" s="438">
        <v>0</v>
      </c>
      <c r="AZ95" s="438">
        <v>0</v>
      </c>
      <c r="BA95" s="438">
        <v>0</v>
      </c>
      <c r="BB95" s="438">
        <v>0</v>
      </c>
    </row>
    <row r="96" spans="1:54" x14ac:dyDescent="0.25">
      <c r="A96" s="1240" t="s">
        <v>17</v>
      </c>
      <c r="B96" s="1145"/>
      <c r="C96" s="1240" t="s">
        <v>290</v>
      </c>
      <c r="D96" s="1145"/>
      <c r="E96" s="1240" t="s">
        <v>288</v>
      </c>
      <c r="F96" s="1145"/>
      <c r="G96" s="1240" t="s">
        <v>291</v>
      </c>
      <c r="H96" s="1145"/>
      <c r="I96" s="1240" t="s">
        <v>291</v>
      </c>
      <c r="J96" s="1145"/>
      <c r="K96" s="1145"/>
      <c r="L96" s="1240" t="s">
        <v>300</v>
      </c>
      <c r="M96" s="1145"/>
      <c r="N96" s="1145"/>
      <c r="O96" s="1240"/>
      <c r="P96" s="1145"/>
      <c r="Q96" s="1240"/>
      <c r="R96" s="1145"/>
      <c r="S96" s="1239" t="s">
        <v>56</v>
      </c>
      <c r="T96" s="1145"/>
      <c r="U96" s="1145"/>
      <c r="V96" s="1145"/>
      <c r="W96" s="1145"/>
      <c r="X96" s="1145"/>
      <c r="Y96" s="1145"/>
      <c r="Z96" s="1145"/>
      <c r="AA96" s="1240" t="s">
        <v>281</v>
      </c>
      <c r="AB96" s="1145"/>
      <c r="AC96" s="1145"/>
      <c r="AD96" s="1145"/>
      <c r="AE96" s="1145"/>
      <c r="AF96" s="1240" t="s">
        <v>282</v>
      </c>
      <c r="AG96" s="1145"/>
      <c r="AH96" s="1145"/>
      <c r="AI96" s="172" t="s">
        <v>68</v>
      </c>
      <c r="AJ96" s="1241" t="s">
        <v>283</v>
      </c>
      <c r="AK96" s="1145"/>
      <c r="AL96" s="1145"/>
      <c r="AM96" s="1145"/>
      <c r="AN96" s="1145"/>
      <c r="AO96" s="1145"/>
      <c r="AP96" s="437">
        <v>20000000</v>
      </c>
      <c r="AQ96" s="630">
        <v>0</v>
      </c>
      <c r="AR96" s="437">
        <v>19547800</v>
      </c>
      <c r="AS96" s="438">
        <v>0</v>
      </c>
      <c r="AT96" s="630">
        <v>0</v>
      </c>
      <c r="AU96" s="438">
        <v>0</v>
      </c>
      <c r="AV96" s="630">
        <v>0</v>
      </c>
      <c r="AW96" s="438">
        <v>0</v>
      </c>
      <c r="AX96" s="630">
        <v>0</v>
      </c>
      <c r="AY96" s="438">
        <v>0</v>
      </c>
      <c r="AZ96" s="438">
        <v>0</v>
      </c>
      <c r="BA96" s="438">
        <v>0</v>
      </c>
      <c r="BB96" s="438">
        <v>0</v>
      </c>
    </row>
    <row r="97" spans="1:54" x14ac:dyDescent="0.25">
      <c r="A97" s="1240" t="s">
        <v>17</v>
      </c>
      <c r="B97" s="1145"/>
      <c r="C97" s="1240" t="s">
        <v>290</v>
      </c>
      <c r="D97" s="1145"/>
      <c r="E97" s="1240" t="s">
        <v>288</v>
      </c>
      <c r="F97" s="1145"/>
      <c r="G97" s="1240" t="s">
        <v>291</v>
      </c>
      <c r="H97" s="1145"/>
      <c r="I97" s="1240" t="s">
        <v>291</v>
      </c>
      <c r="J97" s="1145"/>
      <c r="K97" s="1145"/>
      <c r="L97" s="1240" t="s">
        <v>300</v>
      </c>
      <c r="M97" s="1145"/>
      <c r="N97" s="1145"/>
      <c r="O97" s="1240"/>
      <c r="P97" s="1145"/>
      <c r="Q97" s="1240"/>
      <c r="R97" s="1145"/>
      <c r="S97" s="1239" t="s">
        <v>56</v>
      </c>
      <c r="T97" s="1145"/>
      <c r="U97" s="1145"/>
      <c r="V97" s="1145"/>
      <c r="W97" s="1145"/>
      <c r="X97" s="1145"/>
      <c r="Y97" s="1145"/>
      <c r="Z97" s="1145"/>
      <c r="AA97" s="1240" t="s">
        <v>281</v>
      </c>
      <c r="AB97" s="1145"/>
      <c r="AC97" s="1145"/>
      <c r="AD97" s="1145"/>
      <c r="AE97" s="1145"/>
      <c r="AF97" s="1240" t="s">
        <v>282</v>
      </c>
      <c r="AG97" s="1145"/>
      <c r="AH97" s="1145"/>
      <c r="AI97" s="172" t="s">
        <v>311</v>
      </c>
      <c r="AJ97" s="1241" t="s">
        <v>329</v>
      </c>
      <c r="AK97" s="1145"/>
      <c r="AL97" s="1145"/>
      <c r="AM97" s="1145"/>
      <c r="AN97" s="1145"/>
      <c r="AO97" s="1145"/>
      <c r="AP97" s="437">
        <v>80000000</v>
      </c>
      <c r="AQ97" s="630">
        <v>0</v>
      </c>
      <c r="AR97" s="437">
        <v>80000000</v>
      </c>
      <c r="AS97" s="438">
        <v>0</v>
      </c>
      <c r="AT97" s="630">
        <v>0</v>
      </c>
      <c r="AU97" s="438">
        <v>0</v>
      </c>
      <c r="AV97" s="630">
        <v>0</v>
      </c>
      <c r="AW97" s="438">
        <v>0</v>
      </c>
      <c r="AX97" s="630">
        <v>0</v>
      </c>
      <c r="AY97" s="438">
        <v>0</v>
      </c>
      <c r="AZ97" s="438">
        <v>0</v>
      </c>
      <c r="BA97" s="438">
        <v>0</v>
      </c>
      <c r="BB97" s="438">
        <v>0</v>
      </c>
    </row>
    <row r="98" spans="1:54" x14ac:dyDescent="0.25">
      <c r="A98" s="1240" t="s">
        <v>17</v>
      </c>
      <c r="B98" s="1145"/>
      <c r="C98" s="1240" t="s">
        <v>290</v>
      </c>
      <c r="D98" s="1145"/>
      <c r="E98" s="1240" t="s">
        <v>288</v>
      </c>
      <c r="F98" s="1145"/>
      <c r="G98" s="1240" t="s">
        <v>291</v>
      </c>
      <c r="H98" s="1145"/>
      <c r="I98" s="1240" t="s">
        <v>291</v>
      </c>
      <c r="J98" s="1145"/>
      <c r="K98" s="1145"/>
      <c r="L98" s="1240" t="s">
        <v>296</v>
      </c>
      <c r="M98" s="1145"/>
      <c r="N98" s="1145"/>
      <c r="O98" s="1240"/>
      <c r="P98" s="1145"/>
      <c r="Q98" s="1240"/>
      <c r="R98" s="1145"/>
      <c r="S98" s="1239" t="s">
        <v>57</v>
      </c>
      <c r="T98" s="1145"/>
      <c r="U98" s="1145"/>
      <c r="V98" s="1145"/>
      <c r="W98" s="1145"/>
      <c r="X98" s="1145"/>
      <c r="Y98" s="1145"/>
      <c r="Z98" s="1145"/>
      <c r="AA98" s="1240" t="s">
        <v>281</v>
      </c>
      <c r="AB98" s="1145"/>
      <c r="AC98" s="1145"/>
      <c r="AD98" s="1145"/>
      <c r="AE98" s="1145"/>
      <c r="AF98" s="1240" t="s">
        <v>282</v>
      </c>
      <c r="AG98" s="1145"/>
      <c r="AH98" s="1145"/>
      <c r="AI98" s="172" t="s">
        <v>68</v>
      </c>
      <c r="AJ98" s="1241" t="s">
        <v>283</v>
      </c>
      <c r="AK98" s="1145"/>
      <c r="AL98" s="1145"/>
      <c r="AM98" s="1145"/>
      <c r="AN98" s="1145"/>
      <c r="AO98" s="1145"/>
      <c r="AP98" s="437">
        <v>10000000</v>
      </c>
      <c r="AQ98" s="630">
        <v>0</v>
      </c>
      <c r="AR98" s="437">
        <v>3267600</v>
      </c>
      <c r="AS98" s="438">
        <v>0</v>
      </c>
      <c r="AT98" s="630">
        <v>0</v>
      </c>
      <c r="AU98" s="438">
        <v>0</v>
      </c>
      <c r="AV98" s="630">
        <v>0</v>
      </c>
      <c r="AW98" s="438">
        <v>0</v>
      </c>
      <c r="AX98" s="630">
        <v>0</v>
      </c>
      <c r="AY98" s="438">
        <v>0</v>
      </c>
      <c r="AZ98" s="438">
        <v>0</v>
      </c>
      <c r="BA98" s="438">
        <v>0</v>
      </c>
      <c r="BB98" s="438">
        <v>0</v>
      </c>
    </row>
    <row r="99" spans="1:54" x14ac:dyDescent="0.25">
      <c r="A99" s="1240" t="s">
        <v>17</v>
      </c>
      <c r="B99" s="1145"/>
      <c r="C99" s="1240" t="s">
        <v>290</v>
      </c>
      <c r="D99" s="1145"/>
      <c r="E99" s="1240" t="s">
        <v>288</v>
      </c>
      <c r="F99" s="1145"/>
      <c r="G99" s="1240" t="s">
        <v>291</v>
      </c>
      <c r="H99" s="1145"/>
      <c r="I99" s="1240" t="s">
        <v>291</v>
      </c>
      <c r="J99" s="1145"/>
      <c r="K99" s="1145"/>
      <c r="L99" s="1240" t="s">
        <v>296</v>
      </c>
      <c r="M99" s="1145"/>
      <c r="N99" s="1145"/>
      <c r="O99" s="1240"/>
      <c r="P99" s="1145"/>
      <c r="Q99" s="1240"/>
      <c r="R99" s="1145"/>
      <c r="S99" s="1239" t="s">
        <v>57</v>
      </c>
      <c r="T99" s="1145"/>
      <c r="U99" s="1145"/>
      <c r="V99" s="1145"/>
      <c r="W99" s="1145"/>
      <c r="X99" s="1145"/>
      <c r="Y99" s="1145"/>
      <c r="Z99" s="1145"/>
      <c r="AA99" s="1240" t="s">
        <v>281</v>
      </c>
      <c r="AB99" s="1145"/>
      <c r="AC99" s="1145"/>
      <c r="AD99" s="1145"/>
      <c r="AE99" s="1145"/>
      <c r="AF99" s="1240" t="s">
        <v>282</v>
      </c>
      <c r="AG99" s="1145"/>
      <c r="AH99" s="1145"/>
      <c r="AI99" s="172" t="s">
        <v>311</v>
      </c>
      <c r="AJ99" s="1241" t="s">
        <v>329</v>
      </c>
      <c r="AK99" s="1145"/>
      <c r="AL99" s="1145"/>
      <c r="AM99" s="1145"/>
      <c r="AN99" s="1145"/>
      <c r="AO99" s="1145"/>
      <c r="AP99" s="437">
        <v>20000000</v>
      </c>
      <c r="AQ99" s="630">
        <v>0</v>
      </c>
      <c r="AR99" s="437">
        <v>19800000</v>
      </c>
      <c r="AS99" s="438">
        <v>0</v>
      </c>
      <c r="AT99" s="630">
        <v>0</v>
      </c>
      <c r="AU99" s="438">
        <v>0</v>
      </c>
      <c r="AV99" s="630">
        <v>0</v>
      </c>
      <c r="AW99" s="438">
        <v>0</v>
      </c>
      <c r="AX99" s="630">
        <v>0</v>
      </c>
      <c r="AY99" s="438">
        <v>0</v>
      </c>
      <c r="AZ99" s="438">
        <v>0</v>
      </c>
      <c r="BA99" s="438">
        <v>0</v>
      </c>
      <c r="BB99" s="438">
        <v>0</v>
      </c>
    </row>
    <row r="100" spans="1:54" x14ac:dyDescent="0.25">
      <c r="A100" s="1240" t="s">
        <v>17</v>
      </c>
      <c r="B100" s="1145"/>
      <c r="C100" s="1240" t="s">
        <v>290</v>
      </c>
      <c r="D100" s="1145"/>
      <c r="E100" s="1240" t="s">
        <v>288</v>
      </c>
      <c r="F100" s="1145"/>
      <c r="G100" s="1240" t="s">
        <v>291</v>
      </c>
      <c r="H100" s="1145"/>
      <c r="I100" s="1240" t="s">
        <v>291</v>
      </c>
      <c r="J100" s="1145"/>
      <c r="K100" s="1145"/>
      <c r="L100" s="1240" t="s">
        <v>294</v>
      </c>
      <c r="M100" s="1145"/>
      <c r="N100" s="1145"/>
      <c r="O100" s="1240"/>
      <c r="P100" s="1145"/>
      <c r="Q100" s="1240"/>
      <c r="R100" s="1145"/>
      <c r="S100" s="1239" t="s">
        <v>58</v>
      </c>
      <c r="T100" s="1145"/>
      <c r="U100" s="1145"/>
      <c r="V100" s="1145"/>
      <c r="W100" s="1145"/>
      <c r="X100" s="1145"/>
      <c r="Y100" s="1145"/>
      <c r="Z100" s="1145"/>
      <c r="AA100" s="1240" t="s">
        <v>281</v>
      </c>
      <c r="AB100" s="1145"/>
      <c r="AC100" s="1145"/>
      <c r="AD100" s="1145"/>
      <c r="AE100" s="1145"/>
      <c r="AF100" s="1240" t="s">
        <v>282</v>
      </c>
      <c r="AG100" s="1145"/>
      <c r="AH100" s="1145"/>
      <c r="AI100" s="172" t="s">
        <v>68</v>
      </c>
      <c r="AJ100" s="1241" t="s">
        <v>283</v>
      </c>
      <c r="AK100" s="1145"/>
      <c r="AL100" s="1145"/>
      <c r="AM100" s="1145"/>
      <c r="AN100" s="1145"/>
      <c r="AO100" s="1145"/>
      <c r="AP100" s="437">
        <v>6600000</v>
      </c>
      <c r="AQ100" s="629">
        <v>1187000</v>
      </c>
      <c r="AR100" s="437">
        <v>926240</v>
      </c>
      <c r="AS100" s="438">
        <v>0</v>
      </c>
      <c r="AT100" s="629">
        <v>1187000</v>
      </c>
      <c r="AU100" s="438">
        <v>0</v>
      </c>
      <c r="AV100" s="629">
        <v>1187000</v>
      </c>
      <c r="AW100" s="438">
        <v>0</v>
      </c>
      <c r="AX100" s="629">
        <v>1187000</v>
      </c>
      <c r="AY100" s="438">
        <v>0</v>
      </c>
      <c r="AZ100" s="437">
        <v>1187000</v>
      </c>
      <c r="BA100" s="438">
        <v>0</v>
      </c>
      <c r="BB100" s="438">
        <v>0</v>
      </c>
    </row>
    <row r="101" spans="1:54" x14ac:dyDescent="0.25">
      <c r="A101" s="1240" t="s">
        <v>17</v>
      </c>
      <c r="B101" s="1145"/>
      <c r="C101" s="1240" t="s">
        <v>290</v>
      </c>
      <c r="D101" s="1145"/>
      <c r="E101" s="1240" t="s">
        <v>288</v>
      </c>
      <c r="F101" s="1145"/>
      <c r="G101" s="1240" t="s">
        <v>291</v>
      </c>
      <c r="H101" s="1145"/>
      <c r="I101" s="1240" t="s">
        <v>291</v>
      </c>
      <c r="J101" s="1145"/>
      <c r="K101" s="1145"/>
      <c r="L101" s="1240" t="s">
        <v>294</v>
      </c>
      <c r="M101" s="1145"/>
      <c r="N101" s="1145"/>
      <c r="O101" s="1240"/>
      <c r="P101" s="1145"/>
      <c r="Q101" s="1240"/>
      <c r="R101" s="1145"/>
      <c r="S101" s="1239" t="s">
        <v>58</v>
      </c>
      <c r="T101" s="1145"/>
      <c r="U101" s="1145"/>
      <c r="V101" s="1145"/>
      <c r="W101" s="1145"/>
      <c r="X101" s="1145"/>
      <c r="Y101" s="1145"/>
      <c r="Z101" s="1145"/>
      <c r="AA101" s="1240" t="s">
        <v>281</v>
      </c>
      <c r="AB101" s="1145"/>
      <c r="AC101" s="1145"/>
      <c r="AD101" s="1145"/>
      <c r="AE101" s="1145"/>
      <c r="AF101" s="1240" t="s">
        <v>282</v>
      </c>
      <c r="AG101" s="1145"/>
      <c r="AH101" s="1145"/>
      <c r="AI101" s="172" t="s">
        <v>311</v>
      </c>
      <c r="AJ101" s="1241" t="s">
        <v>329</v>
      </c>
      <c r="AK101" s="1145"/>
      <c r="AL101" s="1145"/>
      <c r="AM101" s="1145"/>
      <c r="AN101" s="1145"/>
      <c r="AO101" s="1145"/>
      <c r="AP101" s="437">
        <v>550000000</v>
      </c>
      <c r="AQ101" s="630">
        <v>0</v>
      </c>
      <c r="AR101" s="438">
        <v>0</v>
      </c>
      <c r="AS101" s="438">
        <v>0</v>
      </c>
      <c r="AT101" s="629">
        <v>433501611.81999999</v>
      </c>
      <c r="AU101" s="437">
        <v>-433501611.81999999</v>
      </c>
      <c r="AV101" s="629">
        <v>2571590</v>
      </c>
      <c r="AW101" s="437">
        <v>430930021.81999999</v>
      </c>
      <c r="AX101" s="629">
        <v>2571590</v>
      </c>
      <c r="AY101" s="438">
        <v>0</v>
      </c>
      <c r="AZ101" s="437">
        <v>2571590</v>
      </c>
      <c r="BA101" s="438">
        <v>0</v>
      </c>
      <c r="BB101" s="438">
        <v>0</v>
      </c>
    </row>
    <row r="102" spans="1:54" x14ac:dyDescent="0.25">
      <c r="A102" s="1240" t="s">
        <v>17</v>
      </c>
      <c r="B102" s="1145"/>
      <c r="C102" s="1240" t="s">
        <v>290</v>
      </c>
      <c r="D102" s="1145"/>
      <c r="E102" s="1240" t="s">
        <v>288</v>
      </c>
      <c r="F102" s="1145"/>
      <c r="G102" s="1240" t="s">
        <v>291</v>
      </c>
      <c r="H102" s="1145"/>
      <c r="I102" s="1240" t="s">
        <v>291</v>
      </c>
      <c r="J102" s="1145"/>
      <c r="K102" s="1145"/>
      <c r="L102" s="1240" t="s">
        <v>306</v>
      </c>
      <c r="M102" s="1145"/>
      <c r="N102" s="1145"/>
      <c r="O102" s="1240"/>
      <c r="P102" s="1145"/>
      <c r="Q102" s="1240"/>
      <c r="R102" s="1145"/>
      <c r="S102" s="1239" t="s">
        <v>59</v>
      </c>
      <c r="T102" s="1145"/>
      <c r="U102" s="1145"/>
      <c r="V102" s="1145"/>
      <c r="W102" s="1145"/>
      <c r="X102" s="1145"/>
      <c r="Y102" s="1145"/>
      <c r="Z102" s="1145"/>
      <c r="AA102" s="1240" t="s">
        <v>281</v>
      </c>
      <c r="AB102" s="1145"/>
      <c r="AC102" s="1145"/>
      <c r="AD102" s="1145"/>
      <c r="AE102" s="1145"/>
      <c r="AF102" s="1240" t="s">
        <v>282</v>
      </c>
      <c r="AG102" s="1145"/>
      <c r="AH102" s="1145"/>
      <c r="AI102" s="172" t="s">
        <v>68</v>
      </c>
      <c r="AJ102" s="1241" t="s">
        <v>283</v>
      </c>
      <c r="AK102" s="1145"/>
      <c r="AL102" s="1145"/>
      <c r="AM102" s="1145"/>
      <c r="AN102" s="1145"/>
      <c r="AO102" s="1145"/>
      <c r="AP102" s="437">
        <v>7503744</v>
      </c>
      <c r="AQ102" s="630">
        <v>0</v>
      </c>
      <c r="AR102" s="437">
        <v>1353744</v>
      </c>
      <c r="AS102" s="438">
        <v>0</v>
      </c>
      <c r="AT102" s="630">
        <v>0</v>
      </c>
      <c r="AU102" s="438">
        <v>0</v>
      </c>
      <c r="AV102" s="630">
        <v>0</v>
      </c>
      <c r="AW102" s="438">
        <v>0</v>
      </c>
      <c r="AX102" s="630">
        <v>0</v>
      </c>
      <c r="AY102" s="438">
        <v>0</v>
      </c>
      <c r="AZ102" s="438">
        <v>0</v>
      </c>
      <c r="BA102" s="438">
        <v>0</v>
      </c>
      <c r="BB102" s="438">
        <v>0</v>
      </c>
    </row>
    <row r="103" spans="1:54" x14ac:dyDescent="0.25">
      <c r="A103" s="1240" t="s">
        <v>17</v>
      </c>
      <c r="B103" s="1145"/>
      <c r="C103" s="1240" t="s">
        <v>290</v>
      </c>
      <c r="D103" s="1145"/>
      <c r="E103" s="1240" t="s">
        <v>288</v>
      </c>
      <c r="F103" s="1145"/>
      <c r="G103" s="1240" t="s">
        <v>291</v>
      </c>
      <c r="H103" s="1145"/>
      <c r="I103" s="1240" t="s">
        <v>291</v>
      </c>
      <c r="J103" s="1145"/>
      <c r="K103" s="1145"/>
      <c r="L103" s="1240" t="s">
        <v>306</v>
      </c>
      <c r="M103" s="1145"/>
      <c r="N103" s="1145"/>
      <c r="O103" s="1240"/>
      <c r="P103" s="1145"/>
      <c r="Q103" s="1240"/>
      <c r="R103" s="1145"/>
      <c r="S103" s="1239" t="s">
        <v>59</v>
      </c>
      <c r="T103" s="1145"/>
      <c r="U103" s="1145"/>
      <c r="V103" s="1145"/>
      <c r="W103" s="1145"/>
      <c r="X103" s="1145"/>
      <c r="Y103" s="1145"/>
      <c r="Z103" s="1145"/>
      <c r="AA103" s="1240" t="s">
        <v>281</v>
      </c>
      <c r="AB103" s="1145"/>
      <c r="AC103" s="1145"/>
      <c r="AD103" s="1145"/>
      <c r="AE103" s="1145"/>
      <c r="AF103" s="1240" t="s">
        <v>282</v>
      </c>
      <c r="AG103" s="1145"/>
      <c r="AH103" s="1145"/>
      <c r="AI103" s="172" t="s">
        <v>311</v>
      </c>
      <c r="AJ103" s="1241" t="s">
        <v>329</v>
      </c>
      <c r="AK103" s="1145"/>
      <c r="AL103" s="1145"/>
      <c r="AM103" s="1145"/>
      <c r="AN103" s="1145"/>
      <c r="AO103" s="1145"/>
      <c r="AP103" s="437">
        <v>35000000</v>
      </c>
      <c r="AQ103" s="630">
        <v>0</v>
      </c>
      <c r="AR103" s="437">
        <v>35000000</v>
      </c>
      <c r="AS103" s="438">
        <v>0</v>
      </c>
      <c r="AT103" s="630">
        <v>0</v>
      </c>
      <c r="AU103" s="438">
        <v>0</v>
      </c>
      <c r="AV103" s="630">
        <v>0</v>
      </c>
      <c r="AW103" s="438">
        <v>0</v>
      </c>
      <c r="AX103" s="630">
        <v>0</v>
      </c>
      <c r="AY103" s="438">
        <v>0</v>
      </c>
      <c r="AZ103" s="438">
        <v>0</v>
      </c>
      <c r="BA103" s="438">
        <v>0</v>
      </c>
      <c r="BB103" s="438">
        <v>0</v>
      </c>
    </row>
    <row r="104" spans="1:54" x14ac:dyDescent="0.25">
      <c r="A104" s="1240" t="s">
        <v>17</v>
      </c>
      <c r="B104" s="1145"/>
      <c r="C104" s="1240" t="s">
        <v>290</v>
      </c>
      <c r="D104" s="1145"/>
      <c r="E104" s="1240" t="s">
        <v>288</v>
      </c>
      <c r="F104" s="1145"/>
      <c r="G104" s="1240" t="s">
        <v>291</v>
      </c>
      <c r="H104" s="1145"/>
      <c r="I104" s="1240" t="s">
        <v>291</v>
      </c>
      <c r="J104" s="1145"/>
      <c r="K104" s="1145"/>
      <c r="L104" s="1240" t="s">
        <v>307</v>
      </c>
      <c r="M104" s="1145"/>
      <c r="N104" s="1145"/>
      <c r="O104" s="1240"/>
      <c r="P104" s="1145"/>
      <c r="Q104" s="1240"/>
      <c r="R104" s="1145"/>
      <c r="S104" s="1239" t="s">
        <v>60</v>
      </c>
      <c r="T104" s="1145"/>
      <c r="U104" s="1145"/>
      <c r="V104" s="1145"/>
      <c r="W104" s="1145"/>
      <c r="X104" s="1145"/>
      <c r="Y104" s="1145"/>
      <c r="Z104" s="1145"/>
      <c r="AA104" s="1240" t="s">
        <v>281</v>
      </c>
      <c r="AB104" s="1145"/>
      <c r="AC104" s="1145"/>
      <c r="AD104" s="1145"/>
      <c r="AE104" s="1145"/>
      <c r="AF104" s="1240" t="s">
        <v>282</v>
      </c>
      <c r="AG104" s="1145"/>
      <c r="AH104" s="1145"/>
      <c r="AI104" s="172" t="s">
        <v>68</v>
      </c>
      <c r="AJ104" s="1241" t="s">
        <v>283</v>
      </c>
      <c r="AK104" s="1145"/>
      <c r="AL104" s="1145"/>
      <c r="AM104" s="1145"/>
      <c r="AN104" s="1145"/>
      <c r="AO104" s="1145"/>
      <c r="AP104" s="437">
        <v>9000000</v>
      </c>
      <c r="AQ104" s="630">
        <v>0</v>
      </c>
      <c r="AR104" s="437">
        <v>3800000</v>
      </c>
      <c r="AS104" s="438">
        <v>0</v>
      </c>
      <c r="AT104" s="630">
        <v>0</v>
      </c>
      <c r="AU104" s="438">
        <v>0</v>
      </c>
      <c r="AV104" s="630">
        <v>0</v>
      </c>
      <c r="AW104" s="438">
        <v>0</v>
      </c>
      <c r="AX104" s="630">
        <v>0</v>
      </c>
      <c r="AY104" s="438">
        <v>0</v>
      </c>
      <c r="AZ104" s="438">
        <v>0</v>
      </c>
      <c r="BA104" s="438">
        <v>0</v>
      </c>
      <c r="BB104" s="438">
        <v>0</v>
      </c>
    </row>
    <row r="105" spans="1:54" x14ac:dyDescent="0.25">
      <c r="A105" s="1240" t="s">
        <v>17</v>
      </c>
      <c r="B105" s="1145"/>
      <c r="C105" s="1240" t="s">
        <v>290</v>
      </c>
      <c r="D105" s="1145"/>
      <c r="E105" s="1240" t="s">
        <v>288</v>
      </c>
      <c r="F105" s="1145"/>
      <c r="G105" s="1240" t="s">
        <v>291</v>
      </c>
      <c r="H105" s="1145"/>
      <c r="I105" s="1240" t="s">
        <v>291</v>
      </c>
      <c r="J105" s="1145"/>
      <c r="K105" s="1145"/>
      <c r="L105" s="1240" t="s">
        <v>308</v>
      </c>
      <c r="M105" s="1145"/>
      <c r="N105" s="1145"/>
      <c r="O105" s="1240"/>
      <c r="P105" s="1145"/>
      <c r="Q105" s="1240"/>
      <c r="R105" s="1145"/>
      <c r="S105" s="1239" t="s">
        <v>61</v>
      </c>
      <c r="T105" s="1145"/>
      <c r="U105" s="1145"/>
      <c r="V105" s="1145"/>
      <c r="W105" s="1145"/>
      <c r="X105" s="1145"/>
      <c r="Y105" s="1145"/>
      <c r="Z105" s="1145"/>
      <c r="AA105" s="1240" t="s">
        <v>281</v>
      </c>
      <c r="AB105" s="1145"/>
      <c r="AC105" s="1145"/>
      <c r="AD105" s="1145"/>
      <c r="AE105" s="1145"/>
      <c r="AF105" s="1240" t="s">
        <v>282</v>
      </c>
      <c r="AG105" s="1145"/>
      <c r="AH105" s="1145"/>
      <c r="AI105" s="172" t="s">
        <v>68</v>
      </c>
      <c r="AJ105" s="1241" t="s">
        <v>283</v>
      </c>
      <c r="AK105" s="1145"/>
      <c r="AL105" s="1145"/>
      <c r="AM105" s="1145"/>
      <c r="AN105" s="1145"/>
      <c r="AO105" s="1145"/>
      <c r="AP105" s="437">
        <v>33000000</v>
      </c>
      <c r="AQ105" s="629">
        <v>169991</v>
      </c>
      <c r="AR105" s="437">
        <v>1171721</v>
      </c>
      <c r="AS105" s="438">
        <v>0</v>
      </c>
      <c r="AT105" s="629">
        <v>169991</v>
      </c>
      <c r="AU105" s="438">
        <v>0</v>
      </c>
      <c r="AV105" s="629">
        <v>17305991</v>
      </c>
      <c r="AW105" s="437">
        <v>-17136000</v>
      </c>
      <c r="AX105" s="629">
        <v>17305991</v>
      </c>
      <c r="AY105" s="438">
        <v>0</v>
      </c>
      <c r="AZ105" s="437">
        <v>17305991</v>
      </c>
      <c r="BA105" s="438">
        <v>0</v>
      </c>
      <c r="BB105" s="438">
        <v>0</v>
      </c>
    </row>
    <row r="106" spans="1:54" x14ac:dyDescent="0.25">
      <c r="A106" s="1240" t="s">
        <v>17</v>
      </c>
      <c r="B106" s="1145"/>
      <c r="C106" s="1240" t="s">
        <v>290</v>
      </c>
      <c r="D106" s="1145"/>
      <c r="E106" s="1240" t="s">
        <v>288</v>
      </c>
      <c r="F106" s="1145"/>
      <c r="G106" s="1240" t="s">
        <v>291</v>
      </c>
      <c r="H106" s="1145"/>
      <c r="I106" s="1240" t="s">
        <v>291</v>
      </c>
      <c r="J106" s="1145"/>
      <c r="K106" s="1145"/>
      <c r="L106" s="1240" t="s">
        <v>308</v>
      </c>
      <c r="M106" s="1145"/>
      <c r="N106" s="1145"/>
      <c r="O106" s="1240"/>
      <c r="P106" s="1145"/>
      <c r="Q106" s="1240"/>
      <c r="R106" s="1145"/>
      <c r="S106" s="1239" t="s">
        <v>61</v>
      </c>
      <c r="T106" s="1145"/>
      <c r="U106" s="1145"/>
      <c r="V106" s="1145"/>
      <c r="W106" s="1145"/>
      <c r="X106" s="1145"/>
      <c r="Y106" s="1145"/>
      <c r="Z106" s="1145"/>
      <c r="AA106" s="1240" t="s">
        <v>281</v>
      </c>
      <c r="AB106" s="1145"/>
      <c r="AC106" s="1145"/>
      <c r="AD106" s="1145"/>
      <c r="AE106" s="1145"/>
      <c r="AF106" s="1240" t="s">
        <v>282</v>
      </c>
      <c r="AG106" s="1145"/>
      <c r="AH106" s="1145"/>
      <c r="AI106" s="172" t="s">
        <v>311</v>
      </c>
      <c r="AJ106" s="1241" t="s">
        <v>329</v>
      </c>
      <c r="AK106" s="1145"/>
      <c r="AL106" s="1145"/>
      <c r="AM106" s="1145"/>
      <c r="AN106" s="1145"/>
      <c r="AO106" s="1145"/>
      <c r="AP106" s="437">
        <v>270000000</v>
      </c>
      <c r="AQ106" s="630">
        <v>0</v>
      </c>
      <c r="AR106" s="437">
        <v>270000000</v>
      </c>
      <c r="AS106" s="438">
        <v>0</v>
      </c>
      <c r="AT106" s="630">
        <v>0</v>
      </c>
      <c r="AU106" s="438">
        <v>0</v>
      </c>
      <c r="AV106" s="630">
        <v>0</v>
      </c>
      <c r="AW106" s="438">
        <v>0</v>
      </c>
      <c r="AX106" s="630">
        <v>0</v>
      </c>
      <c r="AY106" s="438">
        <v>0</v>
      </c>
      <c r="AZ106" s="438">
        <v>0</v>
      </c>
      <c r="BA106" s="438">
        <v>0</v>
      </c>
      <c r="BB106" s="438">
        <v>0</v>
      </c>
    </row>
    <row r="107" spans="1:54" x14ac:dyDescent="0.25">
      <c r="A107" s="1240" t="s">
        <v>17</v>
      </c>
      <c r="B107" s="1145"/>
      <c r="C107" s="1240" t="s">
        <v>290</v>
      </c>
      <c r="D107" s="1145"/>
      <c r="E107" s="1240" t="s">
        <v>288</v>
      </c>
      <c r="F107" s="1145"/>
      <c r="G107" s="1240" t="s">
        <v>291</v>
      </c>
      <c r="H107" s="1145"/>
      <c r="I107" s="1240" t="s">
        <v>291</v>
      </c>
      <c r="J107" s="1145"/>
      <c r="K107" s="1145"/>
      <c r="L107" s="1240" t="s">
        <v>310</v>
      </c>
      <c r="M107" s="1145"/>
      <c r="N107" s="1145"/>
      <c r="O107" s="1240"/>
      <c r="P107" s="1145"/>
      <c r="Q107" s="1240"/>
      <c r="R107" s="1145"/>
      <c r="S107" s="1239" t="s">
        <v>62</v>
      </c>
      <c r="T107" s="1145"/>
      <c r="U107" s="1145"/>
      <c r="V107" s="1145"/>
      <c r="W107" s="1145"/>
      <c r="X107" s="1145"/>
      <c r="Y107" s="1145"/>
      <c r="Z107" s="1145"/>
      <c r="AA107" s="1240" t="s">
        <v>281</v>
      </c>
      <c r="AB107" s="1145"/>
      <c r="AC107" s="1145"/>
      <c r="AD107" s="1145"/>
      <c r="AE107" s="1145"/>
      <c r="AF107" s="1240" t="s">
        <v>282</v>
      </c>
      <c r="AG107" s="1145"/>
      <c r="AH107" s="1145"/>
      <c r="AI107" s="172" t="s">
        <v>68</v>
      </c>
      <c r="AJ107" s="1241" t="s">
        <v>283</v>
      </c>
      <c r="AK107" s="1145"/>
      <c r="AL107" s="1145"/>
      <c r="AM107" s="1145"/>
      <c r="AN107" s="1145"/>
      <c r="AO107" s="1145"/>
      <c r="AP107" s="437">
        <v>4619422</v>
      </c>
      <c r="AQ107" s="629">
        <v>756105</v>
      </c>
      <c r="AR107" s="438">
        <v>0</v>
      </c>
      <c r="AS107" s="438">
        <v>0</v>
      </c>
      <c r="AT107" s="629">
        <v>756105</v>
      </c>
      <c r="AU107" s="438">
        <v>0</v>
      </c>
      <c r="AV107" s="629">
        <v>756105</v>
      </c>
      <c r="AW107" s="438">
        <v>0</v>
      </c>
      <c r="AX107" s="629">
        <v>756105</v>
      </c>
      <c r="AY107" s="438">
        <v>0</v>
      </c>
      <c r="AZ107" s="437">
        <v>756105</v>
      </c>
      <c r="BA107" s="438">
        <v>0</v>
      </c>
      <c r="BB107" s="438">
        <v>0</v>
      </c>
    </row>
    <row r="108" spans="1:54" x14ac:dyDescent="0.25">
      <c r="A108" s="1240" t="s">
        <v>17</v>
      </c>
      <c r="B108" s="1145"/>
      <c r="C108" s="1240" t="s">
        <v>290</v>
      </c>
      <c r="D108" s="1145"/>
      <c r="E108" s="1240" t="s">
        <v>288</v>
      </c>
      <c r="F108" s="1145"/>
      <c r="G108" s="1240" t="s">
        <v>291</v>
      </c>
      <c r="H108" s="1145"/>
      <c r="I108" s="1240" t="s">
        <v>291</v>
      </c>
      <c r="J108" s="1145"/>
      <c r="K108" s="1145"/>
      <c r="L108" s="1240" t="s">
        <v>310</v>
      </c>
      <c r="M108" s="1145"/>
      <c r="N108" s="1145"/>
      <c r="O108" s="1240"/>
      <c r="P108" s="1145"/>
      <c r="Q108" s="1240"/>
      <c r="R108" s="1145"/>
      <c r="S108" s="1239" t="s">
        <v>62</v>
      </c>
      <c r="T108" s="1145"/>
      <c r="U108" s="1145"/>
      <c r="V108" s="1145"/>
      <c r="W108" s="1145"/>
      <c r="X108" s="1145"/>
      <c r="Y108" s="1145"/>
      <c r="Z108" s="1145"/>
      <c r="AA108" s="1240" t="s">
        <v>281</v>
      </c>
      <c r="AB108" s="1145"/>
      <c r="AC108" s="1145"/>
      <c r="AD108" s="1145"/>
      <c r="AE108" s="1145"/>
      <c r="AF108" s="1240" t="s">
        <v>282</v>
      </c>
      <c r="AG108" s="1145"/>
      <c r="AH108" s="1145"/>
      <c r="AI108" s="172" t="s">
        <v>311</v>
      </c>
      <c r="AJ108" s="1241" t="s">
        <v>329</v>
      </c>
      <c r="AK108" s="1145"/>
      <c r="AL108" s="1145"/>
      <c r="AM108" s="1145"/>
      <c r="AN108" s="1145"/>
      <c r="AO108" s="1145"/>
      <c r="AP108" s="437">
        <v>20000000</v>
      </c>
      <c r="AQ108" s="630">
        <v>0</v>
      </c>
      <c r="AR108" s="437">
        <v>20000000</v>
      </c>
      <c r="AS108" s="438">
        <v>0</v>
      </c>
      <c r="AT108" s="630">
        <v>0</v>
      </c>
      <c r="AU108" s="438">
        <v>0</v>
      </c>
      <c r="AV108" s="630">
        <v>0</v>
      </c>
      <c r="AW108" s="438">
        <v>0</v>
      </c>
      <c r="AX108" s="630">
        <v>0</v>
      </c>
      <c r="AY108" s="438">
        <v>0</v>
      </c>
      <c r="AZ108" s="438">
        <v>0</v>
      </c>
      <c r="BA108" s="438">
        <v>0</v>
      </c>
      <c r="BB108" s="438">
        <v>0</v>
      </c>
    </row>
    <row r="109" spans="1:54" x14ac:dyDescent="0.25">
      <c r="A109" s="1233" t="s">
        <v>17</v>
      </c>
      <c r="B109" s="1145"/>
      <c r="C109" s="1233" t="s">
        <v>290</v>
      </c>
      <c r="D109" s="1145"/>
      <c r="E109" s="1233" t="s">
        <v>288</v>
      </c>
      <c r="F109" s="1145"/>
      <c r="G109" s="1233" t="s">
        <v>291</v>
      </c>
      <c r="H109" s="1145"/>
      <c r="I109" s="1233" t="s">
        <v>292</v>
      </c>
      <c r="J109" s="1145"/>
      <c r="K109" s="1145"/>
      <c r="L109" s="1233"/>
      <c r="M109" s="1145"/>
      <c r="N109" s="1145"/>
      <c r="O109" s="1233"/>
      <c r="P109" s="1145"/>
      <c r="Q109" s="1233"/>
      <c r="R109" s="1145"/>
      <c r="S109" s="1232" t="s">
        <v>224</v>
      </c>
      <c r="T109" s="1145"/>
      <c r="U109" s="1145"/>
      <c r="V109" s="1145"/>
      <c r="W109" s="1145"/>
      <c r="X109" s="1145"/>
      <c r="Y109" s="1145"/>
      <c r="Z109" s="1145"/>
      <c r="AA109" s="1233" t="s">
        <v>281</v>
      </c>
      <c r="AB109" s="1145"/>
      <c r="AC109" s="1145"/>
      <c r="AD109" s="1145"/>
      <c r="AE109" s="1145"/>
      <c r="AF109" s="1233" t="s">
        <v>282</v>
      </c>
      <c r="AG109" s="1145"/>
      <c r="AH109" s="1145"/>
      <c r="AI109" s="169" t="s">
        <v>68</v>
      </c>
      <c r="AJ109" s="1234" t="s">
        <v>283</v>
      </c>
      <c r="AK109" s="1145"/>
      <c r="AL109" s="1145"/>
      <c r="AM109" s="1145"/>
      <c r="AN109" s="1145"/>
      <c r="AO109" s="1145"/>
      <c r="AP109" s="432">
        <v>5859523603</v>
      </c>
      <c r="AQ109" s="626">
        <v>298828697</v>
      </c>
      <c r="AR109" s="432">
        <v>964432916.47000003</v>
      </c>
      <c r="AS109" s="433">
        <v>0</v>
      </c>
      <c r="AT109" s="626">
        <v>270291962.12</v>
      </c>
      <c r="AU109" s="432">
        <v>28536734.879999999</v>
      </c>
      <c r="AV109" s="626">
        <v>978439889</v>
      </c>
      <c r="AW109" s="432">
        <v>-708147926.88</v>
      </c>
      <c r="AX109" s="626">
        <v>978439889</v>
      </c>
      <c r="AY109" s="433">
        <v>0</v>
      </c>
      <c r="AZ109" s="432">
        <v>978439889</v>
      </c>
      <c r="BA109" s="433">
        <v>0</v>
      </c>
      <c r="BB109" s="433">
        <v>0</v>
      </c>
    </row>
    <row r="110" spans="1:54" x14ac:dyDescent="0.25">
      <c r="A110" s="1233" t="s">
        <v>17</v>
      </c>
      <c r="B110" s="1145"/>
      <c r="C110" s="1233" t="s">
        <v>290</v>
      </c>
      <c r="D110" s="1145"/>
      <c r="E110" s="1233" t="s">
        <v>288</v>
      </c>
      <c r="F110" s="1145"/>
      <c r="G110" s="1233" t="s">
        <v>291</v>
      </c>
      <c r="H110" s="1145"/>
      <c r="I110" s="1233" t="s">
        <v>292</v>
      </c>
      <c r="J110" s="1145"/>
      <c r="K110" s="1145"/>
      <c r="L110" s="1233"/>
      <c r="M110" s="1145"/>
      <c r="N110" s="1145"/>
      <c r="O110" s="1233"/>
      <c r="P110" s="1145"/>
      <c r="Q110" s="1233"/>
      <c r="R110" s="1145"/>
      <c r="S110" s="1232" t="s">
        <v>224</v>
      </c>
      <c r="T110" s="1145"/>
      <c r="U110" s="1145"/>
      <c r="V110" s="1145"/>
      <c r="W110" s="1145"/>
      <c r="X110" s="1145"/>
      <c r="Y110" s="1145"/>
      <c r="Z110" s="1145"/>
      <c r="AA110" s="1233" t="s">
        <v>281</v>
      </c>
      <c r="AB110" s="1145"/>
      <c r="AC110" s="1145"/>
      <c r="AD110" s="1145"/>
      <c r="AE110" s="1145"/>
      <c r="AF110" s="1233" t="s">
        <v>282</v>
      </c>
      <c r="AG110" s="1145"/>
      <c r="AH110" s="1145"/>
      <c r="AI110" s="169" t="s">
        <v>311</v>
      </c>
      <c r="AJ110" s="1234" t="s">
        <v>329</v>
      </c>
      <c r="AK110" s="1145"/>
      <c r="AL110" s="1145"/>
      <c r="AM110" s="1145"/>
      <c r="AN110" s="1145"/>
      <c r="AO110" s="1145"/>
      <c r="AP110" s="432">
        <v>1074085821</v>
      </c>
      <c r="AQ110" s="626">
        <v>33877798</v>
      </c>
      <c r="AR110" s="432">
        <v>464077180</v>
      </c>
      <c r="AS110" s="433">
        <v>0</v>
      </c>
      <c r="AT110" s="627">
        <v>0</v>
      </c>
      <c r="AU110" s="432">
        <v>33877798</v>
      </c>
      <c r="AV110" s="627">
        <v>0</v>
      </c>
      <c r="AW110" s="433">
        <v>0</v>
      </c>
      <c r="AX110" s="627">
        <v>0</v>
      </c>
      <c r="AY110" s="433">
        <v>0</v>
      </c>
      <c r="AZ110" s="433">
        <v>0</v>
      </c>
      <c r="BA110" s="433">
        <v>0</v>
      </c>
      <c r="BB110" s="433">
        <v>0</v>
      </c>
    </row>
    <row r="111" spans="1:54" x14ac:dyDescent="0.25">
      <c r="A111" s="1240" t="s">
        <v>17</v>
      </c>
      <c r="B111" s="1145"/>
      <c r="C111" s="1240" t="s">
        <v>290</v>
      </c>
      <c r="D111" s="1145"/>
      <c r="E111" s="1240" t="s">
        <v>288</v>
      </c>
      <c r="F111" s="1145"/>
      <c r="G111" s="1240" t="s">
        <v>291</v>
      </c>
      <c r="H111" s="1145"/>
      <c r="I111" s="1240" t="s">
        <v>292</v>
      </c>
      <c r="J111" s="1145"/>
      <c r="K111" s="1145"/>
      <c r="L111" s="1240" t="s">
        <v>287</v>
      </c>
      <c r="M111" s="1145"/>
      <c r="N111" s="1145"/>
      <c r="O111" s="1240"/>
      <c r="P111" s="1145"/>
      <c r="Q111" s="1240"/>
      <c r="R111" s="1145"/>
      <c r="S111" s="1239" t="s">
        <v>63</v>
      </c>
      <c r="T111" s="1145"/>
      <c r="U111" s="1145"/>
      <c r="V111" s="1145"/>
      <c r="W111" s="1145"/>
      <c r="X111" s="1145"/>
      <c r="Y111" s="1145"/>
      <c r="Z111" s="1145"/>
      <c r="AA111" s="1240" t="s">
        <v>281</v>
      </c>
      <c r="AB111" s="1145"/>
      <c r="AC111" s="1145"/>
      <c r="AD111" s="1145"/>
      <c r="AE111" s="1145"/>
      <c r="AF111" s="1240" t="s">
        <v>282</v>
      </c>
      <c r="AG111" s="1145"/>
      <c r="AH111" s="1145"/>
      <c r="AI111" s="172" t="s">
        <v>68</v>
      </c>
      <c r="AJ111" s="1241" t="s">
        <v>283</v>
      </c>
      <c r="AK111" s="1145"/>
      <c r="AL111" s="1145"/>
      <c r="AM111" s="1145"/>
      <c r="AN111" s="1145"/>
      <c r="AO111" s="1145"/>
      <c r="AP111" s="437">
        <v>952410435</v>
      </c>
      <c r="AQ111" s="629">
        <v>730000</v>
      </c>
      <c r="AR111" s="437">
        <v>199247302</v>
      </c>
      <c r="AS111" s="438">
        <v>0</v>
      </c>
      <c r="AT111" s="629">
        <v>730000</v>
      </c>
      <c r="AU111" s="438">
        <v>0</v>
      </c>
      <c r="AV111" s="629">
        <v>69928404</v>
      </c>
      <c r="AW111" s="437">
        <v>-69198404</v>
      </c>
      <c r="AX111" s="629">
        <v>69928404</v>
      </c>
      <c r="AY111" s="438">
        <v>0</v>
      </c>
      <c r="AZ111" s="437">
        <v>69928404</v>
      </c>
      <c r="BA111" s="438">
        <v>0</v>
      </c>
      <c r="BB111" s="438">
        <v>0</v>
      </c>
    </row>
    <row r="112" spans="1:54" x14ac:dyDescent="0.25">
      <c r="A112" s="1240" t="s">
        <v>17</v>
      </c>
      <c r="B112" s="1145"/>
      <c r="C112" s="1240" t="s">
        <v>290</v>
      </c>
      <c r="D112" s="1145"/>
      <c r="E112" s="1240" t="s">
        <v>288</v>
      </c>
      <c r="F112" s="1145"/>
      <c r="G112" s="1240" t="s">
        <v>291</v>
      </c>
      <c r="H112" s="1145"/>
      <c r="I112" s="1240" t="s">
        <v>292</v>
      </c>
      <c r="J112" s="1145"/>
      <c r="K112" s="1145"/>
      <c r="L112" s="1240" t="s">
        <v>287</v>
      </c>
      <c r="M112" s="1145"/>
      <c r="N112" s="1145"/>
      <c r="O112" s="1240"/>
      <c r="P112" s="1145"/>
      <c r="Q112" s="1240"/>
      <c r="R112" s="1145"/>
      <c r="S112" s="1239" t="s">
        <v>63</v>
      </c>
      <c r="T112" s="1145"/>
      <c r="U112" s="1145"/>
      <c r="V112" s="1145"/>
      <c r="W112" s="1145"/>
      <c r="X112" s="1145"/>
      <c r="Y112" s="1145"/>
      <c r="Z112" s="1145"/>
      <c r="AA112" s="1240" t="s">
        <v>281</v>
      </c>
      <c r="AB112" s="1145"/>
      <c r="AC112" s="1145"/>
      <c r="AD112" s="1145"/>
      <c r="AE112" s="1145"/>
      <c r="AF112" s="1240" t="s">
        <v>282</v>
      </c>
      <c r="AG112" s="1145"/>
      <c r="AH112" s="1145"/>
      <c r="AI112" s="172" t="s">
        <v>311</v>
      </c>
      <c r="AJ112" s="1241" t="s">
        <v>329</v>
      </c>
      <c r="AK112" s="1145"/>
      <c r="AL112" s="1145"/>
      <c r="AM112" s="1145"/>
      <c r="AN112" s="1145"/>
      <c r="AO112" s="1145"/>
      <c r="AP112" s="437">
        <v>754085821</v>
      </c>
      <c r="AQ112" s="630">
        <v>0</v>
      </c>
      <c r="AR112" s="437">
        <v>223306632</v>
      </c>
      <c r="AS112" s="438">
        <v>0</v>
      </c>
      <c r="AT112" s="630">
        <v>0</v>
      </c>
      <c r="AU112" s="438">
        <v>0</v>
      </c>
      <c r="AV112" s="630">
        <v>0</v>
      </c>
      <c r="AW112" s="438">
        <v>0</v>
      </c>
      <c r="AX112" s="630">
        <v>0</v>
      </c>
      <c r="AY112" s="438">
        <v>0</v>
      </c>
      <c r="AZ112" s="438">
        <v>0</v>
      </c>
      <c r="BA112" s="438">
        <v>0</v>
      </c>
      <c r="BB112" s="438">
        <v>0</v>
      </c>
    </row>
    <row r="113" spans="1:54" x14ac:dyDescent="0.25">
      <c r="A113" s="1240" t="s">
        <v>17</v>
      </c>
      <c r="B113" s="1145"/>
      <c r="C113" s="1240" t="s">
        <v>290</v>
      </c>
      <c r="D113" s="1145"/>
      <c r="E113" s="1240" t="s">
        <v>288</v>
      </c>
      <c r="F113" s="1145"/>
      <c r="G113" s="1240" t="s">
        <v>291</v>
      </c>
      <c r="H113" s="1145"/>
      <c r="I113" s="1240" t="s">
        <v>292</v>
      </c>
      <c r="J113" s="1145"/>
      <c r="K113" s="1145"/>
      <c r="L113" s="1240" t="s">
        <v>290</v>
      </c>
      <c r="M113" s="1145"/>
      <c r="N113" s="1145"/>
      <c r="O113" s="1240"/>
      <c r="P113" s="1145"/>
      <c r="Q113" s="1240"/>
      <c r="R113" s="1145"/>
      <c r="S113" s="1239" t="s">
        <v>64</v>
      </c>
      <c r="T113" s="1145"/>
      <c r="U113" s="1145"/>
      <c r="V113" s="1145"/>
      <c r="W113" s="1145"/>
      <c r="X113" s="1145"/>
      <c r="Y113" s="1145"/>
      <c r="Z113" s="1145"/>
      <c r="AA113" s="1240" t="s">
        <v>281</v>
      </c>
      <c r="AB113" s="1145"/>
      <c r="AC113" s="1145"/>
      <c r="AD113" s="1145"/>
      <c r="AE113" s="1145"/>
      <c r="AF113" s="1240" t="s">
        <v>282</v>
      </c>
      <c r="AG113" s="1145"/>
      <c r="AH113" s="1145"/>
      <c r="AI113" s="172" t="s">
        <v>68</v>
      </c>
      <c r="AJ113" s="1241" t="s">
        <v>283</v>
      </c>
      <c r="AK113" s="1145"/>
      <c r="AL113" s="1145"/>
      <c r="AM113" s="1145"/>
      <c r="AN113" s="1145"/>
      <c r="AO113" s="1145"/>
      <c r="AP113" s="437">
        <v>66000000</v>
      </c>
      <c r="AQ113" s="629">
        <v>20002750</v>
      </c>
      <c r="AR113" s="437">
        <v>13604150</v>
      </c>
      <c r="AS113" s="438">
        <v>0</v>
      </c>
      <c r="AT113" s="629">
        <v>1021750</v>
      </c>
      <c r="AU113" s="437">
        <v>18981000</v>
      </c>
      <c r="AV113" s="629">
        <v>1021750</v>
      </c>
      <c r="AW113" s="438">
        <v>0</v>
      </c>
      <c r="AX113" s="629">
        <v>1021750</v>
      </c>
      <c r="AY113" s="438">
        <v>0</v>
      </c>
      <c r="AZ113" s="437">
        <v>1021750</v>
      </c>
      <c r="BA113" s="438">
        <v>0</v>
      </c>
      <c r="BB113" s="438">
        <v>0</v>
      </c>
    </row>
    <row r="114" spans="1:54" x14ac:dyDescent="0.25">
      <c r="A114" s="1240" t="s">
        <v>17</v>
      </c>
      <c r="B114" s="1145"/>
      <c r="C114" s="1240" t="s">
        <v>290</v>
      </c>
      <c r="D114" s="1145"/>
      <c r="E114" s="1240" t="s">
        <v>288</v>
      </c>
      <c r="F114" s="1145"/>
      <c r="G114" s="1240" t="s">
        <v>291</v>
      </c>
      <c r="H114" s="1145"/>
      <c r="I114" s="1240" t="s">
        <v>292</v>
      </c>
      <c r="J114" s="1145"/>
      <c r="K114" s="1145"/>
      <c r="L114" s="1240" t="s">
        <v>292</v>
      </c>
      <c r="M114" s="1145"/>
      <c r="N114" s="1145"/>
      <c r="O114" s="1240"/>
      <c r="P114" s="1145"/>
      <c r="Q114" s="1240"/>
      <c r="R114" s="1145"/>
      <c r="S114" s="1239" t="s">
        <v>65</v>
      </c>
      <c r="T114" s="1145"/>
      <c r="U114" s="1145"/>
      <c r="V114" s="1145"/>
      <c r="W114" s="1145"/>
      <c r="X114" s="1145"/>
      <c r="Y114" s="1145"/>
      <c r="Z114" s="1145"/>
      <c r="AA114" s="1240" t="s">
        <v>281</v>
      </c>
      <c r="AB114" s="1145"/>
      <c r="AC114" s="1145"/>
      <c r="AD114" s="1145"/>
      <c r="AE114" s="1145"/>
      <c r="AF114" s="1240" t="s">
        <v>282</v>
      </c>
      <c r="AG114" s="1145"/>
      <c r="AH114" s="1145"/>
      <c r="AI114" s="172" t="s">
        <v>68</v>
      </c>
      <c r="AJ114" s="1241" t="s">
        <v>283</v>
      </c>
      <c r="AK114" s="1145"/>
      <c r="AL114" s="1145"/>
      <c r="AM114" s="1145"/>
      <c r="AN114" s="1145"/>
      <c r="AO114" s="1145"/>
      <c r="AP114" s="437">
        <v>530000000</v>
      </c>
      <c r="AQ114" s="629">
        <v>47900000</v>
      </c>
      <c r="AR114" s="437">
        <v>477100000</v>
      </c>
      <c r="AS114" s="438">
        <v>0</v>
      </c>
      <c r="AT114" s="630">
        <v>0</v>
      </c>
      <c r="AU114" s="437">
        <v>47900000</v>
      </c>
      <c r="AV114" s="629">
        <v>1190000</v>
      </c>
      <c r="AW114" s="437">
        <v>-1190000</v>
      </c>
      <c r="AX114" s="629">
        <v>1190000</v>
      </c>
      <c r="AY114" s="438">
        <v>0</v>
      </c>
      <c r="AZ114" s="437">
        <v>1190000</v>
      </c>
      <c r="BA114" s="438">
        <v>0</v>
      </c>
      <c r="BB114" s="438">
        <v>0</v>
      </c>
    </row>
    <row r="115" spans="1:54" x14ac:dyDescent="0.25">
      <c r="A115" s="1240" t="s">
        <v>17</v>
      </c>
      <c r="B115" s="1145"/>
      <c r="C115" s="1240" t="s">
        <v>290</v>
      </c>
      <c r="D115" s="1145"/>
      <c r="E115" s="1240" t="s">
        <v>288</v>
      </c>
      <c r="F115" s="1145"/>
      <c r="G115" s="1240" t="s">
        <v>291</v>
      </c>
      <c r="H115" s="1145"/>
      <c r="I115" s="1240" t="s">
        <v>292</v>
      </c>
      <c r="J115" s="1145"/>
      <c r="K115" s="1145"/>
      <c r="L115" s="1240" t="s">
        <v>300</v>
      </c>
      <c r="M115" s="1145"/>
      <c r="N115" s="1145"/>
      <c r="O115" s="1240"/>
      <c r="P115" s="1145"/>
      <c r="Q115" s="1240"/>
      <c r="R115" s="1145"/>
      <c r="S115" s="1239" t="s">
        <v>66</v>
      </c>
      <c r="T115" s="1145"/>
      <c r="U115" s="1145"/>
      <c r="V115" s="1145"/>
      <c r="W115" s="1145"/>
      <c r="X115" s="1145"/>
      <c r="Y115" s="1145"/>
      <c r="Z115" s="1145"/>
      <c r="AA115" s="1240" t="s">
        <v>281</v>
      </c>
      <c r="AB115" s="1145"/>
      <c r="AC115" s="1145"/>
      <c r="AD115" s="1145"/>
      <c r="AE115" s="1145"/>
      <c r="AF115" s="1240" t="s">
        <v>282</v>
      </c>
      <c r="AG115" s="1145"/>
      <c r="AH115" s="1145"/>
      <c r="AI115" s="172" t="s">
        <v>68</v>
      </c>
      <c r="AJ115" s="1241" t="s">
        <v>283</v>
      </c>
      <c r="AK115" s="1145"/>
      <c r="AL115" s="1145"/>
      <c r="AM115" s="1145"/>
      <c r="AN115" s="1145"/>
      <c r="AO115" s="1145"/>
      <c r="AP115" s="437">
        <v>125000000</v>
      </c>
      <c r="AQ115" s="629">
        <v>349000</v>
      </c>
      <c r="AR115" s="437">
        <v>2935115</v>
      </c>
      <c r="AS115" s="438">
        <v>0</v>
      </c>
      <c r="AT115" s="629">
        <v>10287880</v>
      </c>
      <c r="AU115" s="437">
        <v>-9938880</v>
      </c>
      <c r="AV115" s="629">
        <v>5338670</v>
      </c>
      <c r="AW115" s="437">
        <v>4949210</v>
      </c>
      <c r="AX115" s="629">
        <v>5338670</v>
      </c>
      <c r="AY115" s="438">
        <v>0</v>
      </c>
      <c r="AZ115" s="437">
        <v>5338670</v>
      </c>
      <c r="BA115" s="438">
        <v>0</v>
      </c>
      <c r="BB115" s="438">
        <v>0</v>
      </c>
    </row>
    <row r="116" spans="1:54" x14ac:dyDescent="0.25">
      <c r="A116" s="1240" t="s">
        <v>17</v>
      </c>
      <c r="B116" s="1145"/>
      <c r="C116" s="1240" t="s">
        <v>290</v>
      </c>
      <c r="D116" s="1145"/>
      <c r="E116" s="1240" t="s">
        <v>288</v>
      </c>
      <c r="F116" s="1145"/>
      <c r="G116" s="1240" t="s">
        <v>291</v>
      </c>
      <c r="H116" s="1145"/>
      <c r="I116" s="1240" t="s">
        <v>292</v>
      </c>
      <c r="J116" s="1145"/>
      <c r="K116" s="1145"/>
      <c r="L116" s="1240" t="s">
        <v>300</v>
      </c>
      <c r="M116" s="1145"/>
      <c r="N116" s="1145"/>
      <c r="O116" s="1240"/>
      <c r="P116" s="1145"/>
      <c r="Q116" s="1240"/>
      <c r="R116" s="1145"/>
      <c r="S116" s="1239" t="s">
        <v>66</v>
      </c>
      <c r="T116" s="1145"/>
      <c r="U116" s="1145"/>
      <c r="V116" s="1145"/>
      <c r="W116" s="1145"/>
      <c r="X116" s="1145"/>
      <c r="Y116" s="1145"/>
      <c r="Z116" s="1145"/>
      <c r="AA116" s="1240" t="s">
        <v>281</v>
      </c>
      <c r="AB116" s="1145"/>
      <c r="AC116" s="1145"/>
      <c r="AD116" s="1145"/>
      <c r="AE116" s="1145"/>
      <c r="AF116" s="1240" t="s">
        <v>282</v>
      </c>
      <c r="AG116" s="1145"/>
      <c r="AH116" s="1145"/>
      <c r="AI116" s="172" t="s">
        <v>311</v>
      </c>
      <c r="AJ116" s="1241" t="s">
        <v>329</v>
      </c>
      <c r="AK116" s="1145"/>
      <c r="AL116" s="1145"/>
      <c r="AM116" s="1145"/>
      <c r="AN116" s="1145"/>
      <c r="AO116" s="1145"/>
      <c r="AP116" s="437">
        <v>320000000</v>
      </c>
      <c r="AQ116" s="629">
        <v>33877798</v>
      </c>
      <c r="AR116" s="437">
        <v>240770548</v>
      </c>
      <c r="AS116" s="438">
        <v>0</v>
      </c>
      <c r="AT116" s="630">
        <v>0</v>
      </c>
      <c r="AU116" s="437">
        <v>33877798</v>
      </c>
      <c r="AV116" s="630">
        <v>0</v>
      </c>
      <c r="AW116" s="438">
        <v>0</v>
      </c>
      <c r="AX116" s="630">
        <v>0</v>
      </c>
      <c r="AY116" s="438">
        <v>0</v>
      </c>
      <c r="AZ116" s="438">
        <v>0</v>
      </c>
      <c r="BA116" s="438">
        <v>0</v>
      </c>
      <c r="BB116" s="438">
        <v>0</v>
      </c>
    </row>
    <row r="117" spans="1:54" x14ac:dyDescent="0.25">
      <c r="A117" s="1240" t="s">
        <v>17</v>
      </c>
      <c r="B117" s="1145"/>
      <c r="C117" s="1240" t="s">
        <v>290</v>
      </c>
      <c r="D117" s="1145"/>
      <c r="E117" s="1240" t="s">
        <v>288</v>
      </c>
      <c r="F117" s="1145"/>
      <c r="G117" s="1240" t="s">
        <v>291</v>
      </c>
      <c r="H117" s="1145"/>
      <c r="I117" s="1240" t="s">
        <v>292</v>
      </c>
      <c r="J117" s="1145"/>
      <c r="K117" s="1145"/>
      <c r="L117" s="1240" t="s">
        <v>302</v>
      </c>
      <c r="M117" s="1145"/>
      <c r="N117" s="1145"/>
      <c r="O117" s="1240"/>
      <c r="P117" s="1145"/>
      <c r="Q117" s="1240"/>
      <c r="R117" s="1145"/>
      <c r="S117" s="1239" t="s">
        <v>67</v>
      </c>
      <c r="T117" s="1145"/>
      <c r="U117" s="1145"/>
      <c r="V117" s="1145"/>
      <c r="W117" s="1145"/>
      <c r="X117" s="1145"/>
      <c r="Y117" s="1145"/>
      <c r="Z117" s="1145"/>
      <c r="AA117" s="1240" t="s">
        <v>281</v>
      </c>
      <c r="AB117" s="1145"/>
      <c r="AC117" s="1145"/>
      <c r="AD117" s="1145"/>
      <c r="AE117" s="1145"/>
      <c r="AF117" s="1240" t="s">
        <v>282</v>
      </c>
      <c r="AG117" s="1145"/>
      <c r="AH117" s="1145"/>
      <c r="AI117" s="172" t="s">
        <v>68</v>
      </c>
      <c r="AJ117" s="1241" t="s">
        <v>283</v>
      </c>
      <c r="AK117" s="1145"/>
      <c r="AL117" s="1145"/>
      <c r="AM117" s="1145"/>
      <c r="AN117" s="1145"/>
      <c r="AO117" s="1145"/>
      <c r="AP117" s="437">
        <v>1466822020</v>
      </c>
      <c r="AQ117" s="630">
        <v>0</v>
      </c>
      <c r="AR117" s="437">
        <v>147195238.88</v>
      </c>
      <c r="AS117" s="438">
        <v>0</v>
      </c>
      <c r="AT117" s="630">
        <v>0</v>
      </c>
      <c r="AU117" s="438">
        <v>0</v>
      </c>
      <c r="AV117" s="629">
        <v>205712478</v>
      </c>
      <c r="AW117" s="437">
        <v>-205712478</v>
      </c>
      <c r="AX117" s="629">
        <v>205712478</v>
      </c>
      <c r="AY117" s="438">
        <v>0</v>
      </c>
      <c r="AZ117" s="437">
        <v>205712478</v>
      </c>
      <c r="BA117" s="438">
        <v>0</v>
      </c>
      <c r="BB117" s="438">
        <v>0</v>
      </c>
    </row>
    <row r="118" spans="1:54" x14ac:dyDescent="0.25">
      <c r="A118" s="1240" t="s">
        <v>17</v>
      </c>
      <c r="B118" s="1145"/>
      <c r="C118" s="1240" t="s">
        <v>290</v>
      </c>
      <c r="D118" s="1145"/>
      <c r="E118" s="1240" t="s">
        <v>288</v>
      </c>
      <c r="F118" s="1145"/>
      <c r="G118" s="1240" t="s">
        <v>291</v>
      </c>
      <c r="H118" s="1145"/>
      <c r="I118" s="1240" t="s">
        <v>292</v>
      </c>
      <c r="J118" s="1145"/>
      <c r="K118" s="1145"/>
      <c r="L118" s="1240" t="s">
        <v>68</v>
      </c>
      <c r="M118" s="1145"/>
      <c r="N118" s="1145"/>
      <c r="O118" s="1240"/>
      <c r="P118" s="1145"/>
      <c r="Q118" s="1240"/>
      <c r="R118" s="1145"/>
      <c r="S118" s="1239" t="s">
        <v>69</v>
      </c>
      <c r="T118" s="1145"/>
      <c r="U118" s="1145"/>
      <c r="V118" s="1145"/>
      <c r="W118" s="1145"/>
      <c r="X118" s="1145"/>
      <c r="Y118" s="1145"/>
      <c r="Z118" s="1145"/>
      <c r="AA118" s="1240" t="s">
        <v>281</v>
      </c>
      <c r="AB118" s="1145"/>
      <c r="AC118" s="1145"/>
      <c r="AD118" s="1145"/>
      <c r="AE118" s="1145"/>
      <c r="AF118" s="1240" t="s">
        <v>282</v>
      </c>
      <c r="AG118" s="1145"/>
      <c r="AH118" s="1145"/>
      <c r="AI118" s="172" t="s">
        <v>68</v>
      </c>
      <c r="AJ118" s="1241" t="s">
        <v>283</v>
      </c>
      <c r="AK118" s="1145"/>
      <c r="AL118" s="1145"/>
      <c r="AM118" s="1145"/>
      <c r="AN118" s="1145"/>
      <c r="AO118" s="1145"/>
      <c r="AP118" s="437">
        <v>2715791148</v>
      </c>
      <c r="AQ118" s="629">
        <v>229846947</v>
      </c>
      <c r="AR118" s="437">
        <v>121968070.59</v>
      </c>
      <c r="AS118" s="438">
        <v>0</v>
      </c>
      <c r="AT118" s="629">
        <v>258252332.12</v>
      </c>
      <c r="AU118" s="437">
        <v>-28405385.120000001</v>
      </c>
      <c r="AV118" s="629">
        <v>695248587</v>
      </c>
      <c r="AW118" s="437">
        <v>-436996254.88</v>
      </c>
      <c r="AX118" s="629">
        <v>695248587</v>
      </c>
      <c r="AY118" s="438">
        <v>0</v>
      </c>
      <c r="AZ118" s="437">
        <v>695248587</v>
      </c>
      <c r="BA118" s="438">
        <v>0</v>
      </c>
      <c r="BB118" s="438">
        <v>0</v>
      </c>
    </row>
    <row r="119" spans="1:54" x14ac:dyDescent="0.25">
      <c r="A119" s="1240" t="s">
        <v>17</v>
      </c>
      <c r="B119" s="1145"/>
      <c r="C119" s="1240" t="s">
        <v>290</v>
      </c>
      <c r="D119" s="1145"/>
      <c r="E119" s="1240" t="s">
        <v>288</v>
      </c>
      <c r="F119" s="1145"/>
      <c r="G119" s="1240" t="s">
        <v>291</v>
      </c>
      <c r="H119" s="1145"/>
      <c r="I119" s="1240" t="s">
        <v>292</v>
      </c>
      <c r="J119" s="1145"/>
      <c r="K119" s="1145"/>
      <c r="L119" s="1240" t="s">
        <v>298</v>
      </c>
      <c r="M119" s="1145"/>
      <c r="N119" s="1145"/>
      <c r="O119" s="1240"/>
      <c r="P119" s="1145"/>
      <c r="Q119" s="1240"/>
      <c r="R119" s="1145"/>
      <c r="S119" s="1239" t="s">
        <v>70</v>
      </c>
      <c r="T119" s="1145"/>
      <c r="U119" s="1145"/>
      <c r="V119" s="1145"/>
      <c r="W119" s="1145"/>
      <c r="X119" s="1145"/>
      <c r="Y119" s="1145"/>
      <c r="Z119" s="1145"/>
      <c r="AA119" s="1240" t="s">
        <v>281</v>
      </c>
      <c r="AB119" s="1145"/>
      <c r="AC119" s="1145"/>
      <c r="AD119" s="1145"/>
      <c r="AE119" s="1145"/>
      <c r="AF119" s="1240" t="s">
        <v>282</v>
      </c>
      <c r="AG119" s="1145"/>
      <c r="AH119" s="1145"/>
      <c r="AI119" s="172" t="s">
        <v>68</v>
      </c>
      <c r="AJ119" s="1241" t="s">
        <v>283</v>
      </c>
      <c r="AK119" s="1145"/>
      <c r="AL119" s="1145"/>
      <c r="AM119" s="1145"/>
      <c r="AN119" s="1145"/>
      <c r="AO119" s="1145"/>
      <c r="AP119" s="437">
        <v>3500000</v>
      </c>
      <c r="AQ119" s="630">
        <v>0</v>
      </c>
      <c r="AR119" s="437">
        <v>2383040</v>
      </c>
      <c r="AS119" s="438">
        <v>0</v>
      </c>
      <c r="AT119" s="630">
        <v>0</v>
      </c>
      <c r="AU119" s="438">
        <v>0</v>
      </c>
      <c r="AV119" s="630">
        <v>0</v>
      </c>
      <c r="AW119" s="438">
        <v>0</v>
      </c>
      <c r="AX119" s="630">
        <v>0</v>
      </c>
      <c r="AY119" s="438">
        <v>0</v>
      </c>
      <c r="AZ119" s="438">
        <v>0</v>
      </c>
      <c r="BA119" s="438">
        <v>0</v>
      </c>
      <c r="BB119" s="438">
        <v>0</v>
      </c>
    </row>
    <row r="120" spans="1:54" x14ac:dyDescent="0.25">
      <c r="A120" s="1233" t="s">
        <v>17</v>
      </c>
      <c r="B120" s="1145"/>
      <c r="C120" s="1233" t="s">
        <v>290</v>
      </c>
      <c r="D120" s="1145"/>
      <c r="E120" s="1233" t="s">
        <v>288</v>
      </c>
      <c r="F120" s="1145"/>
      <c r="G120" s="1233" t="s">
        <v>291</v>
      </c>
      <c r="H120" s="1145"/>
      <c r="I120" s="1233" t="s">
        <v>300</v>
      </c>
      <c r="J120" s="1145"/>
      <c r="K120" s="1145"/>
      <c r="L120" s="1233"/>
      <c r="M120" s="1145"/>
      <c r="N120" s="1145"/>
      <c r="O120" s="1233"/>
      <c r="P120" s="1145"/>
      <c r="Q120" s="1233"/>
      <c r="R120" s="1145"/>
      <c r="S120" s="1232" t="s">
        <v>312</v>
      </c>
      <c r="T120" s="1145"/>
      <c r="U120" s="1145"/>
      <c r="V120" s="1145"/>
      <c r="W120" s="1145"/>
      <c r="X120" s="1145"/>
      <c r="Y120" s="1145"/>
      <c r="Z120" s="1145"/>
      <c r="AA120" s="1233" t="s">
        <v>281</v>
      </c>
      <c r="AB120" s="1145"/>
      <c r="AC120" s="1145"/>
      <c r="AD120" s="1145"/>
      <c r="AE120" s="1145"/>
      <c r="AF120" s="1233" t="s">
        <v>282</v>
      </c>
      <c r="AG120" s="1145"/>
      <c r="AH120" s="1145"/>
      <c r="AI120" s="169" t="s">
        <v>68</v>
      </c>
      <c r="AJ120" s="1234" t="s">
        <v>283</v>
      </c>
      <c r="AK120" s="1145"/>
      <c r="AL120" s="1145"/>
      <c r="AM120" s="1145"/>
      <c r="AN120" s="1145"/>
      <c r="AO120" s="1145"/>
      <c r="AP120" s="432">
        <v>2653771112</v>
      </c>
      <c r="AQ120" s="627">
        <v>0</v>
      </c>
      <c r="AR120" s="432">
        <v>290089435.5</v>
      </c>
      <c r="AS120" s="433">
        <v>0</v>
      </c>
      <c r="AT120" s="626">
        <v>286093782.5</v>
      </c>
      <c r="AU120" s="432">
        <v>-286093782.5</v>
      </c>
      <c r="AV120" s="626">
        <v>78105687</v>
      </c>
      <c r="AW120" s="432">
        <v>207988095.5</v>
      </c>
      <c r="AX120" s="626">
        <v>78105687</v>
      </c>
      <c r="AY120" s="433">
        <v>0</v>
      </c>
      <c r="AZ120" s="432">
        <v>78105687</v>
      </c>
      <c r="BA120" s="433">
        <v>0</v>
      </c>
      <c r="BB120" s="433">
        <v>0</v>
      </c>
    </row>
    <row r="121" spans="1:54" x14ac:dyDescent="0.25">
      <c r="A121" s="1240" t="s">
        <v>17</v>
      </c>
      <c r="B121" s="1145"/>
      <c r="C121" s="1240" t="s">
        <v>290</v>
      </c>
      <c r="D121" s="1145"/>
      <c r="E121" s="1240" t="s">
        <v>288</v>
      </c>
      <c r="F121" s="1145"/>
      <c r="G121" s="1240" t="s">
        <v>291</v>
      </c>
      <c r="H121" s="1145"/>
      <c r="I121" s="1240" t="s">
        <v>300</v>
      </c>
      <c r="J121" s="1145"/>
      <c r="K121" s="1145"/>
      <c r="L121" s="1240" t="s">
        <v>290</v>
      </c>
      <c r="M121" s="1145"/>
      <c r="N121" s="1145"/>
      <c r="O121" s="1240"/>
      <c r="P121" s="1145"/>
      <c r="Q121" s="1240"/>
      <c r="R121" s="1145"/>
      <c r="S121" s="1239" t="s">
        <v>71</v>
      </c>
      <c r="T121" s="1145"/>
      <c r="U121" s="1145"/>
      <c r="V121" s="1145"/>
      <c r="W121" s="1145"/>
      <c r="X121" s="1145"/>
      <c r="Y121" s="1145"/>
      <c r="Z121" s="1145"/>
      <c r="AA121" s="1240" t="s">
        <v>281</v>
      </c>
      <c r="AB121" s="1145"/>
      <c r="AC121" s="1145"/>
      <c r="AD121" s="1145"/>
      <c r="AE121" s="1145"/>
      <c r="AF121" s="1240" t="s">
        <v>282</v>
      </c>
      <c r="AG121" s="1145"/>
      <c r="AH121" s="1145"/>
      <c r="AI121" s="172" t="s">
        <v>68</v>
      </c>
      <c r="AJ121" s="1241" t="s">
        <v>283</v>
      </c>
      <c r="AK121" s="1145"/>
      <c r="AL121" s="1145"/>
      <c r="AM121" s="1145"/>
      <c r="AN121" s="1145"/>
      <c r="AO121" s="1145"/>
      <c r="AP121" s="437">
        <v>979871112</v>
      </c>
      <c r="AQ121" s="630">
        <v>0</v>
      </c>
      <c r="AR121" s="437">
        <v>89436</v>
      </c>
      <c r="AS121" s="438">
        <v>0</v>
      </c>
      <c r="AT121" s="630">
        <v>0</v>
      </c>
      <c r="AU121" s="438">
        <v>0</v>
      </c>
      <c r="AV121" s="629">
        <v>78105687</v>
      </c>
      <c r="AW121" s="437">
        <v>-78105687</v>
      </c>
      <c r="AX121" s="629">
        <v>78105687</v>
      </c>
      <c r="AY121" s="438">
        <v>0</v>
      </c>
      <c r="AZ121" s="437">
        <v>78105687</v>
      </c>
      <c r="BA121" s="438">
        <v>0</v>
      </c>
      <c r="BB121" s="438">
        <v>0</v>
      </c>
    </row>
    <row r="122" spans="1:54" x14ac:dyDescent="0.25">
      <c r="A122" s="1240" t="s">
        <v>17</v>
      </c>
      <c r="B122" s="1145"/>
      <c r="C122" s="1240" t="s">
        <v>290</v>
      </c>
      <c r="D122" s="1145"/>
      <c r="E122" s="1240" t="s">
        <v>288</v>
      </c>
      <c r="F122" s="1145"/>
      <c r="G122" s="1240" t="s">
        <v>291</v>
      </c>
      <c r="H122" s="1145"/>
      <c r="I122" s="1240" t="s">
        <v>300</v>
      </c>
      <c r="J122" s="1145"/>
      <c r="K122" s="1145"/>
      <c r="L122" s="1240" t="s">
        <v>297</v>
      </c>
      <c r="M122" s="1145"/>
      <c r="N122" s="1145"/>
      <c r="O122" s="1240"/>
      <c r="P122" s="1145"/>
      <c r="Q122" s="1240"/>
      <c r="R122" s="1145"/>
      <c r="S122" s="1239" t="s">
        <v>72</v>
      </c>
      <c r="T122" s="1145"/>
      <c r="U122" s="1145"/>
      <c r="V122" s="1145"/>
      <c r="W122" s="1145"/>
      <c r="X122" s="1145"/>
      <c r="Y122" s="1145"/>
      <c r="Z122" s="1145"/>
      <c r="AA122" s="1240" t="s">
        <v>281</v>
      </c>
      <c r="AB122" s="1145"/>
      <c r="AC122" s="1145"/>
      <c r="AD122" s="1145"/>
      <c r="AE122" s="1145"/>
      <c r="AF122" s="1240" t="s">
        <v>282</v>
      </c>
      <c r="AG122" s="1145"/>
      <c r="AH122" s="1145"/>
      <c r="AI122" s="172" t="s">
        <v>68</v>
      </c>
      <c r="AJ122" s="1241" t="s">
        <v>283</v>
      </c>
      <c r="AK122" s="1145"/>
      <c r="AL122" s="1145"/>
      <c r="AM122" s="1145"/>
      <c r="AN122" s="1145"/>
      <c r="AO122" s="1145"/>
      <c r="AP122" s="437">
        <v>40000000</v>
      </c>
      <c r="AQ122" s="630">
        <v>0</v>
      </c>
      <c r="AR122" s="437">
        <v>40000000</v>
      </c>
      <c r="AS122" s="438">
        <v>0</v>
      </c>
      <c r="AT122" s="630">
        <v>0</v>
      </c>
      <c r="AU122" s="438">
        <v>0</v>
      </c>
      <c r="AV122" s="630">
        <v>0</v>
      </c>
      <c r="AW122" s="438">
        <v>0</v>
      </c>
      <c r="AX122" s="630">
        <v>0</v>
      </c>
      <c r="AY122" s="438">
        <v>0</v>
      </c>
      <c r="AZ122" s="438">
        <v>0</v>
      </c>
      <c r="BA122" s="438">
        <v>0</v>
      </c>
      <c r="BB122" s="438">
        <v>0</v>
      </c>
    </row>
    <row r="123" spans="1:54" x14ac:dyDescent="0.25">
      <c r="A123" s="1240" t="s">
        <v>17</v>
      </c>
      <c r="B123" s="1145"/>
      <c r="C123" s="1240" t="s">
        <v>290</v>
      </c>
      <c r="D123" s="1145"/>
      <c r="E123" s="1240" t="s">
        <v>288</v>
      </c>
      <c r="F123" s="1145"/>
      <c r="G123" s="1240" t="s">
        <v>291</v>
      </c>
      <c r="H123" s="1145"/>
      <c r="I123" s="1240" t="s">
        <v>300</v>
      </c>
      <c r="J123" s="1145"/>
      <c r="K123" s="1145"/>
      <c r="L123" s="1240" t="s">
        <v>292</v>
      </c>
      <c r="M123" s="1145"/>
      <c r="N123" s="1145"/>
      <c r="O123" s="1240"/>
      <c r="P123" s="1145"/>
      <c r="Q123" s="1240"/>
      <c r="R123" s="1145"/>
      <c r="S123" s="1239" t="s">
        <v>73</v>
      </c>
      <c r="T123" s="1145"/>
      <c r="U123" s="1145"/>
      <c r="V123" s="1145"/>
      <c r="W123" s="1145"/>
      <c r="X123" s="1145"/>
      <c r="Y123" s="1145"/>
      <c r="Z123" s="1145"/>
      <c r="AA123" s="1240" t="s">
        <v>281</v>
      </c>
      <c r="AB123" s="1145"/>
      <c r="AC123" s="1145"/>
      <c r="AD123" s="1145"/>
      <c r="AE123" s="1145"/>
      <c r="AF123" s="1240" t="s">
        <v>282</v>
      </c>
      <c r="AG123" s="1145"/>
      <c r="AH123" s="1145"/>
      <c r="AI123" s="172" t="s">
        <v>68</v>
      </c>
      <c r="AJ123" s="1241" t="s">
        <v>283</v>
      </c>
      <c r="AK123" s="1145"/>
      <c r="AL123" s="1145"/>
      <c r="AM123" s="1145"/>
      <c r="AN123" s="1145"/>
      <c r="AO123" s="1145"/>
      <c r="AP123" s="437">
        <v>1583900000</v>
      </c>
      <c r="AQ123" s="630">
        <v>0</v>
      </c>
      <c r="AR123" s="437">
        <v>199999999.5</v>
      </c>
      <c r="AS123" s="438">
        <v>0</v>
      </c>
      <c r="AT123" s="629">
        <v>286093782.5</v>
      </c>
      <c r="AU123" s="437">
        <v>-286093782.5</v>
      </c>
      <c r="AV123" s="630">
        <v>0</v>
      </c>
      <c r="AW123" s="437">
        <v>286093782.5</v>
      </c>
      <c r="AX123" s="630">
        <v>0</v>
      </c>
      <c r="AY123" s="438">
        <v>0</v>
      </c>
      <c r="AZ123" s="438">
        <v>0</v>
      </c>
      <c r="BA123" s="438">
        <v>0</v>
      </c>
      <c r="BB123" s="438">
        <v>0</v>
      </c>
    </row>
    <row r="124" spans="1:54" x14ac:dyDescent="0.25">
      <c r="A124" s="1240" t="s">
        <v>17</v>
      </c>
      <c r="B124" s="1145"/>
      <c r="C124" s="1240" t="s">
        <v>290</v>
      </c>
      <c r="D124" s="1145"/>
      <c r="E124" s="1240" t="s">
        <v>288</v>
      </c>
      <c r="F124" s="1145"/>
      <c r="G124" s="1240" t="s">
        <v>291</v>
      </c>
      <c r="H124" s="1145"/>
      <c r="I124" s="1240" t="s">
        <v>300</v>
      </c>
      <c r="J124" s="1145"/>
      <c r="K124" s="1145"/>
      <c r="L124" s="1240" t="s">
        <v>302</v>
      </c>
      <c r="M124" s="1145"/>
      <c r="N124" s="1145"/>
      <c r="O124" s="1240"/>
      <c r="P124" s="1145"/>
      <c r="Q124" s="1240"/>
      <c r="R124" s="1145"/>
      <c r="S124" s="1239" t="s">
        <v>665</v>
      </c>
      <c r="T124" s="1145"/>
      <c r="U124" s="1145"/>
      <c r="V124" s="1145"/>
      <c r="W124" s="1145"/>
      <c r="X124" s="1145"/>
      <c r="Y124" s="1145"/>
      <c r="Z124" s="1145"/>
      <c r="AA124" s="1240" t="s">
        <v>281</v>
      </c>
      <c r="AB124" s="1145"/>
      <c r="AC124" s="1145"/>
      <c r="AD124" s="1145"/>
      <c r="AE124" s="1145"/>
      <c r="AF124" s="1240" t="s">
        <v>282</v>
      </c>
      <c r="AG124" s="1145"/>
      <c r="AH124" s="1145"/>
      <c r="AI124" s="172" t="s">
        <v>68</v>
      </c>
      <c r="AJ124" s="1241" t="s">
        <v>283</v>
      </c>
      <c r="AK124" s="1145"/>
      <c r="AL124" s="1145"/>
      <c r="AM124" s="1145"/>
      <c r="AN124" s="1145"/>
      <c r="AO124" s="1145"/>
      <c r="AP124" s="437">
        <v>50000000</v>
      </c>
      <c r="AQ124" s="630">
        <v>0</v>
      </c>
      <c r="AR124" s="437">
        <v>50000000</v>
      </c>
      <c r="AS124" s="438">
        <v>0</v>
      </c>
      <c r="AT124" s="630">
        <v>0</v>
      </c>
      <c r="AU124" s="438">
        <v>0</v>
      </c>
      <c r="AV124" s="630">
        <v>0</v>
      </c>
      <c r="AW124" s="438">
        <v>0</v>
      </c>
      <c r="AX124" s="630">
        <v>0</v>
      </c>
      <c r="AY124" s="438">
        <v>0</v>
      </c>
      <c r="AZ124" s="438">
        <v>0</v>
      </c>
      <c r="BA124" s="438">
        <v>0</v>
      </c>
      <c r="BB124" s="438">
        <v>0</v>
      </c>
    </row>
    <row r="125" spans="1:54" x14ac:dyDescent="0.25">
      <c r="A125" s="1233" t="s">
        <v>17</v>
      </c>
      <c r="B125" s="1145"/>
      <c r="C125" s="1233" t="s">
        <v>290</v>
      </c>
      <c r="D125" s="1145"/>
      <c r="E125" s="1233" t="s">
        <v>288</v>
      </c>
      <c r="F125" s="1145"/>
      <c r="G125" s="1233" t="s">
        <v>291</v>
      </c>
      <c r="H125" s="1145"/>
      <c r="I125" s="1233" t="s">
        <v>301</v>
      </c>
      <c r="J125" s="1145"/>
      <c r="K125" s="1145"/>
      <c r="L125" s="1233"/>
      <c r="M125" s="1145"/>
      <c r="N125" s="1145"/>
      <c r="O125" s="1233"/>
      <c r="P125" s="1145"/>
      <c r="Q125" s="1233"/>
      <c r="R125" s="1145"/>
      <c r="S125" s="1232" t="s">
        <v>228</v>
      </c>
      <c r="T125" s="1145"/>
      <c r="U125" s="1145"/>
      <c r="V125" s="1145"/>
      <c r="W125" s="1145"/>
      <c r="X125" s="1145"/>
      <c r="Y125" s="1145"/>
      <c r="Z125" s="1145"/>
      <c r="AA125" s="1233" t="s">
        <v>281</v>
      </c>
      <c r="AB125" s="1145"/>
      <c r="AC125" s="1145"/>
      <c r="AD125" s="1145"/>
      <c r="AE125" s="1145"/>
      <c r="AF125" s="1233" t="s">
        <v>282</v>
      </c>
      <c r="AG125" s="1145"/>
      <c r="AH125" s="1145"/>
      <c r="AI125" s="169" t="s">
        <v>68</v>
      </c>
      <c r="AJ125" s="1234" t="s">
        <v>283</v>
      </c>
      <c r="AK125" s="1145"/>
      <c r="AL125" s="1145"/>
      <c r="AM125" s="1145"/>
      <c r="AN125" s="1145"/>
      <c r="AO125" s="1145"/>
      <c r="AP125" s="432">
        <v>131400000</v>
      </c>
      <c r="AQ125" s="626">
        <v>34971976</v>
      </c>
      <c r="AR125" s="432">
        <v>25613395</v>
      </c>
      <c r="AS125" s="433">
        <v>0</v>
      </c>
      <c r="AT125" s="626">
        <v>280000</v>
      </c>
      <c r="AU125" s="432">
        <v>34691976</v>
      </c>
      <c r="AV125" s="626">
        <v>280000</v>
      </c>
      <c r="AW125" s="433">
        <v>0</v>
      </c>
      <c r="AX125" s="626">
        <v>280000</v>
      </c>
      <c r="AY125" s="433">
        <v>0</v>
      </c>
      <c r="AZ125" s="432">
        <v>280000</v>
      </c>
      <c r="BA125" s="433">
        <v>0</v>
      </c>
      <c r="BB125" s="433">
        <v>0</v>
      </c>
    </row>
    <row r="126" spans="1:54" x14ac:dyDescent="0.25">
      <c r="A126" s="1240" t="s">
        <v>17</v>
      </c>
      <c r="B126" s="1145"/>
      <c r="C126" s="1240" t="s">
        <v>290</v>
      </c>
      <c r="D126" s="1145"/>
      <c r="E126" s="1240" t="s">
        <v>288</v>
      </c>
      <c r="F126" s="1145"/>
      <c r="G126" s="1240" t="s">
        <v>291</v>
      </c>
      <c r="H126" s="1145"/>
      <c r="I126" s="1240" t="s">
        <v>301</v>
      </c>
      <c r="J126" s="1145"/>
      <c r="K126" s="1145"/>
      <c r="L126" s="1240" t="s">
        <v>292</v>
      </c>
      <c r="M126" s="1145"/>
      <c r="N126" s="1145"/>
      <c r="O126" s="1240"/>
      <c r="P126" s="1145"/>
      <c r="Q126" s="1240"/>
      <c r="R126" s="1145"/>
      <c r="S126" s="1239" t="s">
        <v>74</v>
      </c>
      <c r="T126" s="1145"/>
      <c r="U126" s="1145"/>
      <c r="V126" s="1145"/>
      <c r="W126" s="1145"/>
      <c r="X126" s="1145"/>
      <c r="Y126" s="1145"/>
      <c r="Z126" s="1145"/>
      <c r="AA126" s="1240" t="s">
        <v>281</v>
      </c>
      <c r="AB126" s="1145"/>
      <c r="AC126" s="1145"/>
      <c r="AD126" s="1145"/>
      <c r="AE126" s="1145"/>
      <c r="AF126" s="1240" t="s">
        <v>282</v>
      </c>
      <c r="AG126" s="1145"/>
      <c r="AH126" s="1145"/>
      <c r="AI126" s="172" t="s">
        <v>68</v>
      </c>
      <c r="AJ126" s="1241" t="s">
        <v>283</v>
      </c>
      <c r="AK126" s="1145"/>
      <c r="AL126" s="1145"/>
      <c r="AM126" s="1145"/>
      <c r="AN126" s="1145"/>
      <c r="AO126" s="1145"/>
      <c r="AP126" s="437">
        <v>6000000</v>
      </c>
      <c r="AQ126" s="629">
        <v>4691976</v>
      </c>
      <c r="AR126" s="437">
        <v>471024</v>
      </c>
      <c r="AS126" s="438">
        <v>0</v>
      </c>
      <c r="AT126" s="630">
        <v>0</v>
      </c>
      <c r="AU126" s="437">
        <v>4691976</v>
      </c>
      <c r="AV126" s="630">
        <v>0</v>
      </c>
      <c r="AW126" s="438">
        <v>0</v>
      </c>
      <c r="AX126" s="630">
        <v>0</v>
      </c>
      <c r="AY126" s="438">
        <v>0</v>
      </c>
      <c r="AZ126" s="438">
        <v>0</v>
      </c>
      <c r="BA126" s="438">
        <v>0</v>
      </c>
      <c r="BB126" s="438">
        <v>0</v>
      </c>
    </row>
    <row r="127" spans="1:54" x14ac:dyDescent="0.25">
      <c r="A127" s="1240" t="s">
        <v>17</v>
      </c>
      <c r="B127" s="1145"/>
      <c r="C127" s="1240" t="s">
        <v>290</v>
      </c>
      <c r="D127" s="1145"/>
      <c r="E127" s="1240" t="s">
        <v>288</v>
      </c>
      <c r="F127" s="1145"/>
      <c r="G127" s="1240" t="s">
        <v>291</v>
      </c>
      <c r="H127" s="1145"/>
      <c r="I127" s="1240" t="s">
        <v>301</v>
      </c>
      <c r="J127" s="1145"/>
      <c r="K127" s="1145"/>
      <c r="L127" s="1240" t="s">
        <v>300</v>
      </c>
      <c r="M127" s="1145"/>
      <c r="N127" s="1145"/>
      <c r="O127" s="1240"/>
      <c r="P127" s="1145"/>
      <c r="Q127" s="1240"/>
      <c r="R127" s="1145"/>
      <c r="S127" s="1239" t="s">
        <v>75</v>
      </c>
      <c r="T127" s="1145"/>
      <c r="U127" s="1145"/>
      <c r="V127" s="1145"/>
      <c r="W127" s="1145"/>
      <c r="X127" s="1145"/>
      <c r="Y127" s="1145"/>
      <c r="Z127" s="1145"/>
      <c r="AA127" s="1240" t="s">
        <v>281</v>
      </c>
      <c r="AB127" s="1145"/>
      <c r="AC127" s="1145"/>
      <c r="AD127" s="1145"/>
      <c r="AE127" s="1145"/>
      <c r="AF127" s="1240" t="s">
        <v>282</v>
      </c>
      <c r="AG127" s="1145"/>
      <c r="AH127" s="1145"/>
      <c r="AI127" s="172" t="s">
        <v>68</v>
      </c>
      <c r="AJ127" s="1241" t="s">
        <v>283</v>
      </c>
      <c r="AK127" s="1145"/>
      <c r="AL127" s="1145"/>
      <c r="AM127" s="1145"/>
      <c r="AN127" s="1145"/>
      <c r="AO127" s="1145"/>
      <c r="AP127" s="437">
        <v>125400000</v>
      </c>
      <c r="AQ127" s="629">
        <v>30280000</v>
      </c>
      <c r="AR127" s="437">
        <v>25142371</v>
      </c>
      <c r="AS127" s="438">
        <v>0</v>
      </c>
      <c r="AT127" s="629">
        <v>280000</v>
      </c>
      <c r="AU127" s="437">
        <v>30000000</v>
      </c>
      <c r="AV127" s="629">
        <v>280000</v>
      </c>
      <c r="AW127" s="438">
        <v>0</v>
      </c>
      <c r="AX127" s="629">
        <v>280000</v>
      </c>
      <c r="AY127" s="438">
        <v>0</v>
      </c>
      <c r="AZ127" s="437">
        <v>280000</v>
      </c>
      <c r="BA127" s="438">
        <v>0</v>
      </c>
      <c r="BB127" s="438">
        <v>0</v>
      </c>
    </row>
    <row r="128" spans="1:54" x14ac:dyDescent="0.25">
      <c r="A128" s="1233" t="s">
        <v>17</v>
      </c>
      <c r="B128" s="1145"/>
      <c r="C128" s="1233" t="s">
        <v>290</v>
      </c>
      <c r="D128" s="1145"/>
      <c r="E128" s="1233" t="s">
        <v>288</v>
      </c>
      <c r="F128" s="1145"/>
      <c r="G128" s="1233" t="s">
        <v>291</v>
      </c>
      <c r="H128" s="1145"/>
      <c r="I128" s="1233" t="s">
        <v>302</v>
      </c>
      <c r="J128" s="1145"/>
      <c r="K128" s="1145"/>
      <c r="L128" s="1233"/>
      <c r="M128" s="1145"/>
      <c r="N128" s="1145"/>
      <c r="O128" s="1233"/>
      <c r="P128" s="1145"/>
      <c r="Q128" s="1233"/>
      <c r="R128" s="1145"/>
      <c r="S128" s="1232" t="s">
        <v>313</v>
      </c>
      <c r="T128" s="1145"/>
      <c r="U128" s="1145"/>
      <c r="V128" s="1145"/>
      <c r="W128" s="1145"/>
      <c r="X128" s="1145"/>
      <c r="Y128" s="1145"/>
      <c r="Z128" s="1145"/>
      <c r="AA128" s="1233" t="s">
        <v>281</v>
      </c>
      <c r="AB128" s="1145"/>
      <c r="AC128" s="1145"/>
      <c r="AD128" s="1145"/>
      <c r="AE128" s="1145"/>
      <c r="AF128" s="1233" t="s">
        <v>282</v>
      </c>
      <c r="AG128" s="1145"/>
      <c r="AH128" s="1145"/>
      <c r="AI128" s="169" t="s">
        <v>68</v>
      </c>
      <c r="AJ128" s="1234" t="s">
        <v>283</v>
      </c>
      <c r="AK128" s="1145"/>
      <c r="AL128" s="1145"/>
      <c r="AM128" s="1145"/>
      <c r="AN128" s="1145"/>
      <c r="AO128" s="1145"/>
      <c r="AP128" s="432">
        <v>1343176172</v>
      </c>
      <c r="AQ128" s="627">
        <v>0</v>
      </c>
      <c r="AR128" s="433">
        <v>0</v>
      </c>
      <c r="AS128" s="433">
        <v>0</v>
      </c>
      <c r="AT128" s="626">
        <v>97499255</v>
      </c>
      <c r="AU128" s="432">
        <v>-97499255</v>
      </c>
      <c r="AV128" s="626">
        <v>97499255</v>
      </c>
      <c r="AW128" s="433">
        <v>0</v>
      </c>
      <c r="AX128" s="626">
        <v>90650659</v>
      </c>
      <c r="AY128" s="432">
        <v>6848596</v>
      </c>
      <c r="AZ128" s="432">
        <v>90650659</v>
      </c>
      <c r="BA128" s="433">
        <v>0</v>
      </c>
      <c r="BB128" s="433">
        <v>0</v>
      </c>
    </row>
    <row r="129" spans="1:54" x14ac:dyDescent="0.25">
      <c r="A129" s="1240" t="s">
        <v>17</v>
      </c>
      <c r="B129" s="1145"/>
      <c r="C129" s="1240" t="s">
        <v>290</v>
      </c>
      <c r="D129" s="1145"/>
      <c r="E129" s="1240" t="s">
        <v>288</v>
      </c>
      <c r="F129" s="1145"/>
      <c r="G129" s="1240" t="s">
        <v>291</v>
      </c>
      <c r="H129" s="1145"/>
      <c r="I129" s="1240" t="s">
        <v>302</v>
      </c>
      <c r="J129" s="1145"/>
      <c r="K129" s="1145"/>
      <c r="L129" s="1240" t="s">
        <v>287</v>
      </c>
      <c r="M129" s="1145"/>
      <c r="N129" s="1145"/>
      <c r="O129" s="1240"/>
      <c r="P129" s="1145"/>
      <c r="Q129" s="1240"/>
      <c r="R129" s="1145"/>
      <c r="S129" s="1239" t="s">
        <v>76</v>
      </c>
      <c r="T129" s="1145"/>
      <c r="U129" s="1145"/>
      <c r="V129" s="1145"/>
      <c r="W129" s="1145"/>
      <c r="X129" s="1145"/>
      <c r="Y129" s="1145"/>
      <c r="Z129" s="1145"/>
      <c r="AA129" s="1240" t="s">
        <v>281</v>
      </c>
      <c r="AB129" s="1145"/>
      <c r="AC129" s="1145"/>
      <c r="AD129" s="1145"/>
      <c r="AE129" s="1145"/>
      <c r="AF129" s="1240" t="s">
        <v>282</v>
      </c>
      <c r="AG129" s="1145"/>
      <c r="AH129" s="1145"/>
      <c r="AI129" s="172" t="s">
        <v>68</v>
      </c>
      <c r="AJ129" s="1241" t="s">
        <v>283</v>
      </c>
      <c r="AK129" s="1145"/>
      <c r="AL129" s="1145"/>
      <c r="AM129" s="1145"/>
      <c r="AN129" s="1145"/>
      <c r="AO129" s="1145"/>
      <c r="AP129" s="437">
        <v>143815862</v>
      </c>
      <c r="AQ129" s="630">
        <v>0</v>
      </c>
      <c r="AR129" s="438">
        <v>0</v>
      </c>
      <c r="AS129" s="438">
        <v>0</v>
      </c>
      <c r="AT129" s="629">
        <v>5848985</v>
      </c>
      <c r="AU129" s="437">
        <v>-5848985</v>
      </c>
      <c r="AV129" s="629">
        <v>5848985</v>
      </c>
      <c r="AW129" s="438">
        <v>0</v>
      </c>
      <c r="AX129" s="629">
        <v>5695954</v>
      </c>
      <c r="AY129" s="437">
        <v>153031</v>
      </c>
      <c r="AZ129" s="437">
        <v>5695954</v>
      </c>
      <c r="BA129" s="438">
        <v>0</v>
      </c>
      <c r="BB129" s="438">
        <v>0</v>
      </c>
    </row>
    <row r="130" spans="1:54" x14ac:dyDescent="0.25">
      <c r="A130" s="1240" t="s">
        <v>17</v>
      </c>
      <c r="B130" s="1145"/>
      <c r="C130" s="1240" t="s">
        <v>290</v>
      </c>
      <c r="D130" s="1145"/>
      <c r="E130" s="1240" t="s">
        <v>288</v>
      </c>
      <c r="F130" s="1145"/>
      <c r="G130" s="1240" t="s">
        <v>291</v>
      </c>
      <c r="H130" s="1145"/>
      <c r="I130" s="1240" t="s">
        <v>302</v>
      </c>
      <c r="J130" s="1145"/>
      <c r="K130" s="1145"/>
      <c r="L130" s="1240" t="s">
        <v>290</v>
      </c>
      <c r="M130" s="1145"/>
      <c r="N130" s="1145"/>
      <c r="O130" s="1240"/>
      <c r="P130" s="1145"/>
      <c r="Q130" s="1240"/>
      <c r="R130" s="1145"/>
      <c r="S130" s="1239" t="s">
        <v>77</v>
      </c>
      <c r="T130" s="1145"/>
      <c r="U130" s="1145"/>
      <c r="V130" s="1145"/>
      <c r="W130" s="1145"/>
      <c r="X130" s="1145"/>
      <c r="Y130" s="1145"/>
      <c r="Z130" s="1145"/>
      <c r="AA130" s="1240" t="s">
        <v>281</v>
      </c>
      <c r="AB130" s="1145"/>
      <c r="AC130" s="1145"/>
      <c r="AD130" s="1145"/>
      <c r="AE130" s="1145"/>
      <c r="AF130" s="1240" t="s">
        <v>282</v>
      </c>
      <c r="AG130" s="1145"/>
      <c r="AH130" s="1145"/>
      <c r="AI130" s="172" t="s">
        <v>68</v>
      </c>
      <c r="AJ130" s="1241" t="s">
        <v>283</v>
      </c>
      <c r="AK130" s="1145"/>
      <c r="AL130" s="1145"/>
      <c r="AM130" s="1145"/>
      <c r="AN130" s="1145"/>
      <c r="AO130" s="1145"/>
      <c r="AP130" s="437">
        <v>794010310</v>
      </c>
      <c r="AQ130" s="630">
        <v>0</v>
      </c>
      <c r="AR130" s="438">
        <v>0</v>
      </c>
      <c r="AS130" s="438">
        <v>0</v>
      </c>
      <c r="AT130" s="629">
        <v>73577254</v>
      </c>
      <c r="AU130" s="437">
        <v>-73577254</v>
      </c>
      <c r="AV130" s="629">
        <v>73577254</v>
      </c>
      <c r="AW130" s="438">
        <v>0</v>
      </c>
      <c r="AX130" s="629">
        <v>67357547</v>
      </c>
      <c r="AY130" s="437">
        <v>6219707</v>
      </c>
      <c r="AZ130" s="437">
        <v>67357547</v>
      </c>
      <c r="BA130" s="438">
        <v>0</v>
      </c>
      <c r="BB130" s="438">
        <v>0</v>
      </c>
    </row>
    <row r="131" spans="1:54" x14ac:dyDescent="0.25">
      <c r="A131" s="1240" t="s">
        <v>17</v>
      </c>
      <c r="B131" s="1145"/>
      <c r="C131" s="1240" t="s">
        <v>290</v>
      </c>
      <c r="D131" s="1145"/>
      <c r="E131" s="1240" t="s">
        <v>288</v>
      </c>
      <c r="F131" s="1145"/>
      <c r="G131" s="1240" t="s">
        <v>291</v>
      </c>
      <c r="H131" s="1145"/>
      <c r="I131" s="1240" t="s">
        <v>302</v>
      </c>
      <c r="J131" s="1145"/>
      <c r="K131" s="1145"/>
      <c r="L131" s="1240" t="s">
        <v>297</v>
      </c>
      <c r="M131" s="1145"/>
      <c r="N131" s="1145"/>
      <c r="O131" s="1240"/>
      <c r="P131" s="1145"/>
      <c r="Q131" s="1240"/>
      <c r="R131" s="1145"/>
      <c r="S131" s="1239" t="s">
        <v>78</v>
      </c>
      <c r="T131" s="1145"/>
      <c r="U131" s="1145"/>
      <c r="V131" s="1145"/>
      <c r="W131" s="1145"/>
      <c r="X131" s="1145"/>
      <c r="Y131" s="1145"/>
      <c r="Z131" s="1145"/>
      <c r="AA131" s="1240" t="s">
        <v>281</v>
      </c>
      <c r="AB131" s="1145"/>
      <c r="AC131" s="1145"/>
      <c r="AD131" s="1145"/>
      <c r="AE131" s="1145"/>
      <c r="AF131" s="1240" t="s">
        <v>282</v>
      </c>
      <c r="AG131" s="1145"/>
      <c r="AH131" s="1145"/>
      <c r="AI131" s="172" t="s">
        <v>68</v>
      </c>
      <c r="AJ131" s="1241" t="s">
        <v>283</v>
      </c>
      <c r="AK131" s="1145"/>
      <c r="AL131" s="1145"/>
      <c r="AM131" s="1145"/>
      <c r="AN131" s="1145"/>
      <c r="AO131" s="1145"/>
      <c r="AP131" s="437">
        <v>350000</v>
      </c>
      <c r="AQ131" s="630">
        <v>0</v>
      </c>
      <c r="AR131" s="438">
        <v>0</v>
      </c>
      <c r="AS131" s="438">
        <v>0</v>
      </c>
      <c r="AT131" s="630">
        <v>0</v>
      </c>
      <c r="AU131" s="438">
        <v>0</v>
      </c>
      <c r="AV131" s="630">
        <v>0</v>
      </c>
      <c r="AW131" s="438">
        <v>0</v>
      </c>
      <c r="AX131" s="629">
        <v>38048</v>
      </c>
      <c r="AY131" s="437">
        <v>-38048</v>
      </c>
      <c r="AZ131" s="437">
        <v>38048</v>
      </c>
      <c r="BA131" s="438">
        <v>0</v>
      </c>
      <c r="BB131" s="438">
        <v>0</v>
      </c>
    </row>
    <row r="132" spans="1:54" x14ac:dyDescent="0.25">
      <c r="A132" s="1240" t="s">
        <v>17</v>
      </c>
      <c r="B132" s="1145"/>
      <c r="C132" s="1240" t="s">
        <v>290</v>
      </c>
      <c r="D132" s="1145"/>
      <c r="E132" s="1240" t="s">
        <v>288</v>
      </c>
      <c r="F132" s="1145"/>
      <c r="G132" s="1240" t="s">
        <v>291</v>
      </c>
      <c r="H132" s="1145"/>
      <c r="I132" s="1240" t="s">
        <v>302</v>
      </c>
      <c r="J132" s="1145"/>
      <c r="K132" s="1145"/>
      <c r="L132" s="1240" t="s">
        <v>292</v>
      </c>
      <c r="M132" s="1145"/>
      <c r="N132" s="1145"/>
      <c r="O132" s="1240"/>
      <c r="P132" s="1145"/>
      <c r="Q132" s="1240"/>
      <c r="R132" s="1145"/>
      <c r="S132" s="1239" t="s">
        <v>79</v>
      </c>
      <c r="T132" s="1145"/>
      <c r="U132" s="1145"/>
      <c r="V132" s="1145"/>
      <c r="W132" s="1145"/>
      <c r="X132" s="1145"/>
      <c r="Y132" s="1145"/>
      <c r="Z132" s="1145"/>
      <c r="AA132" s="1240" t="s">
        <v>281</v>
      </c>
      <c r="AB132" s="1145"/>
      <c r="AC132" s="1145"/>
      <c r="AD132" s="1145"/>
      <c r="AE132" s="1145"/>
      <c r="AF132" s="1240" t="s">
        <v>282</v>
      </c>
      <c r="AG132" s="1145"/>
      <c r="AH132" s="1145"/>
      <c r="AI132" s="172" t="s">
        <v>68</v>
      </c>
      <c r="AJ132" s="1241" t="s">
        <v>283</v>
      </c>
      <c r="AK132" s="1145"/>
      <c r="AL132" s="1145"/>
      <c r="AM132" s="1145"/>
      <c r="AN132" s="1145"/>
      <c r="AO132" s="1145"/>
      <c r="AP132" s="437">
        <v>185000000</v>
      </c>
      <c r="AQ132" s="630">
        <v>0</v>
      </c>
      <c r="AR132" s="438">
        <v>0</v>
      </c>
      <c r="AS132" s="438">
        <v>0</v>
      </c>
      <c r="AT132" s="629">
        <v>623230</v>
      </c>
      <c r="AU132" s="437">
        <v>-623230</v>
      </c>
      <c r="AV132" s="629">
        <v>623230</v>
      </c>
      <c r="AW132" s="438">
        <v>0</v>
      </c>
      <c r="AX132" s="629">
        <v>623230</v>
      </c>
      <c r="AY132" s="438">
        <v>0</v>
      </c>
      <c r="AZ132" s="437">
        <v>623230</v>
      </c>
      <c r="BA132" s="438">
        <v>0</v>
      </c>
      <c r="BB132" s="438">
        <v>0</v>
      </c>
    </row>
    <row r="133" spans="1:54" x14ac:dyDescent="0.25">
      <c r="A133" s="1240" t="s">
        <v>17</v>
      </c>
      <c r="B133" s="1145"/>
      <c r="C133" s="1240" t="s">
        <v>290</v>
      </c>
      <c r="D133" s="1145"/>
      <c r="E133" s="1240" t="s">
        <v>288</v>
      </c>
      <c r="F133" s="1145"/>
      <c r="G133" s="1240" t="s">
        <v>291</v>
      </c>
      <c r="H133" s="1145"/>
      <c r="I133" s="1240" t="s">
        <v>302</v>
      </c>
      <c r="J133" s="1145"/>
      <c r="K133" s="1145"/>
      <c r="L133" s="1240" t="s">
        <v>300</v>
      </c>
      <c r="M133" s="1145"/>
      <c r="N133" s="1145"/>
      <c r="O133" s="1240"/>
      <c r="P133" s="1145"/>
      <c r="Q133" s="1240"/>
      <c r="R133" s="1145"/>
      <c r="S133" s="1239" t="s">
        <v>80</v>
      </c>
      <c r="T133" s="1145"/>
      <c r="U133" s="1145"/>
      <c r="V133" s="1145"/>
      <c r="W133" s="1145"/>
      <c r="X133" s="1145"/>
      <c r="Y133" s="1145"/>
      <c r="Z133" s="1145"/>
      <c r="AA133" s="1240" t="s">
        <v>281</v>
      </c>
      <c r="AB133" s="1145"/>
      <c r="AC133" s="1145"/>
      <c r="AD133" s="1145"/>
      <c r="AE133" s="1145"/>
      <c r="AF133" s="1240" t="s">
        <v>282</v>
      </c>
      <c r="AG133" s="1145"/>
      <c r="AH133" s="1145"/>
      <c r="AI133" s="172" t="s">
        <v>68</v>
      </c>
      <c r="AJ133" s="1241" t="s">
        <v>283</v>
      </c>
      <c r="AK133" s="1145"/>
      <c r="AL133" s="1145"/>
      <c r="AM133" s="1145"/>
      <c r="AN133" s="1145"/>
      <c r="AO133" s="1145"/>
      <c r="AP133" s="437">
        <v>220000000</v>
      </c>
      <c r="AQ133" s="630">
        <v>0</v>
      </c>
      <c r="AR133" s="438">
        <v>0</v>
      </c>
      <c r="AS133" s="438">
        <v>0</v>
      </c>
      <c r="AT133" s="629">
        <v>17449786</v>
      </c>
      <c r="AU133" s="437">
        <v>-17449786</v>
      </c>
      <c r="AV133" s="629">
        <v>17449786</v>
      </c>
      <c r="AW133" s="438">
        <v>0</v>
      </c>
      <c r="AX133" s="629">
        <v>16935880</v>
      </c>
      <c r="AY133" s="437">
        <v>513906</v>
      </c>
      <c r="AZ133" s="437">
        <v>16935880</v>
      </c>
      <c r="BA133" s="438">
        <v>0</v>
      </c>
      <c r="BB133" s="438">
        <v>0</v>
      </c>
    </row>
    <row r="134" spans="1:54" x14ac:dyDescent="0.25">
      <c r="A134" s="1233" t="s">
        <v>17</v>
      </c>
      <c r="B134" s="1145"/>
      <c r="C134" s="1233" t="s">
        <v>290</v>
      </c>
      <c r="D134" s="1145"/>
      <c r="E134" s="1233" t="s">
        <v>288</v>
      </c>
      <c r="F134" s="1145"/>
      <c r="G134" s="1233" t="s">
        <v>291</v>
      </c>
      <c r="H134" s="1145"/>
      <c r="I134" s="1233" t="s">
        <v>296</v>
      </c>
      <c r="J134" s="1145"/>
      <c r="K134" s="1145"/>
      <c r="L134" s="1233"/>
      <c r="M134" s="1145"/>
      <c r="N134" s="1145"/>
      <c r="O134" s="1233"/>
      <c r="P134" s="1145"/>
      <c r="Q134" s="1233"/>
      <c r="R134" s="1145"/>
      <c r="S134" s="1232" t="s">
        <v>232</v>
      </c>
      <c r="T134" s="1145"/>
      <c r="U134" s="1145"/>
      <c r="V134" s="1145"/>
      <c r="W134" s="1145"/>
      <c r="X134" s="1145"/>
      <c r="Y134" s="1145"/>
      <c r="Z134" s="1145"/>
      <c r="AA134" s="1233" t="s">
        <v>281</v>
      </c>
      <c r="AB134" s="1145"/>
      <c r="AC134" s="1145"/>
      <c r="AD134" s="1145"/>
      <c r="AE134" s="1145"/>
      <c r="AF134" s="1233" t="s">
        <v>282</v>
      </c>
      <c r="AG134" s="1145"/>
      <c r="AH134" s="1145"/>
      <c r="AI134" s="169" t="s">
        <v>68</v>
      </c>
      <c r="AJ134" s="1234" t="s">
        <v>283</v>
      </c>
      <c r="AK134" s="1145"/>
      <c r="AL134" s="1145"/>
      <c r="AM134" s="1145"/>
      <c r="AN134" s="1145"/>
      <c r="AO134" s="1145"/>
      <c r="AP134" s="432">
        <v>597250000</v>
      </c>
      <c r="AQ134" s="627">
        <v>0</v>
      </c>
      <c r="AR134" s="432">
        <v>21986260</v>
      </c>
      <c r="AS134" s="433">
        <v>0</v>
      </c>
      <c r="AT134" s="627">
        <v>0</v>
      </c>
      <c r="AU134" s="433">
        <v>0</v>
      </c>
      <c r="AV134" s="627">
        <v>0</v>
      </c>
      <c r="AW134" s="433">
        <v>0</v>
      </c>
      <c r="AX134" s="627">
        <v>0</v>
      </c>
      <c r="AY134" s="433">
        <v>0</v>
      </c>
      <c r="AZ134" s="433">
        <v>0</v>
      </c>
      <c r="BA134" s="433">
        <v>0</v>
      </c>
      <c r="BB134" s="433">
        <v>0</v>
      </c>
    </row>
    <row r="135" spans="1:54" x14ac:dyDescent="0.25">
      <c r="A135" s="1240" t="s">
        <v>17</v>
      </c>
      <c r="B135" s="1145"/>
      <c r="C135" s="1240" t="s">
        <v>290</v>
      </c>
      <c r="D135" s="1145"/>
      <c r="E135" s="1240" t="s">
        <v>288</v>
      </c>
      <c r="F135" s="1145"/>
      <c r="G135" s="1240" t="s">
        <v>291</v>
      </c>
      <c r="H135" s="1145"/>
      <c r="I135" s="1240" t="s">
        <v>296</v>
      </c>
      <c r="J135" s="1145"/>
      <c r="K135" s="1145"/>
      <c r="L135" s="1240" t="s">
        <v>287</v>
      </c>
      <c r="M135" s="1145"/>
      <c r="N135" s="1145"/>
      <c r="O135" s="1240"/>
      <c r="P135" s="1145"/>
      <c r="Q135" s="1240"/>
      <c r="R135" s="1145"/>
      <c r="S135" s="1239" t="s">
        <v>81</v>
      </c>
      <c r="T135" s="1145"/>
      <c r="U135" s="1145"/>
      <c r="V135" s="1145"/>
      <c r="W135" s="1145"/>
      <c r="X135" s="1145"/>
      <c r="Y135" s="1145"/>
      <c r="Z135" s="1145"/>
      <c r="AA135" s="1240" t="s">
        <v>281</v>
      </c>
      <c r="AB135" s="1145"/>
      <c r="AC135" s="1145"/>
      <c r="AD135" s="1145"/>
      <c r="AE135" s="1145"/>
      <c r="AF135" s="1240" t="s">
        <v>282</v>
      </c>
      <c r="AG135" s="1145"/>
      <c r="AH135" s="1145"/>
      <c r="AI135" s="172" t="s">
        <v>68</v>
      </c>
      <c r="AJ135" s="1241" t="s">
        <v>283</v>
      </c>
      <c r="AK135" s="1145"/>
      <c r="AL135" s="1145"/>
      <c r="AM135" s="1145"/>
      <c r="AN135" s="1145"/>
      <c r="AO135" s="1145"/>
      <c r="AP135" s="437">
        <v>72100000</v>
      </c>
      <c r="AQ135" s="630">
        <v>0</v>
      </c>
      <c r="AR135" s="437">
        <v>21986260</v>
      </c>
      <c r="AS135" s="438">
        <v>0</v>
      </c>
      <c r="AT135" s="630">
        <v>0</v>
      </c>
      <c r="AU135" s="438">
        <v>0</v>
      </c>
      <c r="AV135" s="630">
        <v>0</v>
      </c>
      <c r="AW135" s="438">
        <v>0</v>
      </c>
      <c r="AX135" s="630">
        <v>0</v>
      </c>
      <c r="AY135" s="438">
        <v>0</v>
      </c>
      <c r="AZ135" s="438">
        <v>0</v>
      </c>
      <c r="BA135" s="438">
        <v>0</v>
      </c>
      <c r="BB135" s="438">
        <v>0</v>
      </c>
    </row>
    <row r="136" spans="1:54" x14ac:dyDescent="0.25">
      <c r="A136" s="1240" t="s">
        <v>17</v>
      </c>
      <c r="B136" s="1145"/>
      <c r="C136" s="1240" t="s">
        <v>290</v>
      </c>
      <c r="D136" s="1145"/>
      <c r="E136" s="1240" t="s">
        <v>288</v>
      </c>
      <c r="F136" s="1145"/>
      <c r="G136" s="1240" t="s">
        <v>291</v>
      </c>
      <c r="H136" s="1145"/>
      <c r="I136" s="1240" t="s">
        <v>296</v>
      </c>
      <c r="J136" s="1145"/>
      <c r="K136" s="1145"/>
      <c r="L136" s="1240" t="s">
        <v>302</v>
      </c>
      <c r="M136" s="1145"/>
      <c r="N136" s="1145"/>
      <c r="O136" s="1240"/>
      <c r="P136" s="1145"/>
      <c r="Q136" s="1240"/>
      <c r="R136" s="1145"/>
      <c r="S136" s="1239" t="s">
        <v>82</v>
      </c>
      <c r="T136" s="1145"/>
      <c r="U136" s="1145"/>
      <c r="V136" s="1145"/>
      <c r="W136" s="1145"/>
      <c r="X136" s="1145"/>
      <c r="Y136" s="1145"/>
      <c r="Z136" s="1145"/>
      <c r="AA136" s="1240" t="s">
        <v>281</v>
      </c>
      <c r="AB136" s="1145"/>
      <c r="AC136" s="1145"/>
      <c r="AD136" s="1145"/>
      <c r="AE136" s="1145"/>
      <c r="AF136" s="1240" t="s">
        <v>282</v>
      </c>
      <c r="AG136" s="1145"/>
      <c r="AH136" s="1145"/>
      <c r="AI136" s="172" t="s">
        <v>68</v>
      </c>
      <c r="AJ136" s="1241" t="s">
        <v>283</v>
      </c>
      <c r="AK136" s="1145"/>
      <c r="AL136" s="1145"/>
      <c r="AM136" s="1145"/>
      <c r="AN136" s="1145"/>
      <c r="AO136" s="1145"/>
      <c r="AP136" s="437">
        <v>13373589</v>
      </c>
      <c r="AQ136" s="630">
        <v>0</v>
      </c>
      <c r="AR136" s="438">
        <v>0</v>
      </c>
      <c r="AS136" s="438">
        <v>0</v>
      </c>
      <c r="AT136" s="630">
        <v>0</v>
      </c>
      <c r="AU136" s="438">
        <v>0</v>
      </c>
      <c r="AV136" s="630">
        <v>0</v>
      </c>
      <c r="AW136" s="438">
        <v>0</v>
      </c>
      <c r="AX136" s="630">
        <v>0</v>
      </c>
      <c r="AY136" s="438">
        <v>0</v>
      </c>
      <c r="AZ136" s="438">
        <v>0</v>
      </c>
      <c r="BA136" s="438">
        <v>0</v>
      </c>
      <c r="BB136" s="438">
        <v>0</v>
      </c>
    </row>
    <row r="137" spans="1:54" x14ac:dyDescent="0.25">
      <c r="A137" s="1240" t="s">
        <v>17</v>
      </c>
      <c r="B137" s="1145"/>
      <c r="C137" s="1240" t="s">
        <v>290</v>
      </c>
      <c r="D137" s="1145"/>
      <c r="E137" s="1240" t="s">
        <v>288</v>
      </c>
      <c r="F137" s="1145"/>
      <c r="G137" s="1240" t="s">
        <v>291</v>
      </c>
      <c r="H137" s="1145"/>
      <c r="I137" s="1240" t="s">
        <v>296</v>
      </c>
      <c r="J137" s="1145"/>
      <c r="K137" s="1145"/>
      <c r="L137" s="1240" t="s">
        <v>83</v>
      </c>
      <c r="M137" s="1145"/>
      <c r="N137" s="1145"/>
      <c r="O137" s="1240"/>
      <c r="P137" s="1145"/>
      <c r="Q137" s="1240"/>
      <c r="R137" s="1145"/>
      <c r="S137" s="1239" t="s">
        <v>84</v>
      </c>
      <c r="T137" s="1145"/>
      <c r="U137" s="1145"/>
      <c r="V137" s="1145"/>
      <c r="W137" s="1145"/>
      <c r="X137" s="1145"/>
      <c r="Y137" s="1145"/>
      <c r="Z137" s="1145"/>
      <c r="AA137" s="1240" t="s">
        <v>281</v>
      </c>
      <c r="AB137" s="1145"/>
      <c r="AC137" s="1145"/>
      <c r="AD137" s="1145"/>
      <c r="AE137" s="1145"/>
      <c r="AF137" s="1240" t="s">
        <v>282</v>
      </c>
      <c r="AG137" s="1145"/>
      <c r="AH137" s="1145"/>
      <c r="AI137" s="172" t="s">
        <v>68</v>
      </c>
      <c r="AJ137" s="1241" t="s">
        <v>283</v>
      </c>
      <c r="AK137" s="1145"/>
      <c r="AL137" s="1145"/>
      <c r="AM137" s="1145"/>
      <c r="AN137" s="1145"/>
      <c r="AO137" s="1145"/>
      <c r="AP137" s="437">
        <v>511776411</v>
      </c>
      <c r="AQ137" s="630">
        <v>0</v>
      </c>
      <c r="AR137" s="438">
        <v>0</v>
      </c>
      <c r="AS137" s="438">
        <v>0</v>
      </c>
      <c r="AT137" s="630">
        <v>0</v>
      </c>
      <c r="AU137" s="438">
        <v>0</v>
      </c>
      <c r="AV137" s="630">
        <v>0</v>
      </c>
      <c r="AW137" s="438">
        <v>0</v>
      </c>
      <c r="AX137" s="630">
        <v>0</v>
      </c>
      <c r="AY137" s="438">
        <v>0</v>
      </c>
      <c r="AZ137" s="438">
        <v>0</v>
      </c>
      <c r="BA137" s="438">
        <v>0</v>
      </c>
      <c r="BB137" s="438">
        <v>0</v>
      </c>
    </row>
    <row r="138" spans="1:54" x14ac:dyDescent="0.25">
      <c r="A138" s="1233" t="s">
        <v>17</v>
      </c>
      <c r="B138" s="1145"/>
      <c r="C138" s="1233" t="s">
        <v>290</v>
      </c>
      <c r="D138" s="1145"/>
      <c r="E138" s="1233" t="s">
        <v>288</v>
      </c>
      <c r="F138" s="1145"/>
      <c r="G138" s="1233" t="s">
        <v>291</v>
      </c>
      <c r="H138" s="1145"/>
      <c r="I138" s="1233" t="s">
        <v>68</v>
      </c>
      <c r="J138" s="1145"/>
      <c r="K138" s="1145"/>
      <c r="L138" s="1233"/>
      <c r="M138" s="1145"/>
      <c r="N138" s="1145"/>
      <c r="O138" s="1233"/>
      <c r="P138" s="1145"/>
      <c r="Q138" s="1233"/>
      <c r="R138" s="1145"/>
      <c r="S138" s="1232" t="s">
        <v>234</v>
      </c>
      <c r="T138" s="1145"/>
      <c r="U138" s="1145"/>
      <c r="V138" s="1145"/>
      <c r="W138" s="1145"/>
      <c r="X138" s="1145"/>
      <c r="Y138" s="1145"/>
      <c r="Z138" s="1145"/>
      <c r="AA138" s="1233" t="s">
        <v>281</v>
      </c>
      <c r="AB138" s="1145"/>
      <c r="AC138" s="1145"/>
      <c r="AD138" s="1145"/>
      <c r="AE138" s="1145"/>
      <c r="AF138" s="1233" t="s">
        <v>282</v>
      </c>
      <c r="AG138" s="1145"/>
      <c r="AH138" s="1145"/>
      <c r="AI138" s="169" t="s">
        <v>68</v>
      </c>
      <c r="AJ138" s="1234" t="s">
        <v>283</v>
      </c>
      <c r="AK138" s="1145"/>
      <c r="AL138" s="1145"/>
      <c r="AM138" s="1145"/>
      <c r="AN138" s="1145"/>
      <c r="AO138" s="1145"/>
      <c r="AP138" s="432">
        <v>1603139548</v>
      </c>
      <c r="AQ138" s="627">
        <v>0</v>
      </c>
      <c r="AR138" s="432">
        <v>325840661</v>
      </c>
      <c r="AS138" s="433">
        <v>0</v>
      </c>
      <c r="AT138" s="626">
        <v>22843182</v>
      </c>
      <c r="AU138" s="432">
        <v>-22843182</v>
      </c>
      <c r="AV138" s="626">
        <v>99689966</v>
      </c>
      <c r="AW138" s="432">
        <v>-76846784</v>
      </c>
      <c r="AX138" s="626">
        <v>99689966</v>
      </c>
      <c r="AY138" s="433">
        <v>0</v>
      </c>
      <c r="AZ138" s="432">
        <v>99689966</v>
      </c>
      <c r="BA138" s="433">
        <v>0</v>
      </c>
      <c r="BB138" s="433">
        <v>0</v>
      </c>
    </row>
    <row r="139" spans="1:54" x14ac:dyDescent="0.25">
      <c r="A139" s="1240" t="s">
        <v>17</v>
      </c>
      <c r="B139" s="1145"/>
      <c r="C139" s="1240" t="s">
        <v>290</v>
      </c>
      <c r="D139" s="1145"/>
      <c r="E139" s="1240" t="s">
        <v>288</v>
      </c>
      <c r="F139" s="1145"/>
      <c r="G139" s="1240" t="s">
        <v>291</v>
      </c>
      <c r="H139" s="1145"/>
      <c r="I139" s="1240" t="s">
        <v>68</v>
      </c>
      <c r="J139" s="1145"/>
      <c r="K139" s="1145"/>
      <c r="L139" s="1240" t="s">
        <v>287</v>
      </c>
      <c r="M139" s="1145"/>
      <c r="N139" s="1145"/>
      <c r="O139" s="1240"/>
      <c r="P139" s="1145"/>
      <c r="Q139" s="1240"/>
      <c r="R139" s="1145"/>
      <c r="S139" s="1239" t="s">
        <v>415</v>
      </c>
      <c r="T139" s="1145"/>
      <c r="U139" s="1145"/>
      <c r="V139" s="1145"/>
      <c r="W139" s="1145"/>
      <c r="X139" s="1145"/>
      <c r="Y139" s="1145"/>
      <c r="Z139" s="1145"/>
      <c r="AA139" s="1240" t="s">
        <v>281</v>
      </c>
      <c r="AB139" s="1145"/>
      <c r="AC139" s="1145"/>
      <c r="AD139" s="1145"/>
      <c r="AE139" s="1145"/>
      <c r="AF139" s="1240" t="s">
        <v>282</v>
      </c>
      <c r="AG139" s="1145"/>
      <c r="AH139" s="1145"/>
      <c r="AI139" s="172" t="s">
        <v>68</v>
      </c>
      <c r="AJ139" s="1241" t="s">
        <v>283</v>
      </c>
      <c r="AK139" s="1145"/>
      <c r="AL139" s="1145"/>
      <c r="AM139" s="1145"/>
      <c r="AN139" s="1145"/>
      <c r="AO139" s="1145"/>
      <c r="AP139" s="437">
        <v>400000000</v>
      </c>
      <c r="AQ139" s="630">
        <v>0</v>
      </c>
      <c r="AR139" s="437">
        <v>304800000</v>
      </c>
      <c r="AS139" s="438">
        <v>0</v>
      </c>
      <c r="AT139" s="630">
        <v>0</v>
      </c>
      <c r="AU139" s="438">
        <v>0</v>
      </c>
      <c r="AV139" s="629">
        <v>18041948</v>
      </c>
      <c r="AW139" s="437">
        <v>-18041948</v>
      </c>
      <c r="AX139" s="629">
        <v>18041948</v>
      </c>
      <c r="AY139" s="438">
        <v>0</v>
      </c>
      <c r="AZ139" s="437">
        <v>18041948</v>
      </c>
      <c r="BA139" s="438">
        <v>0</v>
      </c>
      <c r="BB139" s="438">
        <v>0</v>
      </c>
    </row>
    <row r="140" spans="1:54" x14ac:dyDescent="0.25">
      <c r="A140" s="1240" t="s">
        <v>17</v>
      </c>
      <c r="B140" s="1145"/>
      <c r="C140" s="1240" t="s">
        <v>290</v>
      </c>
      <c r="D140" s="1145"/>
      <c r="E140" s="1240" t="s">
        <v>288</v>
      </c>
      <c r="F140" s="1145"/>
      <c r="G140" s="1240" t="s">
        <v>291</v>
      </c>
      <c r="H140" s="1145"/>
      <c r="I140" s="1240" t="s">
        <v>68</v>
      </c>
      <c r="J140" s="1145"/>
      <c r="K140" s="1145"/>
      <c r="L140" s="1240" t="s">
        <v>290</v>
      </c>
      <c r="M140" s="1145"/>
      <c r="N140" s="1145"/>
      <c r="O140" s="1240"/>
      <c r="P140" s="1145"/>
      <c r="Q140" s="1240"/>
      <c r="R140" s="1145"/>
      <c r="S140" s="1239" t="s">
        <v>85</v>
      </c>
      <c r="T140" s="1145"/>
      <c r="U140" s="1145"/>
      <c r="V140" s="1145"/>
      <c r="W140" s="1145"/>
      <c r="X140" s="1145"/>
      <c r="Y140" s="1145"/>
      <c r="Z140" s="1145"/>
      <c r="AA140" s="1240" t="s">
        <v>281</v>
      </c>
      <c r="AB140" s="1145"/>
      <c r="AC140" s="1145"/>
      <c r="AD140" s="1145"/>
      <c r="AE140" s="1145"/>
      <c r="AF140" s="1240" t="s">
        <v>282</v>
      </c>
      <c r="AG140" s="1145"/>
      <c r="AH140" s="1145"/>
      <c r="AI140" s="172" t="s">
        <v>68</v>
      </c>
      <c r="AJ140" s="1241" t="s">
        <v>283</v>
      </c>
      <c r="AK140" s="1145"/>
      <c r="AL140" s="1145"/>
      <c r="AM140" s="1145"/>
      <c r="AN140" s="1145"/>
      <c r="AO140" s="1145"/>
      <c r="AP140" s="437">
        <v>1203139548</v>
      </c>
      <c r="AQ140" s="630">
        <v>0</v>
      </c>
      <c r="AR140" s="437">
        <v>21040661</v>
      </c>
      <c r="AS140" s="438">
        <v>0</v>
      </c>
      <c r="AT140" s="629">
        <v>22843182</v>
      </c>
      <c r="AU140" s="437">
        <v>-22843182</v>
      </c>
      <c r="AV140" s="629">
        <v>81648018</v>
      </c>
      <c r="AW140" s="437">
        <v>-58804836</v>
      </c>
      <c r="AX140" s="629">
        <v>81648018</v>
      </c>
      <c r="AY140" s="438">
        <v>0</v>
      </c>
      <c r="AZ140" s="437">
        <v>81648018</v>
      </c>
      <c r="BA140" s="438">
        <v>0</v>
      </c>
      <c r="BB140" s="438">
        <v>0</v>
      </c>
    </row>
    <row r="141" spans="1:54" x14ac:dyDescent="0.25">
      <c r="A141" s="1233" t="s">
        <v>17</v>
      </c>
      <c r="B141" s="1145"/>
      <c r="C141" s="1233" t="s">
        <v>290</v>
      </c>
      <c r="D141" s="1145"/>
      <c r="E141" s="1233" t="s">
        <v>288</v>
      </c>
      <c r="F141" s="1145"/>
      <c r="G141" s="1233" t="s">
        <v>291</v>
      </c>
      <c r="H141" s="1145"/>
      <c r="I141" s="1233" t="s">
        <v>83</v>
      </c>
      <c r="J141" s="1145"/>
      <c r="K141" s="1145"/>
      <c r="L141" s="1233"/>
      <c r="M141" s="1145"/>
      <c r="N141" s="1145"/>
      <c r="O141" s="1233"/>
      <c r="P141" s="1145"/>
      <c r="Q141" s="1233"/>
      <c r="R141" s="1145"/>
      <c r="S141" s="1232" t="s">
        <v>235</v>
      </c>
      <c r="T141" s="1145"/>
      <c r="U141" s="1145"/>
      <c r="V141" s="1145"/>
      <c r="W141" s="1145"/>
      <c r="X141" s="1145"/>
      <c r="Y141" s="1145"/>
      <c r="Z141" s="1145"/>
      <c r="AA141" s="1233" t="s">
        <v>281</v>
      </c>
      <c r="AB141" s="1145"/>
      <c r="AC141" s="1145"/>
      <c r="AD141" s="1145"/>
      <c r="AE141" s="1145"/>
      <c r="AF141" s="1233" t="s">
        <v>282</v>
      </c>
      <c r="AG141" s="1145"/>
      <c r="AH141" s="1145"/>
      <c r="AI141" s="169" t="s">
        <v>68</v>
      </c>
      <c r="AJ141" s="1234" t="s">
        <v>283</v>
      </c>
      <c r="AK141" s="1145"/>
      <c r="AL141" s="1145"/>
      <c r="AM141" s="1145"/>
      <c r="AN141" s="1145"/>
      <c r="AO141" s="1145"/>
      <c r="AP141" s="432">
        <v>348000000</v>
      </c>
      <c r="AQ141" s="627">
        <v>0</v>
      </c>
      <c r="AR141" s="433">
        <v>0</v>
      </c>
      <c r="AS141" s="433">
        <v>0</v>
      </c>
      <c r="AT141" s="626">
        <v>26205916</v>
      </c>
      <c r="AU141" s="432">
        <v>-26205916</v>
      </c>
      <c r="AV141" s="626">
        <v>21090302</v>
      </c>
      <c r="AW141" s="432">
        <v>5115614</v>
      </c>
      <c r="AX141" s="626">
        <v>12924499</v>
      </c>
      <c r="AY141" s="432">
        <v>8165803</v>
      </c>
      <c r="AZ141" s="432">
        <v>12924499</v>
      </c>
      <c r="BA141" s="433">
        <v>0</v>
      </c>
      <c r="BB141" s="433">
        <v>0</v>
      </c>
    </row>
    <row r="142" spans="1:54" x14ac:dyDescent="0.25">
      <c r="A142" s="1233" t="s">
        <v>17</v>
      </c>
      <c r="B142" s="1145"/>
      <c r="C142" s="1233" t="s">
        <v>290</v>
      </c>
      <c r="D142" s="1145"/>
      <c r="E142" s="1233" t="s">
        <v>288</v>
      </c>
      <c r="F142" s="1145"/>
      <c r="G142" s="1233" t="s">
        <v>291</v>
      </c>
      <c r="H142" s="1145"/>
      <c r="I142" s="1233" t="s">
        <v>83</v>
      </c>
      <c r="J142" s="1145"/>
      <c r="K142" s="1145"/>
      <c r="L142" s="1233"/>
      <c r="M142" s="1145"/>
      <c r="N142" s="1145"/>
      <c r="O142" s="1233"/>
      <c r="P142" s="1145"/>
      <c r="Q142" s="1233"/>
      <c r="R142" s="1145"/>
      <c r="S142" s="1232" t="s">
        <v>235</v>
      </c>
      <c r="T142" s="1145"/>
      <c r="U142" s="1145"/>
      <c r="V142" s="1145"/>
      <c r="W142" s="1145"/>
      <c r="X142" s="1145"/>
      <c r="Y142" s="1145"/>
      <c r="Z142" s="1145"/>
      <c r="AA142" s="1233" t="s">
        <v>281</v>
      </c>
      <c r="AB142" s="1145"/>
      <c r="AC142" s="1145"/>
      <c r="AD142" s="1145"/>
      <c r="AE142" s="1145"/>
      <c r="AF142" s="1233" t="s">
        <v>282</v>
      </c>
      <c r="AG142" s="1145"/>
      <c r="AH142" s="1145"/>
      <c r="AI142" s="169" t="s">
        <v>311</v>
      </c>
      <c r="AJ142" s="1234" t="s">
        <v>329</v>
      </c>
      <c r="AK142" s="1145"/>
      <c r="AL142" s="1145"/>
      <c r="AM142" s="1145"/>
      <c r="AN142" s="1145"/>
      <c r="AO142" s="1145"/>
      <c r="AP142" s="432">
        <v>550000000</v>
      </c>
      <c r="AQ142" s="627">
        <v>0</v>
      </c>
      <c r="AR142" s="433">
        <v>0</v>
      </c>
      <c r="AS142" s="433">
        <v>0</v>
      </c>
      <c r="AT142" s="626">
        <v>175888691</v>
      </c>
      <c r="AU142" s="432">
        <v>-175888691</v>
      </c>
      <c r="AV142" s="626">
        <v>99273893</v>
      </c>
      <c r="AW142" s="432">
        <v>76614798</v>
      </c>
      <c r="AX142" s="626">
        <v>66540544</v>
      </c>
      <c r="AY142" s="432">
        <v>32733349</v>
      </c>
      <c r="AZ142" s="432">
        <v>52496179</v>
      </c>
      <c r="BA142" s="432">
        <v>14044365</v>
      </c>
      <c r="BB142" s="433">
        <v>0</v>
      </c>
    </row>
    <row r="143" spans="1:54" x14ac:dyDescent="0.25">
      <c r="A143" s="1240" t="s">
        <v>17</v>
      </c>
      <c r="B143" s="1145"/>
      <c r="C143" s="1240" t="s">
        <v>290</v>
      </c>
      <c r="D143" s="1145"/>
      <c r="E143" s="1240" t="s">
        <v>288</v>
      </c>
      <c r="F143" s="1145"/>
      <c r="G143" s="1240" t="s">
        <v>291</v>
      </c>
      <c r="H143" s="1145"/>
      <c r="I143" s="1240" t="s">
        <v>83</v>
      </c>
      <c r="J143" s="1145"/>
      <c r="K143" s="1145"/>
      <c r="L143" s="1240" t="s">
        <v>287</v>
      </c>
      <c r="M143" s="1145"/>
      <c r="N143" s="1145"/>
      <c r="O143" s="1240"/>
      <c r="P143" s="1145"/>
      <c r="Q143" s="1240"/>
      <c r="R143" s="1145"/>
      <c r="S143" s="1239" t="s">
        <v>86</v>
      </c>
      <c r="T143" s="1145"/>
      <c r="U143" s="1145"/>
      <c r="V143" s="1145"/>
      <c r="W143" s="1145"/>
      <c r="X143" s="1145"/>
      <c r="Y143" s="1145"/>
      <c r="Z143" s="1145"/>
      <c r="AA143" s="1240" t="s">
        <v>281</v>
      </c>
      <c r="AB143" s="1145"/>
      <c r="AC143" s="1145"/>
      <c r="AD143" s="1145"/>
      <c r="AE143" s="1145"/>
      <c r="AF143" s="1240" t="s">
        <v>282</v>
      </c>
      <c r="AG143" s="1145"/>
      <c r="AH143" s="1145"/>
      <c r="AI143" s="172" t="s">
        <v>68</v>
      </c>
      <c r="AJ143" s="1241" t="s">
        <v>283</v>
      </c>
      <c r="AK143" s="1145"/>
      <c r="AL143" s="1145"/>
      <c r="AM143" s="1145"/>
      <c r="AN143" s="1145"/>
      <c r="AO143" s="1145"/>
      <c r="AP143" s="437">
        <v>160000000</v>
      </c>
      <c r="AQ143" s="630">
        <v>0</v>
      </c>
      <c r="AR143" s="438">
        <v>0</v>
      </c>
      <c r="AS143" s="438">
        <v>0</v>
      </c>
      <c r="AT143" s="629">
        <v>26205916</v>
      </c>
      <c r="AU143" s="437">
        <v>-26205916</v>
      </c>
      <c r="AV143" s="629">
        <v>21090302</v>
      </c>
      <c r="AW143" s="437">
        <v>5115614</v>
      </c>
      <c r="AX143" s="629">
        <v>12924499</v>
      </c>
      <c r="AY143" s="437">
        <v>8165803</v>
      </c>
      <c r="AZ143" s="437">
        <v>12924499</v>
      </c>
      <c r="BA143" s="438">
        <v>0</v>
      </c>
      <c r="BB143" s="438">
        <v>0</v>
      </c>
    </row>
    <row r="144" spans="1:54" x14ac:dyDescent="0.25">
      <c r="A144" s="1240" t="s">
        <v>17</v>
      </c>
      <c r="B144" s="1145"/>
      <c r="C144" s="1240" t="s">
        <v>290</v>
      </c>
      <c r="D144" s="1145"/>
      <c r="E144" s="1240" t="s">
        <v>288</v>
      </c>
      <c r="F144" s="1145"/>
      <c r="G144" s="1240" t="s">
        <v>291</v>
      </c>
      <c r="H144" s="1145"/>
      <c r="I144" s="1240" t="s">
        <v>83</v>
      </c>
      <c r="J144" s="1145"/>
      <c r="K144" s="1145"/>
      <c r="L144" s="1240" t="s">
        <v>287</v>
      </c>
      <c r="M144" s="1145"/>
      <c r="N144" s="1145"/>
      <c r="O144" s="1240"/>
      <c r="P144" s="1145"/>
      <c r="Q144" s="1240"/>
      <c r="R144" s="1145"/>
      <c r="S144" s="1239" t="s">
        <v>86</v>
      </c>
      <c r="T144" s="1145"/>
      <c r="U144" s="1145"/>
      <c r="V144" s="1145"/>
      <c r="W144" s="1145"/>
      <c r="X144" s="1145"/>
      <c r="Y144" s="1145"/>
      <c r="Z144" s="1145"/>
      <c r="AA144" s="1240" t="s">
        <v>281</v>
      </c>
      <c r="AB144" s="1145"/>
      <c r="AC144" s="1145"/>
      <c r="AD144" s="1145"/>
      <c r="AE144" s="1145"/>
      <c r="AF144" s="1240" t="s">
        <v>282</v>
      </c>
      <c r="AG144" s="1145"/>
      <c r="AH144" s="1145"/>
      <c r="AI144" s="172" t="s">
        <v>311</v>
      </c>
      <c r="AJ144" s="1241" t="s">
        <v>329</v>
      </c>
      <c r="AK144" s="1145"/>
      <c r="AL144" s="1145"/>
      <c r="AM144" s="1145"/>
      <c r="AN144" s="1145"/>
      <c r="AO144" s="1145"/>
      <c r="AP144" s="437">
        <v>50000000</v>
      </c>
      <c r="AQ144" s="630">
        <v>0</v>
      </c>
      <c r="AR144" s="438">
        <v>0</v>
      </c>
      <c r="AS144" s="438">
        <v>0</v>
      </c>
      <c r="AT144" s="630">
        <v>0</v>
      </c>
      <c r="AU144" s="438">
        <v>0</v>
      </c>
      <c r="AV144" s="630">
        <v>0</v>
      </c>
      <c r="AW144" s="438">
        <v>0</v>
      </c>
      <c r="AX144" s="630">
        <v>0</v>
      </c>
      <c r="AY144" s="438">
        <v>0</v>
      </c>
      <c r="AZ144" s="438">
        <v>0</v>
      </c>
      <c r="BA144" s="438">
        <v>0</v>
      </c>
      <c r="BB144" s="438">
        <v>0</v>
      </c>
    </row>
    <row r="145" spans="1:54" x14ac:dyDescent="0.25">
      <c r="A145" s="1240" t="s">
        <v>17</v>
      </c>
      <c r="B145" s="1145"/>
      <c r="C145" s="1240" t="s">
        <v>290</v>
      </c>
      <c r="D145" s="1145"/>
      <c r="E145" s="1240" t="s">
        <v>288</v>
      </c>
      <c r="F145" s="1145"/>
      <c r="G145" s="1240" t="s">
        <v>291</v>
      </c>
      <c r="H145" s="1145"/>
      <c r="I145" s="1240" t="s">
        <v>83</v>
      </c>
      <c r="J145" s="1145"/>
      <c r="K145" s="1145"/>
      <c r="L145" s="1240" t="s">
        <v>290</v>
      </c>
      <c r="M145" s="1145"/>
      <c r="N145" s="1145"/>
      <c r="O145" s="1240"/>
      <c r="P145" s="1145"/>
      <c r="Q145" s="1240"/>
      <c r="R145" s="1145"/>
      <c r="S145" s="1239" t="s">
        <v>87</v>
      </c>
      <c r="T145" s="1145"/>
      <c r="U145" s="1145"/>
      <c r="V145" s="1145"/>
      <c r="W145" s="1145"/>
      <c r="X145" s="1145"/>
      <c r="Y145" s="1145"/>
      <c r="Z145" s="1145"/>
      <c r="AA145" s="1240" t="s">
        <v>281</v>
      </c>
      <c r="AB145" s="1145"/>
      <c r="AC145" s="1145"/>
      <c r="AD145" s="1145"/>
      <c r="AE145" s="1145"/>
      <c r="AF145" s="1240" t="s">
        <v>282</v>
      </c>
      <c r="AG145" s="1145"/>
      <c r="AH145" s="1145"/>
      <c r="AI145" s="172" t="s">
        <v>68</v>
      </c>
      <c r="AJ145" s="1241" t="s">
        <v>283</v>
      </c>
      <c r="AK145" s="1145"/>
      <c r="AL145" s="1145"/>
      <c r="AM145" s="1145"/>
      <c r="AN145" s="1145"/>
      <c r="AO145" s="1145"/>
      <c r="AP145" s="437">
        <v>188000000</v>
      </c>
      <c r="AQ145" s="630">
        <v>0</v>
      </c>
      <c r="AR145" s="438">
        <v>0</v>
      </c>
      <c r="AS145" s="438">
        <v>0</v>
      </c>
      <c r="AT145" s="630">
        <v>0</v>
      </c>
      <c r="AU145" s="438">
        <v>0</v>
      </c>
      <c r="AV145" s="630">
        <v>0</v>
      </c>
      <c r="AW145" s="438">
        <v>0</v>
      </c>
      <c r="AX145" s="630">
        <v>0</v>
      </c>
      <c r="AY145" s="438">
        <v>0</v>
      </c>
      <c r="AZ145" s="438">
        <v>0</v>
      </c>
      <c r="BA145" s="438">
        <v>0</v>
      </c>
      <c r="BB145" s="438">
        <v>0</v>
      </c>
    </row>
    <row r="146" spans="1:54" x14ac:dyDescent="0.25">
      <c r="A146" s="1240" t="s">
        <v>17</v>
      </c>
      <c r="B146" s="1145"/>
      <c r="C146" s="1240" t="s">
        <v>290</v>
      </c>
      <c r="D146" s="1145"/>
      <c r="E146" s="1240" t="s">
        <v>288</v>
      </c>
      <c r="F146" s="1145"/>
      <c r="G146" s="1240" t="s">
        <v>291</v>
      </c>
      <c r="H146" s="1145"/>
      <c r="I146" s="1240" t="s">
        <v>83</v>
      </c>
      <c r="J146" s="1145"/>
      <c r="K146" s="1145"/>
      <c r="L146" s="1240" t="s">
        <v>290</v>
      </c>
      <c r="M146" s="1145"/>
      <c r="N146" s="1145"/>
      <c r="O146" s="1240"/>
      <c r="P146" s="1145"/>
      <c r="Q146" s="1240"/>
      <c r="R146" s="1145"/>
      <c r="S146" s="1239" t="s">
        <v>87</v>
      </c>
      <c r="T146" s="1145"/>
      <c r="U146" s="1145"/>
      <c r="V146" s="1145"/>
      <c r="W146" s="1145"/>
      <c r="X146" s="1145"/>
      <c r="Y146" s="1145"/>
      <c r="Z146" s="1145"/>
      <c r="AA146" s="1240" t="s">
        <v>281</v>
      </c>
      <c r="AB146" s="1145"/>
      <c r="AC146" s="1145"/>
      <c r="AD146" s="1145"/>
      <c r="AE146" s="1145"/>
      <c r="AF146" s="1240" t="s">
        <v>282</v>
      </c>
      <c r="AG146" s="1145"/>
      <c r="AH146" s="1145"/>
      <c r="AI146" s="172" t="s">
        <v>311</v>
      </c>
      <c r="AJ146" s="1241" t="s">
        <v>329</v>
      </c>
      <c r="AK146" s="1145"/>
      <c r="AL146" s="1145"/>
      <c r="AM146" s="1145"/>
      <c r="AN146" s="1145"/>
      <c r="AO146" s="1145"/>
      <c r="AP146" s="437">
        <v>500000000</v>
      </c>
      <c r="AQ146" s="630">
        <v>0</v>
      </c>
      <c r="AR146" s="438">
        <v>0</v>
      </c>
      <c r="AS146" s="438">
        <v>0</v>
      </c>
      <c r="AT146" s="629">
        <v>175888691</v>
      </c>
      <c r="AU146" s="437">
        <v>-175888691</v>
      </c>
      <c r="AV146" s="629">
        <v>99273893</v>
      </c>
      <c r="AW146" s="437">
        <v>76614798</v>
      </c>
      <c r="AX146" s="629">
        <v>66540544</v>
      </c>
      <c r="AY146" s="437">
        <v>32733349</v>
      </c>
      <c r="AZ146" s="437">
        <v>52496179</v>
      </c>
      <c r="BA146" s="437">
        <v>14044365</v>
      </c>
      <c r="BB146" s="438">
        <v>0</v>
      </c>
    </row>
    <row r="147" spans="1:54" x14ac:dyDescent="0.25">
      <c r="A147" s="1240" t="s">
        <v>17</v>
      </c>
      <c r="B147" s="1145"/>
      <c r="C147" s="1240" t="s">
        <v>290</v>
      </c>
      <c r="D147" s="1145"/>
      <c r="E147" s="1240" t="s">
        <v>288</v>
      </c>
      <c r="F147" s="1145"/>
      <c r="G147" s="1240" t="s">
        <v>291</v>
      </c>
      <c r="H147" s="1145"/>
      <c r="I147" s="1240" t="s">
        <v>293</v>
      </c>
      <c r="J147" s="1145"/>
      <c r="K147" s="1145"/>
      <c r="L147" s="1240"/>
      <c r="M147" s="1145"/>
      <c r="N147" s="1145"/>
      <c r="O147" s="1240"/>
      <c r="P147" s="1145"/>
      <c r="Q147" s="1240"/>
      <c r="R147" s="1145"/>
      <c r="S147" s="1239" t="s">
        <v>416</v>
      </c>
      <c r="T147" s="1145"/>
      <c r="U147" s="1145"/>
      <c r="V147" s="1145"/>
      <c r="W147" s="1145"/>
      <c r="X147" s="1145"/>
      <c r="Y147" s="1145"/>
      <c r="Z147" s="1145"/>
      <c r="AA147" s="1240" t="s">
        <v>281</v>
      </c>
      <c r="AB147" s="1145"/>
      <c r="AC147" s="1145"/>
      <c r="AD147" s="1145"/>
      <c r="AE147" s="1145"/>
      <c r="AF147" s="1240" t="s">
        <v>282</v>
      </c>
      <c r="AG147" s="1145"/>
      <c r="AH147" s="1145"/>
      <c r="AI147" s="172" t="s">
        <v>68</v>
      </c>
      <c r="AJ147" s="1241" t="s">
        <v>283</v>
      </c>
      <c r="AK147" s="1145"/>
      <c r="AL147" s="1145"/>
      <c r="AM147" s="1145"/>
      <c r="AN147" s="1145"/>
      <c r="AO147" s="1145"/>
      <c r="AP147" s="437">
        <v>2500000</v>
      </c>
      <c r="AQ147" s="629">
        <v>12140</v>
      </c>
      <c r="AR147" s="437">
        <v>1543920</v>
      </c>
      <c r="AS147" s="438">
        <v>0</v>
      </c>
      <c r="AT147" s="629">
        <v>12140</v>
      </c>
      <c r="AU147" s="438">
        <v>0</v>
      </c>
      <c r="AV147" s="629">
        <v>12140</v>
      </c>
      <c r="AW147" s="438">
        <v>0</v>
      </c>
      <c r="AX147" s="629">
        <v>12140</v>
      </c>
      <c r="AY147" s="438">
        <v>0</v>
      </c>
      <c r="AZ147" s="437">
        <v>12140</v>
      </c>
      <c r="BA147" s="438">
        <v>0</v>
      </c>
      <c r="BB147" s="438">
        <v>0</v>
      </c>
    </row>
    <row r="148" spans="1:54" x14ac:dyDescent="0.25">
      <c r="A148" s="1233" t="s">
        <v>17</v>
      </c>
      <c r="B148" s="1145"/>
      <c r="C148" s="1233" t="s">
        <v>290</v>
      </c>
      <c r="D148" s="1145"/>
      <c r="E148" s="1233" t="s">
        <v>288</v>
      </c>
      <c r="F148" s="1145"/>
      <c r="G148" s="1233" t="s">
        <v>291</v>
      </c>
      <c r="H148" s="1145"/>
      <c r="I148" s="1233" t="s">
        <v>309</v>
      </c>
      <c r="J148" s="1145"/>
      <c r="K148" s="1145"/>
      <c r="L148" s="1233"/>
      <c r="M148" s="1145"/>
      <c r="N148" s="1145"/>
      <c r="O148" s="1233"/>
      <c r="P148" s="1145"/>
      <c r="Q148" s="1233"/>
      <c r="R148" s="1145"/>
      <c r="S148" s="1232" t="s">
        <v>314</v>
      </c>
      <c r="T148" s="1145"/>
      <c r="U148" s="1145"/>
      <c r="V148" s="1145"/>
      <c r="W148" s="1145"/>
      <c r="X148" s="1145"/>
      <c r="Y148" s="1145"/>
      <c r="Z148" s="1145"/>
      <c r="AA148" s="1233" t="s">
        <v>281</v>
      </c>
      <c r="AB148" s="1145"/>
      <c r="AC148" s="1145"/>
      <c r="AD148" s="1145"/>
      <c r="AE148" s="1145"/>
      <c r="AF148" s="1233" t="s">
        <v>282</v>
      </c>
      <c r="AG148" s="1145"/>
      <c r="AH148" s="1145"/>
      <c r="AI148" s="169" t="s">
        <v>68</v>
      </c>
      <c r="AJ148" s="1234" t="s">
        <v>283</v>
      </c>
      <c r="AK148" s="1145"/>
      <c r="AL148" s="1145"/>
      <c r="AM148" s="1145"/>
      <c r="AN148" s="1145"/>
      <c r="AO148" s="1145"/>
      <c r="AP148" s="432">
        <v>99950578</v>
      </c>
      <c r="AQ148" s="626">
        <v>21643880</v>
      </c>
      <c r="AR148" s="432">
        <v>11986698</v>
      </c>
      <c r="AS148" s="433">
        <v>0</v>
      </c>
      <c r="AT148" s="627">
        <v>0</v>
      </c>
      <c r="AU148" s="432">
        <v>21643880</v>
      </c>
      <c r="AV148" s="627">
        <v>0</v>
      </c>
      <c r="AW148" s="433">
        <v>0</v>
      </c>
      <c r="AX148" s="627">
        <v>0</v>
      </c>
      <c r="AY148" s="433">
        <v>0</v>
      </c>
      <c r="AZ148" s="433">
        <v>0</v>
      </c>
      <c r="BA148" s="433">
        <v>0</v>
      </c>
      <c r="BB148" s="433">
        <v>0</v>
      </c>
    </row>
    <row r="149" spans="1:54" x14ac:dyDescent="0.25">
      <c r="A149" s="1233" t="s">
        <v>17</v>
      </c>
      <c r="B149" s="1145"/>
      <c r="C149" s="1233" t="s">
        <v>290</v>
      </c>
      <c r="D149" s="1145"/>
      <c r="E149" s="1233" t="s">
        <v>288</v>
      </c>
      <c r="F149" s="1145"/>
      <c r="G149" s="1233" t="s">
        <v>291</v>
      </c>
      <c r="H149" s="1145"/>
      <c r="I149" s="1233" t="s">
        <v>309</v>
      </c>
      <c r="J149" s="1145"/>
      <c r="K149" s="1145"/>
      <c r="L149" s="1233"/>
      <c r="M149" s="1145"/>
      <c r="N149" s="1145"/>
      <c r="O149" s="1233"/>
      <c r="P149" s="1145"/>
      <c r="Q149" s="1233"/>
      <c r="R149" s="1145"/>
      <c r="S149" s="1232" t="s">
        <v>314</v>
      </c>
      <c r="T149" s="1145"/>
      <c r="U149" s="1145"/>
      <c r="V149" s="1145"/>
      <c r="W149" s="1145"/>
      <c r="X149" s="1145"/>
      <c r="Y149" s="1145"/>
      <c r="Z149" s="1145"/>
      <c r="AA149" s="1233" t="s">
        <v>281</v>
      </c>
      <c r="AB149" s="1145"/>
      <c r="AC149" s="1145"/>
      <c r="AD149" s="1145"/>
      <c r="AE149" s="1145"/>
      <c r="AF149" s="1233" t="s">
        <v>282</v>
      </c>
      <c r="AG149" s="1145"/>
      <c r="AH149" s="1145"/>
      <c r="AI149" s="169" t="s">
        <v>311</v>
      </c>
      <c r="AJ149" s="1234" t="s">
        <v>329</v>
      </c>
      <c r="AK149" s="1145"/>
      <c r="AL149" s="1145"/>
      <c r="AM149" s="1145"/>
      <c r="AN149" s="1145"/>
      <c r="AO149" s="1145"/>
      <c r="AP149" s="432">
        <v>120000000</v>
      </c>
      <c r="AQ149" s="626">
        <v>120000000</v>
      </c>
      <c r="AR149" s="433">
        <v>0</v>
      </c>
      <c r="AS149" s="433">
        <v>0</v>
      </c>
      <c r="AT149" s="627">
        <v>0</v>
      </c>
      <c r="AU149" s="432">
        <v>120000000</v>
      </c>
      <c r="AV149" s="627">
        <v>0</v>
      </c>
      <c r="AW149" s="433">
        <v>0</v>
      </c>
      <c r="AX149" s="627">
        <v>0</v>
      </c>
      <c r="AY149" s="433">
        <v>0</v>
      </c>
      <c r="AZ149" s="433">
        <v>0</v>
      </c>
      <c r="BA149" s="433">
        <v>0</v>
      </c>
      <c r="BB149" s="433">
        <v>0</v>
      </c>
    </row>
    <row r="150" spans="1:54" x14ac:dyDescent="0.25">
      <c r="A150" s="1240" t="s">
        <v>17</v>
      </c>
      <c r="B150" s="1145"/>
      <c r="C150" s="1240" t="s">
        <v>290</v>
      </c>
      <c r="D150" s="1145"/>
      <c r="E150" s="1240" t="s">
        <v>288</v>
      </c>
      <c r="F150" s="1145"/>
      <c r="G150" s="1240" t="s">
        <v>291</v>
      </c>
      <c r="H150" s="1145"/>
      <c r="I150" s="1240" t="s">
        <v>309</v>
      </c>
      <c r="J150" s="1145"/>
      <c r="K150" s="1145"/>
      <c r="L150" s="1240" t="s">
        <v>287</v>
      </c>
      <c r="M150" s="1145"/>
      <c r="N150" s="1145"/>
      <c r="O150" s="1240"/>
      <c r="P150" s="1145"/>
      <c r="Q150" s="1240"/>
      <c r="R150" s="1145"/>
      <c r="S150" s="1239" t="s">
        <v>88</v>
      </c>
      <c r="T150" s="1145"/>
      <c r="U150" s="1145"/>
      <c r="V150" s="1145"/>
      <c r="W150" s="1145"/>
      <c r="X150" s="1145"/>
      <c r="Y150" s="1145"/>
      <c r="Z150" s="1145"/>
      <c r="AA150" s="1240" t="s">
        <v>281</v>
      </c>
      <c r="AB150" s="1145"/>
      <c r="AC150" s="1145"/>
      <c r="AD150" s="1145"/>
      <c r="AE150" s="1145"/>
      <c r="AF150" s="1240" t="s">
        <v>282</v>
      </c>
      <c r="AG150" s="1145"/>
      <c r="AH150" s="1145"/>
      <c r="AI150" s="172" t="s">
        <v>68</v>
      </c>
      <c r="AJ150" s="1241" t="s">
        <v>283</v>
      </c>
      <c r="AK150" s="1145"/>
      <c r="AL150" s="1145"/>
      <c r="AM150" s="1145"/>
      <c r="AN150" s="1145"/>
      <c r="AO150" s="1145"/>
      <c r="AP150" s="437">
        <v>16630578</v>
      </c>
      <c r="AQ150" s="629">
        <v>5000000</v>
      </c>
      <c r="AR150" s="437">
        <v>11380578</v>
      </c>
      <c r="AS150" s="438">
        <v>0</v>
      </c>
      <c r="AT150" s="630">
        <v>0</v>
      </c>
      <c r="AU150" s="437">
        <v>5000000</v>
      </c>
      <c r="AV150" s="630">
        <v>0</v>
      </c>
      <c r="AW150" s="438">
        <v>0</v>
      </c>
      <c r="AX150" s="630">
        <v>0</v>
      </c>
      <c r="AY150" s="438">
        <v>0</v>
      </c>
      <c r="AZ150" s="438">
        <v>0</v>
      </c>
      <c r="BA150" s="438">
        <v>0</v>
      </c>
      <c r="BB150" s="438">
        <v>0</v>
      </c>
    </row>
    <row r="151" spans="1:54" x14ac:dyDescent="0.25">
      <c r="A151" s="1240" t="s">
        <v>17</v>
      </c>
      <c r="B151" s="1145"/>
      <c r="C151" s="1240" t="s">
        <v>290</v>
      </c>
      <c r="D151" s="1145"/>
      <c r="E151" s="1240" t="s">
        <v>288</v>
      </c>
      <c r="F151" s="1145"/>
      <c r="G151" s="1240" t="s">
        <v>291</v>
      </c>
      <c r="H151" s="1145"/>
      <c r="I151" s="1240" t="s">
        <v>309</v>
      </c>
      <c r="J151" s="1145"/>
      <c r="K151" s="1145"/>
      <c r="L151" s="1240" t="s">
        <v>287</v>
      </c>
      <c r="M151" s="1145"/>
      <c r="N151" s="1145"/>
      <c r="O151" s="1240"/>
      <c r="P151" s="1145"/>
      <c r="Q151" s="1240"/>
      <c r="R151" s="1145"/>
      <c r="S151" s="1239" t="s">
        <v>88</v>
      </c>
      <c r="T151" s="1145"/>
      <c r="U151" s="1145"/>
      <c r="V151" s="1145"/>
      <c r="W151" s="1145"/>
      <c r="X151" s="1145"/>
      <c r="Y151" s="1145"/>
      <c r="Z151" s="1145"/>
      <c r="AA151" s="1240" t="s">
        <v>281</v>
      </c>
      <c r="AB151" s="1145"/>
      <c r="AC151" s="1145"/>
      <c r="AD151" s="1145"/>
      <c r="AE151" s="1145"/>
      <c r="AF151" s="1240" t="s">
        <v>282</v>
      </c>
      <c r="AG151" s="1145"/>
      <c r="AH151" s="1145"/>
      <c r="AI151" s="172" t="s">
        <v>311</v>
      </c>
      <c r="AJ151" s="1241" t="s">
        <v>329</v>
      </c>
      <c r="AK151" s="1145"/>
      <c r="AL151" s="1145"/>
      <c r="AM151" s="1145"/>
      <c r="AN151" s="1145"/>
      <c r="AO151" s="1145"/>
      <c r="AP151" s="437">
        <v>30000000</v>
      </c>
      <c r="AQ151" s="629">
        <v>30000000</v>
      </c>
      <c r="AR151" s="438">
        <v>0</v>
      </c>
      <c r="AS151" s="438">
        <v>0</v>
      </c>
      <c r="AT151" s="630">
        <v>0</v>
      </c>
      <c r="AU151" s="437">
        <v>30000000</v>
      </c>
      <c r="AV151" s="630">
        <v>0</v>
      </c>
      <c r="AW151" s="438">
        <v>0</v>
      </c>
      <c r="AX151" s="630">
        <v>0</v>
      </c>
      <c r="AY151" s="438">
        <v>0</v>
      </c>
      <c r="AZ151" s="438">
        <v>0</v>
      </c>
      <c r="BA151" s="438">
        <v>0</v>
      </c>
      <c r="BB151" s="438">
        <v>0</v>
      </c>
    </row>
    <row r="152" spans="1:54" x14ac:dyDescent="0.25">
      <c r="A152" s="1240" t="s">
        <v>17</v>
      </c>
      <c r="B152" s="1145"/>
      <c r="C152" s="1240" t="s">
        <v>290</v>
      </c>
      <c r="D152" s="1145"/>
      <c r="E152" s="1240" t="s">
        <v>288</v>
      </c>
      <c r="F152" s="1145"/>
      <c r="G152" s="1240" t="s">
        <v>291</v>
      </c>
      <c r="H152" s="1145"/>
      <c r="I152" s="1240" t="s">
        <v>309</v>
      </c>
      <c r="J152" s="1145"/>
      <c r="K152" s="1145"/>
      <c r="L152" s="1240" t="s">
        <v>291</v>
      </c>
      <c r="M152" s="1145"/>
      <c r="N152" s="1145"/>
      <c r="O152" s="1240"/>
      <c r="P152" s="1145"/>
      <c r="Q152" s="1240"/>
      <c r="R152" s="1145"/>
      <c r="S152" s="1239" t="s">
        <v>89</v>
      </c>
      <c r="T152" s="1145"/>
      <c r="U152" s="1145"/>
      <c r="V152" s="1145"/>
      <c r="W152" s="1145"/>
      <c r="X152" s="1145"/>
      <c r="Y152" s="1145"/>
      <c r="Z152" s="1145"/>
      <c r="AA152" s="1240" t="s">
        <v>281</v>
      </c>
      <c r="AB152" s="1145"/>
      <c r="AC152" s="1145"/>
      <c r="AD152" s="1145"/>
      <c r="AE152" s="1145"/>
      <c r="AF152" s="1240" t="s">
        <v>282</v>
      </c>
      <c r="AG152" s="1145"/>
      <c r="AH152" s="1145"/>
      <c r="AI152" s="172" t="s">
        <v>68</v>
      </c>
      <c r="AJ152" s="1241" t="s">
        <v>283</v>
      </c>
      <c r="AK152" s="1145"/>
      <c r="AL152" s="1145"/>
      <c r="AM152" s="1145"/>
      <c r="AN152" s="1145"/>
      <c r="AO152" s="1145"/>
      <c r="AP152" s="437">
        <v>16643880</v>
      </c>
      <c r="AQ152" s="629">
        <v>16643880</v>
      </c>
      <c r="AR152" s="438">
        <v>0</v>
      </c>
      <c r="AS152" s="438">
        <v>0</v>
      </c>
      <c r="AT152" s="630">
        <v>0</v>
      </c>
      <c r="AU152" s="437">
        <v>16643880</v>
      </c>
      <c r="AV152" s="630">
        <v>0</v>
      </c>
      <c r="AW152" s="438">
        <v>0</v>
      </c>
      <c r="AX152" s="630">
        <v>0</v>
      </c>
      <c r="AY152" s="438">
        <v>0</v>
      </c>
      <c r="AZ152" s="438">
        <v>0</v>
      </c>
      <c r="BA152" s="438">
        <v>0</v>
      </c>
      <c r="BB152" s="438">
        <v>0</v>
      </c>
    </row>
    <row r="153" spans="1:54" x14ac:dyDescent="0.25">
      <c r="A153" s="1240" t="s">
        <v>17</v>
      </c>
      <c r="B153" s="1145"/>
      <c r="C153" s="1240" t="s">
        <v>290</v>
      </c>
      <c r="D153" s="1145"/>
      <c r="E153" s="1240" t="s">
        <v>288</v>
      </c>
      <c r="F153" s="1145"/>
      <c r="G153" s="1240" t="s">
        <v>291</v>
      </c>
      <c r="H153" s="1145"/>
      <c r="I153" s="1240" t="s">
        <v>309</v>
      </c>
      <c r="J153" s="1145"/>
      <c r="K153" s="1145"/>
      <c r="L153" s="1240" t="s">
        <v>291</v>
      </c>
      <c r="M153" s="1145"/>
      <c r="N153" s="1145"/>
      <c r="O153" s="1240"/>
      <c r="P153" s="1145"/>
      <c r="Q153" s="1240"/>
      <c r="R153" s="1145"/>
      <c r="S153" s="1239" t="s">
        <v>89</v>
      </c>
      <c r="T153" s="1145"/>
      <c r="U153" s="1145"/>
      <c r="V153" s="1145"/>
      <c r="W153" s="1145"/>
      <c r="X153" s="1145"/>
      <c r="Y153" s="1145"/>
      <c r="Z153" s="1145"/>
      <c r="AA153" s="1240" t="s">
        <v>281</v>
      </c>
      <c r="AB153" s="1145"/>
      <c r="AC153" s="1145"/>
      <c r="AD153" s="1145"/>
      <c r="AE153" s="1145"/>
      <c r="AF153" s="1240" t="s">
        <v>282</v>
      </c>
      <c r="AG153" s="1145"/>
      <c r="AH153" s="1145"/>
      <c r="AI153" s="172" t="s">
        <v>311</v>
      </c>
      <c r="AJ153" s="1241" t="s">
        <v>329</v>
      </c>
      <c r="AK153" s="1145"/>
      <c r="AL153" s="1145"/>
      <c r="AM153" s="1145"/>
      <c r="AN153" s="1145"/>
      <c r="AO153" s="1145"/>
      <c r="AP153" s="437">
        <v>60000000</v>
      </c>
      <c r="AQ153" s="629">
        <v>60000000</v>
      </c>
      <c r="AR153" s="438">
        <v>0</v>
      </c>
      <c r="AS153" s="438">
        <v>0</v>
      </c>
      <c r="AT153" s="630">
        <v>0</v>
      </c>
      <c r="AU153" s="437">
        <v>60000000</v>
      </c>
      <c r="AV153" s="630">
        <v>0</v>
      </c>
      <c r="AW153" s="438">
        <v>0</v>
      </c>
      <c r="AX153" s="630">
        <v>0</v>
      </c>
      <c r="AY153" s="438">
        <v>0</v>
      </c>
      <c r="AZ153" s="438">
        <v>0</v>
      </c>
      <c r="BA153" s="438">
        <v>0</v>
      </c>
      <c r="BB153" s="438">
        <v>0</v>
      </c>
    </row>
    <row r="154" spans="1:54" x14ac:dyDescent="0.25">
      <c r="A154" s="1240" t="s">
        <v>17</v>
      </c>
      <c r="B154" s="1145"/>
      <c r="C154" s="1240" t="s">
        <v>290</v>
      </c>
      <c r="D154" s="1145"/>
      <c r="E154" s="1240" t="s">
        <v>288</v>
      </c>
      <c r="F154" s="1145"/>
      <c r="G154" s="1240" t="s">
        <v>291</v>
      </c>
      <c r="H154" s="1145"/>
      <c r="I154" s="1240" t="s">
        <v>309</v>
      </c>
      <c r="J154" s="1145"/>
      <c r="K154" s="1145"/>
      <c r="L154" s="1240" t="s">
        <v>292</v>
      </c>
      <c r="M154" s="1145"/>
      <c r="N154" s="1145"/>
      <c r="O154" s="1240"/>
      <c r="P154" s="1145"/>
      <c r="Q154" s="1240"/>
      <c r="R154" s="1145"/>
      <c r="S154" s="1239" t="s">
        <v>90</v>
      </c>
      <c r="T154" s="1145"/>
      <c r="U154" s="1145"/>
      <c r="V154" s="1145"/>
      <c r="W154" s="1145"/>
      <c r="X154" s="1145"/>
      <c r="Y154" s="1145"/>
      <c r="Z154" s="1145"/>
      <c r="AA154" s="1240" t="s">
        <v>281</v>
      </c>
      <c r="AB154" s="1145"/>
      <c r="AC154" s="1145"/>
      <c r="AD154" s="1145"/>
      <c r="AE154" s="1145"/>
      <c r="AF154" s="1240" t="s">
        <v>282</v>
      </c>
      <c r="AG154" s="1145"/>
      <c r="AH154" s="1145"/>
      <c r="AI154" s="172" t="s">
        <v>68</v>
      </c>
      <c r="AJ154" s="1241" t="s">
        <v>283</v>
      </c>
      <c r="AK154" s="1145"/>
      <c r="AL154" s="1145"/>
      <c r="AM154" s="1145"/>
      <c r="AN154" s="1145"/>
      <c r="AO154" s="1145"/>
      <c r="AP154" s="437">
        <v>66070000</v>
      </c>
      <c r="AQ154" s="630">
        <v>0</v>
      </c>
      <c r="AR154" s="438">
        <v>0</v>
      </c>
      <c r="AS154" s="438">
        <v>0</v>
      </c>
      <c r="AT154" s="630">
        <v>0</v>
      </c>
      <c r="AU154" s="438">
        <v>0</v>
      </c>
      <c r="AV154" s="630">
        <v>0</v>
      </c>
      <c r="AW154" s="438">
        <v>0</v>
      </c>
      <c r="AX154" s="630">
        <v>0</v>
      </c>
      <c r="AY154" s="438">
        <v>0</v>
      </c>
      <c r="AZ154" s="438">
        <v>0</v>
      </c>
      <c r="BA154" s="438">
        <v>0</v>
      </c>
      <c r="BB154" s="438">
        <v>0</v>
      </c>
    </row>
    <row r="155" spans="1:54" x14ac:dyDescent="0.25">
      <c r="A155" s="1240" t="s">
        <v>17</v>
      </c>
      <c r="B155" s="1145"/>
      <c r="C155" s="1240" t="s">
        <v>290</v>
      </c>
      <c r="D155" s="1145"/>
      <c r="E155" s="1240" t="s">
        <v>288</v>
      </c>
      <c r="F155" s="1145"/>
      <c r="G155" s="1240" t="s">
        <v>291</v>
      </c>
      <c r="H155" s="1145"/>
      <c r="I155" s="1240" t="s">
        <v>309</v>
      </c>
      <c r="J155" s="1145"/>
      <c r="K155" s="1145"/>
      <c r="L155" s="1240" t="s">
        <v>292</v>
      </c>
      <c r="M155" s="1145"/>
      <c r="N155" s="1145"/>
      <c r="O155" s="1240"/>
      <c r="P155" s="1145"/>
      <c r="Q155" s="1240"/>
      <c r="R155" s="1145"/>
      <c r="S155" s="1239" t="s">
        <v>90</v>
      </c>
      <c r="T155" s="1145"/>
      <c r="U155" s="1145"/>
      <c r="V155" s="1145"/>
      <c r="W155" s="1145"/>
      <c r="X155" s="1145"/>
      <c r="Y155" s="1145"/>
      <c r="Z155" s="1145"/>
      <c r="AA155" s="1240" t="s">
        <v>281</v>
      </c>
      <c r="AB155" s="1145"/>
      <c r="AC155" s="1145"/>
      <c r="AD155" s="1145"/>
      <c r="AE155" s="1145"/>
      <c r="AF155" s="1240" t="s">
        <v>282</v>
      </c>
      <c r="AG155" s="1145"/>
      <c r="AH155" s="1145"/>
      <c r="AI155" s="172" t="s">
        <v>311</v>
      </c>
      <c r="AJ155" s="1241" t="s">
        <v>329</v>
      </c>
      <c r="AK155" s="1145"/>
      <c r="AL155" s="1145"/>
      <c r="AM155" s="1145"/>
      <c r="AN155" s="1145"/>
      <c r="AO155" s="1145"/>
      <c r="AP155" s="437">
        <v>30000000</v>
      </c>
      <c r="AQ155" s="629">
        <v>30000000</v>
      </c>
      <c r="AR155" s="438">
        <v>0</v>
      </c>
      <c r="AS155" s="438">
        <v>0</v>
      </c>
      <c r="AT155" s="630">
        <v>0</v>
      </c>
      <c r="AU155" s="437">
        <v>30000000</v>
      </c>
      <c r="AV155" s="630">
        <v>0</v>
      </c>
      <c r="AW155" s="438">
        <v>0</v>
      </c>
      <c r="AX155" s="630">
        <v>0</v>
      </c>
      <c r="AY155" s="438">
        <v>0</v>
      </c>
      <c r="AZ155" s="438">
        <v>0</v>
      </c>
      <c r="BA155" s="438">
        <v>0</v>
      </c>
      <c r="BB155" s="438">
        <v>0</v>
      </c>
    </row>
    <row r="156" spans="1:54" x14ac:dyDescent="0.25">
      <c r="A156" s="1240" t="s">
        <v>17</v>
      </c>
      <c r="B156" s="1145"/>
      <c r="C156" s="1240" t="s">
        <v>290</v>
      </c>
      <c r="D156" s="1145"/>
      <c r="E156" s="1240" t="s">
        <v>288</v>
      </c>
      <c r="F156" s="1145"/>
      <c r="G156" s="1240" t="s">
        <v>291</v>
      </c>
      <c r="H156" s="1145"/>
      <c r="I156" s="1240" t="s">
        <v>309</v>
      </c>
      <c r="J156" s="1145"/>
      <c r="K156" s="1145"/>
      <c r="L156" s="1240" t="s">
        <v>302</v>
      </c>
      <c r="M156" s="1145"/>
      <c r="N156" s="1145"/>
      <c r="O156" s="1240"/>
      <c r="P156" s="1145"/>
      <c r="Q156" s="1240"/>
      <c r="R156" s="1145"/>
      <c r="S156" s="1239" t="s">
        <v>91</v>
      </c>
      <c r="T156" s="1145"/>
      <c r="U156" s="1145"/>
      <c r="V156" s="1145"/>
      <c r="W156" s="1145"/>
      <c r="X156" s="1145"/>
      <c r="Y156" s="1145"/>
      <c r="Z156" s="1145"/>
      <c r="AA156" s="1240" t="s">
        <v>281</v>
      </c>
      <c r="AB156" s="1145"/>
      <c r="AC156" s="1145"/>
      <c r="AD156" s="1145"/>
      <c r="AE156" s="1145"/>
      <c r="AF156" s="1240" t="s">
        <v>282</v>
      </c>
      <c r="AG156" s="1145"/>
      <c r="AH156" s="1145"/>
      <c r="AI156" s="172" t="s">
        <v>68</v>
      </c>
      <c r="AJ156" s="1241" t="s">
        <v>283</v>
      </c>
      <c r="AK156" s="1145"/>
      <c r="AL156" s="1145"/>
      <c r="AM156" s="1145"/>
      <c r="AN156" s="1145"/>
      <c r="AO156" s="1145"/>
      <c r="AP156" s="437">
        <v>606120</v>
      </c>
      <c r="AQ156" s="630">
        <v>0</v>
      </c>
      <c r="AR156" s="437">
        <v>606120</v>
      </c>
      <c r="AS156" s="438">
        <v>0</v>
      </c>
      <c r="AT156" s="630">
        <v>0</v>
      </c>
      <c r="AU156" s="438">
        <v>0</v>
      </c>
      <c r="AV156" s="630">
        <v>0</v>
      </c>
      <c r="AW156" s="438">
        <v>0</v>
      </c>
      <c r="AX156" s="630">
        <v>0</v>
      </c>
      <c r="AY156" s="438">
        <v>0</v>
      </c>
      <c r="AZ156" s="438">
        <v>0</v>
      </c>
      <c r="BA156" s="438">
        <v>0</v>
      </c>
      <c r="BB156" s="438">
        <v>0</v>
      </c>
    </row>
    <row r="157" spans="1:54" x14ac:dyDescent="0.25">
      <c r="A157" s="1240" t="s">
        <v>17</v>
      </c>
      <c r="B157" s="1145"/>
      <c r="C157" s="1240" t="s">
        <v>290</v>
      </c>
      <c r="D157" s="1145"/>
      <c r="E157" s="1240" t="s">
        <v>288</v>
      </c>
      <c r="F157" s="1145"/>
      <c r="G157" s="1240" t="s">
        <v>291</v>
      </c>
      <c r="H157" s="1145"/>
      <c r="I157" s="1240" t="s">
        <v>309</v>
      </c>
      <c r="J157" s="1145"/>
      <c r="K157" s="1145"/>
      <c r="L157" s="1240" t="s">
        <v>302</v>
      </c>
      <c r="M157" s="1145"/>
      <c r="N157" s="1145"/>
      <c r="O157" s="1240"/>
      <c r="P157" s="1145"/>
      <c r="Q157" s="1240"/>
      <c r="R157" s="1145"/>
      <c r="S157" s="1239" t="s">
        <v>91</v>
      </c>
      <c r="T157" s="1145"/>
      <c r="U157" s="1145"/>
      <c r="V157" s="1145"/>
      <c r="W157" s="1145"/>
      <c r="X157" s="1145"/>
      <c r="Y157" s="1145"/>
      <c r="Z157" s="1145"/>
      <c r="AA157" s="1240" t="s">
        <v>281</v>
      </c>
      <c r="AB157" s="1145"/>
      <c r="AC157" s="1145"/>
      <c r="AD157" s="1145"/>
      <c r="AE157" s="1145"/>
      <c r="AF157" s="1240" t="s">
        <v>282</v>
      </c>
      <c r="AG157" s="1145"/>
      <c r="AH157" s="1145"/>
      <c r="AI157" s="172" t="s">
        <v>311</v>
      </c>
      <c r="AJ157" s="1241" t="s">
        <v>329</v>
      </c>
      <c r="AK157" s="1145"/>
      <c r="AL157" s="1145"/>
      <c r="AM157" s="1145"/>
      <c r="AN157" s="1145"/>
      <c r="AO157" s="1145"/>
      <c r="AP157" s="438">
        <v>0</v>
      </c>
      <c r="AQ157" s="630">
        <v>0</v>
      </c>
      <c r="AR157" s="438">
        <v>0</v>
      </c>
      <c r="AS157" s="438">
        <v>0</v>
      </c>
      <c r="AT157" s="630">
        <v>0</v>
      </c>
      <c r="AU157" s="438">
        <v>0</v>
      </c>
      <c r="AV157" s="630">
        <v>0</v>
      </c>
      <c r="AW157" s="438">
        <v>0</v>
      </c>
      <c r="AX157" s="630">
        <v>0</v>
      </c>
      <c r="AY157" s="438">
        <v>0</v>
      </c>
      <c r="AZ157" s="438">
        <v>0</v>
      </c>
      <c r="BA157" s="438">
        <v>0</v>
      </c>
      <c r="BB157" s="438">
        <v>0</v>
      </c>
    </row>
    <row r="158" spans="1:54" x14ac:dyDescent="0.25">
      <c r="A158" s="1233" t="s">
        <v>17</v>
      </c>
      <c r="B158" s="1145"/>
      <c r="C158" s="1233" t="s">
        <v>290</v>
      </c>
      <c r="D158" s="1145"/>
      <c r="E158" s="1233" t="s">
        <v>288</v>
      </c>
      <c r="F158" s="1145"/>
      <c r="G158" s="1233" t="s">
        <v>291</v>
      </c>
      <c r="H158" s="1145"/>
      <c r="I158" s="1233" t="s">
        <v>315</v>
      </c>
      <c r="J158" s="1145"/>
      <c r="K158" s="1145"/>
      <c r="L158" s="1233"/>
      <c r="M158" s="1145"/>
      <c r="N158" s="1145"/>
      <c r="O158" s="1233"/>
      <c r="P158" s="1145"/>
      <c r="Q158" s="1233"/>
      <c r="R158" s="1145"/>
      <c r="S158" s="1232" t="s">
        <v>316</v>
      </c>
      <c r="T158" s="1145"/>
      <c r="U158" s="1145"/>
      <c r="V158" s="1145"/>
      <c r="W158" s="1145"/>
      <c r="X158" s="1145"/>
      <c r="Y158" s="1145"/>
      <c r="Z158" s="1145"/>
      <c r="AA158" s="1233" t="s">
        <v>281</v>
      </c>
      <c r="AB158" s="1145"/>
      <c r="AC158" s="1145"/>
      <c r="AD158" s="1145"/>
      <c r="AE158" s="1145"/>
      <c r="AF158" s="1233" t="s">
        <v>282</v>
      </c>
      <c r="AG158" s="1145"/>
      <c r="AH158" s="1145"/>
      <c r="AI158" s="169" t="s">
        <v>68</v>
      </c>
      <c r="AJ158" s="1234" t="s">
        <v>283</v>
      </c>
      <c r="AK158" s="1145"/>
      <c r="AL158" s="1145"/>
      <c r="AM158" s="1145"/>
      <c r="AN158" s="1145"/>
      <c r="AO158" s="1145"/>
      <c r="AP158" s="432">
        <v>9880000</v>
      </c>
      <c r="AQ158" s="626">
        <v>135000</v>
      </c>
      <c r="AR158" s="432">
        <v>9352200</v>
      </c>
      <c r="AS158" s="433">
        <v>0</v>
      </c>
      <c r="AT158" s="626">
        <v>135000</v>
      </c>
      <c r="AU158" s="433">
        <v>0</v>
      </c>
      <c r="AV158" s="626">
        <v>135000</v>
      </c>
      <c r="AW158" s="433">
        <v>0</v>
      </c>
      <c r="AX158" s="626">
        <v>135000</v>
      </c>
      <c r="AY158" s="433">
        <v>0</v>
      </c>
      <c r="AZ158" s="432">
        <v>135000</v>
      </c>
      <c r="BA158" s="433">
        <v>0</v>
      </c>
      <c r="BB158" s="433">
        <v>0</v>
      </c>
    </row>
    <row r="159" spans="1:54" x14ac:dyDescent="0.25">
      <c r="A159" s="1240" t="s">
        <v>17</v>
      </c>
      <c r="B159" s="1145"/>
      <c r="C159" s="1240" t="s">
        <v>290</v>
      </c>
      <c r="D159" s="1145"/>
      <c r="E159" s="1240" t="s">
        <v>288</v>
      </c>
      <c r="F159" s="1145"/>
      <c r="G159" s="1240" t="s">
        <v>291</v>
      </c>
      <c r="H159" s="1145"/>
      <c r="I159" s="1240" t="s">
        <v>315</v>
      </c>
      <c r="J159" s="1145"/>
      <c r="K159" s="1145"/>
      <c r="L159" s="1240" t="s">
        <v>294</v>
      </c>
      <c r="M159" s="1145"/>
      <c r="N159" s="1145"/>
      <c r="O159" s="1240"/>
      <c r="P159" s="1145"/>
      <c r="Q159" s="1240"/>
      <c r="R159" s="1145"/>
      <c r="S159" s="1239" t="s">
        <v>186</v>
      </c>
      <c r="T159" s="1145"/>
      <c r="U159" s="1145"/>
      <c r="V159" s="1145"/>
      <c r="W159" s="1145"/>
      <c r="X159" s="1145"/>
      <c r="Y159" s="1145"/>
      <c r="Z159" s="1145"/>
      <c r="AA159" s="1240" t="s">
        <v>281</v>
      </c>
      <c r="AB159" s="1145"/>
      <c r="AC159" s="1145"/>
      <c r="AD159" s="1145"/>
      <c r="AE159" s="1145"/>
      <c r="AF159" s="1240" t="s">
        <v>282</v>
      </c>
      <c r="AG159" s="1145"/>
      <c r="AH159" s="1145"/>
      <c r="AI159" s="172" t="s">
        <v>68</v>
      </c>
      <c r="AJ159" s="1241" t="s">
        <v>283</v>
      </c>
      <c r="AK159" s="1145"/>
      <c r="AL159" s="1145"/>
      <c r="AM159" s="1145"/>
      <c r="AN159" s="1145"/>
      <c r="AO159" s="1145"/>
      <c r="AP159" s="437">
        <v>9880000</v>
      </c>
      <c r="AQ159" s="629">
        <v>135000</v>
      </c>
      <c r="AR159" s="437">
        <v>9352200</v>
      </c>
      <c r="AS159" s="438">
        <v>0</v>
      </c>
      <c r="AT159" s="629">
        <v>135000</v>
      </c>
      <c r="AU159" s="438">
        <v>0</v>
      </c>
      <c r="AV159" s="629">
        <v>135000</v>
      </c>
      <c r="AW159" s="438">
        <v>0</v>
      </c>
      <c r="AX159" s="629">
        <v>135000</v>
      </c>
      <c r="AY159" s="438">
        <v>0</v>
      </c>
      <c r="AZ159" s="437">
        <v>135000</v>
      </c>
      <c r="BA159" s="438">
        <v>0</v>
      </c>
      <c r="BB159" s="438">
        <v>0</v>
      </c>
    </row>
    <row r="160" spans="1:54" x14ac:dyDescent="0.25">
      <c r="A160" s="1233" t="s">
        <v>17</v>
      </c>
      <c r="B160" s="1145"/>
      <c r="C160" s="1233" t="s">
        <v>290</v>
      </c>
      <c r="D160" s="1145"/>
      <c r="E160" s="1233" t="s">
        <v>288</v>
      </c>
      <c r="F160" s="1145"/>
      <c r="G160" s="1233" t="s">
        <v>291</v>
      </c>
      <c r="H160" s="1145"/>
      <c r="I160" s="1233" t="s">
        <v>317</v>
      </c>
      <c r="J160" s="1145"/>
      <c r="K160" s="1145"/>
      <c r="L160" s="1233"/>
      <c r="M160" s="1145"/>
      <c r="N160" s="1145"/>
      <c r="O160" s="1233"/>
      <c r="P160" s="1145"/>
      <c r="Q160" s="1233"/>
      <c r="R160" s="1145"/>
      <c r="S160" s="1232" t="s">
        <v>92</v>
      </c>
      <c r="T160" s="1145"/>
      <c r="U160" s="1145"/>
      <c r="V160" s="1145"/>
      <c r="W160" s="1145"/>
      <c r="X160" s="1145"/>
      <c r="Y160" s="1145"/>
      <c r="Z160" s="1145"/>
      <c r="AA160" s="1233" t="s">
        <v>281</v>
      </c>
      <c r="AB160" s="1145"/>
      <c r="AC160" s="1145"/>
      <c r="AD160" s="1145"/>
      <c r="AE160" s="1145"/>
      <c r="AF160" s="1233" t="s">
        <v>282</v>
      </c>
      <c r="AG160" s="1145"/>
      <c r="AH160" s="1145"/>
      <c r="AI160" s="169" t="s">
        <v>68</v>
      </c>
      <c r="AJ160" s="1234" t="s">
        <v>283</v>
      </c>
      <c r="AK160" s="1145"/>
      <c r="AL160" s="1145"/>
      <c r="AM160" s="1145"/>
      <c r="AN160" s="1145"/>
      <c r="AO160" s="1145"/>
      <c r="AP160" s="432">
        <v>728100000</v>
      </c>
      <c r="AQ160" s="626">
        <v>501575000</v>
      </c>
      <c r="AR160" s="432">
        <v>1256638</v>
      </c>
      <c r="AS160" s="433">
        <v>0</v>
      </c>
      <c r="AT160" s="626">
        <v>247816050</v>
      </c>
      <c r="AU160" s="432">
        <v>253758950</v>
      </c>
      <c r="AV160" s="627">
        <v>0</v>
      </c>
      <c r="AW160" s="432">
        <v>247816050</v>
      </c>
      <c r="AX160" s="627">
        <v>0</v>
      </c>
      <c r="AY160" s="433">
        <v>0</v>
      </c>
      <c r="AZ160" s="433">
        <v>0</v>
      </c>
      <c r="BA160" s="433">
        <v>0</v>
      </c>
      <c r="BB160" s="433">
        <v>0</v>
      </c>
    </row>
    <row r="161" spans="1:54" x14ac:dyDescent="0.25">
      <c r="A161" s="1233" t="s">
        <v>17</v>
      </c>
      <c r="B161" s="1145"/>
      <c r="C161" s="1233" t="s">
        <v>290</v>
      </c>
      <c r="D161" s="1145"/>
      <c r="E161" s="1233" t="s">
        <v>288</v>
      </c>
      <c r="F161" s="1145"/>
      <c r="G161" s="1233" t="s">
        <v>291</v>
      </c>
      <c r="H161" s="1145"/>
      <c r="I161" s="1233" t="s">
        <v>317</v>
      </c>
      <c r="J161" s="1145"/>
      <c r="K161" s="1145"/>
      <c r="L161" s="1233"/>
      <c r="M161" s="1145"/>
      <c r="N161" s="1145"/>
      <c r="O161" s="1233"/>
      <c r="P161" s="1145"/>
      <c r="Q161" s="1233"/>
      <c r="R161" s="1145"/>
      <c r="S161" s="1232" t="s">
        <v>92</v>
      </c>
      <c r="T161" s="1145"/>
      <c r="U161" s="1145"/>
      <c r="V161" s="1145"/>
      <c r="W161" s="1145"/>
      <c r="X161" s="1145"/>
      <c r="Y161" s="1145"/>
      <c r="Z161" s="1145"/>
      <c r="AA161" s="1233" t="s">
        <v>281</v>
      </c>
      <c r="AB161" s="1145"/>
      <c r="AC161" s="1145"/>
      <c r="AD161" s="1145"/>
      <c r="AE161" s="1145"/>
      <c r="AF161" s="1233" t="s">
        <v>282</v>
      </c>
      <c r="AG161" s="1145"/>
      <c r="AH161" s="1145"/>
      <c r="AI161" s="169" t="s">
        <v>311</v>
      </c>
      <c r="AJ161" s="1234" t="s">
        <v>329</v>
      </c>
      <c r="AK161" s="1145"/>
      <c r="AL161" s="1145"/>
      <c r="AM161" s="1145"/>
      <c r="AN161" s="1145"/>
      <c r="AO161" s="1145"/>
      <c r="AP161" s="432">
        <v>116000000</v>
      </c>
      <c r="AQ161" s="626">
        <v>116000000</v>
      </c>
      <c r="AR161" s="433">
        <v>0</v>
      </c>
      <c r="AS161" s="433">
        <v>0</v>
      </c>
      <c r="AT161" s="627">
        <v>0</v>
      </c>
      <c r="AU161" s="432">
        <v>116000000</v>
      </c>
      <c r="AV161" s="627">
        <v>0</v>
      </c>
      <c r="AW161" s="433">
        <v>0</v>
      </c>
      <c r="AX161" s="627">
        <v>0</v>
      </c>
      <c r="AY161" s="433">
        <v>0</v>
      </c>
      <c r="AZ161" s="433">
        <v>0</v>
      </c>
      <c r="BA161" s="433">
        <v>0</v>
      </c>
      <c r="BB161" s="433">
        <v>0</v>
      </c>
    </row>
    <row r="162" spans="1:54" s="597" customFormat="1" ht="27.75" customHeight="1" x14ac:dyDescent="0.25">
      <c r="A162" s="1335" t="s">
        <v>17</v>
      </c>
      <c r="B162" s="1334"/>
      <c r="C162" s="1335" t="s">
        <v>290</v>
      </c>
      <c r="D162" s="1334"/>
      <c r="E162" s="1335" t="s">
        <v>288</v>
      </c>
      <c r="F162" s="1334"/>
      <c r="G162" s="1335" t="s">
        <v>291</v>
      </c>
      <c r="H162" s="1334"/>
      <c r="I162" s="1335" t="s">
        <v>317</v>
      </c>
      <c r="J162" s="1334"/>
      <c r="K162" s="1334"/>
      <c r="L162" s="1335" t="s">
        <v>290</v>
      </c>
      <c r="M162" s="1334"/>
      <c r="N162" s="1334"/>
      <c r="O162" s="1335"/>
      <c r="P162" s="1334"/>
      <c r="Q162" s="1335"/>
      <c r="R162" s="1334"/>
      <c r="S162" s="1336" t="s">
        <v>93</v>
      </c>
      <c r="T162" s="1334"/>
      <c r="U162" s="1334"/>
      <c r="V162" s="1334"/>
      <c r="W162" s="1334"/>
      <c r="X162" s="1334"/>
      <c r="Y162" s="1334"/>
      <c r="Z162" s="1334"/>
      <c r="AA162" s="1335" t="s">
        <v>281</v>
      </c>
      <c r="AB162" s="1334"/>
      <c r="AC162" s="1334"/>
      <c r="AD162" s="1334"/>
      <c r="AE162" s="1334"/>
      <c r="AF162" s="1335" t="s">
        <v>282</v>
      </c>
      <c r="AG162" s="1334"/>
      <c r="AH162" s="1334"/>
      <c r="AI162" s="595" t="s">
        <v>68</v>
      </c>
      <c r="AJ162" s="1333" t="s">
        <v>283</v>
      </c>
      <c r="AK162" s="1334"/>
      <c r="AL162" s="1334"/>
      <c r="AM162" s="1334"/>
      <c r="AN162" s="1334"/>
      <c r="AO162" s="1334"/>
      <c r="AP162" s="594">
        <v>12000000</v>
      </c>
      <c r="AQ162" s="636">
        <v>12000000</v>
      </c>
      <c r="AR162" s="596">
        <v>0</v>
      </c>
      <c r="AS162" s="596">
        <v>0</v>
      </c>
      <c r="AT162" s="631">
        <v>0</v>
      </c>
      <c r="AU162" s="594">
        <v>12000000</v>
      </c>
      <c r="AV162" s="631">
        <v>0</v>
      </c>
      <c r="AW162" s="596">
        <v>0</v>
      </c>
      <c r="AX162" s="631">
        <v>0</v>
      </c>
      <c r="AY162" s="596">
        <v>0</v>
      </c>
      <c r="AZ162" s="596">
        <v>0</v>
      </c>
      <c r="BA162" s="596">
        <v>0</v>
      </c>
      <c r="BB162" s="596">
        <v>0</v>
      </c>
    </row>
    <row r="163" spans="1:54" x14ac:dyDescent="0.25">
      <c r="A163" s="1240" t="s">
        <v>17</v>
      </c>
      <c r="B163" s="1145"/>
      <c r="C163" s="1240" t="s">
        <v>290</v>
      </c>
      <c r="D163" s="1145"/>
      <c r="E163" s="1240" t="s">
        <v>288</v>
      </c>
      <c r="F163" s="1145"/>
      <c r="G163" s="1240" t="s">
        <v>291</v>
      </c>
      <c r="H163" s="1145"/>
      <c r="I163" s="1240" t="s">
        <v>317</v>
      </c>
      <c r="J163" s="1145"/>
      <c r="K163" s="1145"/>
      <c r="L163" s="1240" t="s">
        <v>290</v>
      </c>
      <c r="M163" s="1145"/>
      <c r="N163" s="1145"/>
      <c r="O163" s="1240"/>
      <c r="P163" s="1145"/>
      <c r="Q163" s="1240"/>
      <c r="R163" s="1145"/>
      <c r="S163" s="1239" t="s">
        <v>93</v>
      </c>
      <c r="T163" s="1145"/>
      <c r="U163" s="1145"/>
      <c r="V163" s="1145"/>
      <c r="W163" s="1145"/>
      <c r="X163" s="1145"/>
      <c r="Y163" s="1145"/>
      <c r="Z163" s="1145"/>
      <c r="AA163" s="1240" t="s">
        <v>281</v>
      </c>
      <c r="AB163" s="1145"/>
      <c r="AC163" s="1145"/>
      <c r="AD163" s="1145"/>
      <c r="AE163" s="1145"/>
      <c r="AF163" s="1240" t="s">
        <v>282</v>
      </c>
      <c r="AG163" s="1145"/>
      <c r="AH163" s="1145"/>
      <c r="AI163" s="172" t="s">
        <v>311</v>
      </c>
      <c r="AJ163" s="1241" t="s">
        <v>329</v>
      </c>
      <c r="AK163" s="1145"/>
      <c r="AL163" s="1145"/>
      <c r="AM163" s="1145"/>
      <c r="AN163" s="1145"/>
      <c r="AO163" s="1145"/>
      <c r="AP163" s="437">
        <v>116000000</v>
      </c>
      <c r="AQ163" s="629">
        <v>116000000</v>
      </c>
      <c r="AR163" s="438">
        <v>0</v>
      </c>
      <c r="AS163" s="438">
        <v>0</v>
      </c>
      <c r="AT163" s="630">
        <v>0</v>
      </c>
      <c r="AU163" s="437">
        <v>116000000</v>
      </c>
      <c r="AV163" s="630">
        <v>0</v>
      </c>
      <c r="AW163" s="438">
        <v>0</v>
      </c>
      <c r="AX163" s="630">
        <v>0</v>
      </c>
      <c r="AY163" s="438">
        <v>0</v>
      </c>
      <c r="AZ163" s="438">
        <v>0</v>
      </c>
      <c r="BA163" s="438">
        <v>0</v>
      </c>
      <c r="BB163" s="438">
        <v>0</v>
      </c>
    </row>
    <row r="164" spans="1:54" x14ac:dyDescent="0.25">
      <c r="A164" s="1240" t="s">
        <v>17</v>
      </c>
      <c r="B164" s="1145"/>
      <c r="C164" s="1240" t="s">
        <v>290</v>
      </c>
      <c r="D164" s="1145"/>
      <c r="E164" s="1240" t="s">
        <v>288</v>
      </c>
      <c r="F164" s="1145"/>
      <c r="G164" s="1240" t="s">
        <v>291</v>
      </c>
      <c r="H164" s="1145"/>
      <c r="I164" s="1240" t="s">
        <v>317</v>
      </c>
      <c r="J164" s="1145"/>
      <c r="K164" s="1145"/>
      <c r="L164" s="1240" t="s">
        <v>292</v>
      </c>
      <c r="M164" s="1145"/>
      <c r="N164" s="1145"/>
      <c r="O164" s="1240"/>
      <c r="P164" s="1145"/>
      <c r="Q164" s="1240"/>
      <c r="R164" s="1145"/>
      <c r="S164" s="1239" t="s">
        <v>94</v>
      </c>
      <c r="T164" s="1145"/>
      <c r="U164" s="1145"/>
      <c r="V164" s="1145"/>
      <c r="W164" s="1145"/>
      <c r="X164" s="1145"/>
      <c r="Y164" s="1145"/>
      <c r="Z164" s="1145"/>
      <c r="AA164" s="1240" t="s">
        <v>281</v>
      </c>
      <c r="AB164" s="1145"/>
      <c r="AC164" s="1145"/>
      <c r="AD164" s="1145"/>
      <c r="AE164" s="1145"/>
      <c r="AF164" s="1240" t="s">
        <v>282</v>
      </c>
      <c r="AG164" s="1145"/>
      <c r="AH164" s="1145"/>
      <c r="AI164" s="172" t="s">
        <v>68</v>
      </c>
      <c r="AJ164" s="1241" t="s">
        <v>283</v>
      </c>
      <c r="AK164" s="1145"/>
      <c r="AL164" s="1145"/>
      <c r="AM164" s="1145"/>
      <c r="AN164" s="1145"/>
      <c r="AO164" s="1145"/>
      <c r="AP164" s="437">
        <v>5000000</v>
      </c>
      <c r="AQ164" s="630">
        <v>0</v>
      </c>
      <c r="AR164" s="437">
        <v>1234538</v>
      </c>
      <c r="AS164" s="438">
        <v>0</v>
      </c>
      <c r="AT164" s="630">
        <v>0</v>
      </c>
      <c r="AU164" s="438">
        <v>0</v>
      </c>
      <c r="AV164" s="630">
        <v>0</v>
      </c>
      <c r="AW164" s="438">
        <v>0</v>
      </c>
      <c r="AX164" s="630">
        <v>0</v>
      </c>
      <c r="AY164" s="438">
        <v>0</v>
      </c>
      <c r="AZ164" s="438">
        <v>0</v>
      </c>
      <c r="BA164" s="438">
        <v>0</v>
      </c>
      <c r="BB164" s="438">
        <v>0</v>
      </c>
    </row>
    <row r="165" spans="1:54" x14ac:dyDescent="0.25">
      <c r="A165" s="1240" t="s">
        <v>17</v>
      </c>
      <c r="B165" s="1145"/>
      <c r="C165" s="1240" t="s">
        <v>290</v>
      </c>
      <c r="D165" s="1145"/>
      <c r="E165" s="1240" t="s">
        <v>288</v>
      </c>
      <c r="F165" s="1145"/>
      <c r="G165" s="1240" t="s">
        <v>291</v>
      </c>
      <c r="H165" s="1145"/>
      <c r="I165" s="1240" t="s">
        <v>317</v>
      </c>
      <c r="J165" s="1145"/>
      <c r="K165" s="1145"/>
      <c r="L165" s="1240" t="s">
        <v>311</v>
      </c>
      <c r="M165" s="1145"/>
      <c r="N165" s="1145"/>
      <c r="O165" s="1240"/>
      <c r="P165" s="1145"/>
      <c r="Q165" s="1240"/>
      <c r="R165" s="1145"/>
      <c r="S165" s="1239" t="s">
        <v>92</v>
      </c>
      <c r="T165" s="1145"/>
      <c r="U165" s="1145"/>
      <c r="V165" s="1145"/>
      <c r="W165" s="1145"/>
      <c r="X165" s="1145"/>
      <c r="Y165" s="1145"/>
      <c r="Z165" s="1145"/>
      <c r="AA165" s="1240" t="s">
        <v>281</v>
      </c>
      <c r="AB165" s="1145"/>
      <c r="AC165" s="1145"/>
      <c r="AD165" s="1145"/>
      <c r="AE165" s="1145"/>
      <c r="AF165" s="1240" t="s">
        <v>282</v>
      </c>
      <c r="AG165" s="1145"/>
      <c r="AH165" s="1145"/>
      <c r="AI165" s="172" t="s">
        <v>68</v>
      </c>
      <c r="AJ165" s="1241" t="s">
        <v>283</v>
      </c>
      <c r="AK165" s="1145"/>
      <c r="AL165" s="1145"/>
      <c r="AM165" s="1145"/>
      <c r="AN165" s="1145"/>
      <c r="AO165" s="1145"/>
      <c r="AP165" s="437">
        <v>711100000</v>
      </c>
      <c r="AQ165" s="629">
        <v>489575000</v>
      </c>
      <c r="AR165" s="437">
        <v>22100</v>
      </c>
      <c r="AS165" s="438">
        <v>0</v>
      </c>
      <c r="AT165" s="629">
        <v>247816050</v>
      </c>
      <c r="AU165" s="437">
        <v>241758950</v>
      </c>
      <c r="AV165" s="630">
        <v>0</v>
      </c>
      <c r="AW165" s="437">
        <v>247816050</v>
      </c>
      <c r="AX165" s="630">
        <v>0</v>
      </c>
      <c r="AY165" s="438">
        <v>0</v>
      </c>
      <c r="AZ165" s="438">
        <v>0</v>
      </c>
      <c r="BA165" s="438">
        <v>0</v>
      </c>
      <c r="BB165" s="438">
        <v>0</v>
      </c>
    </row>
    <row r="166" spans="1:54" s="552" customFormat="1" ht="13.5" x14ac:dyDescent="0.2">
      <c r="A166" s="1324" t="s">
        <v>17</v>
      </c>
      <c r="B166" s="1325"/>
      <c r="C166" s="1324" t="s">
        <v>297</v>
      </c>
      <c r="D166" s="1325"/>
      <c r="E166" s="1324"/>
      <c r="F166" s="1325"/>
      <c r="G166" s="1324"/>
      <c r="H166" s="1325"/>
      <c r="I166" s="1324"/>
      <c r="J166" s="1325"/>
      <c r="K166" s="1325"/>
      <c r="L166" s="1324"/>
      <c r="M166" s="1325"/>
      <c r="N166" s="1325"/>
      <c r="O166" s="1324"/>
      <c r="P166" s="1325"/>
      <c r="Q166" s="1324"/>
      <c r="R166" s="1325"/>
      <c r="S166" s="1326" t="s">
        <v>12</v>
      </c>
      <c r="T166" s="1325"/>
      <c r="U166" s="1325"/>
      <c r="V166" s="1325"/>
      <c r="W166" s="1325"/>
      <c r="X166" s="1325"/>
      <c r="Y166" s="1325"/>
      <c r="Z166" s="1325"/>
      <c r="AA166" s="1324" t="s">
        <v>281</v>
      </c>
      <c r="AB166" s="1325"/>
      <c r="AC166" s="1325"/>
      <c r="AD166" s="1325"/>
      <c r="AE166" s="1325"/>
      <c r="AF166" s="1324" t="s">
        <v>282</v>
      </c>
      <c r="AG166" s="1325"/>
      <c r="AH166" s="1325"/>
      <c r="AI166" s="583" t="s">
        <v>68</v>
      </c>
      <c r="AJ166" s="1327" t="s">
        <v>283</v>
      </c>
      <c r="AK166" s="1325"/>
      <c r="AL166" s="1325"/>
      <c r="AM166" s="1325"/>
      <c r="AN166" s="1325"/>
      <c r="AO166" s="1325"/>
      <c r="AP166" s="584">
        <v>202324200000</v>
      </c>
      <c r="AQ166" s="628">
        <v>60250000</v>
      </c>
      <c r="AR166" s="584">
        <v>205669182</v>
      </c>
      <c r="AS166" s="584">
        <v>-420000000</v>
      </c>
      <c r="AT166" s="628">
        <v>2967951308</v>
      </c>
      <c r="AU166" s="584">
        <v>-2907701308</v>
      </c>
      <c r="AV166" s="628">
        <v>16566181354</v>
      </c>
      <c r="AW166" s="584">
        <v>-13598230046</v>
      </c>
      <c r="AX166" s="628">
        <v>16582467209</v>
      </c>
      <c r="AY166" s="584">
        <v>-16285855</v>
      </c>
      <c r="AZ166" s="584">
        <v>16582467209</v>
      </c>
      <c r="BA166" s="585">
        <v>0</v>
      </c>
      <c r="BB166" s="585">
        <v>0</v>
      </c>
    </row>
    <row r="167" spans="1:54" s="552" customFormat="1" ht="13.5" x14ac:dyDescent="0.2">
      <c r="A167" s="1324" t="s">
        <v>17</v>
      </c>
      <c r="B167" s="1325"/>
      <c r="C167" s="1324" t="s">
        <v>297</v>
      </c>
      <c r="D167" s="1325"/>
      <c r="E167" s="1324"/>
      <c r="F167" s="1325"/>
      <c r="G167" s="1324"/>
      <c r="H167" s="1325"/>
      <c r="I167" s="1324"/>
      <c r="J167" s="1325"/>
      <c r="K167" s="1325"/>
      <c r="L167" s="1324"/>
      <c r="M167" s="1325"/>
      <c r="N167" s="1325"/>
      <c r="O167" s="1324"/>
      <c r="P167" s="1325"/>
      <c r="Q167" s="1324"/>
      <c r="R167" s="1325"/>
      <c r="S167" s="1326" t="s">
        <v>12</v>
      </c>
      <c r="T167" s="1325"/>
      <c r="U167" s="1325"/>
      <c r="V167" s="1325"/>
      <c r="W167" s="1325"/>
      <c r="X167" s="1325"/>
      <c r="Y167" s="1325"/>
      <c r="Z167" s="1325"/>
      <c r="AA167" s="1324" t="s">
        <v>281</v>
      </c>
      <c r="AB167" s="1325"/>
      <c r="AC167" s="1325"/>
      <c r="AD167" s="1325"/>
      <c r="AE167" s="1325"/>
      <c r="AF167" s="1324" t="s">
        <v>284</v>
      </c>
      <c r="AG167" s="1325"/>
      <c r="AH167" s="1325"/>
      <c r="AI167" s="583" t="s">
        <v>83</v>
      </c>
      <c r="AJ167" s="1327" t="s">
        <v>285</v>
      </c>
      <c r="AK167" s="1325"/>
      <c r="AL167" s="1325"/>
      <c r="AM167" s="1325"/>
      <c r="AN167" s="1325"/>
      <c r="AO167" s="1325"/>
      <c r="AP167" s="584">
        <v>519000000</v>
      </c>
      <c r="AQ167" s="632">
        <v>0</v>
      </c>
      <c r="AR167" s="584">
        <v>519000000</v>
      </c>
      <c r="AS167" s="585">
        <v>0</v>
      </c>
      <c r="AT167" s="632">
        <v>0</v>
      </c>
      <c r="AU167" s="585">
        <v>0</v>
      </c>
      <c r="AV167" s="632">
        <v>0</v>
      </c>
      <c r="AW167" s="585">
        <v>0</v>
      </c>
      <c r="AX167" s="632">
        <v>0</v>
      </c>
      <c r="AY167" s="585">
        <v>0</v>
      </c>
      <c r="AZ167" s="585">
        <v>0</v>
      </c>
      <c r="BA167" s="585">
        <v>0</v>
      </c>
      <c r="BB167" s="585">
        <v>0</v>
      </c>
    </row>
    <row r="168" spans="1:54" s="552" customFormat="1" ht="13.5" x14ac:dyDescent="0.2">
      <c r="A168" s="1324" t="s">
        <v>17</v>
      </c>
      <c r="B168" s="1325"/>
      <c r="C168" s="1324" t="s">
        <v>297</v>
      </c>
      <c r="D168" s="1325"/>
      <c r="E168" s="1324"/>
      <c r="F168" s="1325"/>
      <c r="G168" s="1324"/>
      <c r="H168" s="1325"/>
      <c r="I168" s="1324"/>
      <c r="J168" s="1325"/>
      <c r="K168" s="1325"/>
      <c r="L168" s="1324"/>
      <c r="M168" s="1325"/>
      <c r="N168" s="1325"/>
      <c r="O168" s="1324"/>
      <c r="P168" s="1325"/>
      <c r="Q168" s="1324"/>
      <c r="R168" s="1325"/>
      <c r="S168" s="1326" t="s">
        <v>12</v>
      </c>
      <c r="T168" s="1325"/>
      <c r="U168" s="1325"/>
      <c r="V168" s="1325"/>
      <c r="W168" s="1325"/>
      <c r="X168" s="1325"/>
      <c r="Y168" s="1325"/>
      <c r="Z168" s="1325"/>
      <c r="AA168" s="1324" t="s">
        <v>281</v>
      </c>
      <c r="AB168" s="1325"/>
      <c r="AC168" s="1325"/>
      <c r="AD168" s="1325"/>
      <c r="AE168" s="1325"/>
      <c r="AF168" s="1324" t="s">
        <v>284</v>
      </c>
      <c r="AG168" s="1325"/>
      <c r="AH168" s="1325"/>
      <c r="AI168" s="583" t="s">
        <v>26</v>
      </c>
      <c r="AJ168" s="1327" t="s">
        <v>286</v>
      </c>
      <c r="AK168" s="1325"/>
      <c r="AL168" s="1325"/>
      <c r="AM168" s="1325"/>
      <c r="AN168" s="1325"/>
      <c r="AO168" s="1325"/>
      <c r="AP168" s="584">
        <v>66513900000</v>
      </c>
      <c r="AQ168" s="628">
        <v>72524364</v>
      </c>
      <c r="AR168" s="584">
        <v>48689635321</v>
      </c>
      <c r="AS168" s="585">
        <v>0</v>
      </c>
      <c r="AT168" s="628">
        <v>733493750</v>
      </c>
      <c r="AU168" s="584">
        <v>-660969386</v>
      </c>
      <c r="AV168" s="628">
        <v>477988151</v>
      </c>
      <c r="AW168" s="584">
        <v>255505599</v>
      </c>
      <c r="AX168" s="628">
        <v>715719475</v>
      </c>
      <c r="AY168" s="584">
        <v>-237731324</v>
      </c>
      <c r="AZ168" s="584">
        <v>715719475</v>
      </c>
      <c r="BA168" s="585">
        <v>0</v>
      </c>
      <c r="BB168" s="585">
        <v>0</v>
      </c>
    </row>
    <row r="169" spans="1:54" x14ac:dyDescent="0.25">
      <c r="A169" s="1233" t="s">
        <v>17</v>
      </c>
      <c r="B169" s="1145"/>
      <c r="C169" s="1233" t="s">
        <v>297</v>
      </c>
      <c r="D169" s="1145"/>
      <c r="E169" s="1233" t="s">
        <v>290</v>
      </c>
      <c r="F169" s="1145"/>
      <c r="G169" s="1233"/>
      <c r="H169" s="1145"/>
      <c r="I169" s="1233"/>
      <c r="J169" s="1145"/>
      <c r="K169" s="1145"/>
      <c r="L169" s="1233"/>
      <c r="M169" s="1145"/>
      <c r="N169" s="1145"/>
      <c r="O169" s="1233"/>
      <c r="P169" s="1145"/>
      <c r="Q169" s="1233"/>
      <c r="R169" s="1145"/>
      <c r="S169" s="1232" t="s">
        <v>318</v>
      </c>
      <c r="T169" s="1145"/>
      <c r="U169" s="1145"/>
      <c r="V169" s="1145"/>
      <c r="W169" s="1145"/>
      <c r="X169" s="1145"/>
      <c r="Y169" s="1145"/>
      <c r="Z169" s="1145"/>
      <c r="AA169" s="1233" t="s">
        <v>281</v>
      </c>
      <c r="AB169" s="1145"/>
      <c r="AC169" s="1145"/>
      <c r="AD169" s="1145"/>
      <c r="AE169" s="1145"/>
      <c r="AF169" s="1233" t="s">
        <v>284</v>
      </c>
      <c r="AG169" s="1145"/>
      <c r="AH169" s="1145"/>
      <c r="AI169" s="169" t="s">
        <v>83</v>
      </c>
      <c r="AJ169" s="1234" t="s">
        <v>285</v>
      </c>
      <c r="AK169" s="1145"/>
      <c r="AL169" s="1145"/>
      <c r="AM169" s="1145"/>
      <c r="AN169" s="1145"/>
      <c r="AO169" s="1145"/>
      <c r="AP169" s="432">
        <v>519000000</v>
      </c>
      <c r="AQ169" s="627">
        <v>0</v>
      </c>
      <c r="AR169" s="432">
        <v>519000000</v>
      </c>
      <c r="AS169" s="433">
        <v>0</v>
      </c>
      <c r="AT169" s="627">
        <v>0</v>
      </c>
      <c r="AU169" s="433">
        <v>0</v>
      </c>
      <c r="AV169" s="627">
        <v>0</v>
      </c>
      <c r="AW169" s="433">
        <v>0</v>
      </c>
      <c r="AX169" s="627">
        <v>0</v>
      </c>
      <c r="AY169" s="433">
        <v>0</v>
      </c>
      <c r="AZ169" s="433">
        <v>0</v>
      </c>
      <c r="BA169" s="433">
        <v>0</v>
      </c>
      <c r="BB169" s="433">
        <v>0</v>
      </c>
    </row>
    <row r="170" spans="1:54" x14ac:dyDescent="0.25">
      <c r="A170" s="1233" t="s">
        <v>17</v>
      </c>
      <c r="B170" s="1145"/>
      <c r="C170" s="1233" t="s">
        <v>297</v>
      </c>
      <c r="D170" s="1145"/>
      <c r="E170" s="1233" t="s">
        <v>290</v>
      </c>
      <c r="F170" s="1145"/>
      <c r="G170" s="1233" t="s">
        <v>287</v>
      </c>
      <c r="H170" s="1145"/>
      <c r="I170" s="1233"/>
      <c r="J170" s="1145"/>
      <c r="K170" s="1145"/>
      <c r="L170" s="1233"/>
      <c r="M170" s="1145"/>
      <c r="N170" s="1145"/>
      <c r="O170" s="1233"/>
      <c r="P170" s="1145"/>
      <c r="Q170" s="1233"/>
      <c r="R170" s="1145"/>
      <c r="S170" s="1232" t="s">
        <v>319</v>
      </c>
      <c r="T170" s="1145"/>
      <c r="U170" s="1145"/>
      <c r="V170" s="1145"/>
      <c r="W170" s="1145"/>
      <c r="X170" s="1145"/>
      <c r="Y170" s="1145"/>
      <c r="Z170" s="1145"/>
      <c r="AA170" s="1233" t="s">
        <v>281</v>
      </c>
      <c r="AB170" s="1145"/>
      <c r="AC170" s="1145"/>
      <c r="AD170" s="1145"/>
      <c r="AE170" s="1145"/>
      <c r="AF170" s="1233" t="s">
        <v>284</v>
      </c>
      <c r="AG170" s="1145"/>
      <c r="AH170" s="1145"/>
      <c r="AI170" s="169" t="s">
        <v>83</v>
      </c>
      <c r="AJ170" s="1234" t="s">
        <v>285</v>
      </c>
      <c r="AK170" s="1145"/>
      <c r="AL170" s="1145"/>
      <c r="AM170" s="1145"/>
      <c r="AN170" s="1145"/>
      <c r="AO170" s="1145"/>
      <c r="AP170" s="432">
        <v>519000000</v>
      </c>
      <c r="AQ170" s="627">
        <v>0</v>
      </c>
      <c r="AR170" s="432">
        <v>519000000</v>
      </c>
      <c r="AS170" s="433">
        <v>0</v>
      </c>
      <c r="AT170" s="627">
        <v>0</v>
      </c>
      <c r="AU170" s="433">
        <v>0</v>
      </c>
      <c r="AV170" s="627">
        <v>0</v>
      </c>
      <c r="AW170" s="433">
        <v>0</v>
      </c>
      <c r="AX170" s="627">
        <v>0</v>
      </c>
      <c r="AY170" s="433">
        <v>0</v>
      </c>
      <c r="AZ170" s="433">
        <v>0</v>
      </c>
      <c r="BA170" s="433">
        <v>0</v>
      </c>
      <c r="BB170" s="433">
        <v>0</v>
      </c>
    </row>
    <row r="171" spans="1:54" x14ac:dyDescent="0.25">
      <c r="A171" s="1240" t="s">
        <v>17</v>
      </c>
      <c r="B171" s="1145"/>
      <c r="C171" s="1240" t="s">
        <v>297</v>
      </c>
      <c r="D171" s="1145"/>
      <c r="E171" s="1240" t="s">
        <v>290</v>
      </c>
      <c r="F171" s="1145"/>
      <c r="G171" s="1240" t="s">
        <v>287</v>
      </c>
      <c r="H171" s="1145"/>
      <c r="I171" s="1240" t="s">
        <v>287</v>
      </c>
      <c r="J171" s="1145"/>
      <c r="K171" s="1145"/>
      <c r="L171" s="1240"/>
      <c r="M171" s="1145"/>
      <c r="N171" s="1145"/>
      <c r="O171" s="1240"/>
      <c r="P171" s="1145"/>
      <c r="Q171" s="1240"/>
      <c r="R171" s="1145"/>
      <c r="S171" s="1239" t="s">
        <v>95</v>
      </c>
      <c r="T171" s="1145"/>
      <c r="U171" s="1145"/>
      <c r="V171" s="1145"/>
      <c r="W171" s="1145"/>
      <c r="X171" s="1145"/>
      <c r="Y171" s="1145"/>
      <c r="Z171" s="1145"/>
      <c r="AA171" s="1240" t="s">
        <v>281</v>
      </c>
      <c r="AB171" s="1145"/>
      <c r="AC171" s="1145"/>
      <c r="AD171" s="1145"/>
      <c r="AE171" s="1145"/>
      <c r="AF171" s="1240" t="s">
        <v>284</v>
      </c>
      <c r="AG171" s="1145"/>
      <c r="AH171" s="1145"/>
      <c r="AI171" s="172" t="s">
        <v>83</v>
      </c>
      <c r="AJ171" s="1241" t="s">
        <v>285</v>
      </c>
      <c r="AK171" s="1145"/>
      <c r="AL171" s="1145"/>
      <c r="AM171" s="1145"/>
      <c r="AN171" s="1145"/>
      <c r="AO171" s="1145"/>
      <c r="AP171" s="437">
        <v>519000000</v>
      </c>
      <c r="AQ171" s="630">
        <v>0</v>
      </c>
      <c r="AR171" s="437">
        <v>519000000</v>
      </c>
      <c r="AS171" s="438">
        <v>0</v>
      </c>
      <c r="AT171" s="630">
        <v>0</v>
      </c>
      <c r="AU171" s="438">
        <v>0</v>
      </c>
      <c r="AV171" s="630">
        <v>0</v>
      </c>
      <c r="AW171" s="438">
        <v>0</v>
      </c>
      <c r="AX171" s="630">
        <v>0</v>
      </c>
      <c r="AY171" s="438">
        <v>0</v>
      </c>
      <c r="AZ171" s="438">
        <v>0</v>
      </c>
      <c r="BA171" s="438">
        <v>0</v>
      </c>
      <c r="BB171" s="438">
        <v>0</v>
      </c>
    </row>
    <row r="172" spans="1:54" x14ac:dyDescent="0.25">
      <c r="A172" s="1233" t="s">
        <v>17</v>
      </c>
      <c r="B172" s="1145"/>
      <c r="C172" s="1233" t="s">
        <v>297</v>
      </c>
      <c r="D172" s="1145"/>
      <c r="E172" s="1233" t="s">
        <v>292</v>
      </c>
      <c r="F172" s="1145"/>
      <c r="G172" s="1233"/>
      <c r="H172" s="1145"/>
      <c r="I172" s="1233"/>
      <c r="J172" s="1145"/>
      <c r="K172" s="1145"/>
      <c r="L172" s="1233"/>
      <c r="M172" s="1145"/>
      <c r="N172" s="1145"/>
      <c r="O172" s="1233"/>
      <c r="P172" s="1145"/>
      <c r="Q172" s="1233"/>
      <c r="R172" s="1145"/>
      <c r="S172" s="1232" t="s">
        <v>320</v>
      </c>
      <c r="T172" s="1145"/>
      <c r="U172" s="1145"/>
      <c r="V172" s="1145"/>
      <c r="W172" s="1145"/>
      <c r="X172" s="1145"/>
      <c r="Y172" s="1145"/>
      <c r="Z172" s="1145"/>
      <c r="AA172" s="1233" t="s">
        <v>281</v>
      </c>
      <c r="AB172" s="1145"/>
      <c r="AC172" s="1145"/>
      <c r="AD172" s="1145"/>
      <c r="AE172" s="1145"/>
      <c r="AF172" s="1233" t="s">
        <v>282</v>
      </c>
      <c r="AG172" s="1145"/>
      <c r="AH172" s="1145"/>
      <c r="AI172" s="169" t="s">
        <v>68</v>
      </c>
      <c r="AJ172" s="1234" t="s">
        <v>283</v>
      </c>
      <c r="AK172" s="1145"/>
      <c r="AL172" s="1145"/>
      <c r="AM172" s="1145"/>
      <c r="AN172" s="1145"/>
      <c r="AO172" s="1145"/>
      <c r="AP172" s="432">
        <v>606200000</v>
      </c>
      <c r="AQ172" s="627">
        <v>0</v>
      </c>
      <c r="AR172" s="432">
        <v>186200000</v>
      </c>
      <c r="AS172" s="432">
        <v>-420000000</v>
      </c>
      <c r="AT172" s="627">
        <v>0</v>
      </c>
      <c r="AU172" s="433">
        <v>0</v>
      </c>
      <c r="AV172" s="627">
        <v>0</v>
      </c>
      <c r="AW172" s="433">
        <v>0</v>
      </c>
      <c r="AX172" s="627">
        <v>0</v>
      </c>
      <c r="AY172" s="433">
        <v>0</v>
      </c>
      <c r="AZ172" s="433">
        <v>0</v>
      </c>
      <c r="BA172" s="433">
        <v>0</v>
      </c>
      <c r="BB172" s="433">
        <v>0</v>
      </c>
    </row>
    <row r="173" spans="1:54" x14ac:dyDescent="0.25">
      <c r="A173" s="1233" t="s">
        <v>17</v>
      </c>
      <c r="B173" s="1145"/>
      <c r="C173" s="1233" t="s">
        <v>297</v>
      </c>
      <c r="D173" s="1145"/>
      <c r="E173" s="1233" t="s">
        <v>292</v>
      </c>
      <c r="F173" s="1145"/>
      <c r="G173" s="1233" t="s">
        <v>297</v>
      </c>
      <c r="H173" s="1145"/>
      <c r="I173" s="1233"/>
      <c r="J173" s="1145"/>
      <c r="K173" s="1145"/>
      <c r="L173" s="1233"/>
      <c r="M173" s="1145"/>
      <c r="N173" s="1145"/>
      <c r="O173" s="1233"/>
      <c r="P173" s="1145"/>
      <c r="Q173" s="1233"/>
      <c r="R173" s="1145"/>
      <c r="S173" s="1232" t="s">
        <v>321</v>
      </c>
      <c r="T173" s="1145"/>
      <c r="U173" s="1145"/>
      <c r="V173" s="1145"/>
      <c r="W173" s="1145"/>
      <c r="X173" s="1145"/>
      <c r="Y173" s="1145"/>
      <c r="Z173" s="1145"/>
      <c r="AA173" s="1233" t="s">
        <v>281</v>
      </c>
      <c r="AB173" s="1145"/>
      <c r="AC173" s="1145"/>
      <c r="AD173" s="1145"/>
      <c r="AE173" s="1145"/>
      <c r="AF173" s="1233" t="s">
        <v>282</v>
      </c>
      <c r="AG173" s="1145"/>
      <c r="AH173" s="1145"/>
      <c r="AI173" s="169" t="s">
        <v>68</v>
      </c>
      <c r="AJ173" s="1234" t="s">
        <v>283</v>
      </c>
      <c r="AK173" s="1145"/>
      <c r="AL173" s="1145"/>
      <c r="AM173" s="1145"/>
      <c r="AN173" s="1145"/>
      <c r="AO173" s="1145"/>
      <c r="AP173" s="432">
        <v>606200000</v>
      </c>
      <c r="AQ173" s="627">
        <v>0</v>
      </c>
      <c r="AR173" s="432">
        <v>186200000</v>
      </c>
      <c r="AS173" s="432">
        <v>-420000000</v>
      </c>
      <c r="AT173" s="627">
        <v>0</v>
      </c>
      <c r="AU173" s="433">
        <v>0</v>
      </c>
      <c r="AV173" s="627">
        <v>0</v>
      </c>
      <c r="AW173" s="433">
        <v>0</v>
      </c>
      <c r="AX173" s="627">
        <v>0</v>
      </c>
      <c r="AY173" s="433">
        <v>0</v>
      </c>
      <c r="AZ173" s="433">
        <v>0</v>
      </c>
      <c r="BA173" s="433">
        <v>0</v>
      </c>
      <c r="BB173" s="433">
        <v>0</v>
      </c>
    </row>
    <row r="174" spans="1:54" x14ac:dyDescent="0.25">
      <c r="A174" s="1240" t="s">
        <v>17</v>
      </c>
      <c r="B174" s="1145"/>
      <c r="C174" s="1240" t="s">
        <v>297</v>
      </c>
      <c r="D174" s="1145"/>
      <c r="E174" s="1240" t="s">
        <v>292</v>
      </c>
      <c r="F174" s="1145"/>
      <c r="G174" s="1240" t="s">
        <v>297</v>
      </c>
      <c r="H174" s="1145"/>
      <c r="I174" s="1240" t="s">
        <v>322</v>
      </c>
      <c r="J174" s="1145"/>
      <c r="K174" s="1145"/>
      <c r="L174" s="1240"/>
      <c r="M174" s="1145"/>
      <c r="N174" s="1145"/>
      <c r="O174" s="1240"/>
      <c r="P174" s="1145"/>
      <c r="Q174" s="1240"/>
      <c r="R174" s="1145"/>
      <c r="S174" s="1239" t="s">
        <v>96</v>
      </c>
      <c r="T174" s="1145"/>
      <c r="U174" s="1145"/>
      <c r="V174" s="1145"/>
      <c r="W174" s="1145"/>
      <c r="X174" s="1145"/>
      <c r="Y174" s="1145"/>
      <c r="Z174" s="1145"/>
      <c r="AA174" s="1240" t="s">
        <v>281</v>
      </c>
      <c r="AB174" s="1145"/>
      <c r="AC174" s="1145"/>
      <c r="AD174" s="1145"/>
      <c r="AE174" s="1145"/>
      <c r="AF174" s="1240" t="s">
        <v>282</v>
      </c>
      <c r="AG174" s="1145"/>
      <c r="AH174" s="1145"/>
      <c r="AI174" s="172" t="s">
        <v>68</v>
      </c>
      <c r="AJ174" s="1241" t="s">
        <v>283</v>
      </c>
      <c r="AK174" s="1145"/>
      <c r="AL174" s="1145"/>
      <c r="AM174" s="1145"/>
      <c r="AN174" s="1145"/>
      <c r="AO174" s="1145"/>
      <c r="AP174" s="437">
        <v>606200000</v>
      </c>
      <c r="AQ174" s="630">
        <v>0</v>
      </c>
      <c r="AR174" s="437">
        <v>186200000</v>
      </c>
      <c r="AS174" s="437">
        <v>-420000000</v>
      </c>
      <c r="AT174" s="630">
        <v>0</v>
      </c>
      <c r="AU174" s="438">
        <v>0</v>
      </c>
      <c r="AV174" s="630">
        <v>0</v>
      </c>
      <c r="AW174" s="438">
        <v>0</v>
      </c>
      <c r="AX174" s="630">
        <v>0</v>
      </c>
      <c r="AY174" s="438">
        <v>0</v>
      </c>
      <c r="AZ174" s="438">
        <v>0</v>
      </c>
      <c r="BA174" s="438">
        <v>0</v>
      </c>
      <c r="BB174" s="438">
        <v>0</v>
      </c>
    </row>
    <row r="175" spans="1:54" x14ac:dyDescent="0.25">
      <c r="A175" s="1233" t="s">
        <v>17</v>
      </c>
      <c r="B175" s="1145"/>
      <c r="C175" s="1233" t="s">
        <v>297</v>
      </c>
      <c r="D175" s="1145"/>
      <c r="E175" s="1233" t="s">
        <v>300</v>
      </c>
      <c r="F175" s="1145"/>
      <c r="G175" s="1233"/>
      <c r="H175" s="1145"/>
      <c r="I175" s="1233"/>
      <c r="J175" s="1145"/>
      <c r="K175" s="1145"/>
      <c r="L175" s="1233"/>
      <c r="M175" s="1145"/>
      <c r="N175" s="1145"/>
      <c r="O175" s="1233"/>
      <c r="P175" s="1145"/>
      <c r="Q175" s="1233"/>
      <c r="R175" s="1145"/>
      <c r="S175" s="1232" t="s">
        <v>323</v>
      </c>
      <c r="T175" s="1145"/>
      <c r="U175" s="1145"/>
      <c r="V175" s="1145"/>
      <c r="W175" s="1145"/>
      <c r="X175" s="1145"/>
      <c r="Y175" s="1145"/>
      <c r="Z175" s="1145"/>
      <c r="AA175" s="1233" t="s">
        <v>281</v>
      </c>
      <c r="AB175" s="1145"/>
      <c r="AC175" s="1145"/>
      <c r="AD175" s="1145"/>
      <c r="AE175" s="1145"/>
      <c r="AF175" s="1233" t="s">
        <v>282</v>
      </c>
      <c r="AG175" s="1145"/>
      <c r="AH175" s="1145"/>
      <c r="AI175" s="169" t="s">
        <v>68</v>
      </c>
      <c r="AJ175" s="1234" t="s">
        <v>283</v>
      </c>
      <c r="AK175" s="1145"/>
      <c r="AL175" s="1145"/>
      <c r="AM175" s="1145"/>
      <c r="AN175" s="1145"/>
      <c r="AO175" s="1145"/>
      <c r="AP175" s="432">
        <v>201718000000</v>
      </c>
      <c r="AQ175" s="626">
        <v>60250000</v>
      </c>
      <c r="AR175" s="432">
        <v>19469182</v>
      </c>
      <c r="AS175" s="433">
        <v>0</v>
      </c>
      <c r="AT175" s="626">
        <v>2967951308</v>
      </c>
      <c r="AU175" s="432">
        <v>-2907701308</v>
      </c>
      <c r="AV175" s="626">
        <v>16566181354</v>
      </c>
      <c r="AW175" s="432">
        <v>-13598230046</v>
      </c>
      <c r="AX175" s="626">
        <v>16582467209</v>
      </c>
      <c r="AY175" s="432">
        <v>-16285855</v>
      </c>
      <c r="AZ175" s="432">
        <v>16582467209</v>
      </c>
      <c r="BA175" s="433">
        <v>0</v>
      </c>
      <c r="BB175" s="433">
        <v>0</v>
      </c>
    </row>
    <row r="176" spans="1:54" x14ac:dyDescent="0.25">
      <c r="A176" s="1233" t="s">
        <v>17</v>
      </c>
      <c r="B176" s="1145"/>
      <c r="C176" s="1233" t="s">
        <v>297</v>
      </c>
      <c r="D176" s="1145"/>
      <c r="E176" s="1233" t="s">
        <v>300</v>
      </c>
      <c r="F176" s="1145"/>
      <c r="G176" s="1233"/>
      <c r="H176" s="1145"/>
      <c r="I176" s="1233"/>
      <c r="J176" s="1145"/>
      <c r="K176" s="1145"/>
      <c r="L176" s="1233"/>
      <c r="M176" s="1145"/>
      <c r="N176" s="1145"/>
      <c r="O176" s="1233"/>
      <c r="P176" s="1145"/>
      <c r="Q176" s="1233"/>
      <c r="R176" s="1145"/>
      <c r="S176" s="1232" t="s">
        <v>323</v>
      </c>
      <c r="T176" s="1145"/>
      <c r="U176" s="1145"/>
      <c r="V176" s="1145"/>
      <c r="W176" s="1145"/>
      <c r="X176" s="1145"/>
      <c r="Y176" s="1145"/>
      <c r="Z176" s="1145"/>
      <c r="AA176" s="1233" t="s">
        <v>281</v>
      </c>
      <c r="AB176" s="1145"/>
      <c r="AC176" s="1145"/>
      <c r="AD176" s="1145"/>
      <c r="AE176" s="1145"/>
      <c r="AF176" s="1233" t="s">
        <v>284</v>
      </c>
      <c r="AG176" s="1145"/>
      <c r="AH176" s="1145"/>
      <c r="AI176" s="169" t="s">
        <v>26</v>
      </c>
      <c r="AJ176" s="1234" t="s">
        <v>286</v>
      </c>
      <c r="AK176" s="1145"/>
      <c r="AL176" s="1145"/>
      <c r="AM176" s="1145"/>
      <c r="AN176" s="1145"/>
      <c r="AO176" s="1145"/>
      <c r="AP176" s="432">
        <v>66513900000</v>
      </c>
      <c r="AQ176" s="626">
        <v>72524364</v>
      </c>
      <c r="AR176" s="432">
        <v>48689635321</v>
      </c>
      <c r="AS176" s="433">
        <v>0</v>
      </c>
      <c r="AT176" s="626">
        <v>733493750</v>
      </c>
      <c r="AU176" s="432">
        <v>-660969386</v>
      </c>
      <c r="AV176" s="626">
        <v>477988151</v>
      </c>
      <c r="AW176" s="432">
        <v>255505599</v>
      </c>
      <c r="AX176" s="626">
        <v>715719475</v>
      </c>
      <c r="AY176" s="432">
        <v>-237731324</v>
      </c>
      <c r="AZ176" s="432">
        <v>715719475</v>
      </c>
      <c r="BA176" s="433">
        <v>0</v>
      </c>
      <c r="BB176" s="433">
        <v>0</v>
      </c>
    </row>
    <row r="177" spans="1:54" x14ac:dyDescent="0.25">
      <c r="A177" s="1233" t="s">
        <v>17</v>
      </c>
      <c r="B177" s="1145"/>
      <c r="C177" s="1233" t="s">
        <v>297</v>
      </c>
      <c r="D177" s="1145"/>
      <c r="E177" s="1233" t="s">
        <v>300</v>
      </c>
      <c r="F177" s="1145"/>
      <c r="G177" s="1233" t="s">
        <v>287</v>
      </c>
      <c r="H177" s="1145"/>
      <c r="I177" s="1233"/>
      <c r="J177" s="1145"/>
      <c r="K177" s="1145"/>
      <c r="L177" s="1233"/>
      <c r="M177" s="1145"/>
      <c r="N177" s="1145"/>
      <c r="O177" s="1233"/>
      <c r="P177" s="1145"/>
      <c r="Q177" s="1233"/>
      <c r="R177" s="1145"/>
      <c r="S177" s="1232" t="s">
        <v>427</v>
      </c>
      <c r="T177" s="1145"/>
      <c r="U177" s="1145"/>
      <c r="V177" s="1145"/>
      <c r="W177" s="1145"/>
      <c r="X177" s="1145"/>
      <c r="Y177" s="1145"/>
      <c r="Z177" s="1145"/>
      <c r="AA177" s="1233" t="s">
        <v>281</v>
      </c>
      <c r="AB177" s="1145"/>
      <c r="AC177" s="1145"/>
      <c r="AD177" s="1145"/>
      <c r="AE177" s="1145"/>
      <c r="AF177" s="1233" t="s">
        <v>282</v>
      </c>
      <c r="AG177" s="1145"/>
      <c r="AH177" s="1145"/>
      <c r="AI177" s="169" t="s">
        <v>68</v>
      </c>
      <c r="AJ177" s="1234" t="s">
        <v>283</v>
      </c>
      <c r="AK177" s="1145"/>
      <c r="AL177" s="1145"/>
      <c r="AM177" s="1145"/>
      <c r="AN177" s="1145"/>
      <c r="AO177" s="1145"/>
      <c r="AP177" s="432">
        <v>420000000</v>
      </c>
      <c r="AQ177" s="627">
        <v>0</v>
      </c>
      <c r="AR177" s="432">
        <v>18535849</v>
      </c>
      <c r="AS177" s="433">
        <v>0</v>
      </c>
      <c r="AT177" s="627">
        <v>0</v>
      </c>
      <c r="AU177" s="433">
        <v>0</v>
      </c>
      <c r="AV177" s="627">
        <v>0</v>
      </c>
      <c r="AW177" s="433">
        <v>0</v>
      </c>
      <c r="AX177" s="627">
        <v>0</v>
      </c>
      <c r="AY177" s="433">
        <v>0</v>
      </c>
      <c r="AZ177" s="433">
        <v>0</v>
      </c>
      <c r="BA177" s="433">
        <v>0</v>
      </c>
      <c r="BB177" s="433">
        <v>0</v>
      </c>
    </row>
    <row r="178" spans="1:54" x14ac:dyDescent="0.25">
      <c r="A178" s="1240" t="s">
        <v>17</v>
      </c>
      <c r="B178" s="1145"/>
      <c r="C178" s="1240" t="s">
        <v>297</v>
      </c>
      <c r="D178" s="1145"/>
      <c r="E178" s="1240" t="s">
        <v>300</v>
      </c>
      <c r="F178" s="1145"/>
      <c r="G178" s="1240" t="s">
        <v>287</v>
      </c>
      <c r="H178" s="1145"/>
      <c r="I178" s="1240" t="s">
        <v>287</v>
      </c>
      <c r="J178" s="1145"/>
      <c r="K178" s="1145"/>
      <c r="L178" s="1240"/>
      <c r="M178" s="1145"/>
      <c r="N178" s="1145"/>
      <c r="O178" s="1240"/>
      <c r="P178" s="1145"/>
      <c r="Q178" s="1240"/>
      <c r="R178" s="1145"/>
      <c r="S178" s="1239" t="s">
        <v>427</v>
      </c>
      <c r="T178" s="1145"/>
      <c r="U178" s="1145"/>
      <c r="V178" s="1145"/>
      <c r="W178" s="1145"/>
      <c r="X178" s="1145"/>
      <c r="Y178" s="1145"/>
      <c r="Z178" s="1145"/>
      <c r="AA178" s="1240" t="s">
        <v>281</v>
      </c>
      <c r="AB178" s="1145"/>
      <c r="AC178" s="1145"/>
      <c r="AD178" s="1145"/>
      <c r="AE178" s="1145"/>
      <c r="AF178" s="1240" t="s">
        <v>282</v>
      </c>
      <c r="AG178" s="1145"/>
      <c r="AH178" s="1145"/>
      <c r="AI178" s="172" t="s">
        <v>68</v>
      </c>
      <c r="AJ178" s="1241" t="s">
        <v>283</v>
      </c>
      <c r="AK178" s="1145"/>
      <c r="AL178" s="1145"/>
      <c r="AM178" s="1145"/>
      <c r="AN178" s="1145"/>
      <c r="AO178" s="1145"/>
      <c r="AP178" s="437">
        <v>420000000</v>
      </c>
      <c r="AQ178" s="630">
        <v>0</v>
      </c>
      <c r="AR178" s="437">
        <v>18535849</v>
      </c>
      <c r="AS178" s="438">
        <v>0</v>
      </c>
      <c r="AT178" s="630">
        <v>0</v>
      </c>
      <c r="AU178" s="438">
        <v>0</v>
      </c>
      <c r="AV178" s="630">
        <v>0</v>
      </c>
      <c r="AW178" s="438">
        <v>0</v>
      </c>
      <c r="AX178" s="630">
        <v>0</v>
      </c>
      <c r="AY178" s="438">
        <v>0</v>
      </c>
      <c r="AZ178" s="438">
        <v>0</v>
      </c>
      <c r="BA178" s="438">
        <v>0</v>
      </c>
      <c r="BB178" s="438">
        <v>0</v>
      </c>
    </row>
    <row r="179" spans="1:54" x14ac:dyDescent="0.25">
      <c r="A179" s="1240" t="s">
        <v>17</v>
      </c>
      <c r="B179" s="1145"/>
      <c r="C179" s="1240" t="s">
        <v>297</v>
      </c>
      <c r="D179" s="1145"/>
      <c r="E179" s="1240" t="s">
        <v>300</v>
      </c>
      <c r="F179" s="1145"/>
      <c r="G179" s="1240" t="s">
        <v>287</v>
      </c>
      <c r="H179" s="1145"/>
      <c r="I179" s="1240" t="s">
        <v>287</v>
      </c>
      <c r="J179" s="1145"/>
      <c r="K179" s="1145"/>
      <c r="L179" s="1240" t="s">
        <v>290</v>
      </c>
      <c r="M179" s="1145"/>
      <c r="N179" s="1145"/>
      <c r="O179" s="1240"/>
      <c r="P179" s="1145"/>
      <c r="Q179" s="1240"/>
      <c r="R179" s="1145"/>
      <c r="S179" s="1239" t="s">
        <v>428</v>
      </c>
      <c r="T179" s="1145"/>
      <c r="U179" s="1145"/>
      <c r="V179" s="1145"/>
      <c r="W179" s="1145"/>
      <c r="X179" s="1145"/>
      <c r="Y179" s="1145"/>
      <c r="Z179" s="1145"/>
      <c r="AA179" s="1240" t="s">
        <v>281</v>
      </c>
      <c r="AB179" s="1145"/>
      <c r="AC179" s="1145"/>
      <c r="AD179" s="1145"/>
      <c r="AE179" s="1145"/>
      <c r="AF179" s="1240" t="s">
        <v>282</v>
      </c>
      <c r="AG179" s="1145"/>
      <c r="AH179" s="1145"/>
      <c r="AI179" s="172" t="s">
        <v>68</v>
      </c>
      <c r="AJ179" s="1241" t="s">
        <v>283</v>
      </c>
      <c r="AK179" s="1145"/>
      <c r="AL179" s="1145"/>
      <c r="AM179" s="1145"/>
      <c r="AN179" s="1145"/>
      <c r="AO179" s="1145"/>
      <c r="AP179" s="437">
        <v>420000000</v>
      </c>
      <c r="AQ179" s="630">
        <v>0</v>
      </c>
      <c r="AR179" s="437">
        <v>18535849</v>
      </c>
      <c r="AS179" s="438">
        <v>0</v>
      </c>
      <c r="AT179" s="630">
        <v>0</v>
      </c>
      <c r="AU179" s="438">
        <v>0</v>
      </c>
      <c r="AV179" s="630">
        <v>0</v>
      </c>
      <c r="AW179" s="438">
        <v>0</v>
      </c>
      <c r="AX179" s="630">
        <v>0</v>
      </c>
      <c r="AY179" s="438">
        <v>0</v>
      </c>
      <c r="AZ179" s="438">
        <v>0</v>
      </c>
      <c r="BA179" s="438">
        <v>0</v>
      </c>
      <c r="BB179" s="438">
        <v>0</v>
      </c>
    </row>
    <row r="180" spans="1:54" x14ac:dyDescent="0.25">
      <c r="A180" s="1233" t="s">
        <v>17</v>
      </c>
      <c r="B180" s="1145"/>
      <c r="C180" s="1233" t="s">
        <v>297</v>
      </c>
      <c r="D180" s="1145"/>
      <c r="E180" s="1233" t="s">
        <v>300</v>
      </c>
      <c r="F180" s="1145"/>
      <c r="G180" s="1233" t="s">
        <v>297</v>
      </c>
      <c r="H180" s="1145"/>
      <c r="I180" s="1233"/>
      <c r="J180" s="1145"/>
      <c r="K180" s="1145"/>
      <c r="L180" s="1233"/>
      <c r="M180" s="1145"/>
      <c r="N180" s="1145"/>
      <c r="O180" s="1233"/>
      <c r="P180" s="1145"/>
      <c r="Q180" s="1233"/>
      <c r="R180" s="1145"/>
      <c r="S180" s="1232" t="s">
        <v>324</v>
      </c>
      <c r="T180" s="1145"/>
      <c r="U180" s="1145"/>
      <c r="V180" s="1145"/>
      <c r="W180" s="1145"/>
      <c r="X180" s="1145"/>
      <c r="Y180" s="1145"/>
      <c r="Z180" s="1145"/>
      <c r="AA180" s="1233" t="s">
        <v>281</v>
      </c>
      <c r="AB180" s="1145"/>
      <c r="AC180" s="1145"/>
      <c r="AD180" s="1145"/>
      <c r="AE180" s="1145"/>
      <c r="AF180" s="1233" t="s">
        <v>282</v>
      </c>
      <c r="AG180" s="1145"/>
      <c r="AH180" s="1145"/>
      <c r="AI180" s="169" t="s">
        <v>68</v>
      </c>
      <c r="AJ180" s="1234" t="s">
        <v>283</v>
      </c>
      <c r="AK180" s="1145"/>
      <c r="AL180" s="1145"/>
      <c r="AM180" s="1145"/>
      <c r="AN180" s="1145"/>
      <c r="AO180" s="1145"/>
      <c r="AP180" s="432">
        <v>201298000000</v>
      </c>
      <c r="AQ180" s="626">
        <v>60250000</v>
      </c>
      <c r="AR180" s="432">
        <v>933333</v>
      </c>
      <c r="AS180" s="433">
        <v>0</v>
      </c>
      <c r="AT180" s="626">
        <v>2967951308</v>
      </c>
      <c r="AU180" s="432">
        <v>-2907701308</v>
      </c>
      <c r="AV180" s="626">
        <v>16566181354</v>
      </c>
      <c r="AW180" s="432">
        <v>-13598230046</v>
      </c>
      <c r="AX180" s="626">
        <v>16582467209</v>
      </c>
      <c r="AY180" s="432">
        <v>-16285855</v>
      </c>
      <c r="AZ180" s="432">
        <v>16582467209</v>
      </c>
      <c r="BA180" s="433">
        <v>0</v>
      </c>
      <c r="BB180" s="433">
        <v>0</v>
      </c>
    </row>
    <row r="181" spans="1:54" x14ac:dyDescent="0.25">
      <c r="A181" s="1233" t="s">
        <v>17</v>
      </c>
      <c r="B181" s="1145"/>
      <c r="C181" s="1233" t="s">
        <v>297</v>
      </c>
      <c r="D181" s="1145"/>
      <c r="E181" s="1233" t="s">
        <v>300</v>
      </c>
      <c r="F181" s="1145"/>
      <c r="G181" s="1233" t="s">
        <v>297</v>
      </c>
      <c r="H181" s="1145"/>
      <c r="I181" s="1233"/>
      <c r="J181" s="1145"/>
      <c r="K181" s="1145"/>
      <c r="L181" s="1233"/>
      <c r="M181" s="1145"/>
      <c r="N181" s="1145"/>
      <c r="O181" s="1233"/>
      <c r="P181" s="1145"/>
      <c r="Q181" s="1233"/>
      <c r="R181" s="1145"/>
      <c r="S181" s="1232" t="s">
        <v>324</v>
      </c>
      <c r="T181" s="1145"/>
      <c r="U181" s="1145"/>
      <c r="V181" s="1145"/>
      <c r="W181" s="1145"/>
      <c r="X181" s="1145"/>
      <c r="Y181" s="1145"/>
      <c r="Z181" s="1145"/>
      <c r="AA181" s="1233" t="s">
        <v>281</v>
      </c>
      <c r="AB181" s="1145"/>
      <c r="AC181" s="1145"/>
      <c r="AD181" s="1145"/>
      <c r="AE181" s="1145"/>
      <c r="AF181" s="1233" t="s">
        <v>284</v>
      </c>
      <c r="AG181" s="1145"/>
      <c r="AH181" s="1145"/>
      <c r="AI181" s="169" t="s">
        <v>26</v>
      </c>
      <c r="AJ181" s="1234" t="s">
        <v>286</v>
      </c>
      <c r="AK181" s="1145"/>
      <c r="AL181" s="1145"/>
      <c r="AM181" s="1145"/>
      <c r="AN181" s="1145"/>
      <c r="AO181" s="1145"/>
      <c r="AP181" s="432">
        <v>66513900000</v>
      </c>
      <c r="AQ181" s="626">
        <v>72524364</v>
      </c>
      <c r="AR181" s="432">
        <v>48689635321</v>
      </c>
      <c r="AS181" s="433">
        <v>0</v>
      </c>
      <c r="AT181" s="626">
        <v>733493750</v>
      </c>
      <c r="AU181" s="432">
        <v>-660969386</v>
      </c>
      <c r="AV181" s="626">
        <v>477988151</v>
      </c>
      <c r="AW181" s="432">
        <v>255505599</v>
      </c>
      <c r="AX181" s="626">
        <v>715719475</v>
      </c>
      <c r="AY181" s="432">
        <v>-237731324</v>
      </c>
      <c r="AZ181" s="432">
        <v>715719475</v>
      </c>
      <c r="BA181" s="433">
        <v>0</v>
      </c>
      <c r="BB181" s="433">
        <v>0</v>
      </c>
    </row>
    <row r="182" spans="1:54" x14ac:dyDescent="0.25">
      <c r="A182" s="1240" t="s">
        <v>17</v>
      </c>
      <c r="B182" s="1145"/>
      <c r="C182" s="1240" t="s">
        <v>297</v>
      </c>
      <c r="D182" s="1145"/>
      <c r="E182" s="1240" t="s">
        <v>300</v>
      </c>
      <c r="F182" s="1145"/>
      <c r="G182" s="1240" t="s">
        <v>297</v>
      </c>
      <c r="H182" s="1145"/>
      <c r="I182" s="1240" t="s">
        <v>291</v>
      </c>
      <c r="J182" s="1145"/>
      <c r="K182" s="1145"/>
      <c r="L182" s="1240"/>
      <c r="M182" s="1145"/>
      <c r="N182" s="1145"/>
      <c r="O182" s="1240"/>
      <c r="P182" s="1145"/>
      <c r="Q182" s="1240"/>
      <c r="R182" s="1145"/>
      <c r="S182" s="1239" t="s">
        <v>97</v>
      </c>
      <c r="T182" s="1145"/>
      <c r="U182" s="1145"/>
      <c r="V182" s="1145"/>
      <c r="W182" s="1145"/>
      <c r="X182" s="1145"/>
      <c r="Y182" s="1145"/>
      <c r="Z182" s="1145"/>
      <c r="AA182" s="1240" t="s">
        <v>281</v>
      </c>
      <c r="AB182" s="1145"/>
      <c r="AC182" s="1145"/>
      <c r="AD182" s="1145"/>
      <c r="AE182" s="1145"/>
      <c r="AF182" s="1240" t="s">
        <v>282</v>
      </c>
      <c r="AG182" s="1145"/>
      <c r="AH182" s="1145"/>
      <c r="AI182" s="172" t="s">
        <v>68</v>
      </c>
      <c r="AJ182" s="1241" t="s">
        <v>283</v>
      </c>
      <c r="AK182" s="1145"/>
      <c r="AL182" s="1145"/>
      <c r="AM182" s="1145"/>
      <c r="AN182" s="1145"/>
      <c r="AO182" s="1145"/>
      <c r="AP182" s="437">
        <v>298000000</v>
      </c>
      <c r="AQ182" s="629">
        <v>60250000</v>
      </c>
      <c r="AR182" s="437">
        <v>933333</v>
      </c>
      <c r="AS182" s="438">
        <v>0</v>
      </c>
      <c r="AT182" s="629">
        <v>60250000</v>
      </c>
      <c r="AU182" s="438">
        <v>0</v>
      </c>
      <c r="AV182" s="629">
        <v>43019623</v>
      </c>
      <c r="AW182" s="437">
        <v>17230377</v>
      </c>
      <c r="AX182" s="629">
        <v>43019623</v>
      </c>
      <c r="AY182" s="438">
        <v>0</v>
      </c>
      <c r="AZ182" s="437">
        <v>43019623</v>
      </c>
      <c r="BA182" s="438">
        <v>0</v>
      </c>
      <c r="BB182" s="438">
        <v>0</v>
      </c>
    </row>
    <row r="183" spans="1:54" x14ac:dyDescent="0.25">
      <c r="A183" s="1240" t="s">
        <v>17</v>
      </c>
      <c r="B183" s="1145"/>
      <c r="C183" s="1240" t="s">
        <v>297</v>
      </c>
      <c r="D183" s="1145"/>
      <c r="E183" s="1240" t="s">
        <v>300</v>
      </c>
      <c r="F183" s="1145"/>
      <c r="G183" s="1240" t="s">
        <v>297</v>
      </c>
      <c r="H183" s="1145"/>
      <c r="I183" s="1240" t="s">
        <v>301</v>
      </c>
      <c r="J183" s="1145"/>
      <c r="K183" s="1145"/>
      <c r="L183" s="1240"/>
      <c r="M183" s="1145"/>
      <c r="N183" s="1145"/>
      <c r="O183" s="1240"/>
      <c r="P183" s="1145"/>
      <c r="Q183" s="1240"/>
      <c r="R183" s="1145"/>
      <c r="S183" s="1239" t="s">
        <v>98</v>
      </c>
      <c r="T183" s="1145"/>
      <c r="U183" s="1145"/>
      <c r="V183" s="1145"/>
      <c r="W183" s="1145"/>
      <c r="X183" s="1145"/>
      <c r="Y183" s="1145"/>
      <c r="Z183" s="1145"/>
      <c r="AA183" s="1240" t="s">
        <v>281</v>
      </c>
      <c r="AB183" s="1145"/>
      <c r="AC183" s="1145"/>
      <c r="AD183" s="1145"/>
      <c r="AE183" s="1145"/>
      <c r="AF183" s="1240" t="s">
        <v>282</v>
      </c>
      <c r="AG183" s="1145"/>
      <c r="AH183" s="1145"/>
      <c r="AI183" s="172" t="s">
        <v>68</v>
      </c>
      <c r="AJ183" s="1241" t="s">
        <v>283</v>
      </c>
      <c r="AK183" s="1145"/>
      <c r="AL183" s="1145"/>
      <c r="AM183" s="1145"/>
      <c r="AN183" s="1145"/>
      <c r="AO183" s="1145"/>
      <c r="AP183" s="437">
        <v>201000000000</v>
      </c>
      <c r="AQ183" s="630">
        <v>0</v>
      </c>
      <c r="AR183" s="438">
        <v>0</v>
      </c>
      <c r="AS183" s="438">
        <v>0</v>
      </c>
      <c r="AT183" s="629">
        <v>2907701308</v>
      </c>
      <c r="AU183" s="437">
        <v>-2907701308</v>
      </c>
      <c r="AV183" s="629">
        <v>16523161731</v>
      </c>
      <c r="AW183" s="437">
        <v>-13615460423</v>
      </c>
      <c r="AX183" s="629">
        <v>16539447586</v>
      </c>
      <c r="AY183" s="437">
        <v>-16285855</v>
      </c>
      <c r="AZ183" s="437">
        <v>16539447586</v>
      </c>
      <c r="BA183" s="438">
        <v>0</v>
      </c>
      <c r="BB183" s="438">
        <v>0</v>
      </c>
    </row>
    <row r="184" spans="1:54" x14ac:dyDescent="0.25">
      <c r="A184" s="1240" t="s">
        <v>17</v>
      </c>
      <c r="B184" s="1145"/>
      <c r="C184" s="1240" t="s">
        <v>297</v>
      </c>
      <c r="D184" s="1145"/>
      <c r="E184" s="1240" t="s">
        <v>300</v>
      </c>
      <c r="F184" s="1145"/>
      <c r="G184" s="1240" t="s">
        <v>297</v>
      </c>
      <c r="H184" s="1145"/>
      <c r="I184" s="1240" t="s">
        <v>83</v>
      </c>
      <c r="J184" s="1145"/>
      <c r="K184" s="1145"/>
      <c r="L184" s="1240"/>
      <c r="M184" s="1145"/>
      <c r="N184" s="1145"/>
      <c r="O184" s="1240"/>
      <c r="P184" s="1145"/>
      <c r="Q184" s="1240"/>
      <c r="R184" s="1145"/>
      <c r="S184" s="1239" t="s">
        <v>187</v>
      </c>
      <c r="T184" s="1145"/>
      <c r="U184" s="1145"/>
      <c r="V184" s="1145"/>
      <c r="W184" s="1145"/>
      <c r="X184" s="1145"/>
      <c r="Y184" s="1145"/>
      <c r="Z184" s="1145"/>
      <c r="AA184" s="1240" t="s">
        <v>281</v>
      </c>
      <c r="AB184" s="1145"/>
      <c r="AC184" s="1145"/>
      <c r="AD184" s="1145"/>
      <c r="AE184" s="1145"/>
      <c r="AF184" s="1240" t="s">
        <v>284</v>
      </c>
      <c r="AG184" s="1145"/>
      <c r="AH184" s="1145"/>
      <c r="AI184" s="172" t="s">
        <v>26</v>
      </c>
      <c r="AJ184" s="1241" t="s">
        <v>286</v>
      </c>
      <c r="AK184" s="1145"/>
      <c r="AL184" s="1145"/>
      <c r="AM184" s="1145"/>
      <c r="AN184" s="1145"/>
      <c r="AO184" s="1145"/>
      <c r="AP184" s="437">
        <v>66009000000</v>
      </c>
      <c r="AQ184" s="629">
        <v>72524364</v>
      </c>
      <c r="AR184" s="437">
        <v>48184735321</v>
      </c>
      <c r="AS184" s="438">
        <v>0</v>
      </c>
      <c r="AT184" s="629">
        <v>733493750</v>
      </c>
      <c r="AU184" s="437">
        <v>-660969386</v>
      </c>
      <c r="AV184" s="629">
        <v>477988151</v>
      </c>
      <c r="AW184" s="437">
        <v>255505599</v>
      </c>
      <c r="AX184" s="629">
        <v>715719475</v>
      </c>
      <c r="AY184" s="437">
        <v>-237731324</v>
      </c>
      <c r="AZ184" s="437">
        <v>715719475</v>
      </c>
      <c r="BA184" s="438">
        <v>0</v>
      </c>
      <c r="BB184" s="438">
        <v>0</v>
      </c>
    </row>
    <row r="185" spans="1:54" x14ac:dyDescent="0.25">
      <c r="A185" s="1240" t="s">
        <v>17</v>
      </c>
      <c r="B185" s="1145"/>
      <c r="C185" s="1240" t="s">
        <v>297</v>
      </c>
      <c r="D185" s="1145"/>
      <c r="E185" s="1240" t="s">
        <v>300</v>
      </c>
      <c r="F185" s="1145"/>
      <c r="G185" s="1240" t="s">
        <v>297</v>
      </c>
      <c r="H185" s="1145"/>
      <c r="I185" s="1240" t="s">
        <v>83</v>
      </c>
      <c r="J185" s="1145"/>
      <c r="K185" s="1145"/>
      <c r="L185" s="1240" t="s">
        <v>287</v>
      </c>
      <c r="M185" s="1145"/>
      <c r="N185" s="1145"/>
      <c r="O185" s="1240" t="s">
        <v>244</v>
      </c>
      <c r="P185" s="1145"/>
      <c r="Q185" s="1240" t="s">
        <v>244</v>
      </c>
      <c r="R185" s="1145"/>
      <c r="S185" s="1239" t="s">
        <v>99</v>
      </c>
      <c r="T185" s="1145"/>
      <c r="U185" s="1145"/>
      <c r="V185" s="1145"/>
      <c r="W185" s="1145"/>
      <c r="X185" s="1145"/>
      <c r="Y185" s="1145"/>
      <c r="Z185" s="1145"/>
      <c r="AA185" s="1240" t="s">
        <v>281</v>
      </c>
      <c r="AB185" s="1145"/>
      <c r="AC185" s="1145"/>
      <c r="AD185" s="1145"/>
      <c r="AE185" s="1145"/>
      <c r="AF185" s="1240" t="s">
        <v>284</v>
      </c>
      <c r="AG185" s="1145"/>
      <c r="AH185" s="1145"/>
      <c r="AI185" s="172" t="s">
        <v>26</v>
      </c>
      <c r="AJ185" s="1241" t="s">
        <v>286</v>
      </c>
      <c r="AK185" s="1145"/>
      <c r="AL185" s="1145"/>
      <c r="AM185" s="1145"/>
      <c r="AN185" s="1145"/>
      <c r="AO185" s="1145"/>
      <c r="AP185" s="437">
        <v>58014500000</v>
      </c>
      <c r="AQ185" s="629">
        <v>72524364</v>
      </c>
      <c r="AR185" s="437">
        <v>48109735321</v>
      </c>
      <c r="AS185" s="438">
        <v>0</v>
      </c>
      <c r="AT185" s="629">
        <v>731706033</v>
      </c>
      <c r="AU185" s="437">
        <v>-659181669</v>
      </c>
      <c r="AV185" s="629">
        <v>473461254</v>
      </c>
      <c r="AW185" s="437">
        <v>258244779</v>
      </c>
      <c r="AX185" s="629">
        <v>711192578</v>
      </c>
      <c r="AY185" s="437">
        <v>-237731324</v>
      </c>
      <c r="AZ185" s="437">
        <v>711192578</v>
      </c>
      <c r="BA185" s="438">
        <v>0</v>
      </c>
      <c r="BB185" s="438">
        <v>0</v>
      </c>
    </row>
    <row r="186" spans="1:54" x14ac:dyDescent="0.25">
      <c r="A186" s="1240" t="s">
        <v>17</v>
      </c>
      <c r="B186" s="1145"/>
      <c r="C186" s="1240" t="s">
        <v>297</v>
      </c>
      <c r="D186" s="1145"/>
      <c r="E186" s="1240" t="s">
        <v>300</v>
      </c>
      <c r="F186" s="1145"/>
      <c r="G186" s="1240" t="s">
        <v>297</v>
      </c>
      <c r="H186" s="1145"/>
      <c r="I186" s="1240" t="s">
        <v>83</v>
      </c>
      <c r="J186" s="1145"/>
      <c r="K186" s="1145"/>
      <c r="L186" s="1240" t="s">
        <v>290</v>
      </c>
      <c r="M186" s="1145"/>
      <c r="N186" s="1145"/>
      <c r="O186" s="1240" t="s">
        <v>244</v>
      </c>
      <c r="P186" s="1145"/>
      <c r="Q186" s="1240" t="s">
        <v>244</v>
      </c>
      <c r="R186" s="1145"/>
      <c r="S186" s="1239" t="s">
        <v>100</v>
      </c>
      <c r="T186" s="1145"/>
      <c r="U186" s="1145"/>
      <c r="V186" s="1145"/>
      <c r="W186" s="1145"/>
      <c r="X186" s="1145"/>
      <c r="Y186" s="1145"/>
      <c r="Z186" s="1145"/>
      <c r="AA186" s="1240" t="s">
        <v>281</v>
      </c>
      <c r="AB186" s="1145"/>
      <c r="AC186" s="1145"/>
      <c r="AD186" s="1145"/>
      <c r="AE186" s="1145"/>
      <c r="AF186" s="1240" t="s">
        <v>284</v>
      </c>
      <c r="AG186" s="1145"/>
      <c r="AH186" s="1145"/>
      <c r="AI186" s="172" t="s">
        <v>26</v>
      </c>
      <c r="AJ186" s="1241" t="s">
        <v>286</v>
      </c>
      <c r="AK186" s="1145"/>
      <c r="AL186" s="1145"/>
      <c r="AM186" s="1145"/>
      <c r="AN186" s="1145"/>
      <c r="AO186" s="1145"/>
      <c r="AP186" s="437">
        <v>7994500000</v>
      </c>
      <c r="AQ186" s="630">
        <v>0</v>
      </c>
      <c r="AR186" s="437">
        <v>75000000</v>
      </c>
      <c r="AS186" s="438">
        <v>0</v>
      </c>
      <c r="AT186" s="629">
        <v>1787717</v>
      </c>
      <c r="AU186" s="437">
        <v>-1787717</v>
      </c>
      <c r="AV186" s="629">
        <v>4526897</v>
      </c>
      <c r="AW186" s="437">
        <v>-2739180</v>
      </c>
      <c r="AX186" s="629">
        <v>4526897</v>
      </c>
      <c r="AY186" s="438">
        <v>0</v>
      </c>
      <c r="AZ186" s="437">
        <v>4526897</v>
      </c>
      <c r="BA186" s="438">
        <v>0</v>
      </c>
      <c r="BB186" s="438">
        <v>0</v>
      </c>
    </row>
    <row r="187" spans="1:54" x14ac:dyDescent="0.25">
      <c r="A187" s="1240" t="s">
        <v>17</v>
      </c>
      <c r="B187" s="1145"/>
      <c r="C187" s="1240" t="s">
        <v>297</v>
      </c>
      <c r="D187" s="1145"/>
      <c r="E187" s="1240" t="s">
        <v>300</v>
      </c>
      <c r="F187" s="1145"/>
      <c r="G187" s="1240" t="s">
        <v>297</v>
      </c>
      <c r="H187" s="1145"/>
      <c r="I187" s="1240" t="s">
        <v>325</v>
      </c>
      <c r="J187" s="1145"/>
      <c r="K187" s="1145"/>
      <c r="L187" s="1240"/>
      <c r="M187" s="1145"/>
      <c r="N187" s="1145"/>
      <c r="O187" s="1240"/>
      <c r="P187" s="1145"/>
      <c r="Q187" s="1240"/>
      <c r="R187" s="1145"/>
      <c r="S187" s="1239" t="s">
        <v>101</v>
      </c>
      <c r="T187" s="1145"/>
      <c r="U187" s="1145"/>
      <c r="V187" s="1145"/>
      <c r="W187" s="1145"/>
      <c r="X187" s="1145"/>
      <c r="Y187" s="1145"/>
      <c r="Z187" s="1145"/>
      <c r="AA187" s="1240" t="s">
        <v>281</v>
      </c>
      <c r="AB187" s="1145"/>
      <c r="AC187" s="1145"/>
      <c r="AD187" s="1145"/>
      <c r="AE187" s="1145"/>
      <c r="AF187" s="1240" t="s">
        <v>284</v>
      </c>
      <c r="AG187" s="1145"/>
      <c r="AH187" s="1145"/>
      <c r="AI187" s="172" t="s">
        <v>26</v>
      </c>
      <c r="AJ187" s="1241" t="s">
        <v>286</v>
      </c>
      <c r="AK187" s="1145"/>
      <c r="AL187" s="1145"/>
      <c r="AM187" s="1145"/>
      <c r="AN187" s="1145"/>
      <c r="AO187" s="1145"/>
      <c r="AP187" s="437">
        <v>504900000</v>
      </c>
      <c r="AQ187" s="630">
        <v>0</v>
      </c>
      <c r="AR187" s="437">
        <v>504900000</v>
      </c>
      <c r="AS187" s="438">
        <v>0</v>
      </c>
      <c r="AT187" s="630">
        <v>0</v>
      </c>
      <c r="AU187" s="438">
        <v>0</v>
      </c>
      <c r="AV187" s="630">
        <v>0</v>
      </c>
      <c r="AW187" s="438">
        <v>0</v>
      </c>
      <c r="AX187" s="630">
        <v>0</v>
      </c>
      <c r="AY187" s="438">
        <v>0</v>
      </c>
      <c r="AZ187" s="438">
        <v>0</v>
      </c>
      <c r="BA187" s="438">
        <v>0</v>
      </c>
      <c r="BB187" s="438">
        <v>0</v>
      </c>
    </row>
    <row r="188" spans="1:54" s="552" customFormat="1" ht="13.5" x14ac:dyDescent="0.2">
      <c r="A188" s="1324" t="s">
        <v>102</v>
      </c>
      <c r="B188" s="1325"/>
      <c r="C188" s="1324"/>
      <c r="D188" s="1325"/>
      <c r="E188" s="1324"/>
      <c r="F188" s="1325"/>
      <c r="G188" s="1324"/>
      <c r="H188" s="1325"/>
      <c r="I188" s="1324"/>
      <c r="J188" s="1325"/>
      <c r="K188" s="1325"/>
      <c r="L188" s="1324"/>
      <c r="M188" s="1325"/>
      <c r="N188" s="1325"/>
      <c r="O188" s="1324"/>
      <c r="P188" s="1325"/>
      <c r="Q188" s="1324"/>
      <c r="R188" s="1325"/>
      <c r="S188" s="1326" t="s">
        <v>13</v>
      </c>
      <c r="T188" s="1325"/>
      <c r="U188" s="1325"/>
      <c r="V188" s="1325"/>
      <c r="W188" s="1325"/>
      <c r="X188" s="1325"/>
      <c r="Y188" s="1325"/>
      <c r="Z188" s="1325"/>
      <c r="AA188" s="1324" t="s">
        <v>281</v>
      </c>
      <c r="AB188" s="1325"/>
      <c r="AC188" s="1325"/>
      <c r="AD188" s="1325"/>
      <c r="AE188" s="1325"/>
      <c r="AF188" s="1324" t="s">
        <v>282</v>
      </c>
      <c r="AG188" s="1325"/>
      <c r="AH188" s="1325"/>
      <c r="AI188" s="583" t="s">
        <v>68</v>
      </c>
      <c r="AJ188" s="1327" t="s">
        <v>283</v>
      </c>
      <c r="AK188" s="1325"/>
      <c r="AL188" s="1325"/>
      <c r="AM188" s="1325"/>
      <c r="AN188" s="1325"/>
      <c r="AO188" s="1325"/>
      <c r="AP188" s="584">
        <v>41519754179</v>
      </c>
      <c r="AQ188" s="628">
        <v>946166000</v>
      </c>
      <c r="AR188" s="584">
        <v>10952697973</v>
      </c>
      <c r="AS188" s="584">
        <v>-12849334179</v>
      </c>
      <c r="AT188" s="628">
        <v>844272536</v>
      </c>
      <c r="AU188" s="584">
        <v>101893464</v>
      </c>
      <c r="AV188" s="628">
        <v>969461878</v>
      </c>
      <c r="AW188" s="584">
        <v>-125189342</v>
      </c>
      <c r="AX188" s="628">
        <v>990078915</v>
      </c>
      <c r="AY188" s="584">
        <v>-20617037</v>
      </c>
      <c r="AZ188" s="584">
        <v>982382130</v>
      </c>
      <c r="BA188" s="584">
        <v>7696785</v>
      </c>
      <c r="BB188" s="585">
        <v>0</v>
      </c>
    </row>
    <row r="189" spans="1:54" s="552" customFormat="1" ht="13.5" x14ac:dyDescent="0.2">
      <c r="A189" s="1324" t="s">
        <v>102</v>
      </c>
      <c r="B189" s="1325"/>
      <c r="C189" s="1324"/>
      <c r="D189" s="1325"/>
      <c r="E189" s="1324"/>
      <c r="F189" s="1325"/>
      <c r="G189" s="1324"/>
      <c r="H189" s="1325"/>
      <c r="I189" s="1324"/>
      <c r="J189" s="1325"/>
      <c r="K189" s="1325"/>
      <c r="L189" s="1324"/>
      <c r="M189" s="1325"/>
      <c r="N189" s="1325"/>
      <c r="O189" s="1324"/>
      <c r="P189" s="1325"/>
      <c r="Q189" s="1324"/>
      <c r="R189" s="1325"/>
      <c r="S189" s="1326" t="s">
        <v>13</v>
      </c>
      <c r="T189" s="1325"/>
      <c r="U189" s="1325"/>
      <c r="V189" s="1325"/>
      <c r="W189" s="1325"/>
      <c r="X189" s="1325"/>
      <c r="Y189" s="1325"/>
      <c r="Z189" s="1325"/>
      <c r="AA189" s="1324" t="s">
        <v>281</v>
      </c>
      <c r="AB189" s="1325"/>
      <c r="AC189" s="1325"/>
      <c r="AD189" s="1325"/>
      <c r="AE189" s="1325"/>
      <c r="AF189" s="1324" t="s">
        <v>282</v>
      </c>
      <c r="AG189" s="1325"/>
      <c r="AH189" s="1325"/>
      <c r="AI189" s="583" t="s">
        <v>311</v>
      </c>
      <c r="AJ189" s="1327" t="s">
        <v>329</v>
      </c>
      <c r="AK189" s="1325"/>
      <c r="AL189" s="1325"/>
      <c r="AM189" s="1325"/>
      <c r="AN189" s="1325"/>
      <c r="AO189" s="1325"/>
      <c r="AP189" s="584">
        <v>9021085821</v>
      </c>
      <c r="AQ189" s="632">
        <v>0</v>
      </c>
      <c r="AR189" s="585">
        <v>0</v>
      </c>
      <c r="AS189" s="584">
        <v>-4021085821</v>
      </c>
      <c r="AT189" s="632">
        <v>0</v>
      </c>
      <c r="AU189" s="585">
        <v>0</v>
      </c>
      <c r="AV189" s="628">
        <v>215738409.41</v>
      </c>
      <c r="AW189" s="584">
        <v>-215738409.41</v>
      </c>
      <c r="AX189" s="628">
        <v>215738409.41</v>
      </c>
      <c r="AY189" s="585">
        <v>0</v>
      </c>
      <c r="AZ189" s="584">
        <v>215738409.41</v>
      </c>
      <c r="BA189" s="585">
        <v>0</v>
      </c>
      <c r="BB189" s="585">
        <v>0</v>
      </c>
    </row>
    <row r="190" spans="1:54" s="552" customFormat="1" ht="13.5" x14ac:dyDescent="0.2">
      <c r="A190" s="1324" t="s">
        <v>102</v>
      </c>
      <c r="B190" s="1325"/>
      <c r="C190" s="1324"/>
      <c r="D190" s="1325"/>
      <c r="E190" s="1324"/>
      <c r="F190" s="1325"/>
      <c r="G190" s="1324"/>
      <c r="H190" s="1325"/>
      <c r="I190" s="1324"/>
      <c r="J190" s="1325"/>
      <c r="K190" s="1325"/>
      <c r="L190" s="1324"/>
      <c r="M190" s="1325"/>
      <c r="N190" s="1325"/>
      <c r="O190" s="1324"/>
      <c r="P190" s="1325"/>
      <c r="Q190" s="1324"/>
      <c r="R190" s="1325"/>
      <c r="S190" s="1326" t="s">
        <v>13</v>
      </c>
      <c r="T190" s="1325"/>
      <c r="U190" s="1325"/>
      <c r="V190" s="1325"/>
      <c r="W190" s="1325"/>
      <c r="X190" s="1325"/>
      <c r="Y190" s="1325"/>
      <c r="Z190" s="1325"/>
      <c r="AA190" s="1324" t="s">
        <v>281</v>
      </c>
      <c r="AB190" s="1325"/>
      <c r="AC190" s="1325"/>
      <c r="AD190" s="1325"/>
      <c r="AE190" s="1325"/>
      <c r="AF190" s="1324" t="s">
        <v>282</v>
      </c>
      <c r="AG190" s="1325"/>
      <c r="AH190" s="1325"/>
      <c r="AI190" s="583" t="s">
        <v>294</v>
      </c>
      <c r="AJ190" s="1327" t="s">
        <v>429</v>
      </c>
      <c r="AK190" s="1325"/>
      <c r="AL190" s="1325"/>
      <c r="AM190" s="1325"/>
      <c r="AN190" s="1325"/>
      <c r="AO190" s="1325"/>
      <c r="AP190" s="584">
        <v>2815325822</v>
      </c>
      <c r="AQ190" s="628">
        <v>566300000</v>
      </c>
      <c r="AR190" s="584">
        <v>1779225822</v>
      </c>
      <c r="AS190" s="585">
        <v>0</v>
      </c>
      <c r="AT190" s="632">
        <v>0</v>
      </c>
      <c r="AU190" s="584">
        <v>566300000</v>
      </c>
      <c r="AV190" s="628">
        <v>117873000</v>
      </c>
      <c r="AW190" s="584">
        <v>-117873000</v>
      </c>
      <c r="AX190" s="632">
        <v>0</v>
      </c>
      <c r="AY190" s="584">
        <v>117873000</v>
      </c>
      <c r="AZ190" s="585">
        <v>0</v>
      </c>
      <c r="BA190" s="585">
        <v>0</v>
      </c>
      <c r="BB190" s="585">
        <v>0</v>
      </c>
    </row>
    <row r="191" spans="1:54" x14ac:dyDescent="0.25">
      <c r="A191" s="1233" t="s">
        <v>102</v>
      </c>
      <c r="B191" s="1145"/>
      <c r="C191" s="1233" t="s">
        <v>330</v>
      </c>
      <c r="D191" s="1145"/>
      <c r="E191" s="1233"/>
      <c r="F191" s="1145"/>
      <c r="G191" s="1233"/>
      <c r="H191" s="1145"/>
      <c r="I191" s="1233"/>
      <c r="J191" s="1145"/>
      <c r="K191" s="1145"/>
      <c r="L191" s="1233"/>
      <c r="M191" s="1145"/>
      <c r="N191" s="1145"/>
      <c r="O191" s="1233"/>
      <c r="P191" s="1145"/>
      <c r="Q191" s="1233"/>
      <c r="R191" s="1145"/>
      <c r="S191" s="1232" t="s">
        <v>331</v>
      </c>
      <c r="T191" s="1145"/>
      <c r="U191" s="1145"/>
      <c r="V191" s="1145"/>
      <c r="W191" s="1145"/>
      <c r="X191" s="1145"/>
      <c r="Y191" s="1145"/>
      <c r="Z191" s="1145"/>
      <c r="AA191" s="1233" t="s">
        <v>281</v>
      </c>
      <c r="AB191" s="1145"/>
      <c r="AC191" s="1145"/>
      <c r="AD191" s="1145"/>
      <c r="AE191" s="1145"/>
      <c r="AF191" s="1233" t="s">
        <v>282</v>
      </c>
      <c r="AG191" s="1145"/>
      <c r="AH191" s="1145"/>
      <c r="AI191" s="169" t="s">
        <v>68</v>
      </c>
      <c r="AJ191" s="1234" t="s">
        <v>283</v>
      </c>
      <c r="AK191" s="1145"/>
      <c r="AL191" s="1145"/>
      <c r="AM191" s="1145"/>
      <c r="AN191" s="1145"/>
      <c r="AO191" s="1145"/>
      <c r="AP191" s="432">
        <v>20973920000</v>
      </c>
      <c r="AQ191" s="626">
        <v>561500000</v>
      </c>
      <c r="AR191" s="432">
        <v>2131609973</v>
      </c>
      <c r="AS191" s="432">
        <v>-1973920000</v>
      </c>
      <c r="AT191" s="626">
        <v>687835350</v>
      </c>
      <c r="AU191" s="432">
        <v>-126335350</v>
      </c>
      <c r="AV191" s="626">
        <v>966963577</v>
      </c>
      <c r="AW191" s="432">
        <v>-279128227</v>
      </c>
      <c r="AX191" s="626">
        <v>988578724</v>
      </c>
      <c r="AY191" s="432">
        <v>-21615147</v>
      </c>
      <c r="AZ191" s="432">
        <v>980881939</v>
      </c>
      <c r="BA191" s="432">
        <v>7696785</v>
      </c>
      <c r="BB191" s="433">
        <v>0</v>
      </c>
    </row>
    <row r="192" spans="1:54" x14ac:dyDescent="0.25">
      <c r="A192" s="1233" t="s">
        <v>102</v>
      </c>
      <c r="B192" s="1145"/>
      <c r="C192" s="1233" t="s">
        <v>330</v>
      </c>
      <c r="D192" s="1145"/>
      <c r="E192" s="1233"/>
      <c r="F192" s="1145"/>
      <c r="G192" s="1233"/>
      <c r="H192" s="1145"/>
      <c r="I192" s="1233"/>
      <c r="J192" s="1145"/>
      <c r="K192" s="1145"/>
      <c r="L192" s="1233"/>
      <c r="M192" s="1145"/>
      <c r="N192" s="1145"/>
      <c r="O192" s="1233"/>
      <c r="P192" s="1145"/>
      <c r="Q192" s="1233"/>
      <c r="R192" s="1145"/>
      <c r="S192" s="1232" t="s">
        <v>331</v>
      </c>
      <c r="T192" s="1145"/>
      <c r="U192" s="1145"/>
      <c r="V192" s="1145"/>
      <c r="W192" s="1145"/>
      <c r="X192" s="1145"/>
      <c r="Y192" s="1145"/>
      <c r="Z192" s="1145"/>
      <c r="AA192" s="1233" t="s">
        <v>281</v>
      </c>
      <c r="AB192" s="1145"/>
      <c r="AC192" s="1145"/>
      <c r="AD192" s="1145"/>
      <c r="AE192" s="1145"/>
      <c r="AF192" s="1233" t="s">
        <v>282</v>
      </c>
      <c r="AG192" s="1145"/>
      <c r="AH192" s="1145"/>
      <c r="AI192" s="169" t="s">
        <v>294</v>
      </c>
      <c r="AJ192" s="1234" t="s">
        <v>429</v>
      </c>
      <c r="AK192" s="1145"/>
      <c r="AL192" s="1145"/>
      <c r="AM192" s="1145"/>
      <c r="AN192" s="1145"/>
      <c r="AO192" s="1145"/>
      <c r="AP192" s="432">
        <v>2815325822</v>
      </c>
      <c r="AQ192" s="626">
        <v>566300000</v>
      </c>
      <c r="AR192" s="432">
        <v>1779225822</v>
      </c>
      <c r="AS192" s="433">
        <v>0</v>
      </c>
      <c r="AT192" s="627">
        <v>0</v>
      </c>
      <c r="AU192" s="432">
        <v>566300000</v>
      </c>
      <c r="AV192" s="626">
        <v>117873000</v>
      </c>
      <c r="AW192" s="432">
        <v>-117873000</v>
      </c>
      <c r="AX192" s="627">
        <v>0</v>
      </c>
      <c r="AY192" s="432">
        <v>117873000</v>
      </c>
      <c r="AZ192" s="433">
        <v>0</v>
      </c>
      <c r="BA192" s="433">
        <v>0</v>
      </c>
      <c r="BB192" s="433">
        <v>0</v>
      </c>
    </row>
    <row r="193" spans="1:54" x14ac:dyDescent="0.25">
      <c r="A193" s="1233" t="s">
        <v>102</v>
      </c>
      <c r="B193" s="1145"/>
      <c r="C193" s="1233" t="s">
        <v>330</v>
      </c>
      <c r="D193" s="1145"/>
      <c r="E193" s="1233" t="s">
        <v>332</v>
      </c>
      <c r="F193" s="1145"/>
      <c r="G193" s="1233"/>
      <c r="H193" s="1145"/>
      <c r="I193" s="1233"/>
      <c r="J193" s="1145"/>
      <c r="K193" s="1145"/>
      <c r="L193" s="1233"/>
      <c r="M193" s="1145"/>
      <c r="N193" s="1145"/>
      <c r="O193" s="1233"/>
      <c r="P193" s="1145"/>
      <c r="Q193" s="1233"/>
      <c r="R193" s="1145"/>
      <c r="S193" s="1232" t="s">
        <v>333</v>
      </c>
      <c r="T193" s="1145"/>
      <c r="U193" s="1145"/>
      <c r="V193" s="1145"/>
      <c r="W193" s="1145"/>
      <c r="X193" s="1145"/>
      <c r="Y193" s="1145"/>
      <c r="Z193" s="1145"/>
      <c r="AA193" s="1233" t="s">
        <v>281</v>
      </c>
      <c r="AB193" s="1145"/>
      <c r="AC193" s="1145"/>
      <c r="AD193" s="1145"/>
      <c r="AE193" s="1145"/>
      <c r="AF193" s="1233" t="s">
        <v>282</v>
      </c>
      <c r="AG193" s="1145"/>
      <c r="AH193" s="1145"/>
      <c r="AI193" s="169" t="s">
        <v>68</v>
      </c>
      <c r="AJ193" s="1234" t="s">
        <v>283</v>
      </c>
      <c r="AK193" s="1145"/>
      <c r="AL193" s="1145"/>
      <c r="AM193" s="1145"/>
      <c r="AN193" s="1145"/>
      <c r="AO193" s="1145"/>
      <c r="AP193" s="432">
        <v>20973920000</v>
      </c>
      <c r="AQ193" s="626">
        <v>561500000</v>
      </c>
      <c r="AR193" s="432">
        <v>2131609973</v>
      </c>
      <c r="AS193" s="432">
        <v>-1973920000</v>
      </c>
      <c r="AT193" s="626">
        <v>687835350</v>
      </c>
      <c r="AU193" s="432">
        <v>-126335350</v>
      </c>
      <c r="AV193" s="626">
        <v>966963577</v>
      </c>
      <c r="AW193" s="432">
        <v>-279128227</v>
      </c>
      <c r="AX193" s="626">
        <v>988578724</v>
      </c>
      <c r="AY193" s="432">
        <v>-21615147</v>
      </c>
      <c r="AZ193" s="432">
        <v>980881939</v>
      </c>
      <c r="BA193" s="432">
        <v>7696785</v>
      </c>
      <c r="BB193" s="433">
        <v>0</v>
      </c>
    </row>
    <row r="194" spans="1:54" x14ac:dyDescent="0.25">
      <c r="A194" s="1233" t="s">
        <v>102</v>
      </c>
      <c r="B194" s="1145"/>
      <c r="C194" s="1233" t="s">
        <v>330</v>
      </c>
      <c r="D194" s="1145"/>
      <c r="E194" s="1233" t="s">
        <v>332</v>
      </c>
      <c r="F194" s="1145"/>
      <c r="G194" s="1233"/>
      <c r="H194" s="1145"/>
      <c r="I194" s="1233"/>
      <c r="J194" s="1145"/>
      <c r="K194" s="1145"/>
      <c r="L194" s="1233"/>
      <c r="M194" s="1145"/>
      <c r="N194" s="1145"/>
      <c r="O194" s="1233"/>
      <c r="P194" s="1145"/>
      <c r="Q194" s="1233"/>
      <c r="R194" s="1145"/>
      <c r="S194" s="1232" t="s">
        <v>333</v>
      </c>
      <c r="T194" s="1145"/>
      <c r="U194" s="1145"/>
      <c r="V194" s="1145"/>
      <c r="W194" s="1145"/>
      <c r="X194" s="1145"/>
      <c r="Y194" s="1145"/>
      <c r="Z194" s="1145"/>
      <c r="AA194" s="1233" t="s">
        <v>281</v>
      </c>
      <c r="AB194" s="1145"/>
      <c r="AC194" s="1145"/>
      <c r="AD194" s="1145"/>
      <c r="AE194" s="1145"/>
      <c r="AF194" s="1233" t="s">
        <v>282</v>
      </c>
      <c r="AG194" s="1145"/>
      <c r="AH194" s="1145"/>
      <c r="AI194" s="169" t="s">
        <v>294</v>
      </c>
      <c r="AJ194" s="1234" t="s">
        <v>429</v>
      </c>
      <c r="AK194" s="1145"/>
      <c r="AL194" s="1145"/>
      <c r="AM194" s="1145"/>
      <c r="AN194" s="1145"/>
      <c r="AO194" s="1145"/>
      <c r="AP194" s="432">
        <v>2815325822</v>
      </c>
      <c r="AQ194" s="626">
        <v>566300000</v>
      </c>
      <c r="AR194" s="432">
        <v>1779225822</v>
      </c>
      <c r="AS194" s="433">
        <v>0</v>
      </c>
      <c r="AT194" s="627">
        <v>0</v>
      </c>
      <c r="AU194" s="432">
        <v>566300000</v>
      </c>
      <c r="AV194" s="626">
        <v>117873000</v>
      </c>
      <c r="AW194" s="432">
        <v>-117873000</v>
      </c>
      <c r="AX194" s="627">
        <v>0</v>
      </c>
      <c r="AY194" s="432">
        <v>117873000</v>
      </c>
      <c r="AZ194" s="433">
        <v>0</v>
      </c>
      <c r="BA194" s="433">
        <v>0</v>
      </c>
      <c r="BB194" s="433">
        <v>0</v>
      </c>
    </row>
    <row r="195" spans="1:54" s="589" customFormat="1" x14ac:dyDescent="0.25">
      <c r="A195" s="1328" t="s">
        <v>102</v>
      </c>
      <c r="B195" s="1329"/>
      <c r="C195" s="1328" t="s">
        <v>330</v>
      </c>
      <c r="D195" s="1329"/>
      <c r="E195" s="1328" t="s">
        <v>332</v>
      </c>
      <c r="F195" s="1329"/>
      <c r="G195" s="1328" t="s">
        <v>287</v>
      </c>
      <c r="H195" s="1329"/>
      <c r="I195" s="1328"/>
      <c r="J195" s="1329"/>
      <c r="K195" s="1329"/>
      <c r="L195" s="1328"/>
      <c r="M195" s="1329"/>
      <c r="N195" s="1329"/>
      <c r="O195" s="1328"/>
      <c r="P195" s="1329"/>
      <c r="Q195" s="1328"/>
      <c r="R195" s="1329"/>
      <c r="S195" s="1330" t="s">
        <v>245</v>
      </c>
      <c r="T195" s="1329"/>
      <c r="U195" s="1329"/>
      <c r="V195" s="1329"/>
      <c r="W195" s="1329"/>
      <c r="X195" s="1329"/>
      <c r="Y195" s="1329"/>
      <c r="Z195" s="1329"/>
      <c r="AA195" s="1328" t="s">
        <v>281</v>
      </c>
      <c r="AB195" s="1329"/>
      <c r="AC195" s="1329"/>
      <c r="AD195" s="1329"/>
      <c r="AE195" s="1329"/>
      <c r="AF195" s="1328" t="s">
        <v>282</v>
      </c>
      <c r="AG195" s="1329"/>
      <c r="AH195" s="1329"/>
      <c r="AI195" s="586" t="s">
        <v>68</v>
      </c>
      <c r="AJ195" s="1331" t="s">
        <v>283</v>
      </c>
      <c r="AK195" s="1329"/>
      <c r="AL195" s="1329"/>
      <c r="AM195" s="1329"/>
      <c r="AN195" s="1329"/>
      <c r="AO195" s="1329"/>
      <c r="AP195" s="587">
        <v>1700000000</v>
      </c>
      <c r="AQ195" s="630">
        <v>0</v>
      </c>
      <c r="AR195" s="587">
        <v>315000000</v>
      </c>
      <c r="AS195" s="587">
        <v>-400000000</v>
      </c>
      <c r="AT195" s="629">
        <v>49682009</v>
      </c>
      <c r="AU195" s="587">
        <v>-49682009</v>
      </c>
      <c r="AV195" s="629">
        <v>4807677</v>
      </c>
      <c r="AW195" s="587">
        <v>44874332</v>
      </c>
      <c r="AX195" s="629">
        <v>4807677</v>
      </c>
      <c r="AY195" s="588">
        <v>0</v>
      </c>
      <c r="AZ195" s="587">
        <v>4807677</v>
      </c>
      <c r="BA195" s="588">
        <v>0</v>
      </c>
      <c r="BB195" s="588">
        <v>0</v>
      </c>
    </row>
    <row r="196" spans="1:54" s="589" customFormat="1" x14ac:dyDescent="0.25">
      <c r="A196" s="1337" t="s">
        <v>102</v>
      </c>
      <c r="B196" s="1329"/>
      <c r="C196" s="1337" t="s">
        <v>330</v>
      </c>
      <c r="D196" s="1329"/>
      <c r="E196" s="1337" t="s">
        <v>332</v>
      </c>
      <c r="F196" s="1329"/>
      <c r="G196" s="1337" t="s">
        <v>287</v>
      </c>
      <c r="H196" s="1329"/>
      <c r="I196" s="1337"/>
      <c r="J196" s="1329"/>
      <c r="K196" s="1329"/>
      <c r="L196" s="1337"/>
      <c r="M196" s="1329"/>
      <c r="N196" s="1329"/>
      <c r="O196" s="1337"/>
      <c r="P196" s="1329"/>
      <c r="Q196" s="1337"/>
      <c r="R196" s="1329"/>
      <c r="S196" s="1339" t="s">
        <v>245</v>
      </c>
      <c r="T196" s="1329"/>
      <c r="U196" s="1329"/>
      <c r="V196" s="1329"/>
      <c r="W196" s="1329"/>
      <c r="X196" s="1329"/>
      <c r="Y196" s="1329"/>
      <c r="Z196" s="1329"/>
      <c r="AA196" s="1337" t="s">
        <v>281</v>
      </c>
      <c r="AB196" s="1329"/>
      <c r="AC196" s="1329"/>
      <c r="AD196" s="1329"/>
      <c r="AE196" s="1329"/>
      <c r="AF196" s="1337" t="s">
        <v>282</v>
      </c>
      <c r="AG196" s="1329"/>
      <c r="AH196" s="1329"/>
      <c r="AI196" s="590" t="s">
        <v>294</v>
      </c>
      <c r="AJ196" s="1338" t="s">
        <v>429</v>
      </c>
      <c r="AK196" s="1329"/>
      <c r="AL196" s="1329"/>
      <c r="AM196" s="1329"/>
      <c r="AN196" s="1329"/>
      <c r="AO196" s="1329"/>
      <c r="AP196" s="591">
        <v>2815325822</v>
      </c>
      <c r="AQ196" s="626">
        <v>566300000</v>
      </c>
      <c r="AR196" s="591">
        <v>1779225822</v>
      </c>
      <c r="AS196" s="592">
        <v>0</v>
      </c>
      <c r="AT196" s="627">
        <v>0</v>
      </c>
      <c r="AU196" s="591">
        <v>566300000</v>
      </c>
      <c r="AV196" s="626">
        <v>117873000</v>
      </c>
      <c r="AW196" s="591">
        <v>-117873000</v>
      </c>
      <c r="AX196" s="627">
        <v>0</v>
      </c>
      <c r="AY196" s="591">
        <v>117873000</v>
      </c>
      <c r="AZ196" s="592">
        <v>0</v>
      </c>
      <c r="BA196" s="592">
        <v>0</v>
      </c>
      <c r="BB196" s="592">
        <v>0</v>
      </c>
    </row>
    <row r="197" spans="1:54" x14ac:dyDescent="0.25">
      <c r="A197" s="1233" t="s">
        <v>102</v>
      </c>
      <c r="B197" s="1145"/>
      <c r="C197" s="1233" t="s">
        <v>330</v>
      </c>
      <c r="D197" s="1145"/>
      <c r="E197" s="1233" t="s">
        <v>332</v>
      </c>
      <c r="F197" s="1145"/>
      <c r="G197" s="1233" t="s">
        <v>287</v>
      </c>
      <c r="H197" s="1145"/>
      <c r="I197" s="1233" t="s">
        <v>288</v>
      </c>
      <c r="J197" s="1145"/>
      <c r="K197" s="1145"/>
      <c r="L197" s="1233"/>
      <c r="M197" s="1145"/>
      <c r="N197" s="1145"/>
      <c r="O197" s="1233"/>
      <c r="P197" s="1145"/>
      <c r="Q197" s="1233"/>
      <c r="R197" s="1145"/>
      <c r="S197" s="1232" t="s">
        <v>245</v>
      </c>
      <c r="T197" s="1145"/>
      <c r="U197" s="1145"/>
      <c r="V197" s="1145"/>
      <c r="W197" s="1145"/>
      <c r="X197" s="1145"/>
      <c r="Y197" s="1145"/>
      <c r="Z197" s="1145"/>
      <c r="AA197" s="1233" t="s">
        <v>281</v>
      </c>
      <c r="AB197" s="1145"/>
      <c r="AC197" s="1145"/>
      <c r="AD197" s="1145"/>
      <c r="AE197" s="1145"/>
      <c r="AF197" s="1233" t="s">
        <v>282</v>
      </c>
      <c r="AG197" s="1145"/>
      <c r="AH197" s="1145"/>
      <c r="AI197" s="169" t="s">
        <v>68</v>
      </c>
      <c r="AJ197" s="1234" t="s">
        <v>283</v>
      </c>
      <c r="AK197" s="1145"/>
      <c r="AL197" s="1145"/>
      <c r="AM197" s="1145"/>
      <c r="AN197" s="1145"/>
      <c r="AO197" s="1145"/>
      <c r="AP197" s="432">
        <v>1300000000</v>
      </c>
      <c r="AQ197" s="627">
        <v>0</v>
      </c>
      <c r="AR197" s="432">
        <v>315000000</v>
      </c>
      <c r="AS197" s="433">
        <v>0</v>
      </c>
      <c r="AT197" s="626">
        <v>49682009</v>
      </c>
      <c r="AU197" s="432">
        <v>-49682009</v>
      </c>
      <c r="AV197" s="626">
        <v>4807677</v>
      </c>
      <c r="AW197" s="432">
        <v>44874332</v>
      </c>
      <c r="AX197" s="626">
        <v>4807677</v>
      </c>
      <c r="AY197" s="433">
        <v>0</v>
      </c>
      <c r="AZ197" s="432">
        <v>4807677</v>
      </c>
      <c r="BA197" s="433">
        <v>0</v>
      </c>
      <c r="BB197" s="433">
        <v>0</v>
      </c>
    </row>
    <row r="198" spans="1:54" x14ac:dyDescent="0.25">
      <c r="A198" s="1233" t="s">
        <v>102</v>
      </c>
      <c r="B198" s="1145"/>
      <c r="C198" s="1233" t="s">
        <v>330</v>
      </c>
      <c r="D198" s="1145"/>
      <c r="E198" s="1233" t="s">
        <v>332</v>
      </c>
      <c r="F198" s="1145"/>
      <c r="G198" s="1233" t="s">
        <v>287</v>
      </c>
      <c r="H198" s="1145"/>
      <c r="I198" s="1233" t="s">
        <v>288</v>
      </c>
      <c r="J198" s="1145"/>
      <c r="K198" s="1145"/>
      <c r="L198" s="1233"/>
      <c r="M198" s="1145"/>
      <c r="N198" s="1145"/>
      <c r="O198" s="1233"/>
      <c r="P198" s="1145"/>
      <c r="Q198" s="1233"/>
      <c r="R198" s="1145"/>
      <c r="S198" s="1232" t="s">
        <v>245</v>
      </c>
      <c r="T198" s="1145"/>
      <c r="U198" s="1145"/>
      <c r="V198" s="1145"/>
      <c r="W198" s="1145"/>
      <c r="X198" s="1145"/>
      <c r="Y198" s="1145"/>
      <c r="Z198" s="1145"/>
      <c r="AA198" s="1233" t="s">
        <v>281</v>
      </c>
      <c r="AB198" s="1145"/>
      <c r="AC198" s="1145"/>
      <c r="AD198" s="1145"/>
      <c r="AE198" s="1145"/>
      <c r="AF198" s="1233" t="s">
        <v>282</v>
      </c>
      <c r="AG198" s="1145"/>
      <c r="AH198" s="1145"/>
      <c r="AI198" s="169" t="s">
        <v>294</v>
      </c>
      <c r="AJ198" s="1234" t="s">
        <v>429</v>
      </c>
      <c r="AK198" s="1145"/>
      <c r="AL198" s="1145"/>
      <c r="AM198" s="1145"/>
      <c r="AN198" s="1145"/>
      <c r="AO198" s="1145"/>
      <c r="AP198" s="432">
        <v>2815325822</v>
      </c>
      <c r="AQ198" s="626">
        <v>566300000</v>
      </c>
      <c r="AR198" s="432">
        <v>1779225822</v>
      </c>
      <c r="AS198" s="433">
        <v>0</v>
      </c>
      <c r="AT198" s="627">
        <v>0</v>
      </c>
      <c r="AU198" s="432">
        <v>566300000</v>
      </c>
      <c r="AV198" s="626">
        <v>117873000</v>
      </c>
      <c r="AW198" s="432">
        <v>-117873000</v>
      </c>
      <c r="AX198" s="627">
        <v>0</v>
      </c>
      <c r="AY198" s="432">
        <v>117873000</v>
      </c>
      <c r="AZ198" s="433">
        <v>0</v>
      </c>
      <c r="BA198" s="433">
        <v>0</v>
      </c>
      <c r="BB198" s="433">
        <v>0</v>
      </c>
    </row>
    <row r="199" spans="1:54" x14ac:dyDescent="0.25">
      <c r="A199" s="1233" t="s">
        <v>102</v>
      </c>
      <c r="B199" s="1145"/>
      <c r="C199" s="1233" t="s">
        <v>330</v>
      </c>
      <c r="D199" s="1145"/>
      <c r="E199" s="1233" t="s">
        <v>332</v>
      </c>
      <c r="F199" s="1145"/>
      <c r="G199" s="1233" t="s">
        <v>287</v>
      </c>
      <c r="H199" s="1145"/>
      <c r="I199" s="1233" t="s">
        <v>288</v>
      </c>
      <c r="J199" s="1145"/>
      <c r="K199" s="1145"/>
      <c r="L199" s="1233" t="s">
        <v>290</v>
      </c>
      <c r="M199" s="1145"/>
      <c r="N199" s="1145"/>
      <c r="O199" s="1233"/>
      <c r="P199" s="1145"/>
      <c r="Q199" s="1233"/>
      <c r="R199" s="1145"/>
      <c r="S199" s="1232" t="s">
        <v>334</v>
      </c>
      <c r="T199" s="1145"/>
      <c r="U199" s="1145"/>
      <c r="V199" s="1145"/>
      <c r="W199" s="1145"/>
      <c r="X199" s="1145"/>
      <c r="Y199" s="1145"/>
      <c r="Z199" s="1145"/>
      <c r="AA199" s="1233" t="s">
        <v>281</v>
      </c>
      <c r="AB199" s="1145"/>
      <c r="AC199" s="1145"/>
      <c r="AD199" s="1145"/>
      <c r="AE199" s="1145"/>
      <c r="AF199" s="1233" t="s">
        <v>282</v>
      </c>
      <c r="AG199" s="1145"/>
      <c r="AH199" s="1145"/>
      <c r="AI199" s="169" t="s">
        <v>68</v>
      </c>
      <c r="AJ199" s="1234" t="s">
        <v>283</v>
      </c>
      <c r="AK199" s="1145"/>
      <c r="AL199" s="1145"/>
      <c r="AM199" s="1145"/>
      <c r="AN199" s="1145"/>
      <c r="AO199" s="1145"/>
      <c r="AP199" s="432">
        <v>1300000000</v>
      </c>
      <c r="AQ199" s="627">
        <v>0</v>
      </c>
      <c r="AR199" s="432">
        <v>315000000</v>
      </c>
      <c r="AS199" s="433">
        <v>0</v>
      </c>
      <c r="AT199" s="626">
        <v>49682009</v>
      </c>
      <c r="AU199" s="432">
        <v>-49682009</v>
      </c>
      <c r="AV199" s="626">
        <v>4807677</v>
      </c>
      <c r="AW199" s="432">
        <v>44874332</v>
      </c>
      <c r="AX199" s="626">
        <v>4807677</v>
      </c>
      <c r="AY199" s="433">
        <v>0</v>
      </c>
      <c r="AZ199" s="432">
        <v>4807677</v>
      </c>
      <c r="BA199" s="433">
        <v>0</v>
      </c>
      <c r="BB199" s="433">
        <v>0</v>
      </c>
    </row>
    <row r="200" spans="1:54" x14ac:dyDescent="0.25">
      <c r="A200" s="1240" t="s">
        <v>102</v>
      </c>
      <c r="B200" s="1145"/>
      <c r="C200" s="1240" t="s">
        <v>330</v>
      </c>
      <c r="D200" s="1145"/>
      <c r="E200" s="1240" t="s">
        <v>332</v>
      </c>
      <c r="F200" s="1145"/>
      <c r="G200" s="1240" t="s">
        <v>287</v>
      </c>
      <c r="H200" s="1145"/>
      <c r="I200" s="1240" t="s">
        <v>288</v>
      </c>
      <c r="J200" s="1145"/>
      <c r="K200" s="1145"/>
      <c r="L200" s="1240" t="s">
        <v>290</v>
      </c>
      <c r="M200" s="1145"/>
      <c r="N200" s="1145"/>
      <c r="O200" s="1240" t="s">
        <v>287</v>
      </c>
      <c r="P200" s="1145"/>
      <c r="Q200" s="1240"/>
      <c r="R200" s="1145"/>
      <c r="S200" s="1239" t="s">
        <v>340</v>
      </c>
      <c r="T200" s="1145"/>
      <c r="U200" s="1145"/>
      <c r="V200" s="1145"/>
      <c r="W200" s="1145"/>
      <c r="X200" s="1145"/>
      <c r="Y200" s="1145"/>
      <c r="Z200" s="1145"/>
      <c r="AA200" s="1240" t="s">
        <v>281</v>
      </c>
      <c r="AB200" s="1145"/>
      <c r="AC200" s="1145"/>
      <c r="AD200" s="1145"/>
      <c r="AE200" s="1145"/>
      <c r="AF200" s="1240" t="s">
        <v>282</v>
      </c>
      <c r="AG200" s="1145"/>
      <c r="AH200" s="1145"/>
      <c r="AI200" s="172" t="s">
        <v>68</v>
      </c>
      <c r="AJ200" s="1241" t="s">
        <v>283</v>
      </c>
      <c r="AK200" s="1145"/>
      <c r="AL200" s="1145"/>
      <c r="AM200" s="1145"/>
      <c r="AN200" s="1145"/>
      <c r="AO200" s="1145"/>
      <c r="AP200" s="437">
        <v>197200000</v>
      </c>
      <c r="AQ200" s="630">
        <v>0</v>
      </c>
      <c r="AR200" s="437">
        <v>107200000</v>
      </c>
      <c r="AS200" s="438">
        <v>0</v>
      </c>
      <c r="AT200" s="630">
        <v>0</v>
      </c>
      <c r="AU200" s="438">
        <v>0</v>
      </c>
      <c r="AV200" s="630">
        <v>0</v>
      </c>
      <c r="AW200" s="438">
        <v>0</v>
      </c>
      <c r="AX200" s="630">
        <v>0</v>
      </c>
      <c r="AY200" s="438">
        <v>0</v>
      </c>
      <c r="AZ200" s="438">
        <v>0</v>
      </c>
      <c r="BA200" s="438">
        <v>0</v>
      </c>
      <c r="BB200" s="438">
        <v>0</v>
      </c>
    </row>
    <row r="201" spans="1:54" x14ac:dyDescent="0.25">
      <c r="A201" s="1240" t="s">
        <v>102</v>
      </c>
      <c r="B201" s="1145"/>
      <c r="C201" s="1240" t="s">
        <v>330</v>
      </c>
      <c r="D201" s="1145"/>
      <c r="E201" s="1240" t="s">
        <v>332</v>
      </c>
      <c r="F201" s="1145"/>
      <c r="G201" s="1240" t="s">
        <v>287</v>
      </c>
      <c r="H201" s="1145"/>
      <c r="I201" s="1240" t="s">
        <v>288</v>
      </c>
      <c r="J201" s="1145"/>
      <c r="K201" s="1145"/>
      <c r="L201" s="1240" t="s">
        <v>290</v>
      </c>
      <c r="M201" s="1145"/>
      <c r="N201" s="1145"/>
      <c r="O201" s="1240" t="s">
        <v>290</v>
      </c>
      <c r="P201" s="1145"/>
      <c r="Q201" s="1240"/>
      <c r="R201" s="1145"/>
      <c r="S201" s="1239" t="s">
        <v>335</v>
      </c>
      <c r="T201" s="1145"/>
      <c r="U201" s="1145"/>
      <c r="V201" s="1145"/>
      <c r="W201" s="1145"/>
      <c r="X201" s="1145"/>
      <c r="Y201" s="1145"/>
      <c r="Z201" s="1145"/>
      <c r="AA201" s="1240" t="s">
        <v>281</v>
      </c>
      <c r="AB201" s="1145"/>
      <c r="AC201" s="1145"/>
      <c r="AD201" s="1145"/>
      <c r="AE201" s="1145"/>
      <c r="AF201" s="1240" t="s">
        <v>282</v>
      </c>
      <c r="AG201" s="1145"/>
      <c r="AH201" s="1145"/>
      <c r="AI201" s="172" t="s">
        <v>68</v>
      </c>
      <c r="AJ201" s="1241" t="s">
        <v>283</v>
      </c>
      <c r="AK201" s="1145"/>
      <c r="AL201" s="1145"/>
      <c r="AM201" s="1145"/>
      <c r="AN201" s="1145"/>
      <c r="AO201" s="1145"/>
      <c r="AP201" s="437">
        <v>135600000</v>
      </c>
      <c r="AQ201" s="630">
        <v>0</v>
      </c>
      <c r="AR201" s="437">
        <v>30600000</v>
      </c>
      <c r="AS201" s="438">
        <v>0</v>
      </c>
      <c r="AT201" s="630">
        <v>0</v>
      </c>
      <c r="AU201" s="438">
        <v>0</v>
      </c>
      <c r="AV201" s="630">
        <v>0</v>
      </c>
      <c r="AW201" s="438">
        <v>0</v>
      </c>
      <c r="AX201" s="630">
        <v>0</v>
      </c>
      <c r="AY201" s="438">
        <v>0</v>
      </c>
      <c r="AZ201" s="438">
        <v>0</v>
      </c>
      <c r="BA201" s="438">
        <v>0</v>
      </c>
      <c r="BB201" s="438">
        <v>0</v>
      </c>
    </row>
    <row r="202" spans="1:54" x14ac:dyDescent="0.25">
      <c r="A202" s="1240" t="s">
        <v>102</v>
      </c>
      <c r="B202" s="1145"/>
      <c r="C202" s="1240" t="s">
        <v>330</v>
      </c>
      <c r="D202" s="1145"/>
      <c r="E202" s="1240" t="s">
        <v>332</v>
      </c>
      <c r="F202" s="1145"/>
      <c r="G202" s="1240" t="s">
        <v>287</v>
      </c>
      <c r="H202" s="1145"/>
      <c r="I202" s="1240" t="s">
        <v>288</v>
      </c>
      <c r="J202" s="1145"/>
      <c r="K202" s="1145"/>
      <c r="L202" s="1240" t="s">
        <v>290</v>
      </c>
      <c r="M202" s="1145"/>
      <c r="N202" s="1145"/>
      <c r="O202" s="1240" t="s">
        <v>297</v>
      </c>
      <c r="P202" s="1145"/>
      <c r="Q202" s="1240"/>
      <c r="R202" s="1145"/>
      <c r="S202" s="1239" t="s">
        <v>336</v>
      </c>
      <c r="T202" s="1145"/>
      <c r="U202" s="1145"/>
      <c r="V202" s="1145"/>
      <c r="W202" s="1145"/>
      <c r="X202" s="1145"/>
      <c r="Y202" s="1145"/>
      <c r="Z202" s="1145"/>
      <c r="AA202" s="1240" t="s">
        <v>281</v>
      </c>
      <c r="AB202" s="1145"/>
      <c r="AC202" s="1145"/>
      <c r="AD202" s="1145"/>
      <c r="AE202" s="1145"/>
      <c r="AF202" s="1240" t="s">
        <v>282</v>
      </c>
      <c r="AG202" s="1145"/>
      <c r="AH202" s="1145"/>
      <c r="AI202" s="172" t="s">
        <v>68</v>
      </c>
      <c r="AJ202" s="1241" t="s">
        <v>283</v>
      </c>
      <c r="AK202" s="1145"/>
      <c r="AL202" s="1145"/>
      <c r="AM202" s="1145"/>
      <c r="AN202" s="1145"/>
      <c r="AO202" s="1145"/>
      <c r="AP202" s="437">
        <v>341600000</v>
      </c>
      <c r="AQ202" s="630">
        <v>0</v>
      </c>
      <c r="AR202" s="438">
        <v>0</v>
      </c>
      <c r="AS202" s="438">
        <v>0</v>
      </c>
      <c r="AT202" s="630">
        <v>0</v>
      </c>
      <c r="AU202" s="438">
        <v>0</v>
      </c>
      <c r="AV202" s="640">
        <v>4807677</v>
      </c>
      <c r="AW202" s="437">
        <v>-4807677</v>
      </c>
      <c r="AX202" s="629">
        <v>4807677</v>
      </c>
      <c r="AY202" s="438">
        <v>0</v>
      </c>
      <c r="AZ202" s="437">
        <v>4807677</v>
      </c>
      <c r="BA202" s="438">
        <v>0</v>
      </c>
      <c r="BB202" s="438">
        <v>0</v>
      </c>
    </row>
    <row r="203" spans="1:54" x14ac:dyDescent="0.25">
      <c r="A203" s="1240" t="s">
        <v>102</v>
      </c>
      <c r="B203" s="1145"/>
      <c r="C203" s="1240" t="s">
        <v>330</v>
      </c>
      <c r="D203" s="1145"/>
      <c r="E203" s="1240" t="s">
        <v>332</v>
      </c>
      <c r="F203" s="1145"/>
      <c r="G203" s="1240" t="s">
        <v>287</v>
      </c>
      <c r="H203" s="1145"/>
      <c r="I203" s="1240" t="s">
        <v>288</v>
      </c>
      <c r="J203" s="1145"/>
      <c r="K203" s="1145"/>
      <c r="L203" s="1240" t="s">
        <v>290</v>
      </c>
      <c r="M203" s="1145"/>
      <c r="N203" s="1145"/>
      <c r="O203" s="1240" t="s">
        <v>291</v>
      </c>
      <c r="P203" s="1145"/>
      <c r="Q203" s="1240"/>
      <c r="R203" s="1145"/>
      <c r="S203" s="1239" t="s">
        <v>87</v>
      </c>
      <c r="T203" s="1145"/>
      <c r="U203" s="1145"/>
      <c r="V203" s="1145"/>
      <c r="W203" s="1145"/>
      <c r="X203" s="1145"/>
      <c r="Y203" s="1145"/>
      <c r="Z203" s="1145"/>
      <c r="AA203" s="1240" t="s">
        <v>281</v>
      </c>
      <c r="AB203" s="1145"/>
      <c r="AC203" s="1145"/>
      <c r="AD203" s="1145"/>
      <c r="AE203" s="1145"/>
      <c r="AF203" s="1240" t="s">
        <v>282</v>
      </c>
      <c r="AG203" s="1145"/>
      <c r="AH203" s="1145"/>
      <c r="AI203" s="172" t="s">
        <v>68</v>
      </c>
      <c r="AJ203" s="1241" t="s">
        <v>283</v>
      </c>
      <c r="AK203" s="1145"/>
      <c r="AL203" s="1145"/>
      <c r="AM203" s="1145"/>
      <c r="AN203" s="1145"/>
      <c r="AO203" s="1145"/>
      <c r="AP203" s="437">
        <v>394400000</v>
      </c>
      <c r="AQ203" s="630">
        <v>0</v>
      </c>
      <c r="AR203" s="438">
        <v>0</v>
      </c>
      <c r="AS203" s="438">
        <v>0</v>
      </c>
      <c r="AT203" s="629">
        <v>49682009</v>
      </c>
      <c r="AU203" s="437">
        <v>-49682009</v>
      </c>
      <c r="AV203" s="630">
        <v>0</v>
      </c>
      <c r="AW203" s="437">
        <v>49682009</v>
      </c>
      <c r="AX203" s="630">
        <v>0</v>
      </c>
      <c r="AY203" s="438">
        <v>0</v>
      </c>
      <c r="AZ203" s="438">
        <v>0</v>
      </c>
      <c r="BA203" s="438">
        <v>0</v>
      </c>
      <c r="BB203" s="438">
        <v>0</v>
      </c>
    </row>
    <row r="204" spans="1:54" x14ac:dyDescent="0.25">
      <c r="A204" s="1240" t="s">
        <v>102</v>
      </c>
      <c r="B204" s="1145"/>
      <c r="C204" s="1240" t="s">
        <v>330</v>
      </c>
      <c r="D204" s="1145"/>
      <c r="E204" s="1240" t="s">
        <v>332</v>
      </c>
      <c r="F204" s="1145"/>
      <c r="G204" s="1240" t="s">
        <v>287</v>
      </c>
      <c r="H204" s="1145"/>
      <c r="I204" s="1240" t="s">
        <v>288</v>
      </c>
      <c r="J204" s="1145"/>
      <c r="K204" s="1145"/>
      <c r="L204" s="1240" t="s">
        <v>290</v>
      </c>
      <c r="M204" s="1145"/>
      <c r="N204" s="1145"/>
      <c r="O204" s="1240" t="s">
        <v>300</v>
      </c>
      <c r="P204" s="1145"/>
      <c r="Q204" s="1240"/>
      <c r="R204" s="1145"/>
      <c r="S204" s="1239" t="s">
        <v>337</v>
      </c>
      <c r="T204" s="1145"/>
      <c r="U204" s="1145"/>
      <c r="V204" s="1145"/>
      <c r="W204" s="1145"/>
      <c r="X204" s="1145"/>
      <c r="Y204" s="1145"/>
      <c r="Z204" s="1145"/>
      <c r="AA204" s="1240" t="s">
        <v>281</v>
      </c>
      <c r="AB204" s="1145"/>
      <c r="AC204" s="1145"/>
      <c r="AD204" s="1145"/>
      <c r="AE204" s="1145"/>
      <c r="AF204" s="1240" t="s">
        <v>282</v>
      </c>
      <c r="AG204" s="1145"/>
      <c r="AH204" s="1145"/>
      <c r="AI204" s="172" t="s">
        <v>68</v>
      </c>
      <c r="AJ204" s="1241" t="s">
        <v>283</v>
      </c>
      <c r="AK204" s="1145"/>
      <c r="AL204" s="1145"/>
      <c r="AM204" s="1145"/>
      <c r="AN204" s="1145"/>
      <c r="AO204" s="1145"/>
      <c r="AP204" s="437">
        <v>230000000</v>
      </c>
      <c r="AQ204" s="630">
        <v>0</v>
      </c>
      <c r="AR204" s="437">
        <v>176000000</v>
      </c>
      <c r="AS204" s="438">
        <v>0</v>
      </c>
      <c r="AT204" s="630">
        <v>0</v>
      </c>
      <c r="AU204" s="438">
        <v>0</v>
      </c>
      <c r="AV204" s="630">
        <v>0</v>
      </c>
      <c r="AW204" s="438">
        <v>0</v>
      </c>
      <c r="AX204" s="630">
        <v>0</v>
      </c>
      <c r="AY204" s="438">
        <v>0</v>
      </c>
      <c r="AZ204" s="438">
        <v>0</v>
      </c>
      <c r="BA204" s="438">
        <v>0</v>
      </c>
      <c r="BB204" s="438">
        <v>0</v>
      </c>
    </row>
    <row r="205" spans="1:54" x14ac:dyDescent="0.25">
      <c r="A205" s="1240" t="s">
        <v>102</v>
      </c>
      <c r="B205" s="1145"/>
      <c r="C205" s="1240" t="s">
        <v>330</v>
      </c>
      <c r="D205" s="1145"/>
      <c r="E205" s="1240" t="s">
        <v>332</v>
      </c>
      <c r="F205" s="1145"/>
      <c r="G205" s="1240" t="s">
        <v>287</v>
      </c>
      <c r="H205" s="1145"/>
      <c r="I205" s="1240" t="s">
        <v>288</v>
      </c>
      <c r="J205" s="1145"/>
      <c r="K205" s="1145"/>
      <c r="L205" s="1240" t="s">
        <v>290</v>
      </c>
      <c r="M205" s="1145"/>
      <c r="N205" s="1145"/>
      <c r="O205" s="1240" t="s">
        <v>83</v>
      </c>
      <c r="P205" s="1145"/>
      <c r="Q205" s="1240"/>
      <c r="R205" s="1145"/>
      <c r="S205" s="1239" t="s">
        <v>338</v>
      </c>
      <c r="T205" s="1145"/>
      <c r="U205" s="1145"/>
      <c r="V205" s="1145"/>
      <c r="W205" s="1145"/>
      <c r="X205" s="1145"/>
      <c r="Y205" s="1145"/>
      <c r="Z205" s="1145"/>
      <c r="AA205" s="1240" t="s">
        <v>281</v>
      </c>
      <c r="AB205" s="1145"/>
      <c r="AC205" s="1145"/>
      <c r="AD205" s="1145"/>
      <c r="AE205" s="1145"/>
      <c r="AF205" s="1240" t="s">
        <v>282</v>
      </c>
      <c r="AG205" s="1145"/>
      <c r="AH205" s="1145"/>
      <c r="AI205" s="172" t="s">
        <v>68</v>
      </c>
      <c r="AJ205" s="1241" t="s">
        <v>283</v>
      </c>
      <c r="AK205" s="1145"/>
      <c r="AL205" s="1145"/>
      <c r="AM205" s="1145"/>
      <c r="AN205" s="1145"/>
      <c r="AO205" s="1145"/>
      <c r="AP205" s="437">
        <v>1200000</v>
      </c>
      <c r="AQ205" s="630">
        <v>0</v>
      </c>
      <c r="AR205" s="437">
        <v>1200000</v>
      </c>
      <c r="AS205" s="438">
        <v>0</v>
      </c>
      <c r="AT205" s="630">
        <v>0</v>
      </c>
      <c r="AU205" s="438">
        <v>0</v>
      </c>
      <c r="AV205" s="630">
        <v>0</v>
      </c>
      <c r="AW205" s="438">
        <v>0</v>
      </c>
      <c r="AX205" s="630">
        <v>0</v>
      </c>
      <c r="AY205" s="438">
        <v>0</v>
      </c>
      <c r="AZ205" s="438">
        <v>0</v>
      </c>
      <c r="BA205" s="438">
        <v>0</v>
      </c>
      <c r="BB205" s="438">
        <v>0</v>
      </c>
    </row>
    <row r="206" spans="1:54" x14ac:dyDescent="0.25">
      <c r="A206" s="1233" t="s">
        <v>102</v>
      </c>
      <c r="B206" s="1145"/>
      <c r="C206" s="1233" t="s">
        <v>330</v>
      </c>
      <c r="D206" s="1145"/>
      <c r="E206" s="1233" t="s">
        <v>332</v>
      </c>
      <c r="F206" s="1145"/>
      <c r="G206" s="1233" t="s">
        <v>287</v>
      </c>
      <c r="H206" s="1145"/>
      <c r="I206" s="1233" t="s">
        <v>288</v>
      </c>
      <c r="J206" s="1145"/>
      <c r="K206" s="1145"/>
      <c r="L206" s="1233" t="s">
        <v>297</v>
      </c>
      <c r="M206" s="1145"/>
      <c r="N206" s="1145"/>
      <c r="O206" s="1233"/>
      <c r="P206" s="1145"/>
      <c r="Q206" s="1233"/>
      <c r="R206" s="1145"/>
      <c r="S206" s="1232" t="s">
        <v>430</v>
      </c>
      <c r="T206" s="1145"/>
      <c r="U206" s="1145"/>
      <c r="V206" s="1145"/>
      <c r="W206" s="1145"/>
      <c r="X206" s="1145"/>
      <c r="Y206" s="1145"/>
      <c r="Z206" s="1145"/>
      <c r="AA206" s="1233" t="s">
        <v>281</v>
      </c>
      <c r="AB206" s="1145"/>
      <c r="AC206" s="1145"/>
      <c r="AD206" s="1145"/>
      <c r="AE206" s="1145"/>
      <c r="AF206" s="1233" t="s">
        <v>282</v>
      </c>
      <c r="AG206" s="1145"/>
      <c r="AH206" s="1145"/>
      <c r="AI206" s="169" t="s">
        <v>294</v>
      </c>
      <c r="AJ206" s="1234" t="s">
        <v>429</v>
      </c>
      <c r="AK206" s="1145"/>
      <c r="AL206" s="1145"/>
      <c r="AM206" s="1145"/>
      <c r="AN206" s="1145"/>
      <c r="AO206" s="1145"/>
      <c r="AP206" s="432">
        <v>2815325822</v>
      </c>
      <c r="AQ206" s="626">
        <v>566300000</v>
      </c>
      <c r="AR206" s="432">
        <v>1779225822</v>
      </c>
      <c r="AS206" s="433">
        <v>0</v>
      </c>
      <c r="AT206" s="627">
        <v>0</v>
      </c>
      <c r="AU206" s="432">
        <v>566300000</v>
      </c>
      <c r="AV206" s="641">
        <v>117873000</v>
      </c>
      <c r="AW206" s="432">
        <v>-117873000</v>
      </c>
      <c r="AX206" s="627">
        <v>0</v>
      </c>
      <c r="AY206" s="432">
        <v>117873000</v>
      </c>
      <c r="AZ206" s="433">
        <v>0</v>
      </c>
      <c r="BA206" s="433">
        <v>0</v>
      </c>
      <c r="BB206" s="433">
        <v>0</v>
      </c>
    </row>
    <row r="207" spans="1:54" x14ac:dyDescent="0.25">
      <c r="A207" s="1240" t="s">
        <v>102</v>
      </c>
      <c r="B207" s="1145"/>
      <c r="C207" s="1240" t="s">
        <v>330</v>
      </c>
      <c r="D207" s="1145"/>
      <c r="E207" s="1240" t="s">
        <v>332</v>
      </c>
      <c r="F207" s="1145"/>
      <c r="G207" s="1240" t="s">
        <v>287</v>
      </c>
      <c r="H207" s="1145"/>
      <c r="I207" s="1240" t="s">
        <v>288</v>
      </c>
      <c r="J207" s="1145"/>
      <c r="K207" s="1145"/>
      <c r="L207" s="1240" t="s">
        <v>297</v>
      </c>
      <c r="M207" s="1145"/>
      <c r="N207" s="1145"/>
      <c r="O207" s="1240" t="s">
        <v>287</v>
      </c>
      <c r="P207" s="1145"/>
      <c r="Q207" s="1240"/>
      <c r="R207" s="1145"/>
      <c r="S207" s="1239" t="s">
        <v>340</v>
      </c>
      <c r="T207" s="1145"/>
      <c r="U207" s="1145"/>
      <c r="V207" s="1145"/>
      <c r="W207" s="1145"/>
      <c r="X207" s="1145"/>
      <c r="Y207" s="1145"/>
      <c r="Z207" s="1145"/>
      <c r="AA207" s="1240" t="s">
        <v>281</v>
      </c>
      <c r="AB207" s="1145"/>
      <c r="AC207" s="1145"/>
      <c r="AD207" s="1145"/>
      <c r="AE207" s="1145"/>
      <c r="AF207" s="1240" t="s">
        <v>282</v>
      </c>
      <c r="AG207" s="1145"/>
      <c r="AH207" s="1145"/>
      <c r="AI207" s="172" t="s">
        <v>294</v>
      </c>
      <c r="AJ207" s="1241" t="s">
        <v>429</v>
      </c>
      <c r="AK207" s="1145"/>
      <c r="AL207" s="1145"/>
      <c r="AM207" s="1145"/>
      <c r="AN207" s="1145"/>
      <c r="AO207" s="1145"/>
      <c r="AP207" s="437">
        <v>1217200000</v>
      </c>
      <c r="AQ207" s="629">
        <v>157000000</v>
      </c>
      <c r="AR207" s="437">
        <v>590400000</v>
      </c>
      <c r="AS207" s="438">
        <v>0</v>
      </c>
      <c r="AT207" s="630">
        <v>0</v>
      </c>
      <c r="AU207" s="437">
        <v>157000000</v>
      </c>
      <c r="AV207" s="640">
        <v>117873000</v>
      </c>
      <c r="AW207" s="437">
        <v>-117873000</v>
      </c>
      <c r="AX207" s="630">
        <v>0</v>
      </c>
      <c r="AY207" s="437">
        <v>117873000</v>
      </c>
      <c r="AZ207" s="438">
        <v>0</v>
      </c>
      <c r="BA207" s="438">
        <v>0</v>
      </c>
      <c r="BB207" s="438">
        <v>0</v>
      </c>
    </row>
    <row r="208" spans="1:54" x14ac:dyDescent="0.25">
      <c r="A208" s="1240" t="s">
        <v>102</v>
      </c>
      <c r="B208" s="1145"/>
      <c r="C208" s="1240" t="s">
        <v>330</v>
      </c>
      <c r="D208" s="1145"/>
      <c r="E208" s="1240" t="s">
        <v>332</v>
      </c>
      <c r="F208" s="1145"/>
      <c r="G208" s="1240" t="s">
        <v>287</v>
      </c>
      <c r="H208" s="1145"/>
      <c r="I208" s="1240" t="s">
        <v>288</v>
      </c>
      <c r="J208" s="1145"/>
      <c r="K208" s="1145"/>
      <c r="L208" s="1240" t="s">
        <v>297</v>
      </c>
      <c r="M208" s="1145"/>
      <c r="N208" s="1145"/>
      <c r="O208" s="1240" t="s">
        <v>290</v>
      </c>
      <c r="P208" s="1145"/>
      <c r="Q208" s="1240"/>
      <c r="R208" s="1145"/>
      <c r="S208" s="1239" t="s">
        <v>335</v>
      </c>
      <c r="T208" s="1145"/>
      <c r="U208" s="1145"/>
      <c r="V208" s="1145"/>
      <c r="W208" s="1145"/>
      <c r="X208" s="1145"/>
      <c r="Y208" s="1145"/>
      <c r="Z208" s="1145"/>
      <c r="AA208" s="1240" t="s">
        <v>281</v>
      </c>
      <c r="AB208" s="1145"/>
      <c r="AC208" s="1145"/>
      <c r="AD208" s="1145"/>
      <c r="AE208" s="1145"/>
      <c r="AF208" s="1240" t="s">
        <v>282</v>
      </c>
      <c r="AG208" s="1145"/>
      <c r="AH208" s="1145"/>
      <c r="AI208" s="172" t="s">
        <v>294</v>
      </c>
      <c r="AJ208" s="1241" t="s">
        <v>429</v>
      </c>
      <c r="AK208" s="1145"/>
      <c r="AL208" s="1145"/>
      <c r="AM208" s="1145"/>
      <c r="AN208" s="1145"/>
      <c r="AO208" s="1145"/>
      <c r="AP208" s="437">
        <v>228000000</v>
      </c>
      <c r="AQ208" s="629">
        <v>228000000</v>
      </c>
      <c r="AR208" s="438">
        <v>0</v>
      </c>
      <c r="AS208" s="438">
        <v>0</v>
      </c>
      <c r="AT208" s="630">
        <v>0</v>
      </c>
      <c r="AU208" s="437">
        <v>228000000</v>
      </c>
      <c r="AV208" s="630">
        <v>0</v>
      </c>
      <c r="AW208" s="438">
        <v>0</v>
      </c>
      <c r="AX208" s="630">
        <v>0</v>
      </c>
      <c r="AY208" s="438">
        <v>0</v>
      </c>
      <c r="AZ208" s="438">
        <v>0</v>
      </c>
      <c r="BA208" s="438">
        <v>0</v>
      </c>
      <c r="BB208" s="438">
        <v>0</v>
      </c>
    </row>
    <row r="209" spans="1:54" x14ac:dyDescent="0.25">
      <c r="A209" s="1240" t="s">
        <v>102</v>
      </c>
      <c r="B209" s="1145"/>
      <c r="C209" s="1240" t="s">
        <v>330</v>
      </c>
      <c r="D209" s="1145"/>
      <c r="E209" s="1240" t="s">
        <v>332</v>
      </c>
      <c r="F209" s="1145"/>
      <c r="G209" s="1240" t="s">
        <v>287</v>
      </c>
      <c r="H209" s="1145"/>
      <c r="I209" s="1240" t="s">
        <v>288</v>
      </c>
      <c r="J209" s="1145"/>
      <c r="K209" s="1145"/>
      <c r="L209" s="1240" t="s">
        <v>297</v>
      </c>
      <c r="M209" s="1145"/>
      <c r="N209" s="1145"/>
      <c r="O209" s="1240" t="s">
        <v>297</v>
      </c>
      <c r="P209" s="1145"/>
      <c r="Q209" s="1240"/>
      <c r="R209" s="1145"/>
      <c r="S209" s="1239" t="s">
        <v>336</v>
      </c>
      <c r="T209" s="1145"/>
      <c r="U209" s="1145"/>
      <c r="V209" s="1145"/>
      <c r="W209" s="1145"/>
      <c r="X209" s="1145"/>
      <c r="Y209" s="1145"/>
      <c r="Z209" s="1145"/>
      <c r="AA209" s="1240" t="s">
        <v>281</v>
      </c>
      <c r="AB209" s="1145"/>
      <c r="AC209" s="1145"/>
      <c r="AD209" s="1145"/>
      <c r="AE209" s="1145"/>
      <c r="AF209" s="1240" t="s">
        <v>282</v>
      </c>
      <c r="AG209" s="1145"/>
      <c r="AH209" s="1145"/>
      <c r="AI209" s="172" t="s">
        <v>294</v>
      </c>
      <c r="AJ209" s="1241" t="s">
        <v>429</v>
      </c>
      <c r="AK209" s="1145"/>
      <c r="AL209" s="1145"/>
      <c r="AM209" s="1145"/>
      <c r="AN209" s="1145"/>
      <c r="AO209" s="1145"/>
      <c r="AP209" s="437">
        <v>164000000</v>
      </c>
      <c r="AQ209" s="629">
        <v>164000000</v>
      </c>
      <c r="AR209" s="438">
        <v>0</v>
      </c>
      <c r="AS209" s="438">
        <v>0</v>
      </c>
      <c r="AT209" s="630">
        <v>0</v>
      </c>
      <c r="AU209" s="437">
        <v>164000000</v>
      </c>
      <c r="AV209" s="630">
        <v>0</v>
      </c>
      <c r="AW209" s="438">
        <v>0</v>
      </c>
      <c r="AX209" s="630">
        <v>0</v>
      </c>
      <c r="AY209" s="438">
        <v>0</v>
      </c>
      <c r="AZ209" s="438">
        <v>0</v>
      </c>
      <c r="BA209" s="438">
        <v>0</v>
      </c>
      <c r="BB209" s="438">
        <v>0</v>
      </c>
    </row>
    <row r="210" spans="1:54" x14ac:dyDescent="0.25">
      <c r="A210" s="1240" t="s">
        <v>102</v>
      </c>
      <c r="B210" s="1145"/>
      <c r="C210" s="1240" t="s">
        <v>330</v>
      </c>
      <c r="D210" s="1145"/>
      <c r="E210" s="1240" t="s">
        <v>332</v>
      </c>
      <c r="F210" s="1145"/>
      <c r="G210" s="1240" t="s">
        <v>287</v>
      </c>
      <c r="H210" s="1145"/>
      <c r="I210" s="1240" t="s">
        <v>288</v>
      </c>
      <c r="J210" s="1145"/>
      <c r="K210" s="1145"/>
      <c r="L210" s="1240" t="s">
        <v>297</v>
      </c>
      <c r="M210" s="1145"/>
      <c r="N210" s="1145"/>
      <c r="O210" s="1240" t="s">
        <v>291</v>
      </c>
      <c r="P210" s="1145"/>
      <c r="Q210" s="1240"/>
      <c r="R210" s="1145"/>
      <c r="S210" s="1239" t="s">
        <v>87</v>
      </c>
      <c r="T210" s="1145"/>
      <c r="U210" s="1145"/>
      <c r="V210" s="1145"/>
      <c r="W210" s="1145"/>
      <c r="X210" s="1145"/>
      <c r="Y210" s="1145"/>
      <c r="Z210" s="1145"/>
      <c r="AA210" s="1240" t="s">
        <v>281</v>
      </c>
      <c r="AB210" s="1145"/>
      <c r="AC210" s="1145"/>
      <c r="AD210" s="1145"/>
      <c r="AE210" s="1145"/>
      <c r="AF210" s="1240" t="s">
        <v>282</v>
      </c>
      <c r="AG210" s="1145"/>
      <c r="AH210" s="1145"/>
      <c r="AI210" s="172" t="s">
        <v>294</v>
      </c>
      <c r="AJ210" s="1241" t="s">
        <v>429</v>
      </c>
      <c r="AK210" s="1145"/>
      <c r="AL210" s="1145"/>
      <c r="AM210" s="1145"/>
      <c r="AN210" s="1145"/>
      <c r="AO210" s="1145"/>
      <c r="AP210" s="437">
        <v>361540000</v>
      </c>
      <c r="AQ210" s="629">
        <v>17300000</v>
      </c>
      <c r="AR210" s="437">
        <v>344240000</v>
      </c>
      <c r="AS210" s="438">
        <v>0</v>
      </c>
      <c r="AT210" s="630">
        <v>0</v>
      </c>
      <c r="AU210" s="437">
        <v>17300000</v>
      </c>
      <c r="AV210" s="630">
        <v>0</v>
      </c>
      <c r="AW210" s="438">
        <v>0</v>
      </c>
      <c r="AX210" s="630">
        <v>0</v>
      </c>
      <c r="AY210" s="438">
        <v>0</v>
      </c>
      <c r="AZ210" s="438">
        <v>0</v>
      </c>
      <c r="BA210" s="438">
        <v>0</v>
      </c>
      <c r="BB210" s="438">
        <v>0</v>
      </c>
    </row>
    <row r="211" spans="1:54" x14ac:dyDescent="0.25">
      <c r="A211" s="1240" t="s">
        <v>102</v>
      </c>
      <c r="B211" s="1145"/>
      <c r="C211" s="1240" t="s">
        <v>330</v>
      </c>
      <c r="D211" s="1145"/>
      <c r="E211" s="1240" t="s">
        <v>332</v>
      </c>
      <c r="F211" s="1145"/>
      <c r="G211" s="1240" t="s">
        <v>287</v>
      </c>
      <c r="H211" s="1145"/>
      <c r="I211" s="1240" t="s">
        <v>288</v>
      </c>
      <c r="J211" s="1145"/>
      <c r="K211" s="1145"/>
      <c r="L211" s="1240" t="s">
        <v>297</v>
      </c>
      <c r="M211" s="1145"/>
      <c r="N211" s="1145"/>
      <c r="O211" s="1240" t="s">
        <v>83</v>
      </c>
      <c r="P211" s="1145"/>
      <c r="Q211" s="1240"/>
      <c r="R211" s="1145"/>
      <c r="S211" s="1239" t="s">
        <v>338</v>
      </c>
      <c r="T211" s="1145"/>
      <c r="U211" s="1145"/>
      <c r="V211" s="1145"/>
      <c r="W211" s="1145"/>
      <c r="X211" s="1145"/>
      <c r="Y211" s="1145"/>
      <c r="Z211" s="1145"/>
      <c r="AA211" s="1240" t="s">
        <v>281</v>
      </c>
      <c r="AB211" s="1145"/>
      <c r="AC211" s="1145"/>
      <c r="AD211" s="1145"/>
      <c r="AE211" s="1145"/>
      <c r="AF211" s="1240" t="s">
        <v>282</v>
      </c>
      <c r="AG211" s="1145"/>
      <c r="AH211" s="1145"/>
      <c r="AI211" s="172" t="s">
        <v>294</v>
      </c>
      <c r="AJ211" s="1241" t="s">
        <v>429</v>
      </c>
      <c r="AK211" s="1145"/>
      <c r="AL211" s="1145"/>
      <c r="AM211" s="1145"/>
      <c r="AN211" s="1145"/>
      <c r="AO211" s="1145"/>
      <c r="AP211" s="437">
        <v>844585822</v>
      </c>
      <c r="AQ211" s="630">
        <v>0</v>
      </c>
      <c r="AR211" s="437">
        <v>844585822</v>
      </c>
      <c r="AS211" s="438">
        <v>0</v>
      </c>
      <c r="AT211" s="630">
        <v>0</v>
      </c>
      <c r="AU211" s="438">
        <v>0</v>
      </c>
      <c r="AV211" s="630">
        <v>0</v>
      </c>
      <c r="AW211" s="438">
        <v>0</v>
      </c>
      <c r="AX211" s="630">
        <v>0</v>
      </c>
      <c r="AY211" s="438">
        <v>0</v>
      </c>
      <c r="AZ211" s="438">
        <v>0</v>
      </c>
      <c r="BA211" s="438">
        <v>0</v>
      </c>
      <c r="BB211" s="438">
        <v>0</v>
      </c>
    </row>
    <row r="212" spans="1:54" s="589" customFormat="1" x14ac:dyDescent="0.25">
      <c r="A212" s="1328" t="s">
        <v>102</v>
      </c>
      <c r="B212" s="1329"/>
      <c r="C212" s="1328" t="s">
        <v>330</v>
      </c>
      <c r="D212" s="1329"/>
      <c r="E212" s="1328" t="s">
        <v>332</v>
      </c>
      <c r="F212" s="1329"/>
      <c r="G212" s="1328" t="s">
        <v>290</v>
      </c>
      <c r="H212" s="1329"/>
      <c r="I212" s="1328"/>
      <c r="J212" s="1329"/>
      <c r="K212" s="1329"/>
      <c r="L212" s="1328"/>
      <c r="M212" s="1329"/>
      <c r="N212" s="1329"/>
      <c r="O212" s="1328"/>
      <c r="P212" s="1329"/>
      <c r="Q212" s="1328"/>
      <c r="R212" s="1329"/>
      <c r="S212" s="1330" t="s">
        <v>326</v>
      </c>
      <c r="T212" s="1329"/>
      <c r="U212" s="1329"/>
      <c r="V212" s="1329"/>
      <c r="W212" s="1329"/>
      <c r="X212" s="1329"/>
      <c r="Y212" s="1329"/>
      <c r="Z212" s="1329"/>
      <c r="AA212" s="1328" t="s">
        <v>281</v>
      </c>
      <c r="AB212" s="1329"/>
      <c r="AC212" s="1329"/>
      <c r="AD212" s="1329"/>
      <c r="AE212" s="1329"/>
      <c r="AF212" s="1328" t="s">
        <v>282</v>
      </c>
      <c r="AG212" s="1329"/>
      <c r="AH212" s="1329"/>
      <c r="AI212" s="586" t="s">
        <v>68</v>
      </c>
      <c r="AJ212" s="1331" t="s">
        <v>283</v>
      </c>
      <c r="AK212" s="1329"/>
      <c r="AL212" s="1329"/>
      <c r="AM212" s="1329"/>
      <c r="AN212" s="1329"/>
      <c r="AO212" s="1329"/>
      <c r="AP212" s="587">
        <v>1923920000</v>
      </c>
      <c r="AQ212" s="629">
        <v>40000000</v>
      </c>
      <c r="AR212" s="587">
        <v>206140540</v>
      </c>
      <c r="AS212" s="587">
        <v>-323920000</v>
      </c>
      <c r="AT212" s="629">
        <v>15796775</v>
      </c>
      <c r="AU212" s="587">
        <v>24203225</v>
      </c>
      <c r="AV212" s="629">
        <v>97016324</v>
      </c>
      <c r="AW212" s="587">
        <v>-81219549</v>
      </c>
      <c r="AX212" s="629">
        <v>98746681</v>
      </c>
      <c r="AY212" s="587">
        <v>-1730357</v>
      </c>
      <c r="AZ212" s="587">
        <v>98746681</v>
      </c>
      <c r="BA212" s="588">
        <v>0</v>
      </c>
      <c r="BB212" s="588">
        <v>0</v>
      </c>
    </row>
    <row r="213" spans="1:54" s="614" customFormat="1" x14ac:dyDescent="0.25">
      <c r="A213" s="1340" t="s">
        <v>102</v>
      </c>
      <c r="B213" s="1341"/>
      <c r="C213" s="1340" t="s">
        <v>330</v>
      </c>
      <c r="D213" s="1341"/>
      <c r="E213" s="1340" t="s">
        <v>332</v>
      </c>
      <c r="F213" s="1341"/>
      <c r="G213" s="1340" t="s">
        <v>290</v>
      </c>
      <c r="H213" s="1341"/>
      <c r="I213" s="1340" t="s">
        <v>288</v>
      </c>
      <c r="J213" s="1341"/>
      <c r="K213" s="1341"/>
      <c r="L213" s="1340"/>
      <c r="M213" s="1341"/>
      <c r="N213" s="1341"/>
      <c r="O213" s="1340"/>
      <c r="P213" s="1341"/>
      <c r="Q213" s="1340"/>
      <c r="R213" s="1341"/>
      <c r="S213" s="1343" t="s">
        <v>326</v>
      </c>
      <c r="T213" s="1341"/>
      <c r="U213" s="1341"/>
      <c r="V213" s="1341"/>
      <c r="W213" s="1341"/>
      <c r="X213" s="1341"/>
      <c r="Y213" s="1341"/>
      <c r="Z213" s="1341"/>
      <c r="AA213" s="1340" t="s">
        <v>281</v>
      </c>
      <c r="AB213" s="1341"/>
      <c r="AC213" s="1341"/>
      <c r="AD213" s="1341"/>
      <c r="AE213" s="1341"/>
      <c r="AF213" s="1340" t="s">
        <v>282</v>
      </c>
      <c r="AG213" s="1341"/>
      <c r="AH213" s="1341"/>
      <c r="AI213" s="615" t="s">
        <v>68</v>
      </c>
      <c r="AJ213" s="1342" t="s">
        <v>283</v>
      </c>
      <c r="AK213" s="1341"/>
      <c r="AL213" s="1341"/>
      <c r="AM213" s="1341"/>
      <c r="AN213" s="1341"/>
      <c r="AO213" s="1341"/>
      <c r="AP213" s="616">
        <v>1600000000</v>
      </c>
      <c r="AQ213" s="626">
        <v>40000000</v>
      </c>
      <c r="AR213" s="616">
        <v>206140540</v>
      </c>
      <c r="AS213" s="617">
        <v>0</v>
      </c>
      <c r="AT213" s="626">
        <v>15796775</v>
      </c>
      <c r="AU213" s="616">
        <v>24203225</v>
      </c>
      <c r="AV213" s="626">
        <v>97016324</v>
      </c>
      <c r="AW213" s="616">
        <v>-81219549</v>
      </c>
      <c r="AX213" s="626">
        <v>98746681</v>
      </c>
      <c r="AY213" s="616">
        <v>-1730357</v>
      </c>
      <c r="AZ213" s="616">
        <v>98746681</v>
      </c>
      <c r="BA213" s="617">
        <v>0</v>
      </c>
      <c r="BB213" s="617">
        <v>0</v>
      </c>
    </row>
    <row r="214" spans="1:54" x14ac:dyDescent="0.25">
      <c r="A214" s="1233" t="s">
        <v>102</v>
      </c>
      <c r="B214" s="1145"/>
      <c r="C214" s="1233" t="s">
        <v>330</v>
      </c>
      <c r="D214" s="1145"/>
      <c r="E214" s="1233" t="s">
        <v>332</v>
      </c>
      <c r="F214" s="1145"/>
      <c r="G214" s="1233" t="s">
        <v>290</v>
      </c>
      <c r="H214" s="1145"/>
      <c r="I214" s="1233" t="s">
        <v>288</v>
      </c>
      <c r="J214" s="1145"/>
      <c r="K214" s="1145"/>
      <c r="L214" s="1233" t="s">
        <v>287</v>
      </c>
      <c r="M214" s="1145"/>
      <c r="N214" s="1145"/>
      <c r="O214" s="1233"/>
      <c r="P214" s="1145"/>
      <c r="Q214" s="1233"/>
      <c r="R214" s="1145"/>
      <c r="S214" s="1232" t="s">
        <v>339</v>
      </c>
      <c r="T214" s="1145"/>
      <c r="U214" s="1145"/>
      <c r="V214" s="1145"/>
      <c r="W214" s="1145"/>
      <c r="X214" s="1145"/>
      <c r="Y214" s="1145"/>
      <c r="Z214" s="1145"/>
      <c r="AA214" s="1233" t="s">
        <v>281</v>
      </c>
      <c r="AB214" s="1145"/>
      <c r="AC214" s="1145"/>
      <c r="AD214" s="1145"/>
      <c r="AE214" s="1145"/>
      <c r="AF214" s="1233" t="s">
        <v>282</v>
      </c>
      <c r="AG214" s="1145"/>
      <c r="AH214" s="1145"/>
      <c r="AI214" s="169" t="s">
        <v>68</v>
      </c>
      <c r="AJ214" s="1234" t="s">
        <v>283</v>
      </c>
      <c r="AK214" s="1145"/>
      <c r="AL214" s="1145"/>
      <c r="AM214" s="1145"/>
      <c r="AN214" s="1145"/>
      <c r="AO214" s="1145"/>
      <c r="AP214" s="432">
        <v>382300000</v>
      </c>
      <c r="AQ214" s="627">
        <v>0</v>
      </c>
      <c r="AR214" s="432">
        <v>97300000</v>
      </c>
      <c r="AS214" s="433">
        <v>0</v>
      </c>
      <c r="AT214" s="626">
        <v>499055</v>
      </c>
      <c r="AU214" s="432">
        <v>-499055</v>
      </c>
      <c r="AV214" s="626">
        <v>7058350</v>
      </c>
      <c r="AW214" s="432">
        <v>-6559295</v>
      </c>
      <c r="AX214" s="626">
        <v>7340618</v>
      </c>
      <c r="AY214" s="432">
        <v>-282268</v>
      </c>
      <c r="AZ214" s="432">
        <v>7340618</v>
      </c>
      <c r="BA214" s="433">
        <v>0</v>
      </c>
      <c r="BB214" s="433">
        <v>0</v>
      </c>
    </row>
    <row r="215" spans="1:54" x14ac:dyDescent="0.25">
      <c r="A215" s="1240" t="s">
        <v>102</v>
      </c>
      <c r="B215" s="1145"/>
      <c r="C215" s="1240" t="s">
        <v>330</v>
      </c>
      <c r="D215" s="1145"/>
      <c r="E215" s="1240" t="s">
        <v>332</v>
      </c>
      <c r="F215" s="1145"/>
      <c r="G215" s="1240" t="s">
        <v>290</v>
      </c>
      <c r="H215" s="1145"/>
      <c r="I215" s="1240" t="s">
        <v>288</v>
      </c>
      <c r="J215" s="1145"/>
      <c r="K215" s="1145"/>
      <c r="L215" s="1240" t="s">
        <v>287</v>
      </c>
      <c r="M215" s="1145"/>
      <c r="N215" s="1145"/>
      <c r="O215" s="1240" t="s">
        <v>287</v>
      </c>
      <c r="P215" s="1145"/>
      <c r="Q215" s="1240"/>
      <c r="R215" s="1145"/>
      <c r="S215" s="1239" t="s">
        <v>340</v>
      </c>
      <c r="T215" s="1145"/>
      <c r="U215" s="1145"/>
      <c r="V215" s="1145"/>
      <c r="W215" s="1145"/>
      <c r="X215" s="1145"/>
      <c r="Y215" s="1145"/>
      <c r="Z215" s="1145"/>
      <c r="AA215" s="1240" t="s">
        <v>281</v>
      </c>
      <c r="AB215" s="1145"/>
      <c r="AC215" s="1145"/>
      <c r="AD215" s="1145"/>
      <c r="AE215" s="1145"/>
      <c r="AF215" s="1240" t="s">
        <v>282</v>
      </c>
      <c r="AG215" s="1145"/>
      <c r="AH215" s="1145"/>
      <c r="AI215" s="172" t="s">
        <v>68</v>
      </c>
      <c r="AJ215" s="1241" t="s">
        <v>283</v>
      </c>
      <c r="AK215" s="1145"/>
      <c r="AL215" s="1145"/>
      <c r="AM215" s="1145"/>
      <c r="AN215" s="1145"/>
      <c r="AO215" s="1145"/>
      <c r="AP215" s="437">
        <v>177300000</v>
      </c>
      <c r="AQ215" s="630">
        <v>0</v>
      </c>
      <c r="AR215" s="437">
        <v>97300000</v>
      </c>
      <c r="AS215" s="438">
        <v>0</v>
      </c>
      <c r="AT215" s="630">
        <v>0</v>
      </c>
      <c r="AU215" s="438">
        <v>0</v>
      </c>
      <c r="AV215" s="629">
        <v>4500000</v>
      </c>
      <c r="AW215" s="437">
        <v>-4500000</v>
      </c>
      <c r="AX215" s="629">
        <v>4500000</v>
      </c>
      <c r="AY215" s="438">
        <v>0</v>
      </c>
      <c r="AZ215" s="437">
        <v>4500000</v>
      </c>
      <c r="BA215" s="438">
        <v>0</v>
      </c>
      <c r="BB215" s="438">
        <v>0</v>
      </c>
    </row>
    <row r="216" spans="1:54" x14ac:dyDescent="0.25">
      <c r="A216" s="1240" t="s">
        <v>102</v>
      </c>
      <c r="B216" s="1145"/>
      <c r="C216" s="1240" t="s">
        <v>330</v>
      </c>
      <c r="D216" s="1145"/>
      <c r="E216" s="1240" t="s">
        <v>332</v>
      </c>
      <c r="F216" s="1145"/>
      <c r="G216" s="1240" t="s">
        <v>290</v>
      </c>
      <c r="H216" s="1145"/>
      <c r="I216" s="1240" t="s">
        <v>288</v>
      </c>
      <c r="J216" s="1145"/>
      <c r="K216" s="1145"/>
      <c r="L216" s="1240" t="s">
        <v>287</v>
      </c>
      <c r="M216" s="1145"/>
      <c r="N216" s="1145"/>
      <c r="O216" s="1240" t="s">
        <v>290</v>
      </c>
      <c r="P216" s="1145"/>
      <c r="Q216" s="1240"/>
      <c r="R216" s="1145"/>
      <c r="S216" s="1239" t="s">
        <v>335</v>
      </c>
      <c r="T216" s="1145"/>
      <c r="U216" s="1145"/>
      <c r="V216" s="1145"/>
      <c r="W216" s="1145"/>
      <c r="X216" s="1145"/>
      <c r="Y216" s="1145"/>
      <c r="Z216" s="1145"/>
      <c r="AA216" s="1240" t="s">
        <v>281</v>
      </c>
      <c r="AB216" s="1145"/>
      <c r="AC216" s="1145"/>
      <c r="AD216" s="1145"/>
      <c r="AE216" s="1145"/>
      <c r="AF216" s="1240" t="s">
        <v>282</v>
      </c>
      <c r="AG216" s="1145"/>
      <c r="AH216" s="1145"/>
      <c r="AI216" s="172" t="s">
        <v>68</v>
      </c>
      <c r="AJ216" s="1241" t="s">
        <v>283</v>
      </c>
      <c r="AK216" s="1145"/>
      <c r="AL216" s="1145"/>
      <c r="AM216" s="1145"/>
      <c r="AN216" s="1145"/>
      <c r="AO216" s="1145"/>
      <c r="AP216" s="437">
        <v>175000000</v>
      </c>
      <c r="AQ216" s="630">
        <v>0</v>
      </c>
      <c r="AR216" s="438">
        <v>0</v>
      </c>
      <c r="AS216" s="438">
        <v>0</v>
      </c>
      <c r="AT216" s="630">
        <v>0</v>
      </c>
      <c r="AU216" s="438">
        <v>0</v>
      </c>
      <c r="AV216" s="629">
        <v>1405533</v>
      </c>
      <c r="AW216" s="437">
        <v>-1405533</v>
      </c>
      <c r="AX216" s="629">
        <v>1405533</v>
      </c>
      <c r="AY216" s="438">
        <v>0</v>
      </c>
      <c r="AZ216" s="437">
        <v>1405533</v>
      </c>
      <c r="BA216" s="438">
        <v>0</v>
      </c>
      <c r="BB216" s="438">
        <v>0</v>
      </c>
    </row>
    <row r="217" spans="1:54" x14ac:dyDescent="0.25">
      <c r="A217" s="1240" t="s">
        <v>102</v>
      </c>
      <c r="B217" s="1145"/>
      <c r="C217" s="1240" t="s">
        <v>330</v>
      </c>
      <c r="D217" s="1145"/>
      <c r="E217" s="1240" t="s">
        <v>332</v>
      </c>
      <c r="F217" s="1145"/>
      <c r="G217" s="1240" t="s">
        <v>290</v>
      </c>
      <c r="H217" s="1145"/>
      <c r="I217" s="1240" t="s">
        <v>288</v>
      </c>
      <c r="J217" s="1145"/>
      <c r="K217" s="1145"/>
      <c r="L217" s="1240" t="s">
        <v>287</v>
      </c>
      <c r="M217" s="1145"/>
      <c r="N217" s="1145"/>
      <c r="O217" s="1240" t="s">
        <v>297</v>
      </c>
      <c r="P217" s="1145"/>
      <c r="Q217" s="1240"/>
      <c r="R217" s="1145"/>
      <c r="S217" s="1239" t="s">
        <v>336</v>
      </c>
      <c r="T217" s="1145"/>
      <c r="U217" s="1145"/>
      <c r="V217" s="1145"/>
      <c r="W217" s="1145"/>
      <c r="X217" s="1145"/>
      <c r="Y217" s="1145"/>
      <c r="Z217" s="1145"/>
      <c r="AA217" s="1240" t="s">
        <v>281</v>
      </c>
      <c r="AB217" s="1145"/>
      <c r="AC217" s="1145"/>
      <c r="AD217" s="1145"/>
      <c r="AE217" s="1145"/>
      <c r="AF217" s="1240" t="s">
        <v>282</v>
      </c>
      <c r="AG217" s="1145"/>
      <c r="AH217" s="1145"/>
      <c r="AI217" s="172" t="s">
        <v>68</v>
      </c>
      <c r="AJ217" s="1241" t="s">
        <v>283</v>
      </c>
      <c r="AK217" s="1145"/>
      <c r="AL217" s="1145"/>
      <c r="AM217" s="1145"/>
      <c r="AN217" s="1145"/>
      <c r="AO217" s="1145"/>
      <c r="AP217" s="437">
        <v>5000000</v>
      </c>
      <c r="AQ217" s="630">
        <v>0</v>
      </c>
      <c r="AR217" s="438">
        <v>0</v>
      </c>
      <c r="AS217" s="438">
        <v>0</v>
      </c>
      <c r="AT217" s="630">
        <v>0</v>
      </c>
      <c r="AU217" s="438">
        <v>0</v>
      </c>
      <c r="AV217" s="629">
        <v>284140</v>
      </c>
      <c r="AW217" s="437">
        <v>-284140</v>
      </c>
      <c r="AX217" s="629">
        <v>284140</v>
      </c>
      <c r="AY217" s="438">
        <v>0</v>
      </c>
      <c r="AZ217" s="437">
        <v>284140</v>
      </c>
      <c r="BA217" s="438">
        <v>0</v>
      </c>
      <c r="BB217" s="438">
        <v>0</v>
      </c>
    </row>
    <row r="218" spans="1:54" x14ac:dyDescent="0.25">
      <c r="A218" s="1240" t="s">
        <v>102</v>
      </c>
      <c r="B218" s="1145"/>
      <c r="C218" s="1240" t="s">
        <v>330</v>
      </c>
      <c r="D218" s="1145"/>
      <c r="E218" s="1240" t="s">
        <v>332</v>
      </c>
      <c r="F218" s="1145"/>
      <c r="G218" s="1240" t="s">
        <v>290</v>
      </c>
      <c r="H218" s="1145"/>
      <c r="I218" s="1240" t="s">
        <v>288</v>
      </c>
      <c r="J218" s="1145"/>
      <c r="K218" s="1145"/>
      <c r="L218" s="1240" t="s">
        <v>287</v>
      </c>
      <c r="M218" s="1145"/>
      <c r="N218" s="1145"/>
      <c r="O218" s="1240" t="s">
        <v>291</v>
      </c>
      <c r="P218" s="1145"/>
      <c r="Q218" s="1240"/>
      <c r="R218" s="1145"/>
      <c r="S218" s="1239" t="s">
        <v>87</v>
      </c>
      <c r="T218" s="1145"/>
      <c r="U218" s="1145"/>
      <c r="V218" s="1145"/>
      <c r="W218" s="1145"/>
      <c r="X218" s="1145"/>
      <c r="Y218" s="1145"/>
      <c r="Z218" s="1145"/>
      <c r="AA218" s="1240" t="s">
        <v>281</v>
      </c>
      <c r="AB218" s="1145"/>
      <c r="AC218" s="1145"/>
      <c r="AD218" s="1145"/>
      <c r="AE218" s="1145"/>
      <c r="AF218" s="1240" t="s">
        <v>282</v>
      </c>
      <c r="AG218" s="1145"/>
      <c r="AH218" s="1145"/>
      <c r="AI218" s="172" t="s">
        <v>68</v>
      </c>
      <c r="AJ218" s="1241" t="s">
        <v>283</v>
      </c>
      <c r="AK218" s="1145"/>
      <c r="AL218" s="1145"/>
      <c r="AM218" s="1145"/>
      <c r="AN218" s="1145"/>
      <c r="AO218" s="1145"/>
      <c r="AP218" s="437">
        <v>25000000</v>
      </c>
      <c r="AQ218" s="630">
        <v>0</v>
      </c>
      <c r="AR218" s="438">
        <v>0</v>
      </c>
      <c r="AS218" s="438">
        <v>0</v>
      </c>
      <c r="AT218" s="629">
        <v>499055</v>
      </c>
      <c r="AU218" s="437">
        <v>-499055</v>
      </c>
      <c r="AV218" s="629">
        <v>868677</v>
      </c>
      <c r="AW218" s="437">
        <v>-369622</v>
      </c>
      <c r="AX218" s="629">
        <v>1150945</v>
      </c>
      <c r="AY218" s="437">
        <v>-282268</v>
      </c>
      <c r="AZ218" s="437">
        <v>1150945</v>
      </c>
      <c r="BA218" s="438">
        <v>0</v>
      </c>
      <c r="BB218" s="438">
        <v>0</v>
      </c>
    </row>
    <row r="219" spans="1:54" x14ac:dyDescent="0.25">
      <c r="A219" s="1233" t="s">
        <v>102</v>
      </c>
      <c r="B219" s="1145"/>
      <c r="C219" s="1233" t="s">
        <v>330</v>
      </c>
      <c r="D219" s="1145"/>
      <c r="E219" s="1233" t="s">
        <v>332</v>
      </c>
      <c r="F219" s="1145"/>
      <c r="G219" s="1233" t="s">
        <v>290</v>
      </c>
      <c r="H219" s="1145"/>
      <c r="I219" s="1233" t="s">
        <v>288</v>
      </c>
      <c r="J219" s="1145"/>
      <c r="K219" s="1145"/>
      <c r="L219" s="1233" t="s">
        <v>290</v>
      </c>
      <c r="M219" s="1145"/>
      <c r="N219" s="1145"/>
      <c r="O219" s="1233"/>
      <c r="P219" s="1145"/>
      <c r="Q219" s="1233"/>
      <c r="R219" s="1145"/>
      <c r="S219" s="1232" t="s">
        <v>334</v>
      </c>
      <c r="T219" s="1145"/>
      <c r="U219" s="1145"/>
      <c r="V219" s="1145"/>
      <c r="W219" s="1145"/>
      <c r="X219" s="1145"/>
      <c r="Y219" s="1145"/>
      <c r="Z219" s="1145"/>
      <c r="AA219" s="1233" t="s">
        <v>281</v>
      </c>
      <c r="AB219" s="1145"/>
      <c r="AC219" s="1145"/>
      <c r="AD219" s="1145"/>
      <c r="AE219" s="1145"/>
      <c r="AF219" s="1233" t="s">
        <v>282</v>
      </c>
      <c r="AG219" s="1145"/>
      <c r="AH219" s="1145"/>
      <c r="AI219" s="169" t="s">
        <v>68</v>
      </c>
      <c r="AJ219" s="1234" t="s">
        <v>283</v>
      </c>
      <c r="AK219" s="1145"/>
      <c r="AL219" s="1145"/>
      <c r="AM219" s="1145"/>
      <c r="AN219" s="1145"/>
      <c r="AO219" s="1145"/>
      <c r="AP219" s="432">
        <v>1217700000</v>
      </c>
      <c r="AQ219" s="626">
        <v>40000000</v>
      </c>
      <c r="AR219" s="432">
        <v>108840540</v>
      </c>
      <c r="AS219" s="433">
        <v>0</v>
      </c>
      <c r="AT219" s="626">
        <v>15297720</v>
      </c>
      <c r="AU219" s="432">
        <v>24702280</v>
      </c>
      <c r="AV219" s="626">
        <v>89957974</v>
      </c>
      <c r="AW219" s="432">
        <v>-74660254</v>
      </c>
      <c r="AX219" s="626">
        <v>91406063</v>
      </c>
      <c r="AY219" s="432">
        <v>-1448089</v>
      </c>
      <c r="AZ219" s="432">
        <v>91406063</v>
      </c>
      <c r="BA219" s="433">
        <v>0</v>
      </c>
      <c r="BB219" s="433">
        <v>0</v>
      </c>
    </row>
    <row r="220" spans="1:54" x14ac:dyDescent="0.25">
      <c r="A220" s="1240" t="s">
        <v>102</v>
      </c>
      <c r="B220" s="1145"/>
      <c r="C220" s="1240" t="s">
        <v>330</v>
      </c>
      <c r="D220" s="1145"/>
      <c r="E220" s="1240" t="s">
        <v>332</v>
      </c>
      <c r="F220" s="1145"/>
      <c r="G220" s="1240" t="s">
        <v>290</v>
      </c>
      <c r="H220" s="1145"/>
      <c r="I220" s="1240" t="s">
        <v>288</v>
      </c>
      <c r="J220" s="1145"/>
      <c r="K220" s="1145"/>
      <c r="L220" s="1240" t="s">
        <v>290</v>
      </c>
      <c r="M220" s="1145"/>
      <c r="N220" s="1145"/>
      <c r="O220" s="1240" t="s">
        <v>287</v>
      </c>
      <c r="P220" s="1145"/>
      <c r="Q220" s="1240"/>
      <c r="R220" s="1145"/>
      <c r="S220" s="1239" t="s">
        <v>340</v>
      </c>
      <c r="T220" s="1145"/>
      <c r="U220" s="1145"/>
      <c r="V220" s="1145"/>
      <c r="W220" s="1145"/>
      <c r="X220" s="1145"/>
      <c r="Y220" s="1145"/>
      <c r="Z220" s="1145"/>
      <c r="AA220" s="1240" t="s">
        <v>281</v>
      </c>
      <c r="AB220" s="1145"/>
      <c r="AC220" s="1145"/>
      <c r="AD220" s="1145"/>
      <c r="AE220" s="1145"/>
      <c r="AF220" s="1240" t="s">
        <v>282</v>
      </c>
      <c r="AG220" s="1145"/>
      <c r="AH220" s="1145"/>
      <c r="AI220" s="172" t="s">
        <v>68</v>
      </c>
      <c r="AJ220" s="1241" t="s">
        <v>283</v>
      </c>
      <c r="AK220" s="1145"/>
      <c r="AL220" s="1145"/>
      <c r="AM220" s="1145"/>
      <c r="AN220" s="1145"/>
      <c r="AO220" s="1145"/>
      <c r="AP220" s="437">
        <v>172000000</v>
      </c>
      <c r="AQ220" s="630">
        <v>0</v>
      </c>
      <c r="AR220" s="437">
        <v>400000</v>
      </c>
      <c r="AS220" s="438">
        <v>0</v>
      </c>
      <c r="AT220" s="630">
        <v>0</v>
      </c>
      <c r="AU220" s="438">
        <v>0</v>
      </c>
      <c r="AV220" s="629">
        <v>17700000</v>
      </c>
      <c r="AW220" s="437">
        <v>-17700000</v>
      </c>
      <c r="AX220" s="629">
        <v>17700000</v>
      </c>
      <c r="AY220" s="438">
        <v>0</v>
      </c>
      <c r="AZ220" s="437">
        <v>17700000</v>
      </c>
      <c r="BA220" s="438">
        <v>0</v>
      </c>
      <c r="BB220" s="438">
        <v>0</v>
      </c>
    </row>
    <row r="221" spans="1:54" x14ac:dyDescent="0.25">
      <c r="A221" s="1240" t="s">
        <v>102</v>
      </c>
      <c r="B221" s="1145"/>
      <c r="C221" s="1240" t="s">
        <v>330</v>
      </c>
      <c r="D221" s="1145"/>
      <c r="E221" s="1240" t="s">
        <v>332</v>
      </c>
      <c r="F221" s="1145"/>
      <c r="G221" s="1240" t="s">
        <v>290</v>
      </c>
      <c r="H221" s="1145"/>
      <c r="I221" s="1240" t="s">
        <v>288</v>
      </c>
      <c r="J221" s="1145"/>
      <c r="K221" s="1145"/>
      <c r="L221" s="1240" t="s">
        <v>290</v>
      </c>
      <c r="M221" s="1145"/>
      <c r="N221" s="1145"/>
      <c r="O221" s="1240" t="s">
        <v>290</v>
      </c>
      <c r="P221" s="1145"/>
      <c r="Q221" s="1240"/>
      <c r="R221" s="1145"/>
      <c r="S221" s="1239" t="s">
        <v>335</v>
      </c>
      <c r="T221" s="1145"/>
      <c r="U221" s="1145"/>
      <c r="V221" s="1145"/>
      <c r="W221" s="1145"/>
      <c r="X221" s="1145"/>
      <c r="Y221" s="1145"/>
      <c r="Z221" s="1145"/>
      <c r="AA221" s="1240" t="s">
        <v>281</v>
      </c>
      <c r="AB221" s="1145"/>
      <c r="AC221" s="1145"/>
      <c r="AD221" s="1145"/>
      <c r="AE221" s="1145"/>
      <c r="AF221" s="1240" t="s">
        <v>282</v>
      </c>
      <c r="AG221" s="1145"/>
      <c r="AH221" s="1145"/>
      <c r="AI221" s="172" t="s">
        <v>68</v>
      </c>
      <c r="AJ221" s="1241" t="s">
        <v>283</v>
      </c>
      <c r="AK221" s="1145"/>
      <c r="AL221" s="1145"/>
      <c r="AM221" s="1145"/>
      <c r="AN221" s="1145"/>
      <c r="AO221" s="1145"/>
      <c r="AP221" s="437">
        <v>633400000</v>
      </c>
      <c r="AQ221" s="630">
        <v>0</v>
      </c>
      <c r="AR221" s="438">
        <v>0</v>
      </c>
      <c r="AS221" s="438">
        <v>0</v>
      </c>
      <c r="AT221" s="630">
        <v>0</v>
      </c>
      <c r="AU221" s="438">
        <v>0</v>
      </c>
      <c r="AV221" s="630">
        <v>0</v>
      </c>
      <c r="AW221" s="438">
        <v>0</v>
      </c>
      <c r="AX221" s="630">
        <v>0</v>
      </c>
      <c r="AY221" s="438">
        <v>0</v>
      </c>
      <c r="AZ221" s="438">
        <v>0</v>
      </c>
      <c r="BA221" s="438">
        <v>0</v>
      </c>
      <c r="BB221" s="438">
        <v>0</v>
      </c>
    </row>
    <row r="222" spans="1:54" x14ac:dyDescent="0.25">
      <c r="A222" s="1240" t="s">
        <v>102</v>
      </c>
      <c r="B222" s="1145"/>
      <c r="C222" s="1240" t="s">
        <v>330</v>
      </c>
      <c r="D222" s="1145"/>
      <c r="E222" s="1240" t="s">
        <v>332</v>
      </c>
      <c r="F222" s="1145"/>
      <c r="G222" s="1240" t="s">
        <v>290</v>
      </c>
      <c r="H222" s="1145"/>
      <c r="I222" s="1240" t="s">
        <v>288</v>
      </c>
      <c r="J222" s="1145"/>
      <c r="K222" s="1145"/>
      <c r="L222" s="1240" t="s">
        <v>290</v>
      </c>
      <c r="M222" s="1145"/>
      <c r="N222" s="1145"/>
      <c r="O222" s="1240" t="s">
        <v>297</v>
      </c>
      <c r="P222" s="1145"/>
      <c r="Q222" s="1240"/>
      <c r="R222" s="1145"/>
      <c r="S222" s="1239" t="s">
        <v>336</v>
      </c>
      <c r="T222" s="1145"/>
      <c r="U222" s="1145"/>
      <c r="V222" s="1145"/>
      <c r="W222" s="1145"/>
      <c r="X222" s="1145"/>
      <c r="Y222" s="1145"/>
      <c r="Z222" s="1145"/>
      <c r="AA222" s="1240" t="s">
        <v>281</v>
      </c>
      <c r="AB222" s="1145"/>
      <c r="AC222" s="1145"/>
      <c r="AD222" s="1145"/>
      <c r="AE222" s="1145"/>
      <c r="AF222" s="1240" t="s">
        <v>282</v>
      </c>
      <c r="AG222" s="1145"/>
      <c r="AH222" s="1145"/>
      <c r="AI222" s="172" t="s">
        <v>68</v>
      </c>
      <c r="AJ222" s="1241" t="s">
        <v>283</v>
      </c>
      <c r="AK222" s="1145"/>
      <c r="AL222" s="1145"/>
      <c r="AM222" s="1145"/>
      <c r="AN222" s="1145"/>
      <c r="AO222" s="1145"/>
      <c r="AP222" s="437">
        <v>160000000</v>
      </c>
      <c r="AQ222" s="629">
        <v>40000000</v>
      </c>
      <c r="AR222" s="438">
        <v>0</v>
      </c>
      <c r="AS222" s="438">
        <v>0</v>
      </c>
      <c r="AT222" s="630">
        <v>0</v>
      </c>
      <c r="AU222" s="437">
        <v>40000000</v>
      </c>
      <c r="AV222" s="629">
        <v>54097730</v>
      </c>
      <c r="AW222" s="437">
        <v>-54097730</v>
      </c>
      <c r="AX222" s="629">
        <v>54097730</v>
      </c>
      <c r="AY222" s="438">
        <v>0</v>
      </c>
      <c r="AZ222" s="437">
        <v>54097730</v>
      </c>
      <c r="BA222" s="438">
        <v>0</v>
      </c>
      <c r="BB222" s="438">
        <v>0</v>
      </c>
    </row>
    <row r="223" spans="1:54" x14ac:dyDescent="0.25">
      <c r="A223" s="1240" t="s">
        <v>102</v>
      </c>
      <c r="B223" s="1145"/>
      <c r="C223" s="1240" t="s">
        <v>330</v>
      </c>
      <c r="D223" s="1145"/>
      <c r="E223" s="1240" t="s">
        <v>332</v>
      </c>
      <c r="F223" s="1145"/>
      <c r="G223" s="1240" t="s">
        <v>290</v>
      </c>
      <c r="H223" s="1145"/>
      <c r="I223" s="1240" t="s">
        <v>288</v>
      </c>
      <c r="J223" s="1145"/>
      <c r="K223" s="1145"/>
      <c r="L223" s="1240" t="s">
        <v>290</v>
      </c>
      <c r="M223" s="1145"/>
      <c r="N223" s="1145"/>
      <c r="O223" s="1240" t="s">
        <v>291</v>
      </c>
      <c r="P223" s="1145"/>
      <c r="Q223" s="1240"/>
      <c r="R223" s="1145"/>
      <c r="S223" s="1239" t="s">
        <v>87</v>
      </c>
      <c r="T223" s="1145"/>
      <c r="U223" s="1145"/>
      <c r="V223" s="1145"/>
      <c r="W223" s="1145"/>
      <c r="X223" s="1145"/>
      <c r="Y223" s="1145"/>
      <c r="Z223" s="1145"/>
      <c r="AA223" s="1240" t="s">
        <v>281</v>
      </c>
      <c r="AB223" s="1145"/>
      <c r="AC223" s="1145"/>
      <c r="AD223" s="1145"/>
      <c r="AE223" s="1145"/>
      <c r="AF223" s="1240" t="s">
        <v>282</v>
      </c>
      <c r="AG223" s="1145"/>
      <c r="AH223" s="1145"/>
      <c r="AI223" s="172" t="s">
        <v>68</v>
      </c>
      <c r="AJ223" s="1241" t="s">
        <v>283</v>
      </c>
      <c r="AK223" s="1145"/>
      <c r="AL223" s="1145"/>
      <c r="AM223" s="1145"/>
      <c r="AN223" s="1145"/>
      <c r="AO223" s="1145"/>
      <c r="AP223" s="437">
        <v>140000000</v>
      </c>
      <c r="AQ223" s="630">
        <v>0</v>
      </c>
      <c r="AR223" s="438">
        <v>0</v>
      </c>
      <c r="AS223" s="438">
        <v>0</v>
      </c>
      <c r="AT223" s="629">
        <v>15297720</v>
      </c>
      <c r="AU223" s="437">
        <v>-15297720</v>
      </c>
      <c r="AV223" s="629">
        <v>18160244</v>
      </c>
      <c r="AW223" s="437">
        <v>-2862524</v>
      </c>
      <c r="AX223" s="629">
        <v>19608333</v>
      </c>
      <c r="AY223" s="437">
        <v>-1448089</v>
      </c>
      <c r="AZ223" s="437">
        <v>19608333</v>
      </c>
      <c r="BA223" s="438">
        <v>0</v>
      </c>
      <c r="BB223" s="438">
        <v>0</v>
      </c>
    </row>
    <row r="224" spans="1:54" x14ac:dyDescent="0.25">
      <c r="A224" s="1240" t="s">
        <v>102</v>
      </c>
      <c r="B224" s="1145"/>
      <c r="C224" s="1240" t="s">
        <v>330</v>
      </c>
      <c r="D224" s="1145"/>
      <c r="E224" s="1240" t="s">
        <v>332</v>
      </c>
      <c r="F224" s="1145"/>
      <c r="G224" s="1240" t="s">
        <v>290</v>
      </c>
      <c r="H224" s="1145"/>
      <c r="I224" s="1240" t="s">
        <v>288</v>
      </c>
      <c r="J224" s="1145"/>
      <c r="K224" s="1145"/>
      <c r="L224" s="1240" t="s">
        <v>290</v>
      </c>
      <c r="M224" s="1145"/>
      <c r="N224" s="1145"/>
      <c r="O224" s="1240" t="s">
        <v>300</v>
      </c>
      <c r="P224" s="1145"/>
      <c r="Q224" s="1240"/>
      <c r="R224" s="1145"/>
      <c r="S224" s="1239" t="s">
        <v>337</v>
      </c>
      <c r="T224" s="1145"/>
      <c r="U224" s="1145"/>
      <c r="V224" s="1145"/>
      <c r="W224" s="1145"/>
      <c r="X224" s="1145"/>
      <c r="Y224" s="1145"/>
      <c r="Z224" s="1145"/>
      <c r="AA224" s="1240" t="s">
        <v>281</v>
      </c>
      <c r="AB224" s="1145"/>
      <c r="AC224" s="1145"/>
      <c r="AD224" s="1145"/>
      <c r="AE224" s="1145"/>
      <c r="AF224" s="1240" t="s">
        <v>282</v>
      </c>
      <c r="AG224" s="1145"/>
      <c r="AH224" s="1145"/>
      <c r="AI224" s="172" t="s">
        <v>68</v>
      </c>
      <c r="AJ224" s="1241" t="s">
        <v>283</v>
      </c>
      <c r="AK224" s="1145"/>
      <c r="AL224" s="1145"/>
      <c r="AM224" s="1145"/>
      <c r="AN224" s="1145"/>
      <c r="AO224" s="1145"/>
      <c r="AP224" s="437">
        <v>70000000</v>
      </c>
      <c r="AQ224" s="630">
        <v>0</v>
      </c>
      <c r="AR224" s="437">
        <v>70000000</v>
      </c>
      <c r="AS224" s="438">
        <v>0</v>
      </c>
      <c r="AT224" s="630">
        <v>0</v>
      </c>
      <c r="AU224" s="438">
        <v>0</v>
      </c>
      <c r="AV224" s="630">
        <v>0</v>
      </c>
      <c r="AW224" s="438">
        <v>0</v>
      </c>
      <c r="AX224" s="630">
        <v>0</v>
      </c>
      <c r="AY224" s="438">
        <v>0</v>
      </c>
      <c r="AZ224" s="438">
        <v>0</v>
      </c>
      <c r="BA224" s="438">
        <v>0</v>
      </c>
      <c r="BB224" s="438">
        <v>0</v>
      </c>
    </row>
    <row r="225" spans="1:54" x14ac:dyDescent="0.25">
      <c r="A225" s="1240" t="s">
        <v>102</v>
      </c>
      <c r="B225" s="1145"/>
      <c r="C225" s="1240" t="s">
        <v>330</v>
      </c>
      <c r="D225" s="1145"/>
      <c r="E225" s="1240" t="s">
        <v>332</v>
      </c>
      <c r="F225" s="1145"/>
      <c r="G225" s="1240" t="s">
        <v>290</v>
      </c>
      <c r="H225" s="1145"/>
      <c r="I225" s="1240" t="s">
        <v>288</v>
      </c>
      <c r="J225" s="1145"/>
      <c r="K225" s="1145"/>
      <c r="L225" s="1240" t="s">
        <v>290</v>
      </c>
      <c r="M225" s="1145"/>
      <c r="N225" s="1145"/>
      <c r="O225" s="1240" t="s">
        <v>83</v>
      </c>
      <c r="P225" s="1145"/>
      <c r="Q225" s="1240"/>
      <c r="R225" s="1145"/>
      <c r="S225" s="1239" t="s">
        <v>338</v>
      </c>
      <c r="T225" s="1145"/>
      <c r="U225" s="1145"/>
      <c r="V225" s="1145"/>
      <c r="W225" s="1145"/>
      <c r="X225" s="1145"/>
      <c r="Y225" s="1145"/>
      <c r="Z225" s="1145"/>
      <c r="AA225" s="1240" t="s">
        <v>281</v>
      </c>
      <c r="AB225" s="1145"/>
      <c r="AC225" s="1145"/>
      <c r="AD225" s="1145"/>
      <c r="AE225" s="1145"/>
      <c r="AF225" s="1240" t="s">
        <v>282</v>
      </c>
      <c r="AG225" s="1145"/>
      <c r="AH225" s="1145"/>
      <c r="AI225" s="172" t="s">
        <v>68</v>
      </c>
      <c r="AJ225" s="1241" t="s">
        <v>283</v>
      </c>
      <c r="AK225" s="1145"/>
      <c r="AL225" s="1145"/>
      <c r="AM225" s="1145"/>
      <c r="AN225" s="1145"/>
      <c r="AO225" s="1145"/>
      <c r="AP225" s="437">
        <v>42300000</v>
      </c>
      <c r="AQ225" s="630">
        <v>0</v>
      </c>
      <c r="AR225" s="437">
        <v>38440540</v>
      </c>
      <c r="AS225" s="438">
        <v>0</v>
      </c>
      <c r="AT225" s="630">
        <v>0</v>
      </c>
      <c r="AU225" s="438">
        <v>0</v>
      </c>
      <c r="AV225" s="630">
        <v>0</v>
      </c>
      <c r="AW225" s="438">
        <v>0</v>
      </c>
      <c r="AX225" s="630">
        <v>0</v>
      </c>
      <c r="AY225" s="438">
        <v>0</v>
      </c>
      <c r="AZ225" s="438">
        <v>0</v>
      </c>
      <c r="BA225" s="438">
        <v>0</v>
      </c>
      <c r="BB225" s="438">
        <v>0</v>
      </c>
    </row>
    <row r="226" spans="1:54" s="589" customFormat="1" x14ac:dyDescent="0.25">
      <c r="A226" s="1328" t="s">
        <v>102</v>
      </c>
      <c r="B226" s="1329"/>
      <c r="C226" s="1328" t="s">
        <v>330</v>
      </c>
      <c r="D226" s="1329"/>
      <c r="E226" s="1328" t="s">
        <v>332</v>
      </c>
      <c r="F226" s="1329"/>
      <c r="G226" s="1328" t="s">
        <v>297</v>
      </c>
      <c r="H226" s="1329"/>
      <c r="I226" s="1328"/>
      <c r="J226" s="1329"/>
      <c r="K226" s="1329"/>
      <c r="L226" s="1328"/>
      <c r="M226" s="1329"/>
      <c r="N226" s="1329"/>
      <c r="O226" s="1328"/>
      <c r="P226" s="1329"/>
      <c r="Q226" s="1328"/>
      <c r="R226" s="1329"/>
      <c r="S226" s="1330" t="s">
        <v>328</v>
      </c>
      <c r="T226" s="1329"/>
      <c r="U226" s="1329"/>
      <c r="V226" s="1329"/>
      <c r="W226" s="1329"/>
      <c r="X226" s="1329"/>
      <c r="Y226" s="1329"/>
      <c r="Z226" s="1329"/>
      <c r="AA226" s="1328" t="s">
        <v>281</v>
      </c>
      <c r="AB226" s="1329"/>
      <c r="AC226" s="1329"/>
      <c r="AD226" s="1329"/>
      <c r="AE226" s="1329"/>
      <c r="AF226" s="1328" t="s">
        <v>282</v>
      </c>
      <c r="AG226" s="1329"/>
      <c r="AH226" s="1329"/>
      <c r="AI226" s="586" t="s">
        <v>68</v>
      </c>
      <c r="AJ226" s="1331" t="s">
        <v>283</v>
      </c>
      <c r="AK226" s="1329"/>
      <c r="AL226" s="1329"/>
      <c r="AM226" s="1329"/>
      <c r="AN226" s="1329"/>
      <c r="AO226" s="1329"/>
      <c r="AP226" s="587">
        <v>3850000000</v>
      </c>
      <c r="AQ226" s="629">
        <v>38000000</v>
      </c>
      <c r="AR226" s="587">
        <v>287633119</v>
      </c>
      <c r="AS226" s="587">
        <v>-650000000</v>
      </c>
      <c r="AT226" s="629">
        <v>43457975</v>
      </c>
      <c r="AU226" s="587">
        <v>-5457975</v>
      </c>
      <c r="AV226" s="629">
        <v>192296987</v>
      </c>
      <c r="AW226" s="587">
        <v>-148839012</v>
      </c>
      <c r="AX226" s="629">
        <v>197123744</v>
      </c>
      <c r="AY226" s="587">
        <v>-4826757</v>
      </c>
      <c r="AZ226" s="587">
        <v>189426959</v>
      </c>
      <c r="BA226" s="587">
        <v>7696785</v>
      </c>
      <c r="BB226" s="588">
        <v>0</v>
      </c>
    </row>
    <row r="227" spans="1:54" x14ac:dyDescent="0.25">
      <c r="A227" s="1233" t="s">
        <v>102</v>
      </c>
      <c r="B227" s="1145"/>
      <c r="C227" s="1233" t="s">
        <v>330</v>
      </c>
      <c r="D227" s="1145"/>
      <c r="E227" s="1233" t="s">
        <v>332</v>
      </c>
      <c r="F227" s="1145"/>
      <c r="G227" s="1233" t="s">
        <v>297</v>
      </c>
      <c r="H227" s="1145"/>
      <c r="I227" s="1233" t="s">
        <v>288</v>
      </c>
      <c r="J227" s="1145"/>
      <c r="K227" s="1145"/>
      <c r="L227" s="1233"/>
      <c r="M227" s="1145"/>
      <c r="N227" s="1145"/>
      <c r="O227" s="1233"/>
      <c r="P227" s="1145"/>
      <c r="Q227" s="1233"/>
      <c r="R227" s="1145"/>
      <c r="S227" s="1232" t="s">
        <v>328</v>
      </c>
      <c r="T227" s="1145"/>
      <c r="U227" s="1145"/>
      <c r="V227" s="1145"/>
      <c r="W227" s="1145"/>
      <c r="X227" s="1145"/>
      <c r="Y227" s="1145"/>
      <c r="Z227" s="1145"/>
      <c r="AA227" s="1233" t="s">
        <v>281</v>
      </c>
      <c r="AB227" s="1145"/>
      <c r="AC227" s="1145"/>
      <c r="AD227" s="1145"/>
      <c r="AE227" s="1145"/>
      <c r="AF227" s="1233" t="s">
        <v>282</v>
      </c>
      <c r="AG227" s="1145"/>
      <c r="AH227" s="1145"/>
      <c r="AI227" s="169" t="s">
        <v>68</v>
      </c>
      <c r="AJ227" s="1234" t="s">
        <v>283</v>
      </c>
      <c r="AK227" s="1145"/>
      <c r="AL227" s="1145"/>
      <c r="AM227" s="1145"/>
      <c r="AN227" s="1145"/>
      <c r="AO227" s="1145"/>
      <c r="AP227" s="432">
        <v>2500000000</v>
      </c>
      <c r="AQ227" s="626">
        <v>38000000</v>
      </c>
      <c r="AR227" s="432">
        <v>287633119</v>
      </c>
      <c r="AS227" s="433">
        <v>0</v>
      </c>
      <c r="AT227" s="626">
        <v>43457975</v>
      </c>
      <c r="AU227" s="432">
        <v>-5457975</v>
      </c>
      <c r="AV227" s="626">
        <v>192296987</v>
      </c>
      <c r="AW227" s="432">
        <v>-148839012</v>
      </c>
      <c r="AX227" s="626">
        <v>197123744</v>
      </c>
      <c r="AY227" s="432">
        <v>-4826757</v>
      </c>
      <c r="AZ227" s="432">
        <v>189426959</v>
      </c>
      <c r="BA227" s="432">
        <v>7696785</v>
      </c>
      <c r="BB227" s="433">
        <v>0</v>
      </c>
    </row>
    <row r="228" spans="1:54" x14ac:dyDescent="0.25">
      <c r="A228" s="1233" t="s">
        <v>102</v>
      </c>
      <c r="B228" s="1145"/>
      <c r="C228" s="1233" t="s">
        <v>330</v>
      </c>
      <c r="D228" s="1145"/>
      <c r="E228" s="1233" t="s">
        <v>332</v>
      </c>
      <c r="F228" s="1145"/>
      <c r="G228" s="1233" t="s">
        <v>297</v>
      </c>
      <c r="H228" s="1145"/>
      <c r="I228" s="1233" t="s">
        <v>288</v>
      </c>
      <c r="J228" s="1145"/>
      <c r="K228" s="1145"/>
      <c r="L228" s="1233" t="s">
        <v>287</v>
      </c>
      <c r="M228" s="1145"/>
      <c r="N228" s="1145"/>
      <c r="O228" s="1233"/>
      <c r="P228" s="1145"/>
      <c r="Q228" s="1233"/>
      <c r="R228" s="1145"/>
      <c r="S228" s="1232" t="s">
        <v>339</v>
      </c>
      <c r="T228" s="1145"/>
      <c r="U228" s="1145"/>
      <c r="V228" s="1145"/>
      <c r="W228" s="1145"/>
      <c r="X228" s="1145"/>
      <c r="Y228" s="1145"/>
      <c r="Z228" s="1145"/>
      <c r="AA228" s="1233" t="s">
        <v>281</v>
      </c>
      <c r="AB228" s="1145"/>
      <c r="AC228" s="1145"/>
      <c r="AD228" s="1145"/>
      <c r="AE228" s="1145"/>
      <c r="AF228" s="1233" t="s">
        <v>282</v>
      </c>
      <c r="AG228" s="1145"/>
      <c r="AH228" s="1145"/>
      <c r="AI228" s="169" t="s">
        <v>68</v>
      </c>
      <c r="AJ228" s="1234" t="s">
        <v>283</v>
      </c>
      <c r="AK228" s="1145"/>
      <c r="AL228" s="1145"/>
      <c r="AM228" s="1145"/>
      <c r="AN228" s="1145"/>
      <c r="AO228" s="1145"/>
      <c r="AP228" s="433">
        <v>0</v>
      </c>
      <c r="AQ228" s="627">
        <v>0</v>
      </c>
      <c r="AR228" s="433">
        <v>0</v>
      </c>
      <c r="AS228" s="433">
        <v>0</v>
      </c>
      <c r="AT228" s="627">
        <v>0</v>
      </c>
      <c r="AU228" s="433">
        <v>0</v>
      </c>
      <c r="AV228" s="627">
        <v>0</v>
      </c>
      <c r="AW228" s="433">
        <v>0</v>
      </c>
      <c r="AX228" s="627">
        <v>0</v>
      </c>
      <c r="AY228" s="433">
        <v>0</v>
      </c>
      <c r="AZ228" s="433">
        <v>0</v>
      </c>
      <c r="BA228" s="433">
        <v>0</v>
      </c>
      <c r="BB228" s="433">
        <v>0</v>
      </c>
    </row>
    <row r="229" spans="1:54" x14ac:dyDescent="0.25">
      <c r="A229" s="1240" t="s">
        <v>102</v>
      </c>
      <c r="B229" s="1145"/>
      <c r="C229" s="1240" t="s">
        <v>330</v>
      </c>
      <c r="D229" s="1145"/>
      <c r="E229" s="1240" t="s">
        <v>332</v>
      </c>
      <c r="F229" s="1145"/>
      <c r="G229" s="1240" t="s">
        <v>297</v>
      </c>
      <c r="H229" s="1145"/>
      <c r="I229" s="1240" t="s">
        <v>288</v>
      </c>
      <c r="J229" s="1145"/>
      <c r="K229" s="1145"/>
      <c r="L229" s="1240" t="s">
        <v>287</v>
      </c>
      <c r="M229" s="1145"/>
      <c r="N229" s="1145"/>
      <c r="O229" s="1240" t="s">
        <v>291</v>
      </c>
      <c r="P229" s="1145"/>
      <c r="Q229" s="1240"/>
      <c r="R229" s="1145"/>
      <c r="S229" s="1239" t="s">
        <v>87</v>
      </c>
      <c r="T229" s="1145"/>
      <c r="U229" s="1145"/>
      <c r="V229" s="1145"/>
      <c r="W229" s="1145"/>
      <c r="X229" s="1145"/>
      <c r="Y229" s="1145"/>
      <c r="Z229" s="1145"/>
      <c r="AA229" s="1240" t="s">
        <v>281</v>
      </c>
      <c r="AB229" s="1145"/>
      <c r="AC229" s="1145"/>
      <c r="AD229" s="1145"/>
      <c r="AE229" s="1145"/>
      <c r="AF229" s="1240" t="s">
        <v>282</v>
      </c>
      <c r="AG229" s="1145"/>
      <c r="AH229" s="1145"/>
      <c r="AI229" s="172" t="s">
        <v>68</v>
      </c>
      <c r="AJ229" s="1241" t="s">
        <v>283</v>
      </c>
      <c r="AK229" s="1145"/>
      <c r="AL229" s="1145"/>
      <c r="AM229" s="1145"/>
      <c r="AN229" s="1145"/>
      <c r="AO229" s="1145"/>
      <c r="AP229" s="438">
        <v>0</v>
      </c>
      <c r="AQ229" s="630">
        <v>0</v>
      </c>
      <c r="AR229" s="438">
        <v>0</v>
      </c>
      <c r="AS229" s="438">
        <v>0</v>
      </c>
      <c r="AT229" s="630">
        <v>0</v>
      </c>
      <c r="AU229" s="438">
        <v>0</v>
      </c>
      <c r="AV229" s="630">
        <v>0</v>
      </c>
      <c r="AW229" s="438">
        <v>0</v>
      </c>
      <c r="AX229" s="630">
        <v>0</v>
      </c>
      <c r="AY229" s="438">
        <v>0</v>
      </c>
      <c r="AZ229" s="438">
        <v>0</v>
      </c>
      <c r="BA229" s="438">
        <v>0</v>
      </c>
      <c r="BB229" s="438">
        <v>0</v>
      </c>
    </row>
    <row r="230" spans="1:54" x14ac:dyDescent="0.25">
      <c r="A230" s="1233" t="s">
        <v>102</v>
      </c>
      <c r="B230" s="1145"/>
      <c r="C230" s="1233" t="s">
        <v>330</v>
      </c>
      <c r="D230" s="1145"/>
      <c r="E230" s="1233" t="s">
        <v>332</v>
      </c>
      <c r="F230" s="1145"/>
      <c r="G230" s="1233" t="s">
        <v>297</v>
      </c>
      <c r="H230" s="1145"/>
      <c r="I230" s="1233" t="s">
        <v>288</v>
      </c>
      <c r="J230" s="1145"/>
      <c r="K230" s="1145"/>
      <c r="L230" s="1233" t="s">
        <v>290</v>
      </c>
      <c r="M230" s="1145"/>
      <c r="N230" s="1145"/>
      <c r="O230" s="1233"/>
      <c r="P230" s="1145"/>
      <c r="Q230" s="1233"/>
      <c r="R230" s="1145"/>
      <c r="S230" s="1232" t="s">
        <v>334</v>
      </c>
      <c r="T230" s="1145"/>
      <c r="U230" s="1145"/>
      <c r="V230" s="1145"/>
      <c r="W230" s="1145"/>
      <c r="X230" s="1145"/>
      <c r="Y230" s="1145"/>
      <c r="Z230" s="1145"/>
      <c r="AA230" s="1233" t="s">
        <v>281</v>
      </c>
      <c r="AB230" s="1145"/>
      <c r="AC230" s="1145"/>
      <c r="AD230" s="1145"/>
      <c r="AE230" s="1145"/>
      <c r="AF230" s="1233" t="s">
        <v>282</v>
      </c>
      <c r="AG230" s="1145"/>
      <c r="AH230" s="1145"/>
      <c r="AI230" s="169" t="s">
        <v>68</v>
      </c>
      <c r="AJ230" s="1234" t="s">
        <v>283</v>
      </c>
      <c r="AK230" s="1145"/>
      <c r="AL230" s="1145"/>
      <c r="AM230" s="1145"/>
      <c r="AN230" s="1145"/>
      <c r="AO230" s="1145"/>
      <c r="AP230" s="432">
        <v>2500000000</v>
      </c>
      <c r="AQ230" s="626">
        <v>38000000</v>
      </c>
      <c r="AR230" s="432">
        <v>287633119</v>
      </c>
      <c r="AS230" s="433">
        <v>0</v>
      </c>
      <c r="AT230" s="626">
        <v>43457975</v>
      </c>
      <c r="AU230" s="432">
        <v>-5457975</v>
      </c>
      <c r="AV230" s="626">
        <v>192296987</v>
      </c>
      <c r="AW230" s="432">
        <v>-148839012</v>
      </c>
      <c r="AX230" s="626">
        <v>197123744</v>
      </c>
      <c r="AY230" s="432">
        <v>-4826757</v>
      </c>
      <c r="AZ230" s="432">
        <v>189426959</v>
      </c>
      <c r="BA230" s="432">
        <v>7696785</v>
      </c>
      <c r="BB230" s="433">
        <v>0</v>
      </c>
    </row>
    <row r="231" spans="1:54" x14ac:dyDescent="0.25">
      <c r="A231" s="1240" t="s">
        <v>102</v>
      </c>
      <c r="B231" s="1145"/>
      <c r="C231" s="1240" t="s">
        <v>330</v>
      </c>
      <c r="D231" s="1145"/>
      <c r="E231" s="1240" t="s">
        <v>332</v>
      </c>
      <c r="F231" s="1145"/>
      <c r="G231" s="1240" t="s">
        <v>297</v>
      </c>
      <c r="H231" s="1145"/>
      <c r="I231" s="1240" t="s">
        <v>288</v>
      </c>
      <c r="J231" s="1145"/>
      <c r="K231" s="1145"/>
      <c r="L231" s="1240" t="s">
        <v>290</v>
      </c>
      <c r="M231" s="1145"/>
      <c r="N231" s="1145"/>
      <c r="O231" s="1240" t="s">
        <v>287</v>
      </c>
      <c r="P231" s="1145"/>
      <c r="Q231" s="1240"/>
      <c r="R231" s="1145"/>
      <c r="S231" s="1239" t="s">
        <v>340</v>
      </c>
      <c r="T231" s="1145"/>
      <c r="U231" s="1145"/>
      <c r="V231" s="1145"/>
      <c r="W231" s="1145"/>
      <c r="X231" s="1145"/>
      <c r="Y231" s="1145"/>
      <c r="Z231" s="1145"/>
      <c r="AA231" s="1240" t="s">
        <v>281</v>
      </c>
      <c r="AB231" s="1145"/>
      <c r="AC231" s="1145"/>
      <c r="AD231" s="1145"/>
      <c r="AE231" s="1145"/>
      <c r="AF231" s="1240" t="s">
        <v>282</v>
      </c>
      <c r="AG231" s="1145"/>
      <c r="AH231" s="1145"/>
      <c r="AI231" s="172" t="s">
        <v>68</v>
      </c>
      <c r="AJ231" s="1241" t="s">
        <v>283</v>
      </c>
      <c r="AK231" s="1145"/>
      <c r="AL231" s="1145"/>
      <c r="AM231" s="1145"/>
      <c r="AN231" s="1145"/>
      <c r="AO231" s="1145"/>
      <c r="AP231" s="437">
        <v>1000000000</v>
      </c>
      <c r="AQ231" s="629">
        <v>38000000</v>
      </c>
      <c r="AR231" s="437">
        <v>57633119</v>
      </c>
      <c r="AS231" s="438">
        <v>0</v>
      </c>
      <c r="AT231" s="630">
        <v>0</v>
      </c>
      <c r="AU231" s="437">
        <v>38000000</v>
      </c>
      <c r="AV231" s="629">
        <v>69057080</v>
      </c>
      <c r="AW231" s="437">
        <v>-69057080</v>
      </c>
      <c r="AX231" s="629">
        <v>69057080</v>
      </c>
      <c r="AY231" s="438">
        <v>0</v>
      </c>
      <c r="AZ231" s="437">
        <v>69057080</v>
      </c>
      <c r="BA231" s="438">
        <v>0</v>
      </c>
      <c r="BB231" s="438">
        <v>0</v>
      </c>
    </row>
    <row r="232" spans="1:54" x14ac:dyDescent="0.25">
      <c r="A232" s="1240" t="s">
        <v>102</v>
      </c>
      <c r="B232" s="1145"/>
      <c r="C232" s="1240" t="s">
        <v>330</v>
      </c>
      <c r="D232" s="1145"/>
      <c r="E232" s="1240" t="s">
        <v>332</v>
      </c>
      <c r="F232" s="1145"/>
      <c r="G232" s="1240" t="s">
        <v>297</v>
      </c>
      <c r="H232" s="1145"/>
      <c r="I232" s="1240" t="s">
        <v>288</v>
      </c>
      <c r="J232" s="1145"/>
      <c r="K232" s="1145"/>
      <c r="L232" s="1240" t="s">
        <v>290</v>
      </c>
      <c r="M232" s="1145"/>
      <c r="N232" s="1145"/>
      <c r="O232" s="1240" t="s">
        <v>290</v>
      </c>
      <c r="P232" s="1145"/>
      <c r="Q232" s="1240"/>
      <c r="R232" s="1145"/>
      <c r="S232" s="1239" t="s">
        <v>335</v>
      </c>
      <c r="T232" s="1145"/>
      <c r="U232" s="1145"/>
      <c r="V232" s="1145"/>
      <c r="W232" s="1145"/>
      <c r="X232" s="1145"/>
      <c r="Y232" s="1145"/>
      <c r="Z232" s="1145"/>
      <c r="AA232" s="1240" t="s">
        <v>281</v>
      </c>
      <c r="AB232" s="1145"/>
      <c r="AC232" s="1145"/>
      <c r="AD232" s="1145"/>
      <c r="AE232" s="1145"/>
      <c r="AF232" s="1240" t="s">
        <v>282</v>
      </c>
      <c r="AG232" s="1145"/>
      <c r="AH232" s="1145"/>
      <c r="AI232" s="172" t="s">
        <v>68</v>
      </c>
      <c r="AJ232" s="1241" t="s">
        <v>283</v>
      </c>
      <c r="AK232" s="1145"/>
      <c r="AL232" s="1145"/>
      <c r="AM232" s="1145"/>
      <c r="AN232" s="1145"/>
      <c r="AO232" s="1145"/>
      <c r="AP232" s="437">
        <v>550000000</v>
      </c>
      <c r="AQ232" s="630">
        <v>0</v>
      </c>
      <c r="AR232" s="437">
        <v>130000000</v>
      </c>
      <c r="AS232" s="438">
        <v>0</v>
      </c>
      <c r="AT232" s="630">
        <v>0</v>
      </c>
      <c r="AU232" s="438">
        <v>0</v>
      </c>
      <c r="AV232" s="629">
        <v>9154061</v>
      </c>
      <c r="AW232" s="437">
        <v>-9154061</v>
      </c>
      <c r="AX232" s="629">
        <v>9154061</v>
      </c>
      <c r="AY232" s="438">
        <v>0</v>
      </c>
      <c r="AZ232" s="437">
        <v>9154061</v>
      </c>
      <c r="BA232" s="438">
        <v>0</v>
      </c>
      <c r="BB232" s="438">
        <v>0</v>
      </c>
    </row>
    <row r="233" spans="1:54" x14ac:dyDescent="0.25">
      <c r="A233" s="1240" t="s">
        <v>102</v>
      </c>
      <c r="B233" s="1145"/>
      <c r="C233" s="1240" t="s">
        <v>330</v>
      </c>
      <c r="D233" s="1145"/>
      <c r="E233" s="1240" t="s">
        <v>332</v>
      </c>
      <c r="F233" s="1145"/>
      <c r="G233" s="1240" t="s">
        <v>297</v>
      </c>
      <c r="H233" s="1145"/>
      <c r="I233" s="1240" t="s">
        <v>288</v>
      </c>
      <c r="J233" s="1145"/>
      <c r="K233" s="1145"/>
      <c r="L233" s="1240" t="s">
        <v>290</v>
      </c>
      <c r="M233" s="1145"/>
      <c r="N233" s="1145"/>
      <c r="O233" s="1240" t="s">
        <v>297</v>
      </c>
      <c r="P233" s="1145"/>
      <c r="Q233" s="1240"/>
      <c r="R233" s="1145"/>
      <c r="S233" s="1239" t="s">
        <v>336</v>
      </c>
      <c r="T233" s="1145"/>
      <c r="U233" s="1145"/>
      <c r="V233" s="1145"/>
      <c r="W233" s="1145"/>
      <c r="X233" s="1145"/>
      <c r="Y233" s="1145"/>
      <c r="Z233" s="1145"/>
      <c r="AA233" s="1240" t="s">
        <v>281</v>
      </c>
      <c r="AB233" s="1145"/>
      <c r="AC233" s="1145"/>
      <c r="AD233" s="1145"/>
      <c r="AE233" s="1145"/>
      <c r="AF233" s="1240" t="s">
        <v>282</v>
      </c>
      <c r="AG233" s="1145"/>
      <c r="AH233" s="1145"/>
      <c r="AI233" s="172" t="s">
        <v>68</v>
      </c>
      <c r="AJ233" s="1241" t="s">
        <v>283</v>
      </c>
      <c r="AK233" s="1145"/>
      <c r="AL233" s="1145"/>
      <c r="AM233" s="1145"/>
      <c r="AN233" s="1145"/>
      <c r="AO233" s="1145"/>
      <c r="AP233" s="437">
        <v>250000000</v>
      </c>
      <c r="AQ233" s="630">
        <v>0</v>
      </c>
      <c r="AR233" s="438">
        <v>0</v>
      </c>
      <c r="AS233" s="438">
        <v>0</v>
      </c>
      <c r="AT233" s="630">
        <v>0</v>
      </c>
      <c r="AU233" s="438">
        <v>0</v>
      </c>
      <c r="AV233" s="629">
        <v>62577876</v>
      </c>
      <c r="AW233" s="437">
        <v>-62577876</v>
      </c>
      <c r="AX233" s="629">
        <v>62577876</v>
      </c>
      <c r="AY233" s="438">
        <v>0</v>
      </c>
      <c r="AZ233" s="437">
        <v>62577876</v>
      </c>
      <c r="BA233" s="438">
        <v>0</v>
      </c>
      <c r="BB233" s="438">
        <v>0</v>
      </c>
    </row>
    <row r="234" spans="1:54" x14ac:dyDescent="0.25">
      <c r="A234" s="1240" t="s">
        <v>102</v>
      </c>
      <c r="B234" s="1145"/>
      <c r="C234" s="1240" t="s">
        <v>330</v>
      </c>
      <c r="D234" s="1145"/>
      <c r="E234" s="1240" t="s">
        <v>332</v>
      </c>
      <c r="F234" s="1145"/>
      <c r="G234" s="1240" t="s">
        <v>297</v>
      </c>
      <c r="H234" s="1145"/>
      <c r="I234" s="1240" t="s">
        <v>288</v>
      </c>
      <c r="J234" s="1145"/>
      <c r="K234" s="1145"/>
      <c r="L234" s="1240" t="s">
        <v>290</v>
      </c>
      <c r="M234" s="1145"/>
      <c r="N234" s="1145"/>
      <c r="O234" s="1240" t="s">
        <v>291</v>
      </c>
      <c r="P234" s="1145"/>
      <c r="Q234" s="1240"/>
      <c r="R234" s="1145"/>
      <c r="S234" s="1239" t="s">
        <v>87</v>
      </c>
      <c r="T234" s="1145"/>
      <c r="U234" s="1145"/>
      <c r="V234" s="1145"/>
      <c r="W234" s="1145"/>
      <c r="X234" s="1145"/>
      <c r="Y234" s="1145"/>
      <c r="Z234" s="1145"/>
      <c r="AA234" s="1240" t="s">
        <v>281</v>
      </c>
      <c r="AB234" s="1145"/>
      <c r="AC234" s="1145"/>
      <c r="AD234" s="1145"/>
      <c r="AE234" s="1145"/>
      <c r="AF234" s="1240" t="s">
        <v>282</v>
      </c>
      <c r="AG234" s="1145"/>
      <c r="AH234" s="1145"/>
      <c r="AI234" s="172" t="s">
        <v>68</v>
      </c>
      <c r="AJ234" s="1241" t="s">
        <v>283</v>
      </c>
      <c r="AK234" s="1145"/>
      <c r="AL234" s="1145"/>
      <c r="AM234" s="1145"/>
      <c r="AN234" s="1145"/>
      <c r="AO234" s="1145"/>
      <c r="AP234" s="437">
        <v>400000000</v>
      </c>
      <c r="AQ234" s="630">
        <v>0</v>
      </c>
      <c r="AR234" s="438">
        <v>0</v>
      </c>
      <c r="AS234" s="438">
        <v>0</v>
      </c>
      <c r="AT234" s="629">
        <v>43457975</v>
      </c>
      <c r="AU234" s="437">
        <v>-43457975</v>
      </c>
      <c r="AV234" s="629">
        <v>51507970</v>
      </c>
      <c r="AW234" s="437">
        <v>-8049995</v>
      </c>
      <c r="AX234" s="629">
        <v>56334727</v>
      </c>
      <c r="AY234" s="437">
        <v>-4826757</v>
      </c>
      <c r="AZ234" s="437">
        <v>48637942</v>
      </c>
      <c r="BA234" s="437">
        <v>7696785</v>
      </c>
      <c r="BB234" s="438">
        <v>0</v>
      </c>
    </row>
    <row r="235" spans="1:54" x14ac:dyDescent="0.25">
      <c r="A235" s="1240" t="s">
        <v>102</v>
      </c>
      <c r="B235" s="1145"/>
      <c r="C235" s="1240" t="s">
        <v>330</v>
      </c>
      <c r="D235" s="1145"/>
      <c r="E235" s="1240" t="s">
        <v>332</v>
      </c>
      <c r="F235" s="1145"/>
      <c r="G235" s="1240" t="s">
        <v>297</v>
      </c>
      <c r="H235" s="1145"/>
      <c r="I235" s="1240" t="s">
        <v>288</v>
      </c>
      <c r="J235" s="1145"/>
      <c r="K235" s="1145"/>
      <c r="L235" s="1240" t="s">
        <v>290</v>
      </c>
      <c r="M235" s="1145"/>
      <c r="N235" s="1145"/>
      <c r="O235" s="1240" t="s">
        <v>300</v>
      </c>
      <c r="P235" s="1145"/>
      <c r="Q235" s="1240"/>
      <c r="R235" s="1145"/>
      <c r="S235" s="1239" t="s">
        <v>337</v>
      </c>
      <c r="T235" s="1145"/>
      <c r="U235" s="1145"/>
      <c r="V235" s="1145"/>
      <c r="W235" s="1145"/>
      <c r="X235" s="1145"/>
      <c r="Y235" s="1145"/>
      <c r="Z235" s="1145"/>
      <c r="AA235" s="1240" t="s">
        <v>281</v>
      </c>
      <c r="AB235" s="1145"/>
      <c r="AC235" s="1145"/>
      <c r="AD235" s="1145"/>
      <c r="AE235" s="1145"/>
      <c r="AF235" s="1240" t="s">
        <v>282</v>
      </c>
      <c r="AG235" s="1145"/>
      <c r="AH235" s="1145"/>
      <c r="AI235" s="172" t="s">
        <v>68</v>
      </c>
      <c r="AJ235" s="1241" t="s">
        <v>283</v>
      </c>
      <c r="AK235" s="1145"/>
      <c r="AL235" s="1145"/>
      <c r="AM235" s="1145"/>
      <c r="AN235" s="1145"/>
      <c r="AO235" s="1145"/>
      <c r="AP235" s="437">
        <v>200000000</v>
      </c>
      <c r="AQ235" s="630">
        <v>0</v>
      </c>
      <c r="AR235" s="438">
        <v>0</v>
      </c>
      <c r="AS235" s="438">
        <v>0</v>
      </c>
      <c r="AT235" s="630">
        <v>0</v>
      </c>
      <c r="AU235" s="438">
        <v>0</v>
      </c>
      <c r="AV235" s="630">
        <v>0</v>
      </c>
      <c r="AW235" s="438">
        <v>0</v>
      </c>
      <c r="AX235" s="630">
        <v>0</v>
      </c>
      <c r="AY235" s="438">
        <v>0</v>
      </c>
      <c r="AZ235" s="438">
        <v>0</v>
      </c>
      <c r="BA235" s="438">
        <v>0</v>
      </c>
      <c r="BB235" s="438">
        <v>0</v>
      </c>
    </row>
    <row r="236" spans="1:54" x14ac:dyDescent="0.25">
      <c r="A236" s="1240" t="s">
        <v>102</v>
      </c>
      <c r="B236" s="1145"/>
      <c r="C236" s="1240" t="s">
        <v>330</v>
      </c>
      <c r="D236" s="1145"/>
      <c r="E236" s="1240" t="s">
        <v>332</v>
      </c>
      <c r="F236" s="1145"/>
      <c r="G236" s="1240" t="s">
        <v>297</v>
      </c>
      <c r="H236" s="1145"/>
      <c r="I236" s="1240" t="s">
        <v>288</v>
      </c>
      <c r="J236" s="1145"/>
      <c r="K236" s="1145"/>
      <c r="L236" s="1240" t="s">
        <v>290</v>
      </c>
      <c r="M236" s="1145"/>
      <c r="N236" s="1145"/>
      <c r="O236" s="1240" t="s">
        <v>83</v>
      </c>
      <c r="P236" s="1145"/>
      <c r="Q236" s="1240"/>
      <c r="R236" s="1145"/>
      <c r="S236" s="1239" t="s">
        <v>338</v>
      </c>
      <c r="T236" s="1145"/>
      <c r="U236" s="1145"/>
      <c r="V236" s="1145"/>
      <c r="W236" s="1145"/>
      <c r="X236" s="1145"/>
      <c r="Y236" s="1145"/>
      <c r="Z236" s="1145"/>
      <c r="AA236" s="1240" t="s">
        <v>281</v>
      </c>
      <c r="AB236" s="1145"/>
      <c r="AC236" s="1145"/>
      <c r="AD236" s="1145"/>
      <c r="AE236" s="1145"/>
      <c r="AF236" s="1240" t="s">
        <v>282</v>
      </c>
      <c r="AG236" s="1145"/>
      <c r="AH236" s="1145"/>
      <c r="AI236" s="172" t="s">
        <v>68</v>
      </c>
      <c r="AJ236" s="1241" t="s">
        <v>283</v>
      </c>
      <c r="AK236" s="1145"/>
      <c r="AL236" s="1145"/>
      <c r="AM236" s="1145"/>
      <c r="AN236" s="1145"/>
      <c r="AO236" s="1145"/>
      <c r="AP236" s="437">
        <v>100000000</v>
      </c>
      <c r="AQ236" s="630">
        <v>0</v>
      </c>
      <c r="AR236" s="437">
        <v>100000000</v>
      </c>
      <c r="AS236" s="438">
        <v>0</v>
      </c>
      <c r="AT236" s="630">
        <v>0</v>
      </c>
      <c r="AU236" s="438">
        <v>0</v>
      </c>
      <c r="AV236" s="630">
        <v>0</v>
      </c>
      <c r="AW236" s="438">
        <v>0</v>
      </c>
      <c r="AX236" s="630">
        <v>0</v>
      </c>
      <c r="AY236" s="438">
        <v>0</v>
      </c>
      <c r="AZ236" s="438">
        <v>0</v>
      </c>
      <c r="BA236" s="438">
        <v>0</v>
      </c>
      <c r="BB236" s="438">
        <v>0</v>
      </c>
    </row>
    <row r="237" spans="1:54" s="589" customFormat="1" x14ac:dyDescent="0.25">
      <c r="A237" s="1328" t="s">
        <v>102</v>
      </c>
      <c r="B237" s="1329"/>
      <c r="C237" s="1328" t="s">
        <v>330</v>
      </c>
      <c r="D237" s="1329"/>
      <c r="E237" s="1328" t="s">
        <v>332</v>
      </c>
      <c r="F237" s="1329"/>
      <c r="G237" s="1328" t="s">
        <v>291</v>
      </c>
      <c r="H237" s="1329"/>
      <c r="I237" s="1328"/>
      <c r="J237" s="1329"/>
      <c r="K237" s="1329"/>
      <c r="L237" s="1328"/>
      <c r="M237" s="1329"/>
      <c r="N237" s="1329"/>
      <c r="O237" s="1328"/>
      <c r="P237" s="1329"/>
      <c r="Q237" s="1328"/>
      <c r="R237" s="1329"/>
      <c r="S237" s="1330" t="s">
        <v>327</v>
      </c>
      <c r="T237" s="1329"/>
      <c r="U237" s="1329"/>
      <c r="V237" s="1329"/>
      <c r="W237" s="1329"/>
      <c r="X237" s="1329"/>
      <c r="Y237" s="1329"/>
      <c r="Z237" s="1329"/>
      <c r="AA237" s="1328" t="s">
        <v>281</v>
      </c>
      <c r="AB237" s="1329"/>
      <c r="AC237" s="1329"/>
      <c r="AD237" s="1329"/>
      <c r="AE237" s="1329"/>
      <c r="AF237" s="1328" t="s">
        <v>282</v>
      </c>
      <c r="AG237" s="1329"/>
      <c r="AH237" s="1329"/>
      <c r="AI237" s="586" t="s">
        <v>68</v>
      </c>
      <c r="AJ237" s="1331" t="s">
        <v>283</v>
      </c>
      <c r="AK237" s="1329"/>
      <c r="AL237" s="1329"/>
      <c r="AM237" s="1329"/>
      <c r="AN237" s="1329"/>
      <c r="AO237" s="1329"/>
      <c r="AP237" s="587">
        <v>1200000000</v>
      </c>
      <c r="AQ237" s="629">
        <v>40000000</v>
      </c>
      <c r="AR237" s="587">
        <v>32948646</v>
      </c>
      <c r="AS237" s="588">
        <v>0</v>
      </c>
      <c r="AT237" s="629">
        <v>47006649</v>
      </c>
      <c r="AU237" s="587">
        <v>-7006649</v>
      </c>
      <c r="AV237" s="629">
        <v>51031567</v>
      </c>
      <c r="AW237" s="587">
        <v>-4024918</v>
      </c>
      <c r="AX237" s="629">
        <v>53164281</v>
      </c>
      <c r="AY237" s="587">
        <v>-2132714</v>
      </c>
      <c r="AZ237" s="587">
        <v>53164281</v>
      </c>
      <c r="BA237" s="588">
        <v>0</v>
      </c>
      <c r="BB237" s="588">
        <v>0</v>
      </c>
    </row>
    <row r="238" spans="1:54" x14ac:dyDescent="0.25">
      <c r="A238" s="1233" t="s">
        <v>102</v>
      </c>
      <c r="B238" s="1145"/>
      <c r="C238" s="1233" t="s">
        <v>330</v>
      </c>
      <c r="D238" s="1145"/>
      <c r="E238" s="1233" t="s">
        <v>332</v>
      </c>
      <c r="F238" s="1145"/>
      <c r="G238" s="1233" t="s">
        <v>291</v>
      </c>
      <c r="H238" s="1145"/>
      <c r="I238" s="1233" t="s">
        <v>288</v>
      </c>
      <c r="J238" s="1145"/>
      <c r="K238" s="1145"/>
      <c r="L238" s="1233"/>
      <c r="M238" s="1145"/>
      <c r="N238" s="1145"/>
      <c r="O238" s="1233"/>
      <c r="P238" s="1145"/>
      <c r="Q238" s="1233"/>
      <c r="R238" s="1145"/>
      <c r="S238" s="1232" t="s">
        <v>327</v>
      </c>
      <c r="T238" s="1145"/>
      <c r="U238" s="1145"/>
      <c r="V238" s="1145"/>
      <c r="W238" s="1145"/>
      <c r="X238" s="1145"/>
      <c r="Y238" s="1145"/>
      <c r="Z238" s="1145"/>
      <c r="AA238" s="1233" t="s">
        <v>281</v>
      </c>
      <c r="AB238" s="1145"/>
      <c r="AC238" s="1145"/>
      <c r="AD238" s="1145"/>
      <c r="AE238" s="1145"/>
      <c r="AF238" s="1233" t="s">
        <v>282</v>
      </c>
      <c r="AG238" s="1145"/>
      <c r="AH238" s="1145"/>
      <c r="AI238" s="169" t="s">
        <v>68</v>
      </c>
      <c r="AJ238" s="1234" t="s">
        <v>283</v>
      </c>
      <c r="AK238" s="1145"/>
      <c r="AL238" s="1145"/>
      <c r="AM238" s="1145"/>
      <c r="AN238" s="1145"/>
      <c r="AO238" s="1145"/>
      <c r="AP238" s="432">
        <v>600000000</v>
      </c>
      <c r="AQ238" s="626">
        <v>40000000</v>
      </c>
      <c r="AR238" s="432">
        <v>32948646</v>
      </c>
      <c r="AS238" s="433">
        <v>0</v>
      </c>
      <c r="AT238" s="626">
        <v>47006649</v>
      </c>
      <c r="AU238" s="432">
        <v>-7006649</v>
      </c>
      <c r="AV238" s="626">
        <v>51031567</v>
      </c>
      <c r="AW238" s="432">
        <v>-4024918</v>
      </c>
      <c r="AX238" s="626">
        <v>53164281</v>
      </c>
      <c r="AY238" s="432">
        <v>-2132714</v>
      </c>
      <c r="AZ238" s="432">
        <v>53164281</v>
      </c>
      <c r="BA238" s="433">
        <v>0</v>
      </c>
      <c r="BB238" s="433">
        <v>0</v>
      </c>
    </row>
    <row r="239" spans="1:54" x14ac:dyDescent="0.25">
      <c r="A239" s="1233" t="s">
        <v>102</v>
      </c>
      <c r="B239" s="1145"/>
      <c r="C239" s="1233" t="s">
        <v>330</v>
      </c>
      <c r="D239" s="1145"/>
      <c r="E239" s="1233" t="s">
        <v>332</v>
      </c>
      <c r="F239" s="1145"/>
      <c r="G239" s="1233" t="s">
        <v>291</v>
      </c>
      <c r="H239" s="1145"/>
      <c r="I239" s="1233" t="s">
        <v>288</v>
      </c>
      <c r="J239" s="1145"/>
      <c r="K239" s="1145"/>
      <c r="L239" s="1233" t="s">
        <v>290</v>
      </c>
      <c r="M239" s="1145"/>
      <c r="N239" s="1145"/>
      <c r="O239" s="1233"/>
      <c r="P239" s="1145"/>
      <c r="Q239" s="1233"/>
      <c r="R239" s="1145"/>
      <c r="S239" s="1232" t="s">
        <v>334</v>
      </c>
      <c r="T239" s="1145"/>
      <c r="U239" s="1145"/>
      <c r="V239" s="1145"/>
      <c r="W239" s="1145"/>
      <c r="X239" s="1145"/>
      <c r="Y239" s="1145"/>
      <c r="Z239" s="1145"/>
      <c r="AA239" s="1233" t="s">
        <v>281</v>
      </c>
      <c r="AB239" s="1145"/>
      <c r="AC239" s="1145"/>
      <c r="AD239" s="1145"/>
      <c r="AE239" s="1145"/>
      <c r="AF239" s="1233" t="s">
        <v>282</v>
      </c>
      <c r="AG239" s="1145"/>
      <c r="AH239" s="1145"/>
      <c r="AI239" s="169" t="s">
        <v>68</v>
      </c>
      <c r="AJ239" s="1234" t="s">
        <v>283</v>
      </c>
      <c r="AK239" s="1145"/>
      <c r="AL239" s="1145"/>
      <c r="AM239" s="1145"/>
      <c r="AN239" s="1145"/>
      <c r="AO239" s="1145"/>
      <c r="AP239" s="432">
        <v>600000000</v>
      </c>
      <c r="AQ239" s="626">
        <v>40000000</v>
      </c>
      <c r="AR239" s="432">
        <v>32948646</v>
      </c>
      <c r="AS239" s="433">
        <v>0</v>
      </c>
      <c r="AT239" s="626">
        <v>47006649</v>
      </c>
      <c r="AU239" s="432">
        <v>-7006649</v>
      </c>
      <c r="AV239" s="626">
        <v>51031567</v>
      </c>
      <c r="AW239" s="432">
        <v>-4024918</v>
      </c>
      <c r="AX239" s="626">
        <v>53164281</v>
      </c>
      <c r="AY239" s="432">
        <v>-2132714</v>
      </c>
      <c r="AZ239" s="432">
        <v>53164281</v>
      </c>
      <c r="BA239" s="433">
        <v>0</v>
      </c>
      <c r="BB239" s="433">
        <v>0</v>
      </c>
    </row>
    <row r="240" spans="1:54" x14ac:dyDescent="0.25">
      <c r="A240" s="1240" t="s">
        <v>102</v>
      </c>
      <c r="B240" s="1145"/>
      <c r="C240" s="1240" t="s">
        <v>330</v>
      </c>
      <c r="D240" s="1145"/>
      <c r="E240" s="1240" t="s">
        <v>332</v>
      </c>
      <c r="F240" s="1145"/>
      <c r="G240" s="1240" t="s">
        <v>291</v>
      </c>
      <c r="H240" s="1145"/>
      <c r="I240" s="1240" t="s">
        <v>288</v>
      </c>
      <c r="J240" s="1145"/>
      <c r="K240" s="1145"/>
      <c r="L240" s="1240" t="s">
        <v>290</v>
      </c>
      <c r="M240" s="1145"/>
      <c r="N240" s="1145"/>
      <c r="O240" s="1240" t="s">
        <v>287</v>
      </c>
      <c r="P240" s="1145"/>
      <c r="Q240" s="1240"/>
      <c r="R240" s="1145"/>
      <c r="S240" s="1239" t="s">
        <v>340</v>
      </c>
      <c r="T240" s="1145"/>
      <c r="U240" s="1145"/>
      <c r="V240" s="1145"/>
      <c r="W240" s="1145"/>
      <c r="X240" s="1145"/>
      <c r="Y240" s="1145"/>
      <c r="Z240" s="1145"/>
      <c r="AA240" s="1240" t="s">
        <v>281</v>
      </c>
      <c r="AB240" s="1145"/>
      <c r="AC240" s="1145"/>
      <c r="AD240" s="1145"/>
      <c r="AE240" s="1145"/>
      <c r="AF240" s="1240" t="s">
        <v>282</v>
      </c>
      <c r="AG240" s="1145"/>
      <c r="AH240" s="1145"/>
      <c r="AI240" s="172" t="s">
        <v>68</v>
      </c>
      <c r="AJ240" s="1241" t="s">
        <v>283</v>
      </c>
      <c r="AK240" s="1145"/>
      <c r="AL240" s="1145"/>
      <c r="AM240" s="1145"/>
      <c r="AN240" s="1145"/>
      <c r="AO240" s="1145"/>
      <c r="AP240" s="437">
        <v>313318843</v>
      </c>
      <c r="AQ240" s="629">
        <v>40000000</v>
      </c>
      <c r="AR240" s="437">
        <v>28583944</v>
      </c>
      <c r="AS240" s="438">
        <v>0</v>
      </c>
      <c r="AT240" s="629">
        <v>23500000</v>
      </c>
      <c r="AU240" s="437">
        <v>16500000</v>
      </c>
      <c r="AV240" s="629">
        <v>25059370</v>
      </c>
      <c r="AW240" s="437">
        <v>-1559370</v>
      </c>
      <c r="AX240" s="629">
        <v>25059370</v>
      </c>
      <c r="AY240" s="438">
        <v>0</v>
      </c>
      <c r="AZ240" s="437">
        <v>25059370</v>
      </c>
      <c r="BA240" s="438">
        <v>0</v>
      </c>
      <c r="BB240" s="438">
        <v>0</v>
      </c>
    </row>
    <row r="241" spans="1:54" x14ac:dyDescent="0.25">
      <c r="A241" s="1240" t="s">
        <v>102</v>
      </c>
      <c r="B241" s="1145"/>
      <c r="C241" s="1240" t="s">
        <v>330</v>
      </c>
      <c r="D241" s="1145"/>
      <c r="E241" s="1240" t="s">
        <v>332</v>
      </c>
      <c r="F241" s="1145"/>
      <c r="G241" s="1240" t="s">
        <v>291</v>
      </c>
      <c r="H241" s="1145"/>
      <c r="I241" s="1240" t="s">
        <v>288</v>
      </c>
      <c r="J241" s="1145"/>
      <c r="K241" s="1145"/>
      <c r="L241" s="1240" t="s">
        <v>290</v>
      </c>
      <c r="M241" s="1145"/>
      <c r="N241" s="1145"/>
      <c r="O241" s="1240" t="s">
        <v>290</v>
      </c>
      <c r="P241" s="1145"/>
      <c r="Q241" s="1240"/>
      <c r="R241" s="1145"/>
      <c r="S241" s="1239" t="s">
        <v>335</v>
      </c>
      <c r="T241" s="1145"/>
      <c r="U241" s="1145"/>
      <c r="V241" s="1145"/>
      <c r="W241" s="1145"/>
      <c r="X241" s="1145"/>
      <c r="Y241" s="1145"/>
      <c r="Z241" s="1145"/>
      <c r="AA241" s="1240" t="s">
        <v>281</v>
      </c>
      <c r="AB241" s="1145"/>
      <c r="AC241" s="1145"/>
      <c r="AD241" s="1145"/>
      <c r="AE241" s="1145"/>
      <c r="AF241" s="1240" t="s">
        <v>282</v>
      </c>
      <c r="AG241" s="1145"/>
      <c r="AH241" s="1145"/>
      <c r="AI241" s="172" t="s">
        <v>68</v>
      </c>
      <c r="AJ241" s="1241" t="s">
        <v>283</v>
      </c>
      <c r="AK241" s="1145"/>
      <c r="AL241" s="1145"/>
      <c r="AM241" s="1145"/>
      <c r="AN241" s="1145"/>
      <c r="AO241" s="1145"/>
      <c r="AP241" s="437">
        <v>62595455</v>
      </c>
      <c r="AQ241" s="630">
        <v>0</v>
      </c>
      <c r="AR241" s="438">
        <v>0</v>
      </c>
      <c r="AS241" s="438">
        <v>0</v>
      </c>
      <c r="AT241" s="630">
        <v>0</v>
      </c>
      <c r="AU241" s="438">
        <v>0</v>
      </c>
      <c r="AV241" s="630">
        <v>0</v>
      </c>
      <c r="AW241" s="438">
        <v>0</v>
      </c>
      <c r="AX241" s="630">
        <v>0</v>
      </c>
      <c r="AY241" s="438">
        <v>0</v>
      </c>
      <c r="AZ241" s="438">
        <v>0</v>
      </c>
      <c r="BA241" s="438">
        <v>0</v>
      </c>
      <c r="BB241" s="438">
        <v>0</v>
      </c>
    </row>
    <row r="242" spans="1:54" x14ac:dyDescent="0.25">
      <c r="A242" s="1240" t="s">
        <v>102</v>
      </c>
      <c r="B242" s="1145"/>
      <c r="C242" s="1240" t="s">
        <v>330</v>
      </c>
      <c r="D242" s="1145"/>
      <c r="E242" s="1240" t="s">
        <v>332</v>
      </c>
      <c r="F242" s="1145"/>
      <c r="G242" s="1240" t="s">
        <v>291</v>
      </c>
      <c r="H242" s="1145"/>
      <c r="I242" s="1240" t="s">
        <v>288</v>
      </c>
      <c r="J242" s="1145"/>
      <c r="K242" s="1145"/>
      <c r="L242" s="1240" t="s">
        <v>290</v>
      </c>
      <c r="M242" s="1145"/>
      <c r="N242" s="1145"/>
      <c r="O242" s="1240" t="s">
        <v>297</v>
      </c>
      <c r="P242" s="1145"/>
      <c r="Q242" s="1240"/>
      <c r="R242" s="1145"/>
      <c r="S242" s="1239" t="s">
        <v>336</v>
      </c>
      <c r="T242" s="1145"/>
      <c r="U242" s="1145"/>
      <c r="V242" s="1145"/>
      <c r="W242" s="1145"/>
      <c r="X242" s="1145"/>
      <c r="Y242" s="1145"/>
      <c r="Z242" s="1145"/>
      <c r="AA242" s="1240" t="s">
        <v>281</v>
      </c>
      <c r="AB242" s="1145"/>
      <c r="AC242" s="1145"/>
      <c r="AD242" s="1145"/>
      <c r="AE242" s="1145"/>
      <c r="AF242" s="1240" t="s">
        <v>282</v>
      </c>
      <c r="AG242" s="1145"/>
      <c r="AH242" s="1145"/>
      <c r="AI242" s="172" t="s">
        <v>68</v>
      </c>
      <c r="AJ242" s="1241" t="s">
        <v>283</v>
      </c>
      <c r="AK242" s="1145"/>
      <c r="AL242" s="1145"/>
      <c r="AM242" s="1145"/>
      <c r="AN242" s="1145"/>
      <c r="AO242" s="1145"/>
      <c r="AP242" s="437">
        <v>45000000</v>
      </c>
      <c r="AQ242" s="630">
        <v>0</v>
      </c>
      <c r="AR242" s="438">
        <v>0</v>
      </c>
      <c r="AS242" s="438">
        <v>0</v>
      </c>
      <c r="AT242" s="630">
        <v>0</v>
      </c>
      <c r="AU242" s="438">
        <v>0</v>
      </c>
      <c r="AV242" s="629">
        <v>8431757</v>
      </c>
      <c r="AW242" s="437">
        <v>-8431757</v>
      </c>
      <c r="AX242" s="629">
        <v>8431757</v>
      </c>
      <c r="AY242" s="438">
        <v>0</v>
      </c>
      <c r="AZ242" s="437">
        <v>8431757</v>
      </c>
      <c r="BA242" s="438">
        <v>0</v>
      </c>
      <c r="BB242" s="438">
        <v>0</v>
      </c>
    </row>
    <row r="243" spans="1:54" x14ac:dyDescent="0.25">
      <c r="A243" s="1240" t="s">
        <v>102</v>
      </c>
      <c r="B243" s="1145"/>
      <c r="C243" s="1240" t="s">
        <v>330</v>
      </c>
      <c r="D243" s="1145"/>
      <c r="E243" s="1240" t="s">
        <v>332</v>
      </c>
      <c r="F243" s="1145"/>
      <c r="G243" s="1240" t="s">
        <v>291</v>
      </c>
      <c r="H243" s="1145"/>
      <c r="I243" s="1240" t="s">
        <v>288</v>
      </c>
      <c r="J243" s="1145"/>
      <c r="K243" s="1145"/>
      <c r="L243" s="1240" t="s">
        <v>290</v>
      </c>
      <c r="M243" s="1145"/>
      <c r="N243" s="1145"/>
      <c r="O243" s="1240" t="s">
        <v>291</v>
      </c>
      <c r="P243" s="1145"/>
      <c r="Q243" s="1240"/>
      <c r="R243" s="1145"/>
      <c r="S243" s="1239" t="s">
        <v>87</v>
      </c>
      <c r="T243" s="1145"/>
      <c r="U243" s="1145"/>
      <c r="V243" s="1145"/>
      <c r="W243" s="1145"/>
      <c r="X243" s="1145"/>
      <c r="Y243" s="1145"/>
      <c r="Z243" s="1145"/>
      <c r="AA243" s="1240" t="s">
        <v>281</v>
      </c>
      <c r="AB243" s="1145"/>
      <c r="AC243" s="1145"/>
      <c r="AD243" s="1145"/>
      <c r="AE243" s="1145"/>
      <c r="AF243" s="1240" t="s">
        <v>282</v>
      </c>
      <c r="AG243" s="1145"/>
      <c r="AH243" s="1145"/>
      <c r="AI243" s="172" t="s">
        <v>68</v>
      </c>
      <c r="AJ243" s="1241" t="s">
        <v>283</v>
      </c>
      <c r="AK243" s="1145"/>
      <c r="AL243" s="1145"/>
      <c r="AM243" s="1145"/>
      <c r="AN243" s="1145"/>
      <c r="AO243" s="1145"/>
      <c r="AP243" s="437">
        <v>139085702</v>
      </c>
      <c r="AQ243" s="630">
        <v>0</v>
      </c>
      <c r="AR243" s="437">
        <v>4364702</v>
      </c>
      <c r="AS243" s="438">
        <v>0</v>
      </c>
      <c r="AT243" s="629">
        <v>23506649</v>
      </c>
      <c r="AU243" s="437">
        <v>-23506649</v>
      </c>
      <c r="AV243" s="629">
        <v>17540440</v>
      </c>
      <c r="AW243" s="437">
        <v>5966209</v>
      </c>
      <c r="AX243" s="629">
        <v>19673154</v>
      </c>
      <c r="AY243" s="437">
        <v>-2132714</v>
      </c>
      <c r="AZ243" s="437">
        <v>19673154</v>
      </c>
      <c r="BA243" s="438">
        <v>0</v>
      </c>
      <c r="BB243" s="438">
        <v>0</v>
      </c>
    </row>
    <row r="244" spans="1:54" x14ac:dyDescent="0.25">
      <c r="A244" s="1240" t="s">
        <v>102</v>
      </c>
      <c r="B244" s="1145"/>
      <c r="C244" s="1240" t="s">
        <v>330</v>
      </c>
      <c r="D244" s="1145"/>
      <c r="E244" s="1240" t="s">
        <v>332</v>
      </c>
      <c r="F244" s="1145"/>
      <c r="G244" s="1240" t="s">
        <v>291</v>
      </c>
      <c r="H244" s="1145"/>
      <c r="I244" s="1240" t="s">
        <v>288</v>
      </c>
      <c r="J244" s="1145"/>
      <c r="K244" s="1145"/>
      <c r="L244" s="1240" t="s">
        <v>290</v>
      </c>
      <c r="M244" s="1145"/>
      <c r="N244" s="1145"/>
      <c r="O244" s="1240" t="s">
        <v>300</v>
      </c>
      <c r="P244" s="1145"/>
      <c r="Q244" s="1240"/>
      <c r="R244" s="1145"/>
      <c r="S244" s="1239" t="s">
        <v>337</v>
      </c>
      <c r="T244" s="1145"/>
      <c r="U244" s="1145"/>
      <c r="V244" s="1145"/>
      <c r="W244" s="1145"/>
      <c r="X244" s="1145"/>
      <c r="Y244" s="1145"/>
      <c r="Z244" s="1145"/>
      <c r="AA244" s="1240" t="s">
        <v>281</v>
      </c>
      <c r="AB244" s="1145"/>
      <c r="AC244" s="1145"/>
      <c r="AD244" s="1145"/>
      <c r="AE244" s="1145"/>
      <c r="AF244" s="1240" t="s">
        <v>282</v>
      </c>
      <c r="AG244" s="1145"/>
      <c r="AH244" s="1145"/>
      <c r="AI244" s="172" t="s">
        <v>68</v>
      </c>
      <c r="AJ244" s="1241" t="s">
        <v>283</v>
      </c>
      <c r="AK244" s="1145"/>
      <c r="AL244" s="1145"/>
      <c r="AM244" s="1145"/>
      <c r="AN244" s="1145"/>
      <c r="AO244" s="1145"/>
      <c r="AP244" s="437">
        <v>40000000</v>
      </c>
      <c r="AQ244" s="630">
        <v>0</v>
      </c>
      <c r="AR244" s="438">
        <v>0</v>
      </c>
      <c r="AS244" s="438">
        <v>0</v>
      </c>
      <c r="AT244" s="630">
        <v>0</v>
      </c>
      <c r="AU244" s="438">
        <v>0</v>
      </c>
      <c r="AV244" s="630">
        <v>0</v>
      </c>
      <c r="AW244" s="438">
        <v>0</v>
      </c>
      <c r="AX244" s="630">
        <v>0</v>
      </c>
      <c r="AY244" s="438">
        <v>0</v>
      </c>
      <c r="AZ244" s="438">
        <v>0</v>
      </c>
      <c r="BA244" s="438">
        <v>0</v>
      </c>
      <c r="BB244" s="438">
        <v>0</v>
      </c>
    </row>
    <row r="245" spans="1:54" x14ac:dyDescent="0.25">
      <c r="A245" s="1240" t="s">
        <v>102</v>
      </c>
      <c r="B245" s="1145"/>
      <c r="C245" s="1240" t="s">
        <v>330</v>
      </c>
      <c r="D245" s="1145"/>
      <c r="E245" s="1240" t="s">
        <v>332</v>
      </c>
      <c r="F245" s="1145"/>
      <c r="G245" s="1240" t="s">
        <v>291</v>
      </c>
      <c r="H245" s="1145"/>
      <c r="I245" s="1240" t="s">
        <v>288</v>
      </c>
      <c r="J245" s="1145"/>
      <c r="K245" s="1145"/>
      <c r="L245" s="1240" t="s">
        <v>290</v>
      </c>
      <c r="M245" s="1145"/>
      <c r="N245" s="1145"/>
      <c r="O245" s="1240" t="s">
        <v>83</v>
      </c>
      <c r="P245" s="1145"/>
      <c r="Q245" s="1240"/>
      <c r="R245" s="1145"/>
      <c r="S245" s="1239" t="s">
        <v>338</v>
      </c>
      <c r="T245" s="1145"/>
      <c r="U245" s="1145"/>
      <c r="V245" s="1145"/>
      <c r="W245" s="1145"/>
      <c r="X245" s="1145"/>
      <c r="Y245" s="1145"/>
      <c r="Z245" s="1145"/>
      <c r="AA245" s="1240" t="s">
        <v>281</v>
      </c>
      <c r="AB245" s="1145"/>
      <c r="AC245" s="1145"/>
      <c r="AD245" s="1145"/>
      <c r="AE245" s="1145"/>
      <c r="AF245" s="1240" t="s">
        <v>282</v>
      </c>
      <c r="AG245" s="1145"/>
      <c r="AH245" s="1145"/>
      <c r="AI245" s="172" t="s">
        <v>68</v>
      </c>
      <c r="AJ245" s="1241" t="s">
        <v>283</v>
      </c>
      <c r="AK245" s="1145"/>
      <c r="AL245" s="1145"/>
      <c r="AM245" s="1145"/>
      <c r="AN245" s="1145"/>
      <c r="AO245" s="1145"/>
      <c r="AP245" s="438">
        <v>0</v>
      </c>
      <c r="AQ245" s="630">
        <v>0</v>
      </c>
      <c r="AR245" s="438">
        <v>0</v>
      </c>
      <c r="AS245" s="438">
        <v>0</v>
      </c>
      <c r="AT245" s="630">
        <v>0</v>
      </c>
      <c r="AU245" s="438">
        <v>0</v>
      </c>
      <c r="AV245" s="630">
        <v>0</v>
      </c>
      <c r="AW245" s="438">
        <v>0</v>
      </c>
      <c r="AX245" s="630">
        <v>0</v>
      </c>
      <c r="AY245" s="438">
        <v>0</v>
      </c>
      <c r="AZ245" s="438">
        <v>0</v>
      </c>
      <c r="BA245" s="438">
        <v>0</v>
      </c>
      <c r="BB245" s="438">
        <v>0</v>
      </c>
    </row>
    <row r="246" spans="1:54" s="589" customFormat="1" x14ac:dyDescent="0.25">
      <c r="A246" s="1328" t="s">
        <v>102</v>
      </c>
      <c r="B246" s="1329"/>
      <c r="C246" s="1328" t="s">
        <v>330</v>
      </c>
      <c r="D246" s="1329"/>
      <c r="E246" s="1328" t="s">
        <v>332</v>
      </c>
      <c r="F246" s="1329"/>
      <c r="G246" s="1328" t="s">
        <v>292</v>
      </c>
      <c r="H246" s="1329"/>
      <c r="I246" s="1328"/>
      <c r="J246" s="1329"/>
      <c r="K246" s="1329"/>
      <c r="L246" s="1328"/>
      <c r="M246" s="1329"/>
      <c r="N246" s="1329"/>
      <c r="O246" s="1328"/>
      <c r="P246" s="1329"/>
      <c r="Q246" s="1328"/>
      <c r="R246" s="1329"/>
      <c r="S246" s="1330" t="s">
        <v>341</v>
      </c>
      <c r="T246" s="1329"/>
      <c r="U246" s="1329"/>
      <c r="V246" s="1329"/>
      <c r="W246" s="1329"/>
      <c r="X246" s="1329"/>
      <c r="Y246" s="1329"/>
      <c r="Z246" s="1329"/>
      <c r="AA246" s="1328" t="s">
        <v>281</v>
      </c>
      <c r="AB246" s="1329"/>
      <c r="AC246" s="1329"/>
      <c r="AD246" s="1329"/>
      <c r="AE246" s="1329"/>
      <c r="AF246" s="1328" t="s">
        <v>282</v>
      </c>
      <c r="AG246" s="1329"/>
      <c r="AH246" s="1329"/>
      <c r="AI246" s="586" t="s">
        <v>68</v>
      </c>
      <c r="AJ246" s="1331" t="s">
        <v>283</v>
      </c>
      <c r="AK246" s="1329"/>
      <c r="AL246" s="1329"/>
      <c r="AM246" s="1329"/>
      <c r="AN246" s="1329"/>
      <c r="AO246" s="1329"/>
      <c r="AP246" s="587">
        <v>1200000000</v>
      </c>
      <c r="AQ246" s="629">
        <v>70300000</v>
      </c>
      <c r="AR246" s="588">
        <v>0</v>
      </c>
      <c r="AS246" s="587">
        <v>-300000000</v>
      </c>
      <c r="AT246" s="629">
        <v>75598740</v>
      </c>
      <c r="AU246" s="587">
        <v>-5298740</v>
      </c>
      <c r="AV246" s="629">
        <v>76933107</v>
      </c>
      <c r="AW246" s="587">
        <v>-1334367</v>
      </c>
      <c r="AX246" s="629">
        <v>80185863</v>
      </c>
      <c r="AY246" s="587">
        <v>-3252756</v>
      </c>
      <c r="AZ246" s="587">
        <v>80185863</v>
      </c>
      <c r="BA246" s="588">
        <v>0</v>
      </c>
      <c r="BB246" s="588">
        <v>0</v>
      </c>
    </row>
    <row r="247" spans="1:54" x14ac:dyDescent="0.25">
      <c r="A247" s="1233" t="s">
        <v>102</v>
      </c>
      <c r="B247" s="1145"/>
      <c r="C247" s="1233" t="s">
        <v>330</v>
      </c>
      <c r="D247" s="1145"/>
      <c r="E247" s="1233" t="s">
        <v>332</v>
      </c>
      <c r="F247" s="1145"/>
      <c r="G247" s="1233" t="s">
        <v>292</v>
      </c>
      <c r="H247" s="1145"/>
      <c r="I247" s="1233" t="s">
        <v>288</v>
      </c>
      <c r="J247" s="1145"/>
      <c r="K247" s="1145"/>
      <c r="L247" s="1233"/>
      <c r="M247" s="1145"/>
      <c r="N247" s="1145"/>
      <c r="O247" s="1233"/>
      <c r="P247" s="1145"/>
      <c r="Q247" s="1233"/>
      <c r="R247" s="1145"/>
      <c r="S247" s="1232" t="s">
        <v>341</v>
      </c>
      <c r="T247" s="1145"/>
      <c r="U247" s="1145"/>
      <c r="V247" s="1145"/>
      <c r="W247" s="1145"/>
      <c r="X247" s="1145"/>
      <c r="Y247" s="1145"/>
      <c r="Z247" s="1145"/>
      <c r="AA247" s="1233" t="s">
        <v>281</v>
      </c>
      <c r="AB247" s="1145"/>
      <c r="AC247" s="1145"/>
      <c r="AD247" s="1145"/>
      <c r="AE247" s="1145"/>
      <c r="AF247" s="1233" t="s">
        <v>282</v>
      </c>
      <c r="AG247" s="1145"/>
      <c r="AH247" s="1145"/>
      <c r="AI247" s="169" t="s">
        <v>68</v>
      </c>
      <c r="AJ247" s="1234" t="s">
        <v>283</v>
      </c>
      <c r="AK247" s="1145"/>
      <c r="AL247" s="1145"/>
      <c r="AM247" s="1145"/>
      <c r="AN247" s="1145"/>
      <c r="AO247" s="1145"/>
      <c r="AP247" s="432">
        <v>900000000</v>
      </c>
      <c r="AQ247" s="626">
        <v>70300000</v>
      </c>
      <c r="AR247" s="433">
        <v>0</v>
      </c>
      <c r="AS247" s="433">
        <v>0</v>
      </c>
      <c r="AT247" s="626">
        <v>75598740</v>
      </c>
      <c r="AU247" s="432">
        <v>-5298740</v>
      </c>
      <c r="AV247" s="626">
        <v>76933107</v>
      </c>
      <c r="AW247" s="432">
        <v>-1334367</v>
      </c>
      <c r="AX247" s="626">
        <v>80185863</v>
      </c>
      <c r="AY247" s="432">
        <v>-3252756</v>
      </c>
      <c r="AZ247" s="432">
        <v>80185863</v>
      </c>
      <c r="BA247" s="433">
        <v>0</v>
      </c>
      <c r="BB247" s="433">
        <v>0</v>
      </c>
    </row>
    <row r="248" spans="1:54" x14ac:dyDescent="0.25">
      <c r="A248" s="1233" t="s">
        <v>102</v>
      </c>
      <c r="B248" s="1145"/>
      <c r="C248" s="1233" t="s">
        <v>330</v>
      </c>
      <c r="D248" s="1145"/>
      <c r="E248" s="1233" t="s">
        <v>332</v>
      </c>
      <c r="F248" s="1145"/>
      <c r="G248" s="1233" t="s">
        <v>292</v>
      </c>
      <c r="H248" s="1145"/>
      <c r="I248" s="1233" t="s">
        <v>288</v>
      </c>
      <c r="J248" s="1145"/>
      <c r="K248" s="1145"/>
      <c r="L248" s="1233" t="s">
        <v>290</v>
      </c>
      <c r="M248" s="1145"/>
      <c r="N248" s="1145"/>
      <c r="O248" s="1233"/>
      <c r="P248" s="1145"/>
      <c r="Q248" s="1233"/>
      <c r="R248" s="1145"/>
      <c r="S248" s="1232" t="s">
        <v>334</v>
      </c>
      <c r="T248" s="1145"/>
      <c r="U248" s="1145"/>
      <c r="V248" s="1145"/>
      <c r="W248" s="1145"/>
      <c r="X248" s="1145"/>
      <c r="Y248" s="1145"/>
      <c r="Z248" s="1145"/>
      <c r="AA248" s="1233" t="s">
        <v>281</v>
      </c>
      <c r="AB248" s="1145"/>
      <c r="AC248" s="1145"/>
      <c r="AD248" s="1145"/>
      <c r="AE248" s="1145"/>
      <c r="AF248" s="1233" t="s">
        <v>282</v>
      </c>
      <c r="AG248" s="1145"/>
      <c r="AH248" s="1145"/>
      <c r="AI248" s="169" t="s">
        <v>68</v>
      </c>
      <c r="AJ248" s="1234" t="s">
        <v>283</v>
      </c>
      <c r="AK248" s="1145"/>
      <c r="AL248" s="1145"/>
      <c r="AM248" s="1145"/>
      <c r="AN248" s="1145"/>
      <c r="AO248" s="1145"/>
      <c r="AP248" s="432">
        <v>900000000</v>
      </c>
      <c r="AQ248" s="626">
        <v>70300000</v>
      </c>
      <c r="AR248" s="433">
        <v>0</v>
      </c>
      <c r="AS248" s="433">
        <v>0</v>
      </c>
      <c r="AT248" s="626">
        <v>75598740</v>
      </c>
      <c r="AU248" s="432">
        <v>-5298740</v>
      </c>
      <c r="AV248" s="626">
        <v>76933107</v>
      </c>
      <c r="AW248" s="432">
        <v>-1334367</v>
      </c>
      <c r="AX248" s="626">
        <v>80185863</v>
      </c>
      <c r="AY248" s="432">
        <v>-3252756</v>
      </c>
      <c r="AZ248" s="432">
        <v>80185863</v>
      </c>
      <c r="BA248" s="433">
        <v>0</v>
      </c>
      <c r="BB248" s="433">
        <v>0</v>
      </c>
    </row>
    <row r="249" spans="1:54" x14ac:dyDescent="0.25">
      <c r="A249" s="1240" t="s">
        <v>102</v>
      </c>
      <c r="B249" s="1145"/>
      <c r="C249" s="1240" t="s">
        <v>330</v>
      </c>
      <c r="D249" s="1145"/>
      <c r="E249" s="1240" t="s">
        <v>332</v>
      </c>
      <c r="F249" s="1145"/>
      <c r="G249" s="1240" t="s">
        <v>292</v>
      </c>
      <c r="H249" s="1145"/>
      <c r="I249" s="1240" t="s">
        <v>288</v>
      </c>
      <c r="J249" s="1145"/>
      <c r="K249" s="1145"/>
      <c r="L249" s="1240" t="s">
        <v>290</v>
      </c>
      <c r="M249" s="1145"/>
      <c r="N249" s="1145"/>
      <c r="O249" s="1240" t="s">
        <v>287</v>
      </c>
      <c r="P249" s="1145"/>
      <c r="Q249" s="1240"/>
      <c r="R249" s="1145"/>
      <c r="S249" s="1239" t="s">
        <v>340</v>
      </c>
      <c r="T249" s="1145"/>
      <c r="U249" s="1145"/>
      <c r="V249" s="1145"/>
      <c r="W249" s="1145"/>
      <c r="X249" s="1145"/>
      <c r="Y249" s="1145"/>
      <c r="Z249" s="1145"/>
      <c r="AA249" s="1240" t="s">
        <v>281</v>
      </c>
      <c r="AB249" s="1145"/>
      <c r="AC249" s="1145"/>
      <c r="AD249" s="1145"/>
      <c r="AE249" s="1145"/>
      <c r="AF249" s="1240" t="s">
        <v>282</v>
      </c>
      <c r="AG249" s="1145"/>
      <c r="AH249" s="1145"/>
      <c r="AI249" s="172" t="s">
        <v>68</v>
      </c>
      <c r="AJ249" s="1241" t="s">
        <v>283</v>
      </c>
      <c r="AK249" s="1145"/>
      <c r="AL249" s="1145"/>
      <c r="AM249" s="1145"/>
      <c r="AN249" s="1145"/>
      <c r="AO249" s="1145"/>
      <c r="AP249" s="437">
        <v>435700000</v>
      </c>
      <c r="AQ249" s="630">
        <v>0</v>
      </c>
      <c r="AR249" s="438">
        <v>0</v>
      </c>
      <c r="AS249" s="438">
        <v>0</v>
      </c>
      <c r="AT249" s="630">
        <v>0</v>
      </c>
      <c r="AU249" s="438">
        <v>0</v>
      </c>
      <c r="AV249" s="629">
        <v>40600000</v>
      </c>
      <c r="AW249" s="437">
        <v>-40600000</v>
      </c>
      <c r="AX249" s="629">
        <v>40600000</v>
      </c>
      <c r="AY249" s="438">
        <v>0</v>
      </c>
      <c r="AZ249" s="437">
        <v>40600000</v>
      </c>
      <c r="BA249" s="438">
        <v>0</v>
      </c>
      <c r="BB249" s="438">
        <v>0</v>
      </c>
    </row>
    <row r="250" spans="1:54" x14ac:dyDescent="0.25">
      <c r="A250" s="1240" t="s">
        <v>102</v>
      </c>
      <c r="B250" s="1145"/>
      <c r="C250" s="1240" t="s">
        <v>330</v>
      </c>
      <c r="D250" s="1145"/>
      <c r="E250" s="1240" t="s">
        <v>332</v>
      </c>
      <c r="F250" s="1145"/>
      <c r="G250" s="1240" t="s">
        <v>292</v>
      </c>
      <c r="H250" s="1145"/>
      <c r="I250" s="1240" t="s">
        <v>288</v>
      </c>
      <c r="J250" s="1145"/>
      <c r="K250" s="1145"/>
      <c r="L250" s="1240" t="s">
        <v>290</v>
      </c>
      <c r="M250" s="1145"/>
      <c r="N250" s="1145"/>
      <c r="O250" s="1240" t="s">
        <v>290</v>
      </c>
      <c r="P250" s="1145"/>
      <c r="Q250" s="1240"/>
      <c r="R250" s="1145"/>
      <c r="S250" s="1239" t="s">
        <v>335</v>
      </c>
      <c r="T250" s="1145"/>
      <c r="U250" s="1145"/>
      <c r="V250" s="1145"/>
      <c r="W250" s="1145"/>
      <c r="X250" s="1145"/>
      <c r="Y250" s="1145"/>
      <c r="Z250" s="1145"/>
      <c r="AA250" s="1240" t="s">
        <v>281</v>
      </c>
      <c r="AB250" s="1145"/>
      <c r="AC250" s="1145"/>
      <c r="AD250" s="1145"/>
      <c r="AE250" s="1145"/>
      <c r="AF250" s="1240" t="s">
        <v>282</v>
      </c>
      <c r="AG250" s="1145"/>
      <c r="AH250" s="1145"/>
      <c r="AI250" s="172" t="s">
        <v>68</v>
      </c>
      <c r="AJ250" s="1241" t="s">
        <v>283</v>
      </c>
      <c r="AK250" s="1145"/>
      <c r="AL250" s="1145"/>
      <c r="AM250" s="1145"/>
      <c r="AN250" s="1145"/>
      <c r="AO250" s="1145"/>
      <c r="AP250" s="437">
        <v>154000000</v>
      </c>
      <c r="AQ250" s="630">
        <v>0</v>
      </c>
      <c r="AR250" s="438">
        <v>0</v>
      </c>
      <c r="AS250" s="438">
        <v>0</v>
      </c>
      <c r="AT250" s="629">
        <v>34000000</v>
      </c>
      <c r="AU250" s="437">
        <v>-34000000</v>
      </c>
      <c r="AV250" s="630">
        <v>0</v>
      </c>
      <c r="AW250" s="437">
        <v>34000000</v>
      </c>
      <c r="AX250" s="630">
        <v>0</v>
      </c>
      <c r="AY250" s="438">
        <v>0</v>
      </c>
      <c r="AZ250" s="438">
        <v>0</v>
      </c>
      <c r="BA250" s="438">
        <v>0</v>
      </c>
      <c r="BB250" s="438">
        <v>0</v>
      </c>
    </row>
    <row r="251" spans="1:54" x14ac:dyDescent="0.25">
      <c r="A251" s="1240" t="s">
        <v>102</v>
      </c>
      <c r="B251" s="1145"/>
      <c r="C251" s="1240" t="s">
        <v>330</v>
      </c>
      <c r="D251" s="1145"/>
      <c r="E251" s="1240" t="s">
        <v>332</v>
      </c>
      <c r="F251" s="1145"/>
      <c r="G251" s="1240" t="s">
        <v>292</v>
      </c>
      <c r="H251" s="1145"/>
      <c r="I251" s="1240" t="s">
        <v>288</v>
      </c>
      <c r="J251" s="1145"/>
      <c r="K251" s="1145"/>
      <c r="L251" s="1240" t="s">
        <v>290</v>
      </c>
      <c r="M251" s="1145"/>
      <c r="N251" s="1145"/>
      <c r="O251" s="1240" t="s">
        <v>297</v>
      </c>
      <c r="P251" s="1145"/>
      <c r="Q251" s="1240"/>
      <c r="R251" s="1145"/>
      <c r="S251" s="1239" t="s">
        <v>336</v>
      </c>
      <c r="T251" s="1145"/>
      <c r="U251" s="1145"/>
      <c r="V251" s="1145"/>
      <c r="W251" s="1145"/>
      <c r="X251" s="1145"/>
      <c r="Y251" s="1145"/>
      <c r="Z251" s="1145"/>
      <c r="AA251" s="1240" t="s">
        <v>281</v>
      </c>
      <c r="AB251" s="1145"/>
      <c r="AC251" s="1145"/>
      <c r="AD251" s="1145"/>
      <c r="AE251" s="1145"/>
      <c r="AF251" s="1240" t="s">
        <v>282</v>
      </c>
      <c r="AG251" s="1145"/>
      <c r="AH251" s="1145"/>
      <c r="AI251" s="172" t="s">
        <v>68</v>
      </c>
      <c r="AJ251" s="1241" t="s">
        <v>283</v>
      </c>
      <c r="AK251" s="1145"/>
      <c r="AL251" s="1145"/>
      <c r="AM251" s="1145"/>
      <c r="AN251" s="1145"/>
      <c r="AO251" s="1145"/>
      <c r="AP251" s="437">
        <v>65000000</v>
      </c>
      <c r="AQ251" s="630">
        <v>0</v>
      </c>
      <c r="AR251" s="438">
        <v>0</v>
      </c>
      <c r="AS251" s="438">
        <v>0</v>
      </c>
      <c r="AT251" s="630">
        <v>0</v>
      </c>
      <c r="AU251" s="438">
        <v>0</v>
      </c>
      <c r="AV251" s="629">
        <v>11822988</v>
      </c>
      <c r="AW251" s="437">
        <v>-11822988</v>
      </c>
      <c r="AX251" s="629">
        <v>11822988</v>
      </c>
      <c r="AY251" s="438">
        <v>0</v>
      </c>
      <c r="AZ251" s="437">
        <v>11822988</v>
      </c>
      <c r="BA251" s="438">
        <v>0</v>
      </c>
      <c r="BB251" s="438">
        <v>0</v>
      </c>
    </row>
    <row r="252" spans="1:54" x14ac:dyDescent="0.25">
      <c r="A252" s="1240" t="s">
        <v>102</v>
      </c>
      <c r="B252" s="1145"/>
      <c r="C252" s="1240" t="s">
        <v>330</v>
      </c>
      <c r="D252" s="1145"/>
      <c r="E252" s="1240" t="s">
        <v>332</v>
      </c>
      <c r="F252" s="1145"/>
      <c r="G252" s="1240" t="s">
        <v>292</v>
      </c>
      <c r="H252" s="1145"/>
      <c r="I252" s="1240" t="s">
        <v>288</v>
      </c>
      <c r="J252" s="1145"/>
      <c r="K252" s="1145"/>
      <c r="L252" s="1240" t="s">
        <v>290</v>
      </c>
      <c r="M252" s="1145"/>
      <c r="N252" s="1145"/>
      <c r="O252" s="1240" t="s">
        <v>291</v>
      </c>
      <c r="P252" s="1145"/>
      <c r="Q252" s="1240"/>
      <c r="R252" s="1145"/>
      <c r="S252" s="1239" t="s">
        <v>87</v>
      </c>
      <c r="T252" s="1145"/>
      <c r="U252" s="1145"/>
      <c r="V252" s="1145"/>
      <c r="W252" s="1145"/>
      <c r="X252" s="1145"/>
      <c r="Y252" s="1145"/>
      <c r="Z252" s="1145"/>
      <c r="AA252" s="1240" t="s">
        <v>281</v>
      </c>
      <c r="AB252" s="1145"/>
      <c r="AC252" s="1145"/>
      <c r="AD252" s="1145"/>
      <c r="AE252" s="1145"/>
      <c r="AF252" s="1240" t="s">
        <v>282</v>
      </c>
      <c r="AG252" s="1145"/>
      <c r="AH252" s="1145"/>
      <c r="AI252" s="172" t="s">
        <v>68</v>
      </c>
      <c r="AJ252" s="1241" t="s">
        <v>283</v>
      </c>
      <c r="AK252" s="1145"/>
      <c r="AL252" s="1145"/>
      <c r="AM252" s="1145"/>
      <c r="AN252" s="1145"/>
      <c r="AO252" s="1145"/>
      <c r="AP252" s="437">
        <v>245300000</v>
      </c>
      <c r="AQ252" s="629">
        <v>70300000</v>
      </c>
      <c r="AR252" s="438">
        <v>0</v>
      </c>
      <c r="AS252" s="438">
        <v>0</v>
      </c>
      <c r="AT252" s="629">
        <v>41598740</v>
      </c>
      <c r="AU252" s="437">
        <v>28701260</v>
      </c>
      <c r="AV252" s="629">
        <v>24510119</v>
      </c>
      <c r="AW252" s="437">
        <v>17088621</v>
      </c>
      <c r="AX252" s="629">
        <v>27762875</v>
      </c>
      <c r="AY252" s="437">
        <v>-3252756</v>
      </c>
      <c r="AZ252" s="437">
        <v>27762875</v>
      </c>
      <c r="BA252" s="438">
        <v>0</v>
      </c>
      <c r="BB252" s="438">
        <v>0</v>
      </c>
    </row>
    <row r="253" spans="1:54" x14ac:dyDescent="0.25">
      <c r="A253" s="1240" t="s">
        <v>102</v>
      </c>
      <c r="B253" s="1145"/>
      <c r="C253" s="1240" t="s">
        <v>330</v>
      </c>
      <c r="D253" s="1145"/>
      <c r="E253" s="1240" t="s">
        <v>332</v>
      </c>
      <c r="F253" s="1145"/>
      <c r="G253" s="1240" t="s">
        <v>292</v>
      </c>
      <c r="H253" s="1145"/>
      <c r="I253" s="1240" t="s">
        <v>288</v>
      </c>
      <c r="J253" s="1145"/>
      <c r="K253" s="1145"/>
      <c r="L253" s="1240" t="s">
        <v>290</v>
      </c>
      <c r="M253" s="1145"/>
      <c r="N253" s="1145"/>
      <c r="O253" s="1240" t="s">
        <v>300</v>
      </c>
      <c r="P253" s="1145"/>
      <c r="Q253" s="1240"/>
      <c r="R253" s="1145"/>
      <c r="S253" s="1239" t="s">
        <v>337</v>
      </c>
      <c r="T253" s="1145"/>
      <c r="U253" s="1145"/>
      <c r="V253" s="1145"/>
      <c r="W253" s="1145"/>
      <c r="X253" s="1145"/>
      <c r="Y253" s="1145"/>
      <c r="Z253" s="1145"/>
      <c r="AA253" s="1240" t="s">
        <v>281</v>
      </c>
      <c r="AB253" s="1145"/>
      <c r="AC253" s="1145"/>
      <c r="AD253" s="1145"/>
      <c r="AE253" s="1145"/>
      <c r="AF253" s="1240" t="s">
        <v>282</v>
      </c>
      <c r="AG253" s="1145"/>
      <c r="AH253" s="1145"/>
      <c r="AI253" s="172" t="s">
        <v>68</v>
      </c>
      <c r="AJ253" s="1241" t="s">
        <v>283</v>
      </c>
      <c r="AK253" s="1145"/>
      <c r="AL253" s="1145"/>
      <c r="AM253" s="1145"/>
      <c r="AN253" s="1145"/>
      <c r="AO253" s="1145"/>
      <c r="AP253" s="438">
        <v>0</v>
      </c>
      <c r="AQ253" s="630">
        <v>0</v>
      </c>
      <c r="AR253" s="438">
        <v>0</v>
      </c>
      <c r="AS253" s="438">
        <v>0</v>
      </c>
      <c r="AT253" s="630">
        <v>0</v>
      </c>
      <c r="AU253" s="438">
        <v>0</v>
      </c>
      <c r="AV253" s="630">
        <v>0</v>
      </c>
      <c r="AW253" s="438">
        <v>0</v>
      </c>
      <c r="AX253" s="630">
        <v>0</v>
      </c>
      <c r="AY253" s="438">
        <v>0</v>
      </c>
      <c r="AZ253" s="438">
        <v>0</v>
      </c>
      <c r="BA253" s="438">
        <v>0</v>
      </c>
      <c r="BB253" s="438">
        <v>0</v>
      </c>
    </row>
    <row r="254" spans="1:54" x14ac:dyDescent="0.25">
      <c r="A254" s="1240" t="s">
        <v>102</v>
      </c>
      <c r="B254" s="1145"/>
      <c r="C254" s="1240" t="s">
        <v>330</v>
      </c>
      <c r="D254" s="1145"/>
      <c r="E254" s="1240" t="s">
        <v>332</v>
      </c>
      <c r="F254" s="1145"/>
      <c r="G254" s="1240" t="s">
        <v>292</v>
      </c>
      <c r="H254" s="1145"/>
      <c r="I254" s="1240" t="s">
        <v>288</v>
      </c>
      <c r="J254" s="1145"/>
      <c r="K254" s="1145"/>
      <c r="L254" s="1240" t="s">
        <v>290</v>
      </c>
      <c r="M254" s="1145"/>
      <c r="N254" s="1145"/>
      <c r="O254" s="1240" t="s">
        <v>83</v>
      </c>
      <c r="P254" s="1145"/>
      <c r="Q254" s="1240"/>
      <c r="R254" s="1145"/>
      <c r="S254" s="1239" t="s">
        <v>338</v>
      </c>
      <c r="T254" s="1145"/>
      <c r="U254" s="1145"/>
      <c r="V254" s="1145"/>
      <c r="W254" s="1145"/>
      <c r="X254" s="1145"/>
      <c r="Y254" s="1145"/>
      <c r="Z254" s="1145"/>
      <c r="AA254" s="1240" t="s">
        <v>281</v>
      </c>
      <c r="AB254" s="1145"/>
      <c r="AC254" s="1145"/>
      <c r="AD254" s="1145"/>
      <c r="AE254" s="1145"/>
      <c r="AF254" s="1240" t="s">
        <v>282</v>
      </c>
      <c r="AG254" s="1145"/>
      <c r="AH254" s="1145"/>
      <c r="AI254" s="172" t="s">
        <v>68</v>
      </c>
      <c r="AJ254" s="1241" t="s">
        <v>283</v>
      </c>
      <c r="AK254" s="1145"/>
      <c r="AL254" s="1145"/>
      <c r="AM254" s="1145"/>
      <c r="AN254" s="1145"/>
      <c r="AO254" s="1145"/>
      <c r="AP254" s="438">
        <v>0</v>
      </c>
      <c r="AQ254" s="630">
        <v>0</v>
      </c>
      <c r="AR254" s="438">
        <v>0</v>
      </c>
      <c r="AS254" s="438">
        <v>0</v>
      </c>
      <c r="AT254" s="630">
        <v>0</v>
      </c>
      <c r="AU254" s="438">
        <v>0</v>
      </c>
      <c r="AV254" s="630">
        <v>0</v>
      </c>
      <c r="AW254" s="438">
        <v>0</v>
      </c>
      <c r="AX254" s="630">
        <v>0</v>
      </c>
      <c r="AY254" s="438">
        <v>0</v>
      </c>
      <c r="AZ254" s="438">
        <v>0</v>
      </c>
      <c r="BA254" s="438">
        <v>0</v>
      </c>
      <c r="BB254" s="438">
        <v>0</v>
      </c>
    </row>
    <row r="255" spans="1:54" s="589" customFormat="1" x14ac:dyDescent="0.25">
      <c r="A255" s="1328" t="s">
        <v>102</v>
      </c>
      <c r="B255" s="1329"/>
      <c r="C255" s="1328" t="s">
        <v>330</v>
      </c>
      <c r="D255" s="1329"/>
      <c r="E255" s="1328" t="s">
        <v>332</v>
      </c>
      <c r="F255" s="1329"/>
      <c r="G255" s="1328" t="s">
        <v>300</v>
      </c>
      <c r="H255" s="1329"/>
      <c r="I255" s="1328"/>
      <c r="J255" s="1329"/>
      <c r="K255" s="1329"/>
      <c r="L255" s="1328"/>
      <c r="M255" s="1329"/>
      <c r="N255" s="1329"/>
      <c r="O255" s="1328"/>
      <c r="P255" s="1329"/>
      <c r="Q255" s="1328"/>
      <c r="R255" s="1329"/>
      <c r="S255" s="1330" t="s">
        <v>342</v>
      </c>
      <c r="T255" s="1329"/>
      <c r="U255" s="1329"/>
      <c r="V255" s="1329"/>
      <c r="W255" s="1329"/>
      <c r="X255" s="1329"/>
      <c r="Y255" s="1329"/>
      <c r="Z255" s="1329"/>
      <c r="AA255" s="1328" t="s">
        <v>281</v>
      </c>
      <c r="AB255" s="1329"/>
      <c r="AC255" s="1329"/>
      <c r="AD255" s="1329"/>
      <c r="AE255" s="1329"/>
      <c r="AF255" s="1328" t="s">
        <v>282</v>
      </c>
      <c r="AG255" s="1329"/>
      <c r="AH255" s="1329"/>
      <c r="AI255" s="586" t="s">
        <v>68</v>
      </c>
      <c r="AJ255" s="1331" t="s">
        <v>283</v>
      </c>
      <c r="AK255" s="1329"/>
      <c r="AL255" s="1329"/>
      <c r="AM255" s="1329"/>
      <c r="AN255" s="1329"/>
      <c r="AO255" s="1329"/>
      <c r="AP255" s="587">
        <v>4400000000</v>
      </c>
      <c r="AQ255" s="630">
        <v>0</v>
      </c>
      <c r="AR255" s="587">
        <v>400000000</v>
      </c>
      <c r="AS255" s="588">
        <v>0</v>
      </c>
      <c r="AT255" s="629">
        <v>110307478</v>
      </c>
      <c r="AU255" s="587">
        <v>-110307478</v>
      </c>
      <c r="AV255" s="629">
        <v>182721028</v>
      </c>
      <c r="AW255" s="587">
        <v>-72413550</v>
      </c>
      <c r="AX255" s="629">
        <v>189419476</v>
      </c>
      <c r="AY255" s="587">
        <v>-6698448</v>
      </c>
      <c r="AZ255" s="587">
        <v>189419476</v>
      </c>
      <c r="BA255" s="588">
        <v>0</v>
      </c>
      <c r="BB255" s="588">
        <v>0</v>
      </c>
    </row>
    <row r="256" spans="1:54" x14ac:dyDescent="0.25">
      <c r="A256" s="1233" t="s">
        <v>102</v>
      </c>
      <c r="B256" s="1145"/>
      <c r="C256" s="1233" t="s">
        <v>330</v>
      </c>
      <c r="D256" s="1145"/>
      <c r="E256" s="1233" t="s">
        <v>332</v>
      </c>
      <c r="F256" s="1145"/>
      <c r="G256" s="1233" t="s">
        <v>300</v>
      </c>
      <c r="H256" s="1145"/>
      <c r="I256" s="1233" t="s">
        <v>288</v>
      </c>
      <c r="J256" s="1145"/>
      <c r="K256" s="1145"/>
      <c r="L256" s="1233"/>
      <c r="M256" s="1145"/>
      <c r="N256" s="1145"/>
      <c r="O256" s="1233"/>
      <c r="P256" s="1145"/>
      <c r="Q256" s="1233"/>
      <c r="R256" s="1145"/>
      <c r="S256" s="1232" t="s">
        <v>342</v>
      </c>
      <c r="T256" s="1145"/>
      <c r="U256" s="1145"/>
      <c r="V256" s="1145"/>
      <c r="W256" s="1145"/>
      <c r="X256" s="1145"/>
      <c r="Y256" s="1145"/>
      <c r="Z256" s="1145"/>
      <c r="AA256" s="1233" t="s">
        <v>281</v>
      </c>
      <c r="AB256" s="1145"/>
      <c r="AC256" s="1145"/>
      <c r="AD256" s="1145"/>
      <c r="AE256" s="1145"/>
      <c r="AF256" s="1233" t="s">
        <v>282</v>
      </c>
      <c r="AG256" s="1145"/>
      <c r="AH256" s="1145"/>
      <c r="AI256" s="169" t="s">
        <v>68</v>
      </c>
      <c r="AJ256" s="1234" t="s">
        <v>283</v>
      </c>
      <c r="AK256" s="1145"/>
      <c r="AL256" s="1145"/>
      <c r="AM256" s="1145"/>
      <c r="AN256" s="1145"/>
      <c r="AO256" s="1145"/>
      <c r="AP256" s="432">
        <v>3600000000</v>
      </c>
      <c r="AQ256" s="627">
        <v>0</v>
      </c>
      <c r="AR256" s="432">
        <v>400000000</v>
      </c>
      <c r="AS256" s="433">
        <v>0</v>
      </c>
      <c r="AT256" s="626">
        <v>110307478</v>
      </c>
      <c r="AU256" s="432">
        <v>-110307478</v>
      </c>
      <c r="AV256" s="626">
        <v>182721028</v>
      </c>
      <c r="AW256" s="432">
        <v>-72413550</v>
      </c>
      <c r="AX256" s="626">
        <v>189419476</v>
      </c>
      <c r="AY256" s="432">
        <v>-6698448</v>
      </c>
      <c r="AZ256" s="432">
        <v>189419476</v>
      </c>
      <c r="BA256" s="433">
        <v>0</v>
      </c>
      <c r="BB256" s="433">
        <v>0</v>
      </c>
    </row>
    <row r="257" spans="1:54" x14ac:dyDescent="0.25">
      <c r="A257" s="1233" t="s">
        <v>102</v>
      </c>
      <c r="B257" s="1145"/>
      <c r="C257" s="1233" t="s">
        <v>330</v>
      </c>
      <c r="D257" s="1145"/>
      <c r="E257" s="1233" t="s">
        <v>332</v>
      </c>
      <c r="F257" s="1145"/>
      <c r="G257" s="1233" t="s">
        <v>300</v>
      </c>
      <c r="H257" s="1145"/>
      <c r="I257" s="1233" t="s">
        <v>288</v>
      </c>
      <c r="J257" s="1145"/>
      <c r="K257" s="1145"/>
      <c r="L257" s="1233" t="s">
        <v>287</v>
      </c>
      <c r="M257" s="1145"/>
      <c r="N257" s="1145"/>
      <c r="O257" s="1233"/>
      <c r="P257" s="1145"/>
      <c r="Q257" s="1233"/>
      <c r="R257" s="1145"/>
      <c r="S257" s="1232" t="s">
        <v>339</v>
      </c>
      <c r="T257" s="1145"/>
      <c r="U257" s="1145"/>
      <c r="V257" s="1145"/>
      <c r="W257" s="1145"/>
      <c r="X257" s="1145"/>
      <c r="Y257" s="1145"/>
      <c r="Z257" s="1145"/>
      <c r="AA257" s="1233" t="s">
        <v>281</v>
      </c>
      <c r="AB257" s="1145"/>
      <c r="AC257" s="1145"/>
      <c r="AD257" s="1145"/>
      <c r="AE257" s="1145"/>
      <c r="AF257" s="1233" t="s">
        <v>282</v>
      </c>
      <c r="AG257" s="1145"/>
      <c r="AH257" s="1145"/>
      <c r="AI257" s="169" t="s">
        <v>68</v>
      </c>
      <c r="AJ257" s="1234" t="s">
        <v>283</v>
      </c>
      <c r="AK257" s="1145"/>
      <c r="AL257" s="1145"/>
      <c r="AM257" s="1145"/>
      <c r="AN257" s="1145"/>
      <c r="AO257" s="1145"/>
      <c r="AP257" s="432">
        <v>3600000000</v>
      </c>
      <c r="AQ257" s="627">
        <v>0</v>
      </c>
      <c r="AR257" s="432">
        <v>400000000</v>
      </c>
      <c r="AS257" s="433">
        <v>0</v>
      </c>
      <c r="AT257" s="626">
        <v>110307478</v>
      </c>
      <c r="AU257" s="432">
        <v>-110307478</v>
      </c>
      <c r="AV257" s="626">
        <v>182721028</v>
      </c>
      <c r="AW257" s="432">
        <v>-72413550</v>
      </c>
      <c r="AX257" s="626">
        <v>189419476</v>
      </c>
      <c r="AY257" s="432">
        <v>-6698448</v>
      </c>
      <c r="AZ257" s="432">
        <v>189419476</v>
      </c>
      <c r="BA257" s="433">
        <v>0</v>
      </c>
      <c r="BB257" s="433">
        <v>0</v>
      </c>
    </row>
    <row r="258" spans="1:54" x14ac:dyDescent="0.25">
      <c r="A258" s="1240" t="s">
        <v>102</v>
      </c>
      <c r="B258" s="1145"/>
      <c r="C258" s="1240" t="s">
        <v>330</v>
      </c>
      <c r="D258" s="1145"/>
      <c r="E258" s="1240" t="s">
        <v>332</v>
      </c>
      <c r="F258" s="1145"/>
      <c r="G258" s="1240" t="s">
        <v>300</v>
      </c>
      <c r="H258" s="1145"/>
      <c r="I258" s="1240" t="s">
        <v>288</v>
      </c>
      <c r="J258" s="1145"/>
      <c r="K258" s="1145"/>
      <c r="L258" s="1240" t="s">
        <v>287</v>
      </c>
      <c r="M258" s="1145"/>
      <c r="N258" s="1145"/>
      <c r="O258" s="1240" t="s">
        <v>287</v>
      </c>
      <c r="P258" s="1145"/>
      <c r="Q258" s="1240"/>
      <c r="R258" s="1145"/>
      <c r="S258" s="1239" t="s">
        <v>340</v>
      </c>
      <c r="T258" s="1145"/>
      <c r="U258" s="1145"/>
      <c r="V258" s="1145"/>
      <c r="W258" s="1145"/>
      <c r="X258" s="1145"/>
      <c r="Y258" s="1145"/>
      <c r="Z258" s="1145"/>
      <c r="AA258" s="1240" t="s">
        <v>281</v>
      </c>
      <c r="AB258" s="1145"/>
      <c r="AC258" s="1145"/>
      <c r="AD258" s="1145"/>
      <c r="AE258" s="1145"/>
      <c r="AF258" s="1240" t="s">
        <v>282</v>
      </c>
      <c r="AG258" s="1145"/>
      <c r="AH258" s="1145"/>
      <c r="AI258" s="172" t="s">
        <v>68</v>
      </c>
      <c r="AJ258" s="1241" t="s">
        <v>283</v>
      </c>
      <c r="AK258" s="1145"/>
      <c r="AL258" s="1145"/>
      <c r="AM258" s="1145"/>
      <c r="AN258" s="1145"/>
      <c r="AO258" s="1145"/>
      <c r="AP258" s="437">
        <v>868452358</v>
      </c>
      <c r="AQ258" s="630">
        <v>0</v>
      </c>
      <c r="AR258" s="438">
        <v>0</v>
      </c>
      <c r="AS258" s="438">
        <v>0</v>
      </c>
      <c r="AT258" s="630">
        <v>0</v>
      </c>
      <c r="AU258" s="438">
        <v>0</v>
      </c>
      <c r="AV258" s="629">
        <v>80434600</v>
      </c>
      <c r="AW258" s="437">
        <v>-80434600</v>
      </c>
      <c r="AX258" s="629">
        <v>80434600</v>
      </c>
      <c r="AY258" s="438">
        <v>0</v>
      </c>
      <c r="AZ258" s="437">
        <v>80434600</v>
      </c>
      <c r="BA258" s="438">
        <v>0</v>
      </c>
      <c r="BB258" s="438">
        <v>0</v>
      </c>
    </row>
    <row r="259" spans="1:54" x14ac:dyDescent="0.25">
      <c r="A259" s="1240" t="s">
        <v>102</v>
      </c>
      <c r="B259" s="1145"/>
      <c r="C259" s="1240" t="s">
        <v>330</v>
      </c>
      <c r="D259" s="1145"/>
      <c r="E259" s="1240" t="s">
        <v>332</v>
      </c>
      <c r="F259" s="1145"/>
      <c r="G259" s="1240" t="s">
        <v>300</v>
      </c>
      <c r="H259" s="1145"/>
      <c r="I259" s="1240" t="s">
        <v>288</v>
      </c>
      <c r="J259" s="1145"/>
      <c r="K259" s="1145"/>
      <c r="L259" s="1240" t="s">
        <v>287</v>
      </c>
      <c r="M259" s="1145"/>
      <c r="N259" s="1145"/>
      <c r="O259" s="1240" t="s">
        <v>290</v>
      </c>
      <c r="P259" s="1145"/>
      <c r="Q259" s="1240"/>
      <c r="R259" s="1145"/>
      <c r="S259" s="1239" t="s">
        <v>335</v>
      </c>
      <c r="T259" s="1145"/>
      <c r="U259" s="1145"/>
      <c r="V259" s="1145"/>
      <c r="W259" s="1145"/>
      <c r="X259" s="1145"/>
      <c r="Y259" s="1145"/>
      <c r="Z259" s="1145"/>
      <c r="AA259" s="1240" t="s">
        <v>281</v>
      </c>
      <c r="AB259" s="1145"/>
      <c r="AC259" s="1145"/>
      <c r="AD259" s="1145"/>
      <c r="AE259" s="1145"/>
      <c r="AF259" s="1240" t="s">
        <v>282</v>
      </c>
      <c r="AG259" s="1145"/>
      <c r="AH259" s="1145"/>
      <c r="AI259" s="172" t="s">
        <v>68</v>
      </c>
      <c r="AJ259" s="1241" t="s">
        <v>283</v>
      </c>
      <c r="AK259" s="1145"/>
      <c r="AL259" s="1145"/>
      <c r="AM259" s="1145"/>
      <c r="AN259" s="1145"/>
      <c r="AO259" s="1145"/>
      <c r="AP259" s="437">
        <v>480000000</v>
      </c>
      <c r="AQ259" s="630">
        <v>0</v>
      </c>
      <c r="AR259" s="437">
        <v>110000000</v>
      </c>
      <c r="AS259" s="438">
        <v>0</v>
      </c>
      <c r="AT259" s="630">
        <v>0</v>
      </c>
      <c r="AU259" s="438">
        <v>0</v>
      </c>
      <c r="AV259" s="630">
        <v>0</v>
      </c>
      <c r="AW259" s="438">
        <v>0</v>
      </c>
      <c r="AX259" s="630">
        <v>0</v>
      </c>
      <c r="AY259" s="438">
        <v>0</v>
      </c>
      <c r="AZ259" s="438">
        <v>0</v>
      </c>
      <c r="BA259" s="438">
        <v>0</v>
      </c>
      <c r="BB259" s="438">
        <v>0</v>
      </c>
    </row>
    <row r="260" spans="1:54" x14ac:dyDescent="0.25">
      <c r="A260" s="1240" t="s">
        <v>102</v>
      </c>
      <c r="B260" s="1145"/>
      <c r="C260" s="1240" t="s">
        <v>330</v>
      </c>
      <c r="D260" s="1145"/>
      <c r="E260" s="1240" t="s">
        <v>332</v>
      </c>
      <c r="F260" s="1145"/>
      <c r="G260" s="1240" t="s">
        <v>300</v>
      </c>
      <c r="H260" s="1145"/>
      <c r="I260" s="1240" t="s">
        <v>288</v>
      </c>
      <c r="J260" s="1145"/>
      <c r="K260" s="1145"/>
      <c r="L260" s="1240" t="s">
        <v>287</v>
      </c>
      <c r="M260" s="1145"/>
      <c r="N260" s="1145"/>
      <c r="O260" s="1240" t="s">
        <v>297</v>
      </c>
      <c r="P260" s="1145"/>
      <c r="Q260" s="1240"/>
      <c r="R260" s="1145"/>
      <c r="S260" s="1239" t="s">
        <v>336</v>
      </c>
      <c r="T260" s="1145"/>
      <c r="U260" s="1145"/>
      <c r="V260" s="1145"/>
      <c r="W260" s="1145"/>
      <c r="X260" s="1145"/>
      <c r="Y260" s="1145"/>
      <c r="Z260" s="1145"/>
      <c r="AA260" s="1240" t="s">
        <v>281</v>
      </c>
      <c r="AB260" s="1145"/>
      <c r="AC260" s="1145"/>
      <c r="AD260" s="1145"/>
      <c r="AE260" s="1145"/>
      <c r="AF260" s="1240" t="s">
        <v>282</v>
      </c>
      <c r="AG260" s="1145"/>
      <c r="AH260" s="1145"/>
      <c r="AI260" s="172" t="s">
        <v>68</v>
      </c>
      <c r="AJ260" s="1241" t="s">
        <v>283</v>
      </c>
      <c r="AK260" s="1145"/>
      <c r="AL260" s="1145"/>
      <c r="AM260" s="1145"/>
      <c r="AN260" s="1145"/>
      <c r="AO260" s="1145"/>
      <c r="AP260" s="437">
        <v>390000000</v>
      </c>
      <c r="AQ260" s="630">
        <v>0</v>
      </c>
      <c r="AR260" s="438">
        <v>0</v>
      </c>
      <c r="AS260" s="438">
        <v>0</v>
      </c>
      <c r="AT260" s="630">
        <v>0</v>
      </c>
      <c r="AU260" s="438">
        <v>0</v>
      </c>
      <c r="AV260" s="629">
        <v>16682025</v>
      </c>
      <c r="AW260" s="437">
        <v>-16682025</v>
      </c>
      <c r="AX260" s="629">
        <v>16682025</v>
      </c>
      <c r="AY260" s="438">
        <v>0</v>
      </c>
      <c r="AZ260" s="437">
        <v>16682025</v>
      </c>
      <c r="BA260" s="438">
        <v>0</v>
      </c>
      <c r="BB260" s="438">
        <v>0</v>
      </c>
    </row>
    <row r="261" spans="1:54" x14ac:dyDescent="0.25">
      <c r="A261" s="1240" t="s">
        <v>102</v>
      </c>
      <c r="B261" s="1145"/>
      <c r="C261" s="1240" t="s">
        <v>330</v>
      </c>
      <c r="D261" s="1145"/>
      <c r="E261" s="1240" t="s">
        <v>332</v>
      </c>
      <c r="F261" s="1145"/>
      <c r="G261" s="1240" t="s">
        <v>300</v>
      </c>
      <c r="H261" s="1145"/>
      <c r="I261" s="1240" t="s">
        <v>288</v>
      </c>
      <c r="J261" s="1145"/>
      <c r="K261" s="1145"/>
      <c r="L261" s="1240" t="s">
        <v>287</v>
      </c>
      <c r="M261" s="1145"/>
      <c r="N261" s="1145"/>
      <c r="O261" s="1240" t="s">
        <v>291</v>
      </c>
      <c r="P261" s="1145"/>
      <c r="Q261" s="1240"/>
      <c r="R261" s="1145"/>
      <c r="S261" s="1239" t="s">
        <v>87</v>
      </c>
      <c r="T261" s="1145"/>
      <c r="U261" s="1145"/>
      <c r="V261" s="1145"/>
      <c r="W261" s="1145"/>
      <c r="X261" s="1145"/>
      <c r="Y261" s="1145"/>
      <c r="Z261" s="1145"/>
      <c r="AA261" s="1240" t="s">
        <v>281</v>
      </c>
      <c r="AB261" s="1145"/>
      <c r="AC261" s="1145"/>
      <c r="AD261" s="1145"/>
      <c r="AE261" s="1145"/>
      <c r="AF261" s="1240" t="s">
        <v>282</v>
      </c>
      <c r="AG261" s="1145"/>
      <c r="AH261" s="1145"/>
      <c r="AI261" s="172" t="s">
        <v>68</v>
      </c>
      <c r="AJ261" s="1241" t="s">
        <v>283</v>
      </c>
      <c r="AK261" s="1145"/>
      <c r="AL261" s="1145"/>
      <c r="AM261" s="1145"/>
      <c r="AN261" s="1145"/>
      <c r="AO261" s="1145"/>
      <c r="AP261" s="437">
        <v>1571547642</v>
      </c>
      <c r="AQ261" s="630">
        <v>0</v>
      </c>
      <c r="AR261" s="438">
        <v>0</v>
      </c>
      <c r="AS261" s="438">
        <v>0</v>
      </c>
      <c r="AT261" s="629">
        <v>110307478</v>
      </c>
      <c r="AU261" s="437">
        <v>-110307478</v>
      </c>
      <c r="AV261" s="629">
        <v>85604403</v>
      </c>
      <c r="AW261" s="437">
        <v>24703075</v>
      </c>
      <c r="AX261" s="629">
        <v>92302851</v>
      </c>
      <c r="AY261" s="437">
        <v>-6698448</v>
      </c>
      <c r="AZ261" s="437">
        <v>92302851</v>
      </c>
      <c r="BA261" s="438">
        <v>0</v>
      </c>
      <c r="BB261" s="438">
        <v>0</v>
      </c>
    </row>
    <row r="262" spans="1:54" x14ac:dyDescent="0.25">
      <c r="A262" s="1240" t="s">
        <v>102</v>
      </c>
      <c r="B262" s="1145"/>
      <c r="C262" s="1240" t="s">
        <v>330</v>
      </c>
      <c r="D262" s="1145"/>
      <c r="E262" s="1240" t="s">
        <v>332</v>
      </c>
      <c r="F262" s="1145"/>
      <c r="G262" s="1240" t="s">
        <v>300</v>
      </c>
      <c r="H262" s="1145"/>
      <c r="I262" s="1240" t="s">
        <v>288</v>
      </c>
      <c r="J262" s="1145"/>
      <c r="K262" s="1145"/>
      <c r="L262" s="1240" t="s">
        <v>287</v>
      </c>
      <c r="M262" s="1145"/>
      <c r="N262" s="1145"/>
      <c r="O262" s="1240" t="s">
        <v>301</v>
      </c>
      <c r="P262" s="1145"/>
      <c r="Q262" s="1240"/>
      <c r="R262" s="1145"/>
      <c r="S262" s="1239" t="s">
        <v>343</v>
      </c>
      <c r="T262" s="1145"/>
      <c r="U262" s="1145"/>
      <c r="V262" s="1145"/>
      <c r="W262" s="1145"/>
      <c r="X262" s="1145"/>
      <c r="Y262" s="1145"/>
      <c r="Z262" s="1145"/>
      <c r="AA262" s="1240" t="s">
        <v>281</v>
      </c>
      <c r="AB262" s="1145"/>
      <c r="AC262" s="1145"/>
      <c r="AD262" s="1145"/>
      <c r="AE262" s="1145"/>
      <c r="AF262" s="1240" t="s">
        <v>282</v>
      </c>
      <c r="AG262" s="1145"/>
      <c r="AH262" s="1145"/>
      <c r="AI262" s="172" t="s">
        <v>68</v>
      </c>
      <c r="AJ262" s="1241" t="s">
        <v>283</v>
      </c>
      <c r="AK262" s="1145"/>
      <c r="AL262" s="1145"/>
      <c r="AM262" s="1145"/>
      <c r="AN262" s="1145"/>
      <c r="AO262" s="1145"/>
      <c r="AP262" s="437">
        <v>170000000</v>
      </c>
      <c r="AQ262" s="630">
        <v>0</v>
      </c>
      <c r="AR262" s="437">
        <v>170000000</v>
      </c>
      <c r="AS262" s="438">
        <v>0</v>
      </c>
      <c r="AT262" s="630">
        <v>0</v>
      </c>
      <c r="AU262" s="438">
        <v>0</v>
      </c>
      <c r="AV262" s="630">
        <v>0</v>
      </c>
      <c r="AW262" s="438">
        <v>0</v>
      </c>
      <c r="AX262" s="630">
        <v>0</v>
      </c>
      <c r="AY262" s="438">
        <v>0</v>
      </c>
      <c r="AZ262" s="438">
        <v>0</v>
      </c>
      <c r="BA262" s="438">
        <v>0</v>
      </c>
      <c r="BB262" s="438">
        <v>0</v>
      </c>
    </row>
    <row r="263" spans="1:54" x14ac:dyDescent="0.25">
      <c r="A263" s="1240" t="s">
        <v>102</v>
      </c>
      <c r="B263" s="1145"/>
      <c r="C263" s="1240" t="s">
        <v>330</v>
      </c>
      <c r="D263" s="1145"/>
      <c r="E263" s="1240" t="s">
        <v>332</v>
      </c>
      <c r="F263" s="1145"/>
      <c r="G263" s="1240" t="s">
        <v>300</v>
      </c>
      <c r="H263" s="1145"/>
      <c r="I263" s="1240" t="s">
        <v>288</v>
      </c>
      <c r="J263" s="1145"/>
      <c r="K263" s="1145"/>
      <c r="L263" s="1240" t="s">
        <v>287</v>
      </c>
      <c r="M263" s="1145"/>
      <c r="N263" s="1145"/>
      <c r="O263" s="1240" t="s">
        <v>298</v>
      </c>
      <c r="P263" s="1145"/>
      <c r="Q263" s="1240" t="s">
        <v>244</v>
      </c>
      <c r="R263" s="1145"/>
      <c r="S263" s="1239" t="s">
        <v>871</v>
      </c>
      <c r="T263" s="1145"/>
      <c r="U263" s="1145"/>
      <c r="V263" s="1145"/>
      <c r="W263" s="1145"/>
      <c r="X263" s="1145"/>
      <c r="Y263" s="1145"/>
      <c r="Z263" s="1145"/>
      <c r="AA263" s="1240" t="s">
        <v>281</v>
      </c>
      <c r="AB263" s="1145"/>
      <c r="AC263" s="1145"/>
      <c r="AD263" s="1145"/>
      <c r="AE263" s="1145"/>
      <c r="AF263" s="1240" t="s">
        <v>282</v>
      </c>
      <c r="AG263" s="1145"/>
      <c r="AH263" s="1145"/>
      <c r="AI263" s="172" t="s">
        <v>68</v>
      </c>
      <c r="AJ263" s="1241" t="s">
        <v>283</v>
      </c>
      <c r="AK263" s="1145"/>
      <c r="AL263" s="1145"/>
      <c r="AM263" s="1145"/>
      <c r="AN263" s="1145"/>
      <c r="AO263" s="1145"/>
      <c r="AP263" s="437">
        <v>120000000</v>
      </c>
      <c r="AQ263" s="630">
        <v>0</v>
      </c>
      <c r="AR263" s="437">
        <v>120000000</v>
      </c>
      <c r="AS263" s="438">
        <v>0</v>
      </c>
      <c r="AT263" s="630">
        <v>0</v>
      </c>
      <c r="AU263" s="438">
        <v>0</v>
      </c>
      <c r="AV263" s="630">
        <v>0</v>
      </c>
      <c r="AW263" s="438">
        <v>0</v>
      </c>
      <c r="AX263" s="630">
        <v>0</v>
      </c>
      <c r="AY263" s="438">
        <v>0</v>
      </c>
      <c r="AZ263" s="438">
        <v>0</v>
      </c>
      <c r="BA263" s="438">
        <v>0</v>
      </c>
      <c r="BB263" s="438">
        <v>0</v>
      </c>
    </row>
    <row r="264" spans="1:54" s="589" customFormat="1" ht="22.5" customHeight="1" x14ac:dyDescent="0.25">
      <c r="A264" s="1328" t="s">
        <v>102</v>
      </c>
      <c r="B264" s="1329"/>
      <c r="C264" s="1328" t="s">
        <v>330</v>
      </c>
      <c r="D264" s="1329"/>
      <c r="E264" s="1328" t="s">
        <v>332</v>
      </c>
      <c r="F264" s="1329"/>
      <c r="G264" s="1328" t="s">
        <v>301</v>
      </c>
      <c r="H264" s="1329"/>
      <c r="I264" s="1328"/>
      <c r="J264" s="1329"/>
      <c r="K264" s="1329"/>
      <c r="L264" s="1328"/>
      <c r="M264" s="1329"/>
      <c r="N264" s="1329"/>
      <c r="O264" s="1328"/>
      <c r="P264" s="1329"/>
      <c r="Q264" s="1328"/>
      <c r="R264" s="1329"/>
      <c r="S264" s="1330" t="s">
        <v>344</v>
      </c>
      <c r="T264" s="1329"/>
      <c r="U264" s="1329"/>
      <c r="V264" s="1329"/>
      <c r="W264" s="1329"/>
      <c r="X264" s="1329"/>
      <c r="Y264" s="1329"/>
      <c r="Z264" s="1329"/>
      <c r="AA264" s="1328" t="s">
        <v>281</v>
      </c>
      <c r="AB264" s="1329"/>
      <c r="AC264" s="1329"/>
      <c r="AD264" s="1329"/>
      <c r="AE264" s="1329"/>
      <c r="AF264" s="1328" t="s">
        <v>282</v>
      </c>
      <c r="AG264" s="1329"/>
      <c r="AH264" s="1329"/>
      <c r="AI264" s="586" t="s">
        <v>68</v>
      </c>
      <c r="AJ264" s="1331" t="s">
        <v>283</v>
      </c>
      <c r="AK264" s="1329"/>
      <c r="AL264" s="1329"/>
      <c r="AM264" s="1329"/>
      <c r="AN264" s="1329"/>
      <c r="AO264" s="1329"/>
      <c r="AP264" s="587">
        <v>6000000000</v>
      </c>
      <c r="AQ264" s="629">
        <v>83200000</v>
      </c>
      <c r="AR264" s="587">
        <v>479887668</v>
      </c>
      <c r="AS264" s="587">
        <v>-300000000</v>
      </c>
      <c r="AT264" s="629">
        <v>146185592</v>
      </c>
      <c r="AU264" s="587">
        <v>-62985592</v>
      </c>
      <c r="AV264" s="629">
        <v>362156887</v>
      </c>
      <c r="AW264" s="587">
        <v>-215971295</v>
      </c>
      <c r="AX264" s="629">
        <v>365131002</v>
      </c>
      <c r="AY264" s="587">
        <v>-2974115</v>
      </c>
      <c r="AZ264" s="587">
        <v>365131002</v>
      </c>
      <c r="BA264" s="588">
        <v>0</v>
      </c>
      <c r="BB264" s="588">
        <v>0</v>
      </c>
    </row>
    <row r="265" spans="1:54" x14ac:dyDescent="0.25">
      <c r="A265" s="1233" t="s">
        <v>102</v>
      </c>
      <c r="B265" s="1145"/>
      <c r="C265" s="1233" t="s">
        <v>330</v>
      </c>
      <c r="D265" s="1145"/>
      <c r="E265" s="1233" t="s">
        <v>332</v>
      </c>
      <c r="F265" s="1145"/>
      <c r="G265" s="1233" t="s">
        <v>301</v>
      </c>
      <c r="H265" s="1145"/>
      <c r="I265" s="1233" t="s">
        <v>288</v>
      </c>
      <c r="J265" s="1145"/>
      <c r="K265" s="1145"/>
      <c r="L265" s="1233"/>
      <c r="M265" s="1145"/>
      <c r="N265" s="1145"/>
      <c r="O265" s="1233"/>
      <c r="P265" s="1145"/>
      <c r="Q265" s="1233"/>
      <c r="R265" s="1145"/>
      <c r="S265" s="1232" t="s">
        <v>344</v>
      </c>
      <c r="T265" s="1145"/>
      <c r="U265" s="1145"/>
      <c r="V265" s="1145"/>
      <c r="W265" s="1145"/>
      <c r="X265" s="1145"/>
      <c r="Y265" s="1145"/>
      <c r="Z265" s="1145"/>
      <c r="AA265" s="1233" t="s">
        <v>281</v>
      </c>
      <c r="AB265" s="1145"/>
      <c r="AC265" s="1145"/>
      <c r="AD265" s="1145"/>
      <c r="AE265" s="1145"/>
      <c r="AF265" s="1233" t="s">
        <v>282</v>
      </c>
      <c r="AG265" s="1145"/>
      <c r="AH265" s="1145"/>
      <c r="AI265" s="169" t="s">
        <v>68</v>
      </c>
      <c r="AJ265" s="1234" t="s">
        <v>283</v>
      </c>
      <c r="AK265" s="1145"/>
      <c r="AL265" s="1145"/>
      <c r="AM265" s="1145"/>
      <c r="AN265" s="1145"/>
      <c r="AO265" s="1145"/>
      <c r="AP265" s="432">
        <v>3500000000</v>
      </c>
      <c r="AQ265" s="626">
        <v>83200000</v>
      </c>
      <c r="AR265" s="432">
        <v>279887668</v>
      </c>
      <c r="AS265" s="433">
        <v>0</v>
      </c>
      <c r="AT265" s="626">
        <v>146185592</v>
      </c>
      <c r="AU265" s="432">
        <v>-62985592</v>
      </c>
      <c r="AV265" s="626">
        <v>362156887</v>
      </c>
      <c r="AW265" s="432">
        <v>-215971295</v>
      </c>
      <c r="AX265" s="626">
        <v>365131002</v>
      </c>
      <c r="AY265" s="432">
        <v>-2974115</v>
      </c>
      <c r="AZ265" s="432">
        <v>365131002</v>
      </c>
      <c r="BA265" s="433">
        <v>0</v>
      </c>
      <c r="BB265" s="433">
        <v>0</v>
      </c>
    </row>
    <row r="266" spans="1:54" x14ac:dyDescent="0.25">
      <c r="A266" s="1233" t="s">
        <v>102</v>
      </c>
      <c r="B266" s="1145"/>
      <c r="C266" s="1233" t="s">
        <v>330</v>
      </c>
      <c r="D266" s="1145"/>
      <c r="E266" s="1233" t="s">
        <v>332</v>
      </c>
      <c r="F266" s="1145"/>
      <c r="G266" s="1233" t="s">
        <v>301</v>
      </c>
      <c r="H266" s="1145"/>
      <c r="I266" s="1233" t="s">
        <v>288</v>
      </c>
      <c r="J266" s="1145"/>
      <c r="K266" s="1145"/>
      <c r="L266" s="1233" t="s">
        <v>290</v>
      </c>
      <c r="M266" s="1145"/>
      <c r="N266" s="1145"/>
      <c r="O266" s="1233"/>
      <c r="P266" s="1145"/>
      <c r="Q266" s="1233"/>
      <c r="R266" s="1145"/>
      <c r="S266" s="1232" t="s">
        <v>334</v>
      </c>
      <c r="T266" s="1145"/>
      <c r="U266" s="1145"/>
      <c r="V266" s="1145"/>
      <c r="W266" s="1145"/>
      <c r="X266" s="1145"/>
      <c r="Y266" s="1145"/>
      <c r="Z266" s="1145"/>
      <c r="AA266" s="1233" t="s">
        <v>281</v>
      </c>
      <c r="AB266" s="1145"/>
      <c r="AC266" s="1145"/>
      <c r="AD266" s="1145"/>
      <c r="AE266" s="1145"/>
      <c r="AF266" s="1233" t="s">
        <v>282</v>
      </c>
      <c r="AG266" s="1145"/>
      <c r="AH266" s="1145"/>
      <c r="AI266" s="169" t="s">
        <v>68</v>
      </c>
      <c r="AJ266" s="1234" t="s">
        <v>283</v>
      </c>
      <c r="AK266" s="1145"/>
      <c r="AL266" s="1145"/>
      <c r="AM266" s="1145"/>
      <c r="AN266" s="1145"/>
      <c r="AO266" s="1145"/>
      <c r="AP266" s="432">
        <v>3500000000</v>
      </c>
      <c r="AQ266" s="626">
        <v>83200000</v>
      </c>
      <c r="AR266" s="432">
        <v>279887668</v>
      </c>
      <c r="AS266" s="433">
        <v>0</v>
      </c>
      <c r="AT266" s="626">
        <v>146185592</v>
      </c>
      <c r="AU266" s="432">
        <v>-62985592</v>
      </c>
      <c r="AV266" s="626">
        <v>362156887</v>
      </c>
      <c r="AW266" s="432">
        <v>-215971295</v>
      </c>
      <c r="AX266" s="626">
        <v>365131002</v>
      </c>
      <c r="AY266" s="432">
        <v>-2974115</v>
      </c>
      <c r="AZ266" s="432">
        <v>365131002</v>
      </c>
      <c r="BA266" s="433">
        <v>0</v>
      </c>
      <c r="BB266" s="433">
        <v>0</v>
      </c>
    </row>
    <row r="267" spans="1:54" x14ac:dyDescent="0.25">
      <c r="A267" s="1240" t="s">
        <v>102</v>
      </c>
      <c r="B267" s="1145"/>
      <c r="C267" s="1240" t="s">
        <v>330</v>
      </c>
      <c r="D267" s="1145"/>
      <c r="E267" s="1240" t="s">
        <v>332</v>
      </c>
      <c r="F267" s="1145"/>
      <c r="G267" s="1240" t="s">
        <v>301</v>
      </c>
      <c r="H267" s="1145"/>
      <c r="I267" s="1240" t="s">
        <v>288</v>
      </c>
      <c r="J267" s="1145"/>
      <c r="K267" s="1145"/>
      <c r="L267" s="1240" t="s">
        <v>290</v>
      </c>
      <c r="M267" s="1145"/>
      <c r="N267" s="1145"/>
      <c r="O267" s="1240" t="s">
        <v>287</v>
      </c>
      <c r="P267" s="1145"/>
      <c r="Q267" s="1240"/>
      <c r="R267" s="1145"/>
      <c r="S267" s="1239" t="s">
        <v>340</v>
      </c>
      <c r="T267" s="1145"/>
      <c r="U267" s="1145"/>
      <c r="V267" s="1145"/>
      <c r="W267" s="1145"/>
      <c r="X267" s="1145"/>
      <c r="Y267" s="1145"/>
      <c r="Z267" s="1145"/>
      <c r="AA267" s="1240" t="s">
        <v>281</v>
      </c>
      <c r="AB267" s="1145"/>
      <c r="AC267" s="1145"/>
      <c r="AD267" s="1145"/>
      <c r="AE267" s="1145"/>
      <c r="AF267" s="1240" t="s">
        <v>282</v>
      </c>
      <c r="AG267" s="1145"/>
      <c r="AH267" s="1145"/>
      <c r="AI267" s="172" t="s">
        <v>68</v>
      </c>
      <c r="AJ267" s="1241" t="s">
        <v>283</v>
      </c>
      <c r="AK267" s="1145"/>
      <c r="AL267" s="1145"/>
      <c r="AM267" s="1145"/>
      <c r="AN267" s="1145"/>
      <c r="AO267" s="1145"/>
      <c r="AP267" s="437">
        <v>2220000000</v>
      </c>
      <c r="AQ267" s="629">
        <v>83200000</v>
      </c>
      <c r="AR267" s="437">
        <v>24887668</v>
      </c>
      <c r="AS267" s="438">
        <v>0</v>
      </c>
      <c r="AT267" s="629">
        <v>72500000</v>
      </c>
      <c r="AU267" s="437">
        <v>10700000</v>
      </c>
      <c r="AV267" s="629">
        <v>206330999</v>
      </c>
      <c r="AW267" s="437">
        <v>-133830999</v>
      </c>
      <c r="AX267" s="629">
        <v>206330999</v>
      </c>
      <c r="AY267" s="438">
        <v>0</v>
      </c>
      <c r="AZ267" s="437">
        <v>206330999</v>
      </c>
      <c r="BA267" s="438">
        <v>0</v>
      </c>
      <c r="BB267" s="438">
        <v>0</v>
      </c>
    </row>
    <row r="268" spans="1:54" x14ac:dyDescent="0.25">
      <c r="A268" s="1240" t="s">
        <v>102</v>
      </c>
      <c r="B268" s="1145"/>
      <c r="C268" s="1240" t="s">
        <v>330</v>
      </c>
      <c r="D268" s="1145"/>
      <c r="E268" s="1240" t="s">
        <v>332</v>
      </c>
      <c r="F268" s="1145"/>
      <c r="G268" s="1240" t="s">
        <v>301</v>
      </c>
      <c r="H268" s="1145"/>
      <c r="I268" s="1240" t="s">
        <v>288</v>
      </c>
      <c r="J268" s="1145"/>
      <c r="K268" s="1145"/>
      <c r="L268" s="1240" t="s">
        <v>290</v>
      </c>
      <c r="M268" s="1145"/>
      <c r="N268" s="1145"/>
      <c r="O268" s="1240" t="s">
        <v>290</v>
      </c>
      <c r="P268" s="1145"/>
      <c r="Q268" s="1240"/>
      <c r="R268" s="1145"/>
      <c r="S268" s="1239" t="s">
        <v>335</v>
      </c>
      <c r="T268" s="1145"/>
      <c r="U268" s="1145"/>
      <c r="V268" s="1145"/>
      <c r="W268" s="1145"/>
      <c r="X268" s="1145"/>
      <c r="Y268" s="1145"/>
      <c r="Z268" s="1145"/>
      <c r="AA268" s="1240" t="s">
        <v>281</v>
      </c>
      <c r="AB268" s="1145"/>
      <c r="AC268" s="1145"/>
      <c r="AD268" s="1145"/>
      <c r="AE268" s="1145"/>
      <c r="AF268" s="1240" t="s">
        <v>282</v>
      </c>
      <c r="AG268" s="1145"/>
      <c r="AH268" s="1145"/>
      <c r="AI268" s="172" t="s">
        <v>68</v>
      </c>
      <c r="AJ268" s="1241" t="s">
        <v>283</v>
      </c>
      <c r="AK268" s="1145"/>
      <c r="AL268" s="1145"/>
      <c r="AM268" s="1145"/>
      <c r="AN268" s="1145"/>
      <c r="AO268" s="1145"/>
      <c r="AP268" s="437">
        <v>555000000</v>
      </c>
      <c r="AQ268" s="630">
        <v>0</v>
      </c>
      <c r="AR268" s="437">
        <v>180000000</v>
      </c>
      <c r="AS268" s="438">
        <v>0</v>
      </c>
      <c r="AT268" s="630">
        <v>0</v>
      </c>
      <c r="AU268" s="438">
        <v>0</v>
      </c>
      <c r="AV268" s="629">
        <v>64842338</v>
      </c>
      <c r="AW268" s="437">
        <v>-64842338</v>
      </c>
      <c r="AX268" s="629">
        <v>64842338</v>
      </c>
      <c r="AY268" s="438">
        <v>0</v>
      </c>
      <c r="AZ268" s="437">
        <v>64842338</v>
      </c>
      <c r="BA268" s="438">
        <v>0</v>
      </c>
      <c r="BB268" s="438">
        <v>0</v>
      </c>
    </row>
    <row r="269" spans="1:54" x14ac:dyDescent="0.25">
      <c r="A269" s="1240" t="s">
        <v>102</v>
      </c>
      <c r="B269" s="1145"/>
      <c r="C269" s="1240" t="s">
        <v>330</v>
      </c>
      <c r="D269" s="1145"/>
      <c r="E269" s="1240" t="s">
        <v>332</v>
      </c>
      <c r="F269" s="1145"/>
      <c r="G269" s="1240" t="s">
        <v>301</v>
      </c>
      <c r="H269" s="1145"/>
      <c r="I269" s="1240" t="s">
        <v>288</v>
      </c>
      <c r="J269" s="1145"/>
      <c r="K269" s="1145"/>
      <c r="L269" s="1240" t="s">
        <v>290</v>
      </c>
      <c r="M269" s="1145"/>
      <c r="N269" s="1145"/>
      <c r="O269" s="1240" t="s">
        <v>297</v>
      </c>
      <c r="P269" s="1145"/>
      <c r="Q269" s="1240"/>
      <c r="R269" s="1145"/>
      <c r="S269" s="1239" t="s">
        <v>336</v>
      </c>
      <c r="T269" s="1145"/>
      <c r="U269" s="1145"/>
      <c r="V269" s="1145"/>
      <c r="W269" s="1145"/>
      <c r="X269" s="1145"/>
      <c r="Y269" s="1145"/>
      <c r="Z269" s="1145"/>
      <c r="AA269" s="1240" t="s">
        <v>281</v>
      </c>
      <c r="AB269" s="1145"/>
      <c r="AC269" s="1145"/>
      <c r="AD269" s="1145"/>
      <c r="AE269" s="1145"/>
      <c r="AF269" s="1240" t="s">
        <v>282</v>
      </c>
      <c r="AG269" s="1145"/>
      <c r="AH269" s="1145"/>
      <c r="AI269" s="172" t="s">
        <v>68</v>
      </c>
      <c r="AJ269" s="1241" t="s">
        <v>283</v>
      </c>
      <c r="AK269" s="1145"/>
      <c r="AL269" s="1145"/>
      <c r="AM269" s="1145"/>
      <c r="AN269" s="1145"/>
      <c r="AO269" s="1145"/>
      <c r="AP269" s="437">
        <v>150000000</v>
      </c>
      <c r="AQ269" s="630">
        <v>0</v>
      </c>
      <c r="AR269" s="438">
        <v>0</v>
      </c>
      <c r="AS269" s="438">
        <v>0</v>
      </c>
      <c r="AT269" s="630">
        <v>0</v>
      </c>
      <c r="AU269" s="438">
        <v>0</v>
      </c>
      <c r="AV269" s="629">
        <v>27557417</v>
      </c>
      <c r="AW269" s="437">
        <v>-27557417</v>
      </c>
      <c r="AX269" s="629">
        <v>27557417</v>
      </c>
      <c r="AY269" s="438">
        <v>0</v>
      </c>
      <c r="AZ269" s="437">
        <v>27557417</v>
      </c>
      <c r="BA269" s="438">
        <v>0</v>
      </c>
      <c r="BB269" s="438">
        <v>0</v>
      </c>
    </row>
    <row r="270" spans="1:54" x14ac:dyDescent="0.25">
      <c r="A270" s="1240" t="s">
        <v>102</v>
      </c>
      <c r="B270" s="1145"/>
      <c r="C270" s="1240" t="s">
        <v>330</v>
      </c>
      <c r="D270" s="1145"/>
      <c r="E270" s="1240" t="s">
        <v>332</v>
      </c>
      <c r="F270" s="1145"/>
      <c r="G270" s="1240" t="s">
        <v>301</v>
      </c>
      <c r="H270" s="1145"/>
      <c r="I270" s="1240" t="s">
        <v>288</v>
      </c>
      <c r="J270" s="1145"/>
      <c r="K270" s="1145"/>
      <c r="L270" s="1240" t="s">
        <v>290</v>
      </c>
      <c r="M270" s="1145"/>
      <c r="N270" s="1145"/>
      <c r="O270" s="1240" t="s">
        <v>291</v>
      </c>
      <c r="P270" s="1145"/>
      <c r="Q270" s="1240"/>
      <c r="R270" s="1145"/>
      <c r="S270" s="1239" t="s">
        <v>87</v>
      </c>
      <c r="T270" s="1145"/>
      <c r="U270" s="1145"/>
      <c r="V270" s="1145"/>
      <c r="W270" s="1145"/>
      <c r="X270" s="1145"/>
      <c r="Y270" s="1145"/>
      <c r="Z270" s="1145"/>
      <c r="AA270" s="1240" t="s">
        <v>281</v>
      </c>
      <c r="AB270" s="1145"/>
      <c r="AC270" s="1145"/>
      <c r="AD270" s="1145"/>
      <c r="AE270" s="1145"/>
      <c r="AF270" s="1240" t="s">
        <v>282</v>
      </c>
      <c r="AG270" s="1145"/>
      <c r="AH270" s="1145"/>
      <c r="AI270" s="172" t="s">
        <v>68</v>
      </c>
      <c r="AJ270" s="1241" t="s">
        <v>283</v>
      </c>
      <c r="AK270" s="1145"/>
      <c r="AL270" s="1145"/>
      <c r="AM270" s="1145"/>
      <c r="AN270" s="1145"/>
      <c r="AO270" s="1145"/>
      <c r="AP270" s="437">
        <v>500000000</v>
      </c>
      <c r="AQ270" s="630">
        <v>0</v>
      </c>
      <c r="AR270" s="438">
        <v>0</v>
      </c>
      <c r="AS270" s="438">
        <v>0</v>
      </c>
      <c r="AT270" s="629">
        <v>73685592</v>
      </c>
      <c r="AU270" s="437">
        <v>-73685592</v>
      </c>
      <c r="AV270" s="629">
        <v>63426133</v>
      </c>
      <c r="AW270" s="437">
        <v>10259459</v>
      </c>
      <c r="AX270" s="629">
        <v>66400248</v>
      </c>
      <c r="AY270" s="437">
        <v>-2974115</v>
      </c>
      <c r="AZ270" s="437">
        <v>66400248</v>
      </c>
      <c r="BA270" s="438">
        <v>0</v>
      </c>
      <c r="BB270" s="438">
        <v>0</v>
      </c>
    </row>
    <row r="271" spans="1:54" x14ac:dyDescent="0.25">
      <c r="A271" s="1240" t="s">
        <v>102</v>
      </c>
      <c r="B271" s="1145"/>
      <c r="C271" s="1240" t="s">
        <v>330</v>
      </c>
      <c r="D271" s="1145"/>
      <c r="E271" s="1240" t="s">
        <v>332</v>
      </c>
      <c r="F271" s="1145"/>
      <c r="G271" s="1240" t="s">
        <v>301</v>
      </c>
      <c r="H271" s="1145"/>
      <c r="I271" s="1240" t="s">
        <v>288</v>
      </c>
      <c r="J271" s="1145"/>
      <c r="K271" s="1145"/>
      <c r="L271" s="1240" t="s">
        <v>290</v>
      </c>
      <c r="M271" s="1145"/>
      <c r="N271" s="1145"/>
      <c r="O271" s="1240" t="s">
        <v>300</v>
      </c>
      <c r="P271" s="1145"/>
      <c r="Q271" s="1240"/>
      <c r="R271" s="1145"/>
      <c r="S271" s="1239" t="s">
        <v>337</v>
      </c>
      <c r="T271" s="1145"/>
      <c r="U271" s="1145"/>
      <c r="V271" s="1145"/>
      <c r="W271" s="1145"/>
      <c r="X271" s="1145"/>
      <c r="Y271" s="1145"/>
      <c r="Z271" s="1145"/>
      <c r="AA271" s="1240" t="s">
        <v>281</v>
      </c>
      <c r="AB271" s="1145"/>
      <c r="AC271" s="1145"/>
      <c r="AD271" s="1145"/>
      <c r="AE271" s="1145"/>
      <c r="AF271" s="1240" t="s">
        <v>282</v>
      </c>
      <c r="AG271" s="1145"/>
      <c r="AH271" s="1145"/>
      <c r="AI271" s="172" t="s">
        <v>68</v>
      </c>
      <c r="AJ271" s="1241" t="s">
        <v>283</v>
      </c>
      <c r="AK271" s="1145"/>
      <c r="AL271" s="1145"/>
      <c r="AM271" s="1145"/>
      <c r="AN271" s="1145"/>
      <c r="AO271" s="1145"/>
      <c r="AP271" s="437">
        <v>75000000</v>
      </c>
      <c r="AQ271" s="630">
        <v>0</v>
      </c>
      <c r="AR271" s="437">
        <v>75000000</v>
      </c>
      <c r="AS271" s="438">
        <v>0</v>
      </c>
      <c r="AT271" s="630">
        <v>0</v>
      </c>
      <c r="AU271" s="438">
        <v>0</v>
      </c>
      <c r="AV271" s="630">
        <v>0</v>
      </c>
      <c r="AW271" s="438">
        <v>0</v>
      </c>
      <c r="AX271" s="630">
        <v>0</v>
      </c>
      <c r="AY271" s="438">
        <v>0</v>
      </c>
      <c r="AZ271" s="438">
        <v>0</v>
      </c>
      <c r="BA271" s="438">
        <v>0</v>
      </c>
      <c r="BB271" s="438">
        <v>0</v>
      </c>
    </row>
    <row r="272" spans="1:54" x14ac:dyDescent="0.25">
      <c r="A272" s="1240" t="s">
        <v>102</v>
      </c>
      <c r="B272" s="1145"/>
      <c r="C272" s="1240" t="s">
        <v>330</v>
      </c>
      <c r="D272" s="1145"/>
      <c r="E272" s="1240" t="s">
        <v>332</v>
      </c>
      <c r="F272" s="1145"/>
      <c r="G272" s="1240" t="s">
        <v>301</v>
      </c>
      <c r="H272" s="1145"/>
      <c r="I272" s="1240" t="s">
        <v>288</v>
      </c>
      <c r="J272" s="1145"/>
      <c r="K272" s="1145"/>
      <c r="L272" s="1240" t="s">
        <v>290</v>
      </c>
      <c r="M272" s="1145"/>
      <c r="N272" s="1145"/>
      <c r="O272" s="1240" t="s">
        <v>83</v>
      </c>
      <c r="P272" s="1145"/>
      <c r="Q272" s="1240"/>
      <c r="R272" s="1145"/>
      <c r="S272" s="1239" t="s">
        <v>338</v>
      </c>
      <c r="T272" s="1145"/>
      <c r="U272" s="1145"/>
      <c r="V272" s="1145"/>
      <c r="W272" s="1145"/>
      <c r="X272" s="1145"/>
      <c r="Y272" s="1145"/>
      <c r="Z272" s="1145"/>
      <c r="AA272" s="1240" t="s">
        <v>281</v>
      </c>
      <c r="AB272" s="1145"/>
      <c r="AC272" s="1145"/>
      <c r="AD272" s="1145"/>
      <c r="AE272" s="1145"/>
      <c r="AF272" s="1240" t="s">
        <v>282</v>
      </c>
      <c r="AG272" s="1145"/>
      <c r="AH272" s="1145"/>
      <c r="AI272" s="172" t="s">
        <v>68</v>
      </c>
      <c r="AJ272" s="1241" t="s">
        <v>283</v>
      </c>
      <c r="AK272" s="1145"/>
      <c r="AL272" s="1145"/>
      <c r="AM272" s="1145"/>
      <c r="AN272" s="1145"/>
      <c r="AO272" s="1145"/>
      <c r="AP272" s="438">
        <v>0</v>
      </c>
      <c r="AQ272" s="630">
        <v>0</v>
      </c>
      <c r="AR272" s="438">
        <v>0</v>
      </c>
      <c r="AS272" s="438">
        <v>0</v>
      </c>
      <c r="AT272" s="630">
        <v>0</v>
      </c>
      <c r="AU272" s="438">
        <v>0</v>
      </c>
      <c r="AV272" s="630">
        <v>0</v>
      </c>
      <c r="AW272" s="438">
        <v>0</v>
      </c>
      <c r="AX272" s="630">
        <v>0</v>
      </c>
      <c r="AY272" s="438">
        <v>0</v>
      </c>
      <c r="AZ272" s="438">
        <v>0</v>
      </c>
      <c r="BA272" s="438">
        <v>0</v>
      </c>
      <c r="BB272" s="438">
        <v>0</v>
      </c>
    </row>
    <row r="273" spans="1:54" s="589" customFormat="1" ht="19.5" customHeight="1" x14ac:dyDescent="0.25">
      <c r="A273" s="1337" t="s">
        <v>102</v>
      </c>
      <c r="B273" s="1329"/>
      <c r="C273" s="1337" t="s">
        <v>330</v>
      </c>
      <c r="D273" s="1329"/>
      <c r="E273" s="1337" t="s">
        <v>332</v>
      </c>
      <c r="F273" s="1329"/>
      <c r="G273" s="1337" t="s">
        <v>302</v>
      </c>
      <c r="H273" s="1329"/>
      <c r="I273" s="1337" t="s">
        <v>244</v>
      </c>
      <c r="J273" s="1329"/>
      <c r="K273" s="1329"/>
      <c r="L273" s="1337" t="s">
        <v>244</v>
      </c>
      <c r="M273" s="1329"/>
      <c r="N273" s="1329"/>
      <c r="O273" s="1337" t="s">
        <v>244</v>
      </c>
      <c r="P273" s="1329"/>
      <c r="Q273" s="1337" t="s">
        <v>244</v>
      </c>
      <c r="R273" s="1329"/>
      <c r="S273" s="1339" t="s">
        <v>892</v>
      </c>
      <c r="T273" s="1329"/>
      <c r="U273" s="1329"/>
      <c r="V273" s="1329"/>
      <c r="W273" s="1329"/>
      <c r="X273" s="1329"/>
      <c r="Y273" s="1329"/>
      <c r="Z273" s="1329"/>
      <c r="AA273" s="1337" t="s">
        <v>281</v>
      </c>
      <c r="AB273" s="1329"/>
      <c r="AC273" s="1329"/>
      <c r="AD273" s="1329"/>
      <c r="AE273" s="1329"/>
      <c r="AF273" s="1337" t="s">
        <v>282</v>
      </c>
      <c r="AG273" s="1329"/>
      <c r="AH273" s="1329"/>
      <c r="AI273" s="590" t="s">
        <v>68</v>
      </c>
      <c r="AJ273" s="1338" t="s">
        <v>283</v>
      </c>
      <c r="AK273" s="1329"/>
      <c r="AL273" s="1329"/>
      <c r="AM273" s="1329"/>
      <c r="AN273" s="1329"/>
      <c r="AO273" s="1329"/>
      <c r="AP273" s="591">
        <v>400000000</v>
      </c>
      <c r="AQ273" s="627">
        <v>0</v>
      </c>
      <c r="AR273" s="591">
        <v>400000000</v>
      </c>
      <c r="AS273" s="592">
        <v>0</v>
      </c>
      <c r="AT273" s="627">
        <v>0</v>
      </c>
      <c r="AU273" s="592">
        <v>0</v>
      </c>
      <c r="AV273" s="627">
        <v>0</v>
      </c>
      <c r="AW273" s="592">
        <v>0</v>
      </c>
      <c r="AX273" s="627">
        <v>0</v>
      </c>
      <c r="AY273" s="592">
        <v>0</v>
      </c>
      <c r="AZ273" s="592">
        <v>0</v>
      </c>
      <c r="BA273" s="592">
        <v>0</v>
      </c>
      <c r="BB273" s="592">
        <v>0</v>
      </c>
    </row>
    <row r="274" spans="1:54" x14ac:dyDescent="0.25">
      <c r="A274" s="1233" t="s">
        <v>102</v>
      </c>
      <c r="B274" s="1145"/>
      <c r="C274" s="1233" t="s">
        <v>330</v>
      </c>
      <c r="D274" s="1145"/>
      <c r="E274" s="1233" t="s">
        <v>332</v>
      </c>
      <c r="F274" s="1145"/>
      <c r="G274" s="1233" t="s">
        <v>302</v>
      </c>
      <c r="H274" s="1145"/>
      <c r="I274" s="1233" t="s">
        <v>288</v>
      </c>
      <c r="J274" s="1145"/>
      <c r="K274" s="1145"/>
      <c r="L274" s="1233" t="s">
        <v>244</v>
      </c>
      <c r="M274" s="1145"/>
      <c r="N274" s="1145"/>
      <c r="O274" s="1233" t="s">
        <v>244</v>
      </c>
      <c r="P274" s="1145"/>
      <c r="Q274" s="1233" t="s">
        <v>244</v>
      </c>
      <c r="R274" s="1145"/>
      <c r="S274" s="1232" t="s">
        <v>892</v>
      </c>
      <c r="T274" s="1145"/>
      <c r="U274" s="1145"/>
      <c r="V274" s="1145"/>
      <c r="W274" s="1145"/>
      <c r="X274" s="1145"/>
      <c r="Y274" s="1145"/>
      <c r="Z274" s="1145"/>
      <c r="AA274" s="1233" t="s">
        <v>281</v>
      </c>
      <c r="AB274" s="1145"/>
      <c r="AC274" s="1145"/>
      <c r="AD274" s="1145"/>
      <c r="AE274" s="1145"/>
      <c r="AF274" s="1233" t="s">
        <v>282</v>
      </c>
      <c r="AG274" s="1145"/>
      <c r="AH274" s="1145"/>
      <c r="AI274" s="169" t="s">
        <v>68</v>
      </c>
      <c r="AJ274" s="1234" t="s">
        <v>283</v>
      </c>
      <c r="AK274" s="1145"/>
      <c r="AL274" s="1145"/>
      <c r="AM274" s="1145"/>
      <c r="AN274" s="1145"/>
      <c r="AO274" s="1145"/>
      <c r="AP274" s="432">
        <v>400000000</v>
      </c>
      <c r="AQ274" s="627">
        <v>0</v>
      </c>
      <c r="AR274" s="432">
        <v>400000000</v>
      </c>
      <c r="AS274" s="433">
        <v>0</v>
      </c>
      <c r="AT274" s="627">
        <v>0</v>
      </c>
      <c r="AU274" s="433">
        <v>0</v>
      </c>
      <c r="AV274" s="627">
        <v>0</v>
      </c>
      <c r="AW274" s="433">
        <v>0</v>
      </c>
      <c r="AX274" s="627">
        <v>0</v>
      </c>
      <c r="AY274" s="433">
        <v>0</v>
      </c>
      <c r="AZ274" s="433">
        <v>0</v>
      </c>
      <c r="BA274" s="433">
        <v>0</v>
      </c>
      <c r="BB274" s="433">
        <v>0</v>
      </c>
    </row>
    <row r="275" spans="1:54" x14ac:dyDescent="0.25">
      <c r="A275" s="1233" t="s">
        <v>102</v>
      </c>
      <c r="B275" s="1145"/>
      <c r="C275" s="1233" t="s">
        <v>330</v>
      </c>
      <c r="D275" s="1145"/>
      <c r="E275" s="1233" t="s">
        <v>332</v>
      </c>
      <c r="F275" s="1145"/>
      <c r="G275" s="1233" t="s">
        <v>302</v>
      </c>
      <c r="H275" s="1145"/>
      <c r="I275" s="1233" t="s">
        <v>288</v>
      </c>
      <c r="J275" s="1145"/>
      <c r="K275" s="1145"/>
      <c r="L275" s="1233" t="s">
        <v>297</v>
      </c>
      <c r="M275" s="1145"/>
      <c r="N275" s="1145"/>
      <c r="O275" s="1233" t="s">
        <v>244</v>
      </c>
      <c r="P275" s="1145"/>
      <c r="Q275" s="1233" t="s">
        <v>244</v>
      </c>
      <c r="R275" s="1145"/>
      <c r="S275" s="1232" t="s">
        <v>893</v>
      </c>
      <c r="T275" s="1145"/>
      <c r="U275" s="1145"/>
      <c r="V275" s="1145"/>
      <c r="W275" s="1145"/>
      <c r="X275" s="1145"/>
      <c r="Y275" s="1145"/>
      <c r="Z275" s="1145"/>
      <c r="AA275" s="1233" t="s">
        <v>281</v>
      </c>
      <c r="AB275" s="1145"/>
      <c r="AC275" s="1145"/>
      <c r="AD275" s="1145"/>
      <c r="AE275" s="1145"/>
      <c r="AF275" s="1233" t="s">
        <v>282</v>
      </c>
      <c r="AG275" s="1145"/>
      <c r="AH275" s="1145"/>
      <c r="AI275" s="169" t="s">
        <v>68</v>
      </c>
      <c r="AJ275" s="1234" t="s">
        <v>283</v>
      </c>
      <c r="AK275" s="1145"/>
      <c r="AL275" s="1145"/>
      <c r="AM275" s="1145"/>
      <c r="AN275" s="1145"/>
      <c r="AO275" s="1145"/>
      <c r="AP275" s="432">
        <v>400000000</v>
      </c>
      <c r="AQ275" s="627">
        <v>0</v>
      </c>
      <c r="AR275" s="432">
        <v>400000000</v>
      </c>
      <c r="AS275" s="433">
        <v>0</v>
      </c>
      <c r="AT275" s="627">
        <v>0</v>
      </c>
      <c r="AU275" s="433">
        <v>0</v>
      </c>
      <c r="AV275" s="627">
        <v>0</v>
      </c>
      <c r="AW275" s="433">
        <v>0</v>
      </c>
      <c r="AX275" s="627">
        <v>0</v>
      </c>
      <c r="AY275" s="433">
        <v>0</v>
      </c>
      <c r="AZ275" s="433">
        <v>0</v>
      </c>
      <c r="BA275" s="433">
        <v>0</v>
      </c>
      <c r="BB275" s="433">
        <v>0</v>
      </c>
    </row>
    <row r="276" spans="1:54" x14ac:dyDescent="0.25">
      <c r="A276" s="1240" t="s">
        <v>102</v>
      </c>
      <c r="B276" s="1145"/>
      <c r="C276" s="1240" t="s">
        <v>330</v>
      </c>
      <c r="D276" s="1145"/>
      <c r="E276" s="1240" t="s">
        <v>332</v>
      </c>
      <c r="F276" s="1145"/>
      <c r="G276" s="1240" t="s">
        <v>302</v>
      </c>
      <c r="H276" s="1145"/>
      <c r="I276" s="1240" t="s">
        <v>288</v>
      </c>
      <c r="J276" s="1145"/>
      <c r="K276" s="1145"/>
      <c r="L276" s="1240" t="s">
        <v>297</v>
      </c>
      <c r="M276" s="1145"/>
      <c r="N276" s="1145"/>
      <c r="O276" s="1240" t="s">
        <v>68</v>
      </c>
      <c r="P276" s="1145"/>
      <c r="Q276" s="1240" t="s">
        <v>244</v>
      </c>
      <c r="R276" s="1145"/>
      <c r="S276" s="1239" t="s">
        <v>894</v>
      </c>
      <c r="T276" s="1145"/>
      <c r="U276" s="1145"/>
      <c r="V276" s="1145"/>
      <c r="W276" s="1145"/>
      <c r="X276" s="1145"/>
      <c r="Y276" s="1145"/>
      <c r="Z276" s="1145"/>
      <c r="AA276" s="1240" t="s">
        <v>281</v>
      </c>
      <c r="AB276" s="1145"/>
      <c r="AC276" s="1145"/>
      <c r="AD276" s="1145"/>
      <c r="AE276" s="1145"/>
      <c r="AF276" s="1240" t="s">
        <v>282</v>
      </c>
      <c r="AG276" s="1145"/>
      <c r="AH276" s="1145"/>
      <c r="AI276" s="172" t="s">
        <v>68</v>
      </c>
      <c r="AJ276" s="1241" t="s">
        <v>283</v>
      </c>
      <c r="AK276" s="1145"/>
      <c r="AL276" s="1145"/>
      <c r="AM276" s="1145"/>
      <c r="AN276" s="1145"/>
      <c r="AO276" s="1145"/>
      <c r="AP276" s="437">
        <v>361979000</v>
      </c>
      <c r="AQ276" s="630">
        <v>0</v>
      </c>
      <c r="AR276" s="437">
        <v>361979000</v>
      </c>
      <c r="AS276" s="438">
        <v>0</v>
      </c>
      <c r="AT276" s="630">
        <v>0</v>
      </c>
      <c r="AU276" s="438">
        <v>0</v>
      </c>
      <c r="AV276" s="630">
        <v>0</v>
      </c>
      <c r="AW276" s="438">
        <v>0</v>
      </c>
      <c r="AX276" s="630">
        <v>0</v>
      </c>
      <c r="AY276" s="438">
        <v>0</v>
      </c>
      <c r="AZ276" s="438">
        <v>0</v>
      </c>
      <c r="BA276" s="438">
        <v>0</v>
      </c>
      <c r="BB276" s="438">
        <v>0</v>
      </c>
    </row>
    <row r="277" spans="1:54" x14ac:dyDescent="0.25">
      <c r="A277" s="1240" t="s">
        <v>102</v>
      </c>
      <c r="B277" s="1145"/>
      <c r="C277" s="1240" t="s">
        <v>330</v>
      </c>
      <c r="D277" s="1145"/>
      <c r="E277" s="1240" t="s">
        <v>332</v>
      </c>
      <c r="F277" s="1145"/>
      <c r="G277" s="1240" t="s">
        <v>302</v>
      </c>
      <c r="H277" s="1145"/>
      <c r="I277" s="1240" t="s">
        <v>288</v>
      </c>
      <c r="J277" s="1145"/>
      <c r="K277" s="1145"/>
      <c r="L277" s="1240" t="s">
        <v>297</v>
      </c>
      <c r="M277" s="1145"/>
      <c r="N277" s="1145"/>
      <c r="O277" s="1240" t="s">
        <v>83</v>
      </c>
      <c r="P277" s="1145"/>
      <c r="Q277" s="1240" t="s">
        <v>244</v>
      </c>
      <c r="R277" s="1145"/>
      <c r="S277" s="1239" t="s">
        <v>338</v>
      </c>
      <c r="T277" s="1145"/>
      <c r="U277" s="1145"/>
      <c r="V277" s="1145"/>
      <c r="W277" s="1145"/>
      <c r="X277" s="1145"/>
      <c r="Y277" s="1145"/>
      <c r="Z277" s="1145"/>
      <c r="AA277" s="1240" t="s">
        <v>281</v>
      </c>
      <c r="AB277" s="1145"/>
      <c r="AC277" s="1145"/>
      <c r="AD277" s="1145"/>
      <c r="AE277" s="1145"/>
      <c r="AF277" s="1240" t="s">
        <v>282</v>
      </c>
      <c r="AG277" s="1145"/>
      <c r="AH277" s="1145"/>
      <c r="AI277" s="172" t="s">
        <v>68</v>
      </c>
      <c r="AJ277" s="1241" t="s">
        <v>283</v>
      </c>
      <c r="AK277" s="1145"/>
      <c r="AL277" s="1145"/>
      <c r="AM277" s="1145"/>
      <c r="AN277" s="1145"/>
      <c r="AO277" s="1145"/>
      <c r="AP277" s="437">
        <v>38021000</v>
      </c>
      <c r="AQ277" s="630">
        <v>0</v>
      </c>
      <c r="AR277" s="437">
        <v>38021000</v>
      </c>
      <c r="AS277" s="438">
        <v>0</v>
      </c>
      <c r="AT277" s="630">
        <v>0</v>
      </c>
      <c r="AU277" s="438">
        <v>0</v>
      </c>
      <c r="AV277" s="630">
        <v>0</v>
      </c>
      <c r="AW277" s="438">
        <v>0</v>
      </c>
      <c r="AX277" s="630">
        <v>0</v>
      </c>
      <c r="AY277" s="438">
        <v>0</v>
      </c>
      <c r="AZ277" s="438">
        <v>0</v>
      </c>
      <c r="BA277" s="438">
        <v>0</v>
      </c>
      <c r="BB277" s="438">
        <v>0</v>
      </c>
    </row>
    <row r="278" spans="1:54" s="614" customFormat="1" x14ac:dyDescent="0.25">
      <c r="A278" s="1340" t="s">
        <v>102</v>
      </c>
      <c r="B278" s="1341"/>
      <c r="C278" s="1340" t="s">
        <v>330</v>
      </c>
      <c r="D278" s="1341"/>
      <c r="E278" s="1340" t="s">
        <v>332</v>
      </c>
      <c r="F278" s="1341"/>
      <c r="G278" s="1340" t="s">
        <v>298</v>
      </c>
      <c r="H278" s="1341"/>
      <c r="I278" s="1340" t="s">
        <v>288</v>
      </c>
      <c r="J278" s="1341"/>
      <c r="K278" s="1341"/>
      <c r="L278" s="1340"/>
      <c r="M278" s="1341"/>
      <c r="N278" s="1341"/>
      <c r="O278" s="1340"/>
      <c r="P278" s="1341"/>
      <c r="Q278" s="1340"/>
      <c r="R278" s="1341"/>
      <c r="S278" s="1343" t="s">
        <v>895</v>
      </c>
      <c r="T278" s="1341"/>
      <c r="U278" s="1341"/>
      <c r="V278" s="1341"/>
      <c r="W278" s="1341"/>
      <c r="X278" s="1341"/>
      <c r="Y278" s="1341"/>
      <c r="Z278" s="1341"/>
      <c r="AA278" s="1340" t="s">
        <v>281</v>
      </c>
      <c r="AB278" s="1341"/>
      <c r="AC278" s="1341"/>
      <c r="AD278" s="1341"/>
      <c r="AE278" s="1341"/>
      <c r="AF278" s="1340" t="s">
        <v>282</v>
      </c>
      <c r="AG278" s="1341"/>
      <c r="AH278" s="1341"/>
      <c r="AI278" s="615" t="s">
        <v>68</v>
      </c>
      <c r="AJ278" s="1342" t="s">
        <v>283</v>
      </c>
      <c r="AK278" s="1341"/>
      <c r="AL278" s="1341"/>
      <c r="AM278" s="1341"/>
      <c r="AN278" s="1341"/>
      <c r="AO278" s="1341"/>
      <c r="AP278" s="616">
        <v>300000000</v>
      </c>
      <c r="AQ278" s="626">
        <v>290000000</v>
      </c>
      <c r="AR278" s="616">
        <v>10000000</v>
      </c>
      <c r="AS278" s="617">
        <v>0</v>
      </c>
      <c r="AT278" s="626">
        <v>199800132</v>
      </c>
      <c r="AU278" s="616">
        <v>90199868</v>
      </c>
      <c r="AV278" s="627">
        <v>0</v>
      </c>
      <c r="AW278" s="616">
        <v>199800132</v>
      </c>
      <c r="AX278" s="627">
        <v>0</v>
      </c>
      <c r="AY278" s="617">
        <v>0</v>
      </c>
      <c r="AZ278" s="617">
        <v>0</v>
      </c>
      <c r="BA278" s="617">
        <v>0</v>
      </c>
      <c r="BB278" s="617">
        <v>0</v>
      </c>
    </row>
    <row r="279" spans="1:54" s="589" customFormat="1" x14ac:dyDescent="0.25">
      <c r="A279" s="1337" t="s">
        <v>102</v>
      </c>
      <c r="B279" s="1329"/>
      <c r="C279" s="1337" t="s">
        <v>330</v>
      </c>
      <c r="D279" s="1329"/>
      <c r="E279" s="1337" t="s">
        <v>332</v>
      </c>
      <c r="F279" s="1329"/>
      <c r="G279" s="1337" t="s">
        <v>298</v>
      </c>
      <c r="H279" s="1329"/>
      <c r="I279" s="1337" t="s">
        <v>244</v>
      </c>
      <c r="J279" s="1329"/>
      <c r="K279" s="1329"/>
      <c r="L279" s="1337" t="s">
        <v>244</v>
      </c>
      <c r="M279" s="1329"/>
      <c r="N279" s="1329"/>
      <c r="O279" s="1337" t="s">
        <v>244</v>
      </c>
      <c r="P279" s="1329"/>
      <c r="Q279" s="1337" t="s">
        <v>244</v>
      </c>
      <c r="R279" s="1329"/>
      <c r="S279" s="1339" t="s">
        <v>895</v>
      </c>
      <c r="T279" s="1329"/>
      <c r="U279" s="1329"/>
      <c r="V279" s="1329"/>
      <c r="W279" s="1329"/>
      <c r="X279" s="1329"/>
      <c r="Y279" s="1329"/>
      <c r="Z279" s="1329"/>
      <c r="AA279" s="1337" t="s">
        <v>281</v>
      </c>
      <c r="AB279" s="1329"/>
      <c r="AC279" s="1329"/>
      <c r="AD279" s="1329"/>
      <c r="AE279" s="1329"/>
      <c r="AF279" s="1337" t="s">
        <v>282</v>
      </c>
      <c r="AG279" s="1329"/>
      <c r="AH279" s="1329"/>
      <c r="AI279" s="590" t="s">
        <v>68</v>
      </c>
      <c r="AJ279" s="1338" t="s">
        <v>283</v>
      </c>
      <c r="AK279" s="1329"/>
      <c r="AL279" s="1329"/>
      <c r="AM279" s="1329"/>
      <c r="AN279" s="1329"/>
      <c r="AO279" s="1329"/>
      <c r="AP279" s="591">
        <v>300000000</v>
      </c>
      <c r="AQ279" s="626">
        <v>290000000</v>
      </c>
      <c r="AR279" s="591">
        <v>10000000</v>
      </c>
      <c r="AS279" s="592">
        <v>0</v>
      </c>
      <c r="AT279" s="626">
        <v>199800132</v>
      </c>
      <c r="AU279" s="591">
        <v>90199868</v>
      </c>
      <c r="AV279" s="627">
        <v>0</v>
      </c>
      <c r="AW279" s="591">
        <v>199800132</v>
      </c>
      <c r="AX279" s="627">
        <v>0</v>
      </c>
      <c r="AY279" s="592">
        <v>0</v>
      </c>
      <c r="AZ279" s="592">
        <v>0</v>
      </c>
      <c r="BA279" s="592">
        <v>0</v>
      </c>
      <c r="BB279" s="592">
        <v>0</v>
      </c>
    </row>
    <row r="280" spans="1:54" x14ac:dyDescent="0.25">
      <c r="A280" s="1233" t="s">
        <v>102</v>
      </c>
      <c r="B280" s="1145"/>
      <c r="C280" s="1233" t="s">
        <v>330</v>
      </c>
      <c r="D280" s="1145"/>
      <c r="E280" s="1233" t="s">
        <v>332</v>
      </c>
      <c r="F280" s="1145"/>
      <c r="G280" s="1233" t="s">
        <v>298</v>
      </c>
      <c r="H280" s="1145"/>
      <c r="I280" s="1233" t="s">
        <v>288</v>
      </c>
      <c r="J280" s="1145"/>
      <c r="K280" s="1145"/>
      <c r="L280" s="1233" t="s">
        <v>290</v>
      </c>
      <c r="M280" s="1145"/>
      <c r="N280" s="1145"/>
      <c r="O280" s="1233"/>
      <c r="P280" s="1145"/>
      <c r="Q280" s="1233"/>
      <c r="R280" s="1145"/>
      <c r="S280" s="1232" t="s">
        <v>334</v>
      </c>
      <c r="T280" s="1145"/>
      <c r="U280" s="1145"/>
      <c r="V280" s="1145"/>
      <c r="W280" s="1145"/>
      <c r="X280" s="1145"/>
      <c r="Y280" s="1145"/>
      <c r="Z280" s="1145"/>
      <c r="AA280" s="1233" t="s">
        <v>281</v>
      </c>
      <c r="AB280" s="1145"/>
      <c r="AC280" s="1145"/>
      <c r="AD280" s="1145"/>
      <c r="AE280" s="1145"/>
      <c r="AF280" s="1233" t="s">
        <v>282</v>
      </c>
      <c r="AG280" s="1145"/>
      <c r="AH280" s="1145"/>
      <c r="AI280" s="169" t="s">
        <v>68</v>
      </c>
      <c r="AJ280" s="1234" t="s">
        <v>283</v>
      </c>
      <c r="AK280" s="1145"/>
      <c r="AL280" s="1145"/>
      <c r="AM280" s="1145"/>
      <c r="AN280" s="1145"/>
      <c r="AO280" s="1145"/>
      <c r="AP280" s="432">
        <v>300000000</v>
      </c>
      <c r="AQ280" s="626">
        <v>290000000</v>
      </c>
      <c r="AR280" s="432">
        <v>10000000</v>
      </c>
      <c r="AS280" s="433">
        <v>0</v>
      </c>
      <c r="AT280" s="626">
        <v>199800132</v>
      </c>
      <c r="AU280" s="432">
        <v>90199868</v>
      </c>
      <c r="AV280" s="627">
        <v>0</v>
      </c>
      <c r="AW280" s="432">
        <v>199800132</v>
      </c>
      <c r="AX280" s="627">
        <v>0</v>
      </c>
      <c r="AY280" s="433">
        <v>0</v>
      </c>
      <c r="AZ280" s="433">
        <v>0</v>
      </c>
      <c r="BA280" s="433">
        <v>0</v>
      </c>
      <c r="BB280" s="433">
        <v>0</v>
      </c>
    </row>
    <row r="281" spans="1:54" x14ac:dyDescent="0.25">
      <c r="A281" s="1240" t="s">
        <v>102</v>
      </c>
      <c r="B281" s="1145"/>
      <c r="C281" s="1240" t="s">
        <v>330</v>
      </c>
      <c r="D281" s="1145"/>
      <c r="E281" s="1240" t="s">
        <v>332</v>
      </c>
      <c r="F281" s="1145"/>
      <c r="G281" s="1240" t="s">
        <v>298</v>
      </c>
      <c r="H281" s="1145"/>
      <c r="I281" s="1240" t="s">
        <v>288</v>
      </c>
      <c r="J281" s="1145"/>
      <c r="K281" s="1145"/>
      <c r="L281" s="1240" t="s">
        <v>290</v>
      </c>
      <c r="M281" s="1145"/>
      <c r="N281" s="1145"/>
      <c r="O281" s="1240" t="s">
        <v>287</v>
      </c>
      <c r="P281" s="1145"/>
      <c r="Q281" s="1240"/>
      <c r="R281" s="1145"/>
      <c r="S281" s="1239" t="s">
        <v>340</v>
      </c>
      <c r="T281" s="1145"/>
      <c r="U281" s="1145"/>
      <c r="V281" s="1145"/>
      <c r="W281" s="1145"/>
      <c r="X281" s="1145"/>
      <c r="Y281" s="1145"/>
      <c r="Z281" s="1145"/>
      <c r="AA281" s="1240" t="s">
        <v>281</v>
      </c>
      <c r="AB281" s="1145"/>
      <c r="AC281" s="1145"/>
      <c r="AD281" s="1145"/>
      <c r="AE281" s="1145"/>
      <c r="AF281" s="1240" t="s">
        <v>282</v>
      </c>
      <c r="AG281" s="1145"/>
      <c r="AH281" s="1145"/>
      <c r="AI281" s="172" t="s">
        <v>68</v>
      </c>
      <c r="AJ281" s="1241" t="s">
        <v>283</v>
      </c>
      <c r="AK281" s="1145"/>
      <c r="AL281" s="1145"/>
      <c r="AM281" s="1145"/>
      <c r="AN281" s="1145"/>
      <c r="AO281" s="1145"/>
      <c r="AP281" s="437">
        <v>45000000</v>
      </c>
      <c r="AQ281" s="629">
        <v>45000000</v>
      </c>
      <c r="AR281" s="438">
        <v>0</v>
      </c>
      <c r="AS281" s="438">
        <v>0</v>
      </c>
      <c r="AT281" s="629">
        <v>45000000</v>
      </c>
      <c r="AU281" s="438">
        <v>0</v>
      </c>
      <c r="AV281" s="630">
        <v>0</v>
      </c>
      <c r="AW281" s="437">
        <v>45000000</v>
      </c>
      <c r="AX281" s="630">
        <v>0</v>
      </c>
      <c r="AY281" s="438">
        <v>0</v>
      </c>
      <c r="AZ281" s="438">
        <v>0</v>
      </c>
      <c r="BA281" s="438">
        <v>0</v>
      </c>
      <c r="BB281" s="438">
        <v>0</v>
      </c>
    </row>
    <row r="282" spans="1:54" x14ac:dyDescent="0.25">
      <c r="A282" s="1240" t="s">
        <v>102</v>
      </c>
      <c r="B282" s="1145"/>
      <c r="C282" s="1240" t="s">
        <v>330</v>
      </c>
      <c r="D282" s="1145"/>
      <c r="E282" s="1240" t="s">
        <v>332</v>
      </c>
      <c r="F282" s="1145"/>
      <c r="G282" s="1240" t="s">
        <v>298</v>
      </c>
      <c r="H282" s="1145"/>
      <c r="I282" s="1240" t="s">
        <v>288</v>
      </c>
      <c r="J282" s="1145"/>
      <c r="K282" s="1145"/>
      <c r="L282" s="1240" t="s">
        <v>290</v>
      </c>
      <c r="M282" s="1145"/>
      <c r="N282" s="1145"/>
      <c r="O282" s="1240" t="s">
        <v>290</v>
      </c>
      <c r="P282" s="1145"/>
      <c r="Q282" s="1240"/>
      <c r="R282" s="1145"/>
      <c r="S282" s="1239" t="s">
        <v>335</v>
      </c>
      <c r="T282" s="1145"/>
      <c r="U282" s="1145"/>
      <c r="V282" s="1145"/>
      <c r="W282" s="1145"/>
      <c r="X282" s="1145"/>
      <c r="Y282" s="1145"/>
      <c r="Z282" s="1145"/>
      <c r="AA282" s="1240" t="s">
        <v>281</v>
      </c>
      <c r="AB282" s="1145"/>
      <c r="AC282" s="1145"/>
      <c r="AD282" s="1145"/>
      <c r="AE282" s="1145"/>
      <c r="AF282" s="1240" t="s">
        <v>282</v>
      </c>
      <c r="AG282" s="1145"/>
      <c r="AH282" s="1145"/>
      <c r="AI282" s="172" t="s">
        <v>68</v>
      </c>
      <c r="AJ282" s="1241" t="s">
        <v>283</v>
      </c>
      <c r="AK282" s="1145"/>
      <c r="AL282" s="1145"/>
      <c r="AM282" s="1145"/>
      <c r="AN282" s="1145"/>
      <c r="AO282" s="1145"/>
      <c r="AP282" s="437">
        <v>101000000</v>
      </c>
      <c r="AQ282" s="629">
        <v>101000000</v>
      </c>
      <c r="AR282" s="438">
        <v>0</v>
      </c>
      <c r="AS282" s="438">
        <v>0</v>
      </c>
      <c r="AT282" s="629">
        <v>101000000</v>
      </c>
      <c r="AU282" s="438">
        <v>0</v>
      </c>
      <c r="AV282" s="630">
        <v>0</v>
      </c>
      <c r="AW282" s="437">
        <v>101000000</v>
      </c>
      <c r="AX282" s="630">
        <v>0</v>
      </c>
      <c r="AY282" s="438">
        <v>0</v>
      </c>
      <c r="AZ282" s="438">
        <v>0</v>
      </c>
      <c r="BA282" s="438">
        <v>0</v>
      </c>
      <c r="BB282" s="438">
        <v>0</v>
      </c>
    </row>
    <row r="283" spans="1:54" x14ac:dyDescent="0.25">
      <c r="A283" s="1240" t="s">
        <v>102</v>
      </c>
      <c r="B283" s="1145"/>
      <c r="C283" s="1240" t="s">
        <v>330</v>
      </c>
      <c r="D283" s="1145"/>
      <c r="E283" s="1240" t="s">
        <v>332</v>
      </c>
      <c r="F283" s="1145"/>
      <c r="G283" s="1240" t="s">
        <v>298</v>
      </c>
      <c r="H283" s="1145"/>
      <c r="I283" s="1240" t="s">
        <v>288</v>
      </c>
      <c r="J283" s="1145"/>
      <c r="K283" s="1145"/>
      <c r="L283" s="1240" t="s">
        <v>290</v>
      </c>
      <c r="M283" s="1145"/>
      <c r="N283" s="1145"/>
      <c r="O283" s="1240" t="s">
        <v>297</v>
      </c>
      <c r="P283" s="1145"/>
      <c r="Q283" s="1240"/>
      <c r="R283" s="1145"/>
      <c r="S283" s="1239" t="s">
        <v>336</v>
      </c>
      <c r="T283" s="1145"/>
      <c r="U283" s="1145"/>
      <c r="V283" s="1145"/>
      <c r="W283" s="1145"/>
      <c r="X283" s="1145"/>
      <c r="Y283" s="1145"/>
      <c r="Z283" s="1145"/>
      <c r="AA283" s="1240" t="s">
        <v>281</v>
      </c>
      <c r="AB283" s="1145"/>
      <c r="AC283" s="1145"/>
      <c r="AD283" s="1145"/>
      <c r="AE283" s="1145"/>
      <c r="AF283" s="1240" t="s">
        <v>282</v>
      </c>
      <c r="AG283" s="1145"/>
      <c r="AH283" s="1145"/>
      <c r="AI283" s="172" t="s">
        <v>68</v>
      </c>
      <c r="AJ283" s="1241" t="s">
        <v>283</v>
      </c>
      <c r="AK283" s="1145"/>
      <c r="AL283" s="1145"/>
      <c r="AM283" s="1145"/>
      <c r="AN283" s="1145"/>
      <c r="AO283" s="1145"/>
      <c r="AP283" s="437">
        <v>49000000</v>
      </c>
      <c r="AQ283" s="629">
        <v>49000000</v>
      </c>
      <c r="AR283" s="438">
        <v>0</v>
      </c>
      <c r="AS283" s="438">
        <v>0</v>
      </c>
      <c r="AT283" s="629">
        <v>49000000</v>
      </c>
      <c r="AU283" s="438">
        <v>0</v>
      </c>
      <c r="AV283" s="630">
        <v>0</v>
      </c>
      <c r="AW283" s="437">
        <v>49000000</v>
      </c>
      <c r="AX283" s="630">
        <v>0</v>
      </c>
      <c r="AY283" s="438">
        <v>0</v>
      </c>
      <c r="AZ283" s="438">
        <v>0</v>
      </c>
      <c r="BA283" s="438">
        <v>0</v>
      </c>
      <c r="BB283" s="438">
        <v>0</v>
      </c>
    </row>
    <row r="284" spans="1:54" x14ac:dyDescent="0.25">
      <c r="A284" s="1240" t="s">
        <v>102</v>
      </c>
      <c r="B284" s="1145"/>
      <c r="C284" s="1240" t="s">
        <v>330</v>
      </c>
      <c r="D284" s="1145"/>
      <c r="E284" s="1240" t="s">
        <v>332</v>
      </c>
      <c r="F284" s="1145"/>
      <c r="G284" s="1240" t="s">
        <v>298</v>
      </c>
      <c r="H284" s="1145"/>
      <c r="I284" s="1240" t="s">
        <v>288</v>
      </c>
      <c r="J284" s="1145"/>
      <c r="K284" s="1145"/>
      <c r="L284" s="1240" t="s">
        <v>290</v>
      </c>
      <c r="M284" s="1145"/>
      <c r="N284" s="1145"/>
      <c r="O284" s="1240" t="s">
        <v>291</v>
      </c>
      <c r="P284" s="1145"/>
      <c r="Q284" s="1240"/>
      <c r="R284" s="1145"/>
      <c r="S284" s="1239" t="s">
        <v>87</v>
      </c>
      <c r="T284" s="1145"/>
      <c r="U284" s="1145"/>
      <c r="V284" s="1145"/>
      <c r="W284" s="1145"/>
      <c r="X284" s="1145"/>
      <c r="Y284" s="1145"/>
      <c r="Z284" s="1145"/>
      <c r="AA284" s="1240" t="s">
        <v>281</v>
      </c>
      <c r="AB284" s="1145"/>
      <c r="AC284" s="1145"/>
      <c r="AD284" s="1145"/>
      <c r="AE284" s="1145"/>
      <c r="AF284" s="1240" t="s">
        <v>282</v>
      </c>
      <c r="AG284" s="1145"/>
      <c r="AH284" s="1145"/>
      <c r="AI284" s="172" t="s">
        <v>68</v>
      </c>
      <c r="AJ284" s="1241" t="s">
        <v>283</v>
      </c>
      <c r="AK284" s="1145"/>
      <c r="AL284" s="1145"/>
      <c r="AM284" s="1145"/>
      <c r="AN284" s="1145"/>
      <c r="AO284" s="1145"/>
      <c r="AP284" s="437">
        <v>95000000</v>
      </c>
      <c r="AQ284" s="629">
        <v>95000000</v>
      </c>
      <c r="AR284" s="438">
        <v>0</v>
      </c>
      <c r="AS284" s="438">
        <v>0</v>
      </c>
      <c r="AT284" s="629">
        <v>4800132</v>
      </c>
      <c r="AU284" s="437">
        <v>90199868</v>
      </c>
      <c r="AV284" s="630">
        <v>0</v>
      </c>
      <c r="AW284" s="437">
        <v>4800132</v>
      </c>
      <c r="AX284" s="630">
        <v>0</v>
      </c>
      <c r="AY284" s="438">
        <v>0</v>
      </c>
      <c r="AZ284" s="438">
        <v>0</v>
      </c>
      <c r="BA284" s="438">
        <v>0</v>
      </c>
      <c r="BB284" s="438">
        <v>0</v>
      </c>
    </row>
    <row r="285" spans="1:54" x14ac:dyDescent="0.25">
      <c r="A285" s="1240" t="s">
        <v>102</v>
      </c>
      <c r="B285" s="1145"/>
      <c r="C285" s="1240" t="s">
        <v>330</v>
      </c>
      <c r="D285" s="1145"/>
      <c r="E285" s="1240" t="s">
        <v>332</v>
      </c>
      <c r="F285" s="1145"/>
      <c r="G285" s="1240" t="s">
        <v>298</v>
      </c>
      <c r="H285" s="1145"/>
      <c r="I285" s="1240" t="s">
        <v>288</v>
      </c>
      <c r="J285" s="1145"/>
      <c r="K285" s="1145"/>
      <c r="L285" s="1240" t="s">
        <v>290</v>
      </c>
      <c r="M285" s="1145"/>
      <c r="N285" s="1145"/>
      <c r="O285" s="1240" t="s">
        <v>300</v>
      </c>
      <c r="P285" s="1145"/>
      <c r="Q285" s="1240"/>
      <c r="R285" s="1145"/>
      <c r="S285" s="1239" t="s">
        <v>337</v>
      </c>
      <c r="T285" s="1145"/>
      <c r="U285" s="1145"/>
      <c r="V285" s="1145"/>
      <c r="W285" s="1145"/>
      <c r="X285" s="1145"/>
      <c r="Y285" s="1145"/>
      <c r="Z285" s="1145"/>
      <c r="AA285" s="1240" t="s">
        <v>281</v>
      </c>
      <c r="AB285" s="1145"/>
      <c r="AC285" s="1145"/>
      <c r="AD285" s="1145"/>
      <c r="AE285" s="1145"/>
      <c r="AF285" s="1240" t="s">
        <v>282</v>
      </c>
      <c r="AG285" s="1145"/>
      <c r="AH285" s="1145"/>
      <c r="AI285" s="172" t="s">
        <v>68</v>
      </c>
      <c r="AJ285" s="1241" t="s">
        <v>283</v>
      </c>
      <c r="AK285" s="1145"/>
      <c r="AL285" s="1145"/>
      <c r="AM285" s="1145"/>
      <c r="AN285" s="1145"/>
      <c r="AO285" s="1145"/>
      <c r="AP285" s="437">
        <v>10000000</v>
      </c>
      <c r="AQ285" s="630">
        <v>0</v>
      </c>
      <c r="AR285" s="437">
        <v>10000000</v>
      </c>
      <c r="AS285" s="438">
        <v>0</v>
      </c>
      <c r="AT285" s="630">
        <v>0</v>
      </c>
      <c r="AU285" s="438">
        <v>0</v>
      </c>
      <c r="AV285" s="630">
        <v>0</v>
      </c>
      <c r="AW285" s="438">
        <v>0</v>
      </c>
      <c r="AX285" s="630">
        <v>0</v>
      </c>
      <c r="AY285" s="438">
        <v>0</v>
      </c>
      <c r="AZ285" s="438">
        <v>0</v>
      </c>
      <c r="BA285" s="438">
        <v>0</v>
      </c>
      <c r="BB285" s="438">
        <v>0</v>
      </c>
    </row>
    <row r="286" spans="1:54" ht="22.5" customHeight="1" x14ac:dyDescent="0.25">
      <c r="A286" s="1233" t="s">
        <v>102</v>
      </c>
      <c r="B286" s="1145"/>
      <c r="C286" s="1233" t="s">
        <v>345</v>
      </c>
      <c r="D286" s="1145"/>
      <c r="E286" s="1233"/>
      <c r="F286" s="1145"/>
      <c r="G286" s="1233"/>
      <c r="H286" s="1145"/>
      <c r="I286" s="1233"/>
      <c r="J286" s="1145"/>
      <c r="K286" s="1145"/>
      <c r="L286" s="1233"/>
      <c r="M286" s="1145"/>
      <c r="N286" s="1145"/>
      <c r="O286" s="1233"/>
      <c r="P286" s="1145"/>
      <c r="Q286" s="1233"/>
      <c r="R286" s="1145"/>
      <c r="S286" s="1232" t="s">
        <v>346</v>
      </c>
      <c r="T286" s="1145"/>
      <c r="U286" s="1145"/>
      <c r="V286" s="1145"/>
      <c r="W286" s="1145"/>
      <c r="X286" s="1145"/>
      <c r="Y286" s="1145"/>
      <c r="Z286" s="1145"/>
      <c r="AA286" s="1233" t="s">
        <v>281</v>
      </c>
      <c r="AB286" s="1145"/>
      <c r="AC286" s="1145"/>
      <c r="AD286" s="1145"/>
      <c r="AE286" s="1145"/>
      <c r="AF286" s="1233" t="s">
        <v>282</v>
      </c>
      <c r="AG286" s="1145"/>
      <c r="AH286" s="1145"/>
      <c r="AI286" s="169" t="s">
        <v>68</v>
      </c>
      <c r="AJ286" s="1234" t="s">
        <v>283</v>
      </c>
      <c r="AK286" s="1145"/>
      <c r="AL286" s="1145"/>
      <c r="AM286" s="1145"/>
      <c r="AN286" s="1145"/>
      <c r="AO286" s="1145"/>
      <c r="AP286" s="432">
        <v>20545834179</v>
      </c>
      <c r="AQ286" s="626">
        <v>384666000</v>
      </c>
      <c r="AR286" s="432">
        <v>8821088000</v>
      </c>
      <c r="AS286" s="432">
        <v>-10875414179</v>
      </c>
      <c r="AT286" s="626">
        <v>156437186</v>
      </c>
      <c r="AU286" s="432">
        <v>228228814</v>
      </c>
      <c r="AV286" s="626">
        <v>2498301</v>
      </c>
      <c r="AW286" s="432">
        <v>153938885</v>
      </c>
      <c r="AX286" s="626">
        <v>1500191</v>
      </c>
      <c r="AY286" s="432">
        <v>998110</v>
      </c>
      <c r="AZ286" s="432">
        <v>1500191</v>
      </c>
      <c r="BA286" s="433">
        <v>0</v>
      </c>
      <c r="BB286" s="433">
        <v>0</v>
      </c>
    </row>
    <row r="287" spans="1:54" ht="27" customHeight="1" x14ac:dyDescent="0.25">
      <c r="A287" s="1233" t="s">
        <v>102</v>
      </c>
      <c r="B287" s="1145"/>
      <c r="C287" s="1233" t="s">
        <v>345</v>
      </c>
      <c r="D287" s="1145"/>
      <c r="E287" s="1233"/>
      <c r="F287" s="1145"/>
      <c r="G287" s="1233"/>
      <c r="H287" s="1145"/>
      <c r="I287" s="1233"/>
      <c r="J287" s="1145"/>
      <c r="K287" s="1145"/>
      <c r="L287" s="1233"/>
      <c r="M287" s="1145"/>
      <c r="N287" s="1145"/>
      <c r="O287" s="1233"/>
      <c r="P287" s="1145"/>
      <c r="Q287" s="1233"/>
      <c r="R287" s="1145"/>
      <c r="S287" s="1232" t="s">
        <v>346</v>
      </c>
      <c r="T287" s="1145"/>
      <c r="U287" s="1145"/>
      <c r="V287" s="1145"/>
      <c r="W287" s="1145"/>
      <c r="X287" s="1145"/>
      <c r="Y287" s="1145"/>
      <c r="Z287" s="1145"/>
      <c r="AA287" s="1233" t="s">
        <v>281</v>
      </c>
      <c r="AB287" s="1145"/>
      <c r="AC287" s="1145"/>
      <c r="AD287" s="1145"/>
      <c r="AE287" s="1145"/>
      <c r="AF287" s="1233" t="s">
        <v>282</v>
      </c>
      <c r="AG287" s="1145"/>
      <c r="AH287" s="1145"/>
      <c r="AI287" s="169" t="s">
        <v>311</v>
      </c>
      <c r="AJ287" s="1234" t="s">
        <v>329</v>
      </c>
      <c r="AK287" s="1145"/>
      <c r="AL287" s="1145"/>
      <c r="AM287" s="1145"/>
      <c r="AN287" s="1145"/>
      <c r="AO287" s="1145"/>
      <c r="AP287" s="432">
        <v>9021085821</v>
      </c>
      <c r="AQ287" s="627">
        <v>0</v>
      </c>
      <c r="AR287" s="433">
        <v>0</v>
      </c>
      <c r="AS287" s="432">
        <v>-4021085821</v>
      </c>
      <c r="AT287" s="627">
        <v>0</v>
      </c>
      <c r="AU287" s="433">
        <v>0</v>
      </c>
      <c r="AV287" s="626">
        <v>215738409.41</v>
      </c>
      <c r="AW287" s="432">
        <v>-215738409.41</v>
      </c>
      <c r="AX287" s="626">
        <v>215738409.41</v>
      </c>
      <c r="AY287" s="433">
        <v>0</v>
      </c>
      <c r="AZ287" s="432">
        <v>215738409.41</v>
      </c>
      <c r="BA287" s="433">
        <v>0</v>
      </c>
      <c r="BB287" s="433">
        <v>0</v>
      </c>
    </row>
    <row r="288" spans="1:54" ht="27" customHeight="1" x14ac:dyDescent="0.25">
      <c r="A288" s="1233" t="s">
        <v>102</v>
      </c>
      <c r="B288" s="1145"/>
      <c r="C288" s="1233" t="s">
        <v>345</v>
      </c>
      <c r="D288" s="1145"/>
      <c r="E288" s="1233" t="s">
        <v>332</v>
      </c>
      <c r="F288" s="1145"/>
      <c r="G288" s="1233"/>
      <c r="H288" s="1145"/>
      <c r="I288" s="1233"/>
      <c r="J288" s="1145"/>
      <c r="K288" s="1145"/>
      <c r="L288" s="1233"/>
      <c r="M288" s="1145"/>
      <c r="N288" s="1145"/>
      <c r="O288" s="1233"/>
      <c r="P288" s="1145"/>
      <c r="Q288" s="1233"/>
      <c r="R288" s="1145"/>
      <c r="S288" s="1232" t="s">
        <v>333</v>
      </c>
      <c r="T288" s="1145"/>
      <c r="U288" s="1145"/>
      <c r="V288" s="1145"/>
      <c r="W288" s="1145"/>
      <c r="X288" s="1145"/>
      <c r="Y288" s="1145"/>
      <c r="Z288" s="1145"/>
      <c r="AA288" s="1233" t="s">
        <v>281</v>
      </c>
      <c r="AB288" s="1145"/>
      <c r="AC288" s="1145"/>
      <c r="AD288" s="1145"/>
      <c r="AE288" s="1145"/>
      <c r="AF288" s="1233" t="s">
        <v>282</v>
      </c>
      <c r="AG288" s="1145"/>
      <c r="AH288" s="1145"/>
      <c r="AI288" s="169" t="s">
        <v>68</v>
      </c>
      <c r="AJ288" s="1234" t="s">
        <v>283</v>
      </c>
      <c r="AK288" s="1145"/>
      <c r="AL288" s="1145"/>
      <c r="AM288" s="1145"/>
      <c r="AN288" s="1145"/>
      <c r="AO288" s="1145"/>
      <c r="AP288" s="432">
        <v>20545834179</v>
      </c>
      <c r="AQ288" s="626">
        <v>384666000</v>
      </c>
      <c r="AR288" s="432">
        <v>8821088000</v>
      </c>
      <c r="AS288" s="432">
        <v>-10875414179</v>
      </c>
      <c r="AT288" s="626">
        <v>156437186</v>
      </c>
      <c r="AU288" s="432">
        <v>228228814</v>
      </c>
      <c r="AV288" s="626">
        <v>2498301</v>
      </c>
      <c r="AW288" s="432">
        <v>153938885</v>
      </c>
      <c r="AX288" s="626">
        <v>1500191</v>
      </c>
      <c r="AY288" s="432">
        <v>998110</v>
      </c>
      <c r="AZ288" s="432">
        <v>1500191</v>
      </c>
      <c r="BA288" s="433">
        <v>0</v>
      </c>
      <c r="BB288" s="433">
        <v>0</v>
      </c>
    </row>
    <row r="289" spans="1:54" x14ac:dyDescent="0.25">
      <c r="A289" s="1233" t="s">
        <v>102</v>
      </c>
      <c r="B289" s="1145"/>
      <c r="C289" s="1233" t="s">
        <v>345</v>
      </c>
      <c r="D289" s="1145"/>
      <c r="E289" s="1233" t="s">
        <v>332</v>
      </c>
      <c r="F289" s="1145"/>
      <c r="G289" s="1233"/>
      <c r="H289" s="1145"/>
      <c r="I289" s="1233"/>
      <c r="J289" s="1145"/>
      <c r="K289" s="1145"/>
      <c r="L289" s="1233"/>
      <c r="M289" s="1145"/>
      <c r="N289" s="1145"/>
      <c r="O289" s="1233"/>
      <c r="P289" s="1145"/>
      <c r="Q289" s="1233"/>
      <c r="R289" s="1145"/>
      <c r="S289" s="1232" t="s">
        <v>333</v>
      </c>
      <c r="T289" s="1145"/>
      <c r="U289" s="1145"/>
      <c r="V289" s="1145"/>
      <c r="W289" s="1145"/>
      <c r="X289" s="1145"/>
      <c r="Y289" s="1145"/>
      <c r="Z289" s="1145"/>
      <c r="AA289" s="1233" t="s">
        <v>281</v>
      </c>
      <c r="AB289" s="1145"/>
      <c r="AC289" s="1145"/>
      <c r="AD289" s="1145"/>
      <c r="AE289" s="1145"/>
      <c r="AF289" s="1233" t="s">
        <v>282</v>
      </c>
      <c r="AG289" s="1145"/>
      <c r="AH289" s="1145"/>
      <c r="AI289" s="169" t="s">
        <v>311</v>
      </c>
      <c r="AJ289" s="1234" t="s">
        <v>329</v>
      </c>
      <c r="AK289" s="1145"/>
      <c r="AL289" s="1145"/>
      <c r="AM289" s="1145"/>
      <c r="AN289" s="1145"/>
      <c r="AO289" s="1145"/>
      <c r="AP289" s="432">
        <v>9021085821</v>
      </c>
      <c r="AQ289" s="627">
        <v>0</v>
      </c>
      <c r="AR289" s="433">
        <v>0</v>
      </c>
      <c r="AS289" s="432">
        <v>-4021085821</v>
      </c>
      <c r="AT289" s="627">
        <v>0</v>
      </c>
      <c r="AU289" s="433">
        <v>0</v>
      </c>
      <c r="AV289" s="626">
        <v>215738409.41</v>
      </c>
      <c r="AW289" s="432">
        <v>-215738409.41</v>
      </c>
      <c r="AX289" s="626">
        <v>215738409.41</v>
      </c>
      <c r="AY289" s="433">
        <v>0</v>
      </c>
      <c r="AZ289" s="432">
        <v>215738409.41</v>
      </c>
      <c r="BA289" s="433">
        <v>0</v>
      </c>
      <c r="BB289" s="433">
        <v>0</v>
      </c>
    </row>
    <row r="290" spans="1:54" s="589" customFormat="1" x14ac:dyDescent="0.25">
      <c r="A290" s="1328" t="s">
        <v>102</v>
      </c>
      <c r="B290" s="1329"/>
      <c r="C290" s="1328" t="s">
        <v>345</v>
      </c>
      <c r="D290" s="1329"/>
      <c r="E290" s="1328" t="s">
        <v>332</v>
      </c>
      <c r="F290" s="1329"/>
      <c r="G290" s="1328" t="s">
        <v>287</v>
      </c>
      <c r="H290" s="1329"/>
      <c r="I290" s="1328"/>
      <c r="J290" s="1329"/>
      <c r="K290" s="1329"/>
      <c r="L290" s="1328"/>
      <c r="M290" s="1329"/>
      <c r="N290" s="1329"/>
      <c r="O290" s="1328"/>
      <c r="P290" s="1329"/>
      <c r="Q290" s="1328"/>
      <c r="R290" s="1329"/>
      <c r="S290" s="1330" t="s">
        <v>188</v>
      </c>
      <c r="T290" s="1329"/>
      <c r="U290" s="1329"/>
      <c r="V290" s="1329"/>
      <c r="W290" s="1329"/>
      <c r="X290" s="1329"/>
      <c r="Y290" s="1329"/>
      <c r="Z290" s="1329"/>
      <c r="AA290" s="1328" t="s">
        <v>281</v>
      </c>
      <c r="AB290" s="1329"/>
      <c r="AC290" s="1329"/>
      <c r="AD290" s="1329"/>
      <c r="AE290" s="1329"/>
      <c r="AF290" s="1328" t="s">
        <v>282</v>
      </c>
      <c r="AG290" s="1329"/>
      <c r="AH290" s="1329"/>
      <c r="AI290" s="586" t="s">
        <v>68</v>
      </c>
      <c r="AJ290" s="1331" t="s">
        <v>283</v>
      </c>
      <c r="AK290" s="1329"/>
      <c r="AL290" s="1329"/>
      <c r="AM290" s="1329"/>
      <c r="AN290" s="1329"/>
      <c r="AO290" s="1329"/>
      <c r="AP290" s="587">
        <v>10875414179</v>
      </c>
      <c r="AQ290" s="630">
        <v>0</v>
      </c>
      <c r="AR290" s="588">
        <v>0</v>
      </c>
      <c r="AS290" s="587">
        <v>-10875414179</v>
      </c>
      <c r="AT290" s="630">
        <v>0</v>
      </c>
      <c r="AU290" s="588">
        <v>0</v>
      </c>
      <c r="AV290" s="630">
        <v>0</v>
      </c>
      <c r="AW290" s="588">
        <v>0</v>
      </c>
      <c r="AX290" s="630">
        <v>0</v>
      </c>
      <c r="AY290" s="588">
        <v>0</v>
      </c>
      <c r="AZ290" s="588">
        <v>0</v>
      </c>
      <c r="BA290" s="588">
        <v>0</v>
      </c>
      <c r="BB290" s="588">
        <v>0</v>
      </c>
    </row>
    <row r="291" spans="1:54" s="589" customFormat="1" x14ac:dyDescent="0.25">
      <c r="A291" s="1328" t="s">
        <v>102</v>
      </c>
      <c r="B291" s="1329"/>
      <c r="C291" s="1328" t="s">
        <v>345</v>
      </c>
      <c r="D291" s="1329"/>
      <c r="E291" s="1328" t="s">
        <v>332</v>
      </c>
      <c r="F291" s="1329"/>
      <c r="G291" s="1328" t="s">
        <v>287</v>
      </c>
      <c r="H291" s="1329"/>
      <c r="I291" s="1328"/>
      <c r="J291" s="1329"/>
      <c r="K291" s="1329"/>
      <c r="L291" s="1328"/>
      <c r="M291" s="1329"/>
      <c r="N291" s="1329"/>
      <c r="O291" s="1328"/>
      <c r="P291" s="1329"/>
      <c r="Q291" s="1328"/>
      <c r="R291" s="1329"/>
      <c r="S291" s="1330" t="s">
        <v>188</v>
      </c>
      <c r="T291" s="1329"/>
      <c r="U291" s="1329"/>
      <c r="V291" s="1329"/>
      <c r="W291" s="1329"/>
      <c r="X291" s="1329"/>
      <c r="Y291" s="1329"/>
      <c r="Z291" s="1329"/>
      <c r="AA291" s="1328" t="s">
        <v>281</v>
      </c>
      <c r="AB291" s="1329"/>
      <c r="AC291" s="1329"/>
      <c r="AD291" s="1329"/>
      <c r="AE291" s="1329"/>
      <c r="AF291" s="1328" t="s">
        <v>282</v>
      </c>
      <c r="AG291" s="1329"/>
      <c r="AH291" s="1329"/>
      <c r="AI291" s="586" t="s">
        <v>311</v>
      </c>
      <c r="AJ291" s="1331" t="s">
        <v>329</v>
      </c>
      <c r="AK291" s="1329"/>
      <c r="AL291" s="1329"/>
      <c r="AM291" s="1329"/>
      <c r="AN291" s="1329"/>
      <c r="AO291" s="1329"/>
      <c r="AP291" s="587">
        <v>9021085821</v>
      </c>
      <c r="AQ291" s="630">
        <v>0</v>
      </c>
      <c r="AR291" s="588">
        <v>0</v>
      </c>
      <c r="AS291" s="587">
        <v>-4021085821</v>
      </c>
      <c r="AT291" s="630">
        <v>0</v>
      </c>
      <c r="AU291" s="588">
        <v>0</v>
      </c>
      <c r="AV291" s="629">
        <v>215738409.41</v>
      </c>
      <c r="AW291" s="587">
        <v>-215738409.41</v>
      </c>
      <c r="AX291" s="629">
        <v>215738409.41</v>
      </c>
      <c r="AY291" s="588">
        <v>0</v>
      </c>
      <c r="AZ291" s="587">
        <v>215738409.41</v>
      </c>
      <c r="BA291" s="588">
        <v>0</v>
      </c>
      <c r="BB291" s="588">
        <v>0</v>
      </c>
    </row>
    <row r="292" spans="1:54" s="589" customFormat="1" x14ac:dyDescent="0.25">
      <c r="A292" s="1328" t="s">
        <v>102</v>
      </c>
      <c r="B292" s="1329"/>
      <c r="C292" s="1328" t="s">
        <v>345</v>
      </c>
      <c r="D292" s="1329"/>
      <c r="E292" s="1328" t="s">
        <v>332</v>
      </c>
      <c r="F292" s="1329"/>
      <c r="G292" s="1328" t="s">
        <v>290</v>
      </c>
      <c r="H292" s="1329"/>
      <c r="I292" s="1328" t="s">
        <v>244</v>
      </c>
      <c r="J292" s="1329"/>
      <c r="K292" s="1329"/>
      <c r="L292" s="1328" t="s">
        <v>244</v>
      </c>
      <c r="M292" s="1329"/>
      <c r="N292" s="1329"/>
      <c r="O292" s="1328" t="s">
        <v>244</v>
      </c>
      <c r="P292" s="1329"/>
      <c r="Q292" s="1328" t="s">
        <v>244</v>
      </c>
      <c r="R292" s="1329"/>
      <c r="S292" s="1330" t="s">
        <v>655</v>
      </c>
      <c r="T292" s="1329"/>
      <c r="U292" s="1329"/>
      <c r="V292" s="1329"/>
      <c r="W292" s="1329"/>
      <c r="X292" s="1329"/>
      <c r="Y292" s="1329"/>
      <c r="Z292" s="1329"/>
      <c r="AA292" s="1328" t="s">
        <v>281</v>
      </c>
      <c r="AB292" s="1329"/>
      <c r="AC292" s="1329"/>
      <c r="AD292" s="1329"/>
      <c r="AE292" s="1329"/>
      <c r="AF292" s="1328" t="s">
        <v>282</v>
      </c>
      <c r="AG292" s="1329"/>
      <c r="AH292" s="1329"/>
      <c r="AI292" s="586" t="s">
        <v>68</v>
      </c>
      <c r="AJ292" s="1331" t="s">
        <v>283</v>
      </c>
      <c r="AK292" s="1329"/>
      <c r="AL292" s="1329"/>
      <c r="AM292" s="1329"/>
      <c r="AN292" s="1329"/>
      <c r="AO292" s="1329"/>
      <c r="AP292" s="587">
        <v>7720420000</v>
      </c>
      <c r="AQ292" s="630">
        <v>0</v>
      </c>
      <c r="AR292" s="587">
        <v>7720420000</v>
      </c>
      <c r="AS292" s="588">
        <v>0</v>
      </c>
      <c r="AT292" s="630">
        <v>0</v>
      </c>
      <c r="AU292" s="588">
        <v>0</v>
      </c>
      <c r="AV292" s="630">
        <v>0</v>
      </c>
      <c r="AW292" s="588">
        <v>0</v>
      </c>
      <c r="AX292" s="630">
        <v>0</v>
      </c>
      <c r="AY292" s="588">
        <v>0</v>
      </c>
      <c r="AZ292" s="588">
        <v>0</v>
      </c>
      <c r="BA292" s="588">
        <v>0</v>
      </c>
      <c r="BB292" s="588">
        <v>0</v>
      </c>
    </row>
    <row r="293" spans="1:54" x14ac:dyDescent="0.25">
      <c r="A293" s="1233" t="s">
        <v>102</v>
      </c>
      <c r="B293" s="1145"/>
      <c r="C293" s="1233" t="s">
        <v>345</v>
      </c>
      <c r="D293" s="1145"/>
      <c r="E293" s="1233" t="s">
        <v>332</v>
      </c>
      <c r="F293" s="1145"/>
      <c r="G293" s="1233" t="s">
        <v>290</v>
      </c>
      <c r="H293" s="1145"/>
      <c r="I293" s="1233" t="s">
        <v>288</v>
      </c>
      <c r="J293" s="1145"/>
      <c r="K293" s="1145"/>
      <c r="L293" s="1233" t="s">
        <v>244</v>
      </c>
      <c r="M293" s="1145"/>
      <c r="N293" s="1145"/>
      <c r="O293" s="1233" t="s">
        <v>244</v>
      </c>
      <c r="P293" s="1145"/>
      <c r="Q293" s="1233" t="s">
        <v>244</v>
      </c>
      <c r="R293" s="1145"/>
      <c r="S293" s="1232" t="s">
        <v>655</v>
      </c>
      <c r="T293" s="1145"/>
      <c r="U293" s="1145"/>
      <c r="V293" s="1145"/>
      <c r="W293" s="1145"/>
      <c r="X293" s="1145"/>
      <c r="Y293" s="1145"/>
      <c r="Z293" s="1145"/>
      <c r="AA293" s="1233" t="s">
        <v>281</v>
      </c>
      <c r="AB293" s="1145"/>
      <c r="AC293" s="1145"/>
      <c r="AD293" s="1145"/>
      <c r="AE293" s="1145"/>
      <c r="AF293" s="1233" t="s">
        <v>282</v>
      </c>
      <c r="AG293" s="1145"/>
      <c r="AH293" s="1145"/>
      <c r="AI293" s="169" t="s">
        <v>68</v>
      </c>
      <c r="AJ293" s="1234" t="s">
        <v>283</v>
      </c>
      <c r="AK293" s="1145"/>
      <c r="AL293" s="1145"/>
      <c r="AM293" s="1145"/>
      <c r="AN293" s="1145"/>
      <c r="AO293" s="1145"/>
      <c r="AP293" s="432">
        <v>7396500000</v>
      </c>
      <c r="AQ293" s="627">
        <v>0</v>
      </c>
      <c r="AR293" s="432">
        <v>7396500000</v>
      </c>
      <c r="AS293" s="433">
        <v>0</v>
      </c>
      <c r="AT293" s="627">
        <v>0</v>
      </c>
      <c r="AU293" s="433">
        <v>0</v>
      </c>
      <c r="AV293" s="627">
        <v>0</v>
      </c>
      <c r="AW293" s="433">
        <v>0</v>
      </c>
      <c r="AX293" s="627">
        <v>0</v>
      </c>
      <c r="AY293" s="433">
        <v>0</v>
      </c>
      <c r="AZ293" s="433">
        <v>0</v>
      </c>
      <c r="BA293" s="433">
        <v>0</v>
      </c>
      <c r="BB293" s="433">
        <v>0</v>
      </c>
    </row>
    <row r="294" spans="1:54" x14ac:dyDescent="0.25">
      <c r="A294" s="1233" t="s">
        <v>102</v>
      </c>
      <c r="B294" s="1145"/>
      <c r="C294" s="1233" t="s">
        <v>345</v>
      </c>
      <c r="D294" s="1145"/>
      <c r="E294" s="1233" t="s">
        <v>332</v>
      </c>
      <c r="F294" s="1145"/>
      <c r="G294" s="1233" t="s">
        <v>290</v>
      </c>
      <c r="H294" s="1145"/>
      <c r="I294" s="1233" t="s">
        <v>288</v>
      </c>
      <c r="J294" s="1145"/>
      <c r="K294" s="1145"/>
      <c r="L294" s="1233" t="s">
        <v>297</v>
      </c>
      <c r="M294" s="1145"/>
      <c r="N294" s="1145"/>
      <c r="O294" s="1233" t="s">
        <v>244</v>
      </c>
      <c r="P294" s="1145"/>
      <c r="Q294" s="1233" t="s">
        <v>244</v>
      </c>
      <c r="R294" s="1145"/>
      <c r="S294" s="1232" t="s">
        <v>893</v>
      </c>
      <c r="T294" s="1145"/>
      <c r="U294" s="1145"/>
      <c r="V294" s="1145"/>
      <c r="W294" s="1145"/>
      <c r="X294" s="1145"/>
      <c r="Y294" s="1145"/>
      <c r="Z294" s="1145"/>
      <c r="AA294" s="1233" t="s">
        <v>281</v>
      </c>
      <c r="AB294" s="1145"/>
      <c r="AC294" s="1145"/>
      <c r="AD294" s="1145"/>
      <c r="AE294" s="1145"/>
      <c r="AF294" s="1233" t="s">
        <v>282</v>
      </c>
      <c r="AG294" s="1145"/>
      <c r="AH294" s="1145"/>
      <c r="AI294" s="169" t="s">
        <v>68</v>
      </c>
      <c r="AJ294" s="1234" t="s">
        <v>283</v>
      </c>
      <c r="AK294" s="1145"/>
      <c r="AL294" s="1145"/>
      <c r="AM294" s="1145"/>
      <c r="AN294" s="1145"/>
      <c r="AO294" s="1145"/>
      <c r="AP294" s="432">
        <v>7396500000</v>
      </c>
      <c r="AQ294" s="627">
        <v>0</v>
      </c>
      <c r="AR294" s="432">
        <v>7396500000</v>
      </c>
      <c r="AS294" s="433">
        <v>0</v>
      </c>
      <c r="AT294" s="627">
        <v>0</v>
      </c>
      <c r="AU294" s="433">
        <v>0</v>
      </c>
      <c r="AV294" s="627">
        <v>0</v>
      </c>
      <c r="AW294" s="433">
        <v>0</v>
      </c>
      <c r="AX294" s="627">
        <v>0</v>
      </c>
      <c r="AY294" s="433">
        <v>0</v>
      </c>
      <c r="AZ294" s="433">
        <v>0</v>
      </c>
      <c r="BA294" s="433">
        <v>0</v>
      </c>
      <c r="BB294" s="433">
        <v>0</v>
      </c>
    </row>
    <row r="295" spans="1:54" x14ac:dyDescent="0.25">
      <c r="A295" s="1240" t="s">
        <v>102</v>
      </c>
      <c r="B295" s="1145"/>
      <c r="C295" s="1240" t="s">
        <v>345</v>
      </c>
      <c r="D295" s="1145"/>
      <c r="E295" s="1240" t="s">
        <v>332</v>
      </c>
      <c r="F295" s="1145"/>
      <c r="G295" s="1240" t="s">
        <v>290</v>
      </c>
      <c r="H295" s="1145"/>
      <c r="I295" s="1240" t="s">
        <v>288</v>
      </c>
      <c r="J295" s="1145"/>
      <c r="K295" s="1145"/>
      <c r="L295" s="1240" t="s">
        <v>297</v>
      </c>
      <c r="M295" s="1145"/>
      <c r="N295" s="1145"/>
      <c r="O295" s="1240" t="s">
        <v>83</v>
      </c>
      <c r="P295" s="1145"/>
      <c r="Q295" s="1240" t="s">
        <v>244</v>
      </c>
      <c r="R295" s="1145"/>
      <c r="S295" s="1239" t="s">
        <v>338</v>
      </c>
      <c r="T295" s="1145"/>
      <c r="U295" s="1145"/>
      <c r="V295" s="1145"/>
      <c r="W295" s="1145"/>
      <c r="X295" s="1145"/>
      <c r="Y295" s="1145"/>
      <c r="Z295" s="1145"/>
      <c r="AA295" s="1240" t="s">
        <v>281</v>
      </c>
      <c r="AB295" s="1145"/>
      <c r="AC295" s="1145"/>
      <c r="AD295" s="1145"/>
      <c r="AE295" s="1145"/>
      <c r="AF295" s="1240" t="s">
        <v>282</v>
      </c>
      <c r="AG295" s="1145"/>
      <c r="AH295" s="1145"/>
      <c r="AI295" s="172" t="s">
        <v>68</v>
      </c>
      <c r="AJ295" s="1241" t="s">
        <v>283</v>
      </c>
      <c r="AK295" s="1145"/>
      <c r="AL295" s="1145"/>
      <c r="AM295" s="1145"/>
      <c r="AN295" s="1145"/>
      <c r="AO295" s="1145"/>
      <c r="AP295" s="437">
        <v>4885992000</v>
      </c>
      <c r="AQ295" s="630">
        <v>0</v>
      </c>
      <c r="AR295" s="437">
        <v>4885992000</v>
      </c>
      <c r="AS295" s="438">
        <v>0</v>
      </c>
      <c r="AT295" s="630">
        <v>0</v>
      </c>
      <c r="AU295" s="438">
        <v>0</v>
      </c>
      <c r="AV295" s="630">
        <v>0</v>
      </c>
      <c r="AW295" s="438">
        <v>0</v>
      </c>
      <c r="AX295" s="630">
        <v>0</v>
      </c>
      <c r="AY295" s="438">
        <v>0</v>
      </c>
      <c r="AZ295" s="438">
        <v>0</v>
      </c>
      <c r="BA295" s="438">
        <v>0</v>
      </c>
      <c r="BB295" s="438">
        <v>0</v>
      </c>
    </row>
    <row r="296" spans="1:54" x14ac:dyDescent="0.25">
      <c r="A296" s="1240" t="s">
        <v>102</v>
      </c>
      <c r="B296" s="1145"/>
      <c r="C296" s="1240" t="s">
        <v>345</v>
      </c>
      <c r="D296" s="1145"/>
      <c r="E296" s="1240" t="s">
        <v>332</v>
      </c>
      <c r="F296" s="1145"/>
      <c r="G296" s="1240" t="s">
        <v>290</v>
      </c>
      <c r="H296" s="1145"/>
      <c r="I296" s="1240" t="s">
        <v>288</v>
      </c>
      <c r="J296" s="1145"/>
      <c r="K296" s="1145"/>
      <c r="L296" s="1240" t="s">
        <v>297</v>
      </c>
      <c r="M296" s="1145"/>
      <c r="N296" s="1145"/>
      <c r="O296" s="1240" t="s">
        <v>311</v>
      </c>
      <c r="P296" s="1145"/>
      <c r="Q296" s="1240" t="s">
        <v>244</v>
      </c>
      <c r="R296" s="1145"/>
      <c r="S296" s="1239" t="s">
        <v>896</v>
      </c>
      <c r="T296" s="1145"/>
      <c r="U296" s="1145"/>
      <c r="V296" s="1145"/>
      <c r="W296" s="1145"/>
      <c r="X296" s="1145"/>
      <c r="Y296" s="1145"/>
      <c r="Z296" s="1145"/>
      <c r="AA296" s="1240" t="s">
        <v>281</v>
      </c>
      <c r="AB296" s="1145"/>
      <c r="AC296" s="1145"/>
      <c r="AD296" s="1145"/>
      <c r="AE296" s="1145"/>
      <c r="AF296" s="1240" t="s">
        <v>282</v>
      </c>
      <c r="AG296" s="1145"/>
      <c r="AH296" s="1145"/>
      <c r="AI296" s="172" t="s">
        <v>68</v>
      </c>
      <c r="AJ296" s="1241" t="s">
        <v>283</v>
      </c>
      <c r="AK296" s="1145"/>
      <c r="AL296" s="1145"/>
      <c r="AM296" s="1145"/>
      <c r="AN296" s="1145"/>
      <c r="AO296" s="1145"/>
      <c r="AP296" s="437">
        <v>2510508000</v>
      </c>
      <c r="AQ296" s="630">
        <v>0</v>
      </c>
      <c r="AR296" s="437">
        <v>2510508000</v>
      </c>
      <c r="AS296" s="438">
        <v>0</v>
      </c>
      <c r="AT296" s="630">
        <v>0</v>
      </c>
      <c r="AU296" s="438">
        <v>0</v>
      </c>
      <c r="AV296" s="630">
        <v>0</v>
      </c>
      <c r="AW296" s="438">
        <v>0</v>
      </c>
      <c r="AX296" s="630">
        <v>0</v>
      </c>
      <c r="AY296" s="438">
        <v>0</v>
      </c>
      <c r="AZ296" s="438">
        <v>0</v>
      </c>
      <c r="BA296" s="438">
        <v>0</v>
      </c>
      <c r="BB296" s="438">
        <v>0</v>
      </c>
    </row>
    <row r="297" spans="1:54" x14ac:dyDescent="0.25">
      <c r="A297" s="1233" t="s">
        <v>102</v>
      </c>
      <c r="B297" s="1145"/>
      <c r="C297" s="1233" t="s">
        <v>345</v>
      </c>
      <c r="D297" s="1145"/>
      <c r="E297" s="1233" t="s">
        <v>332</v>
      </c>
      <c r="F297" s="1145"/>
      <c r="G297" s="1233" t="s">
        <v>297</v>
      </c>
      <c r="H297" s="1145"/>
      <c r="I297" s="1233" t="s">
        <v>288</v>
      </c>
      <c r="J297" s="1145"/>
      <c r="K297" s="1145"/>
      <c r="L297" s="1233" t="s">
        <v>244</v>
      </c>
      <c r="M297" s="1145"/>
      <c r="N297" s="1145"/>
      <c r="O297" s="1233" t="s">
        <v>244</v>
      </c>
      <c r="P297" s="1145"/>
      <c r="Q297" s="1233" t="s">
        <v>244</v>
      </c>
      <c r="R297" s="1145"/>
      <c r="S297" s="1232" t="s">
        <v>897</v>
      </c>
      <c r="T297" s="1145"/>
      <c r="U297" s="1145"/>
      <c r="V297" s="1145"/>
      <c r="W297" s="1145"/>
      <c r="X297" s="1145"/>
      <c r="Y297" s="1145"/>
      <c r="Z297" s="1145"/>
      <c r="AA297" s="1233" t="s">
        <v>281</v>
      </c>
      <c r="AB297" s="1145"/>
      <c r="AC297" s="1145"/>
      <c r="AD297" s="1145"/>
      <c r="AE297" s="1145"/>
      <c r="AF297" s="1233" t="s">
        <v>282</v>
      </c>
      <c r="AG297" s="1145"/>
      <c r="AH297" s="1145"/>
      <c r="AI297" s="169" t="s">
        <v>68</v>
      </c>
      <c r="AJ297" s="1234" t="s">
        <v>283</v>
      </c>
      <c r="AK297" s="1145"/>
      <c r="AL297" s="1145"/>
      <c r="AM297" s="1145"/>
      <c r="AN297" s="1145"/>
      <c r="AO297" s="1145"/>
      <c r="AP297" s="432">
        <v>500000000</v>
      </c>
      <c r="AQ297" s="627">
        <v>0</v>
      </c>
      <c r="AR297" s="432">
        <v>500000000</v>
      </c>
      <c r="AS297" s="433">
        <v>0</v>
      </c>
      <c r="AT297" s="627">
        <v>0</v>
      </c>
      <c r="AU297" s="433">
        <v>0</v>
      </c>
      <c r="AV297" s="627">
        <v>0</v>
      </c>
      <c r="AW297" s="433">
        <v>0</v>
      </c>
      <c r="AX297" s="627">
        <v>0</v>
      </c>
      <c r="AY297" s="433">
        <v>0</v>
      </c>
      <c r="AZ297" s="433">
        <v>0</v>
      </c>
      <c r="BA297" s="433">
        <v>0</v>
      </c>
      <c r="BB297" s="433">
        <v>0</v>
      </c>
    </row>
    <row r="298" spans="1:54" s="589" customFormat="1" x14ac:dyDescent="0.25">
      <c r="A298" s="1337" t="s">
        <v>102</v>
      </c>
      <c r="B298" s="1329"/>
      <c r="C298" s="1337" t="s">
        <v>345</v>
      </c>
      <c r="D298" s="1329"/>
      <c r="E298" s="1337" t="s">
        <v>332</v>
      </c>
      <c r="F298" s="1329"/>
      <c r="G298" s="1337" t="s">
        <v>297</v>
      </c>
      <c r="H298" s="1329"/>
      <c r="I298" s="1337" t="s">
        <v>244</v>
      </c>
      <c r="J298" s="1329"/>
      <c r="K298" s="1329"/>
      <c r="L298" s="1337" t="s">
        <v>244</v>
      </c>
      <c r="M298" s="1329"/>
      <c r="N298" s="1329"/>
      <c r="O298" s="1337" t="s">
        <v>244</v>
      </c>
      <c r="P298" s="1329"/>
      <c r="Q298" s="1337" t="s">
        <v>244</v>
      </c>
      <c r="R298" s="1329"/>
      <c r="S298" s="1339" t="s">
        <v>897</v>
      </c>
      <c r="T298" s="1329"/>
      <c r="U298" s="1329"/>
      <c r="V298" s="1329"/>
      <c r="W298" s="1329"/>
      <c r="X298" s="1329"/>
      <c r="Y298" s="1329"/>
      <c r="Z298" s="1329"/>
      <c r="AA298" s="1337" t="s">
        <v>281</v>
      </c>
      <c r="AB298" s="1329"/>
      <c r="AC298" s="1329"/>
      <c r="AD298" s="1329"/>
      <c r="AE298" s="1329"/>
      <c r="AF298" s="1337" t="s">
        <v>282</v>
      </c>
      <c r="AG298" s="1329"/>
      <c r="AH298" s="1329"/>
      <c r="AI298" s="590" t="s">
        <v>68</v>
      </c>
      <c r="AJ298" s="1338" t="s">
        <v>283</v>
      </c>
      <c r="AK298" s="1329"/>
      <c r="AL298" s="1329"/>
      <c r="AM298" s="1329"/>
      <c r="AN298" s="1329"/>
      <c r="AO298" s="1329"/>
      <c r="AP298" s="591">
        <v>500000000</v>
      </c>
      <c r="AQ298" s="627">
        <v>0</v>
      </c>
      <c r="AR298" s="591">
        <v>500000000</v>
      </c>
      <c r="AS298" s="592">
        <v>0</v>
      </c>
      <c r="AT298" s="627">
        <v>0</v>
      </c>
      <c r="AU298" s="592">
        <v>0</v>
      </c>
      <c r="AV298" s="627">
        <v>0</v>
      </c>
      <c r="AW298" s="592">
        <v>0</v>
      </c>
      <c r="AX298" s="627">
        <v>0</v>
      </c>
      <c r="AY298" s="592">
        <v>0</v>
      </c>
      <c r="AZ298" s="592">
        <v>0</v>
      </c>
      <c r="BA298" s="592">
        <v>0</v>
      </c>
      <c r="BB298" s="592">
        <v>0</v>
      </c>
    </row>
    <row r="299" spans="1:54" x14ac:dyDescent="0.25">
      <c r="A299" s="1233" t="s">
        <v>102</v>
      </c>
      <c r="B299" s="1145"/>
      <c r="C299" s="1233" t="s">
        <v>345</v>
      </c>
      <c r="D299" s="1145"/>
      <c r="E299" s="1233" t="s">
        <v>332</v>
      </c>
      <c r="F299" s="1145"/>
      <c r="G299" s="1233" t="s">
        <v>297</v>
      </c>
      <c r="H299" s="1145"/>
      <c r="I299" s="1233" t="s">
        <v>288</v>
      </c>
      <c r="J299" s="1145"/>
      <c r="K299" s="1145"/>
      <c r="L299" s="1233" t="s">
        <v>297</v>
      </c>
      <c r="M299" s="1145"/>
      <c r="N299" s="1145"/>
      <c r="O299" s="1233" t="s">
        <v>244</v>
      </c>
      <c r="P299" s="1145"/>
      <c r="Q299" s="1233" t="s">
        <v>244</v>
      </c>
      <c r="R299" s="1145"/>
      <c r="S299" s="1232" t="s">
        <v>893</v>
      </c>
      <c r="T299" s="1145"/>
      <c r="U299" s="1145"/>
      <c r="V299" s="1145"/>
      <c r="W299" s="1145"/>
      <c r="X299" s="1145"/>
      <c r="Y299" s="1145"/>
      <c r="Z299" s="1145"/>
      <c r="AA299" s="1233" t="s">
        <v>281</v>
      </c>
      <c r="AB299" s="1145"/>
      <c r="AC299" s="1145"/>
      <c r="AD299" s="1145"/>
      <c r="AE299" s="1145"/>
      <c r="AF299" s="1233" t="s">
        <v>282</v>
      </c>
      <c r="AG299" s="1145"/>
      <c r="AH299" s="1145"/>
      <c r="AI299" s="169" t="s">
        <v>68</v>
      </c>
      <c r="AJ299" s="1234" t="s">
        <v>283</v>
      </c>
      <c r="AK299" s="1145"/>
      <c r="AL299" s="1145"/>
      <c r="AM299" s="1145"/>
      <c r="AN299" s="1145"/>
      <c r="AO299" s="1145"/>
      <c r="AP299" s="432">
        <v>500000000</v>
      </c>
      <c r="AQ299" s="627">
        <v>0</v>
      </c>
      <c r="AR299" s="432">
        <v>500000000</v>
      </c>
      <c r="AS299" s="433">
        <v>0</v>
      </c>
      <c r="AT299" s="627">
        <v>0</v>
      </c>
      <c r="AU299" s="433">
        <v>0</v>
      </c>
      <c r="AV299" s="627">
        <v>0</v>
      </c>
      <c r="AW299" s="433">
        <v>0</v>
      </c>
      <c r="AX299" s="627">
        <v>0</v>
      </c>
      <c r="AY299" s="433">
        <v>0</v>
      </c>
      <c r="AZ299" s="433">
        <v>0</v>
      </c>
      <c r="BA299" s="433">
        <v>0</v>
      </c>
      <c r="BB299" s="433">
        <v>0</v>
      </c>
    </row>
    <row r="300" spans="1:54" x14ac:dyDescent="0.25">
      <c r="A300" s="1240" t="s">
        <v>102</v>
      </c>
      <c r="B300" s="1145"/>
      <c r="C300" s="1240" t="s">
        <v>345</v>
      </c>
      <c r="D300" s="1145"/>
      <c r="E300" s="1240" t="s">
        <v>332</v>
      </c>
      <c r="F300" s="1145"/>
      <c r="G300" s="1240" t="s">
        <v>297</v>
      </c>
      <c r="H300" s="1145"/>
      <c r="I300" s="1240" t="s">
        <v>288</v>
      </c>
      <c r="J300" s="1145"/>
      <c r="K300" s="1145"/>
      <c r="L300" s="1240" t="s">
        <v>297</v>
      </c>
      <c r="M300" s="1145"/>
      <c r="N300" s="1145"/>
      <c r="O300" s="1240" t="s">
        <v>83</v>
      </c>
      <c r="P300" s="1145"/>
      <c r="Q300" s="1240" t="s">
        <v>244</v>
      </c>
      <c r="R300" s="1145"/>
      <c r="S300" s="1239" t="s">
        <v>898</v>
      </c>
      <c r="T300" s="1145"/>
      <c r="U300" s="1145"/>
      <c r="V300" s="1145"/>
      <c r="W300" s="1145"/>
      <c r="X300" s="1145"/>
      <c r="Y300" s="1145"/>
      <c r="Z300" s="1145"/>
      <c r="AA300" s="1240" t="s">
        <v>281</v>
      </c>
      <c r="AB300" s="1145"/>
      <c r="AC300" s="1145"/>
      <c r="AD300" s="1145"/>
      <c r="AE300" s="1145"/>
      <c r="AF300" s="1240" t="s">
        <v>282</v>
      </c>
      <c r="AG300" s="1145"/>
      <c r="AH300" s="1145"/>
      <c r="AI300" s="172" t="s">
        <v>68</v>
      </c>
      <c r="AJ300" s="1241" t="s">
        <v>283</v>
      </c>
      <c r="AK300" s="1145"/>
      <c r="AL300" s="1145"/>
      <c r="AM300" s="1145"/>
      <c r="AN300" s="1145"/>
      <c r="AO300" s="1145"/>
      <c r="AP300" s="437">
        <v>500000000</v>
      </c>
      <c r="AQ300" s="630">
        <v>0</v>
      </c>
      <c r="AR300" s="437">
        <v>500000000</v>
      </c>
      <c r="AS300" s="438">
        <v>0</v>
      </c>
      <c r="AT300" s="630">
        <v>0</v>
      </c>
      <c r="AU300" s="438">
        <v>0</v>
      </c>
      <c r="AV300" s="630">
        <v>0</v>
      </c>
      <c r="AW300" s="438">
        <v>0</v>
      </c>
      <c r="AX300" s="630">
        <v>0</v>
      </c>
      <c r="AY300" s="438">
        <v>0</v>
      </c>
      <c r="AZ300" s="438">
        <v>0</v>
      </c>
      <c r="BA300" s="438">
        <v>0</v>
      </c>
      <c r="BB300" s="438">
        <v>0</v>
      </c>
    </row>
    <row r="301" spans="1:54" x14ac:dyDescent="0.25">
      <c r="A301" s="1233" t="s">
        <v>102</v>
      </c>
      <c r="B301" s="1145"/>
      <c r="C301" s="1233" t="s">
        <v>345</v>
      </c>
      <c r="D301" s="1145"/>
      <c r="E301" s="1233" t="s">
        <v>332</v>
      </c>
      <c r="F301" s="1145"/>
      <c r="G301" s="1233" t="s">
        <v>291</v>
      </c>
      <c r="H301" s="1145"/>
      <c r="I301" s="1233" t="s">
        <v>288</v>
      </c>
      <c r="J301" s="1145"/>
      <c r="K301" s="1145"/>
      <c r="L301" s="1233"/>
      <c r="M301" s="1145"/>
      <c r="N301" s="1145"/>
      <c r="O301" s="1233"/>
      <c r="P301" s="1145"/>
      <c r="Q301" s="1233"/>
      <c r="R301" s="1145"/>
      <c r="S301" s="1232" t="s">
        <v>656</v>
      </c>
      <c r="T301" s="1145"/>
      <c r="U301" s="1145"/>
      <c r="V301" s="1145"/>
      <c r="W301" s="1145"/>
      <c r="X301" s="1145"/>
      <c r="Y301" s="1145"/>
      <c r="Z301" s="1145"/>
      <c r="AA301" s="1233" t="s">
        <v>281</v>
      </c>
      <c r="AB301" s="1145"/>
      <c r="AC301" s="1145"/>
      <c r="AD301" s="1145"/>
      <c r="AE301" s="1145"/>
      <c r="AF301" s="1233" t="s">
        <v>282</v>
      </c>
      <c r="AG301" s="1145"/>
      <c r="AH301" s="1145"/>
      <c r="AI301" s="169" t="s">
        <v>68</v>
      </c>
      <c r="AJ301" s="1234" t="s">
        <v>283</v>
      </c>
      <c r="AK301" s="1145"/>
      <c r="AL301" s="1145"/>
      <c r="AM301" s="1145"/>
      <c r="AN301" s="1145"/>
      <c r="AO301" s="1145"/>
      <c r="AP301" s="432">
        <v>850000000</v>
      </c>
      <c r="AQ301" s="626">
        <v>130000000</v>
      </c>
      <c r="AR301" s="432">
        <v>600000000</v>
      </c>
      <c r="AS301" s="433">
        <v>0</v>
      </c>
      <c r="AT301" s="626">
        <v>100000000</v>
      </c>
      <c r="AU301" s="432">
        <v>30000000</v>
      </c>
      <c r="AV301" s="627">
        <v>0</v>
      </c>
      <c r="AW301" s="432">
        <v>100000000</v>
      </c>
      <c r="AX301" s="627">
        <v>0</v>
      </c>
      <c r="AY301" s="433">
        <v>0</v>
      </c>
      <c r="AZ301" s="433">
        <v>0</v>
      </c>
      <c r="BA301" s="433">
        <v>0</v>
      </c>
      <c r="BB301" s="433">
        <v>0</v>
      </c>
    </row>
    <row r="302" spans="1:54" s="589" customFormat="1" x14ac:dyDescent="0.25">
      <c r="A302" s="1337" t="s">
        <v>102</v>
      </c>
      <c r="B302" s="1329"/>
      <c r="C302" s="1337" t="s">
        <v>345</v>
      </c>
      <c r="D302" s="1329"/>
      <c r="E302" s="1337" t="s">
        <v>332</v>
      </c>
      <c r="F302" s="1329"/>
      <c r="G302" s="1337" t="s">
        <v>291</v>
      </c>
      <c r="H302" s="1329"/>
      <c r="I302" s="1337" t="s">
        <v>244</v>
      </c>
      <c r="J302" s="1329"/>
      <c r="K302" s="1329"/>
      <c r="L302" s="1337" t="s">
        <v>244</v>
      </c>
      <c r="M302" s="1329"/>
      <c r="N302" s="1329"/>
      <c r="O302" s="1337" t="s">
        <v>244</v>
      </c>
      <c r="P302" s="1329"/>
      <c r="Q302" s="1337" t="s">
        <v>244</v>
      </c>
      <c r="R302" s="1329"/>
      <c r="S302" s="1339" t="s">
        <v>656</v>
      </c>
      <c r="T302" s="1329"/>
      <c r="U302" s="1329"/>
      <c r="V302" s="1329"/>
      <c r="W302" s="1329"/>
      <c r="X302" s="1329"/>
      <c r="Y302" s="1329"/>
      <c r="Z302" s="1329"/>
      <c r="AA302" s="1337" t="s">
        <v>281</v>
      </c>
      <c r="AB302" s="1329"/>
      <c r="AC302" s="1329"/>
      <c r="AD302" s="1329"/>
      <c r="AE302" s="1329"/>
      <c r="AF302" s="1337" t="s">
        <v>282</v>
      </c>
      <c r="AG302" s="1329"/>
      <c r="AH302" s="1329"/>
      <c r="AI302" s="590" t="s">
        <v>68</v>
      </c>
      <c r="AJ302" s="1338" t="s">
        <v>283</v>
      </c>
      <c r="AK302" s="1329"/>
      <c r="AL302" s="1329"/>
      <c r="AM302" s="1329"/>
      <c r="AN302" s="1329"/>
      <c r="AO302" s="1329"/>
      <c r="AP302" s="591">
        <v>850000000</v>
      </c>
      <c r="AQ302" s="626">
        <v>130000000</v>
      </c>
      <c r="AR302" s="591">
        <v>600000000</v>
      </c>
      <c r="AS302" s="592">
        <v>0</v>
      </c>
      <c r="AT302" s="626">
        <v>100000000</v>
      </c>
      <c r="AU302" s="591">
        <v>30000000</v>
      </c>
      <c r="AV302" s="627">
        <v>0</v>
      </c>
      <c r="AW302" s="591">
        <v>100000000</v>
      </c>
      <c r="AX302" s="627">
        <v>0</v>
      </c>
      <c r="AY302" s="592">
        <v>0</v>
      </c>
      <c r="AZ302" s="592">
        <v>0</v>
      </c>
      <c r="BA302" s="592">
        <v>0</v>
      </c>
      <c r="BB302" s="592">
        <v>0</v>
      </c>
    </row>
    <row r="303" spans="1:54" x14ac:dyDescent="0.25">
      <c r="A303" s="1233" t="s">
        <v>102</v>
      </c>
      <c r="B303" s="1145"/>
      <c r="C303" s="1233" t="s">
        <v>345</v>
      </c>
      <c r="D303" s="1145"/>
      <c r="E303" s="1233" t="s">
        <v>332</v>
      </c>
      <c r="F303" s="1145"/>
      <c r="G303" s="1233" t="s">
        <v>291</v>
      </c>
      <c r="H303" s="1145"/>
      <c r="I303" s="1233" t="s">
        <v>288</v>
      </c>
      <c r="J303" s="1145"/>
      <c r="K303" s="1145"/>
      <c r="L303" s="1233" t="s">
        <v>290</v>
      </c>
      <c r="M303" s="1145"/>
      <c r="N303" s="1145"/>
      <c r="O303" s="1233"/>
      <c r="P303" s="1145"/>
      <c r="Q303" s="1233"/>
      <c r="R303" s="1145"/>
      <c r="S303" s="1232" t="s">
        <v>334</v>
      </c>
      <c r="T303" s="1145"/>
      <c r="U303" s="1145"/>
      <c r="V303" s="1145"/>
      <c r="W303" s="1145"/>
      <c r="X303" s="1145"/>
      <c r="Y303" s="1145"/>
      <c r="Z303" s="1145"/>
      <c r="AA303" s="1233" t="s">
        <v>281</v>
      </c>
      <c r="AB303" s="1145"/>
      <c r="AC303" s="1145"/>
      <c r="AD303" s="1145"/>
      <c r="AE303" s="1145"/>
      <c r="AF303" s="1233" t="s">
        <v>282</v>
      </c>
      <c r="AG303" s="1145"/>
      <c r="AH303" s="1145"/>
      <c r="AI303" s="169" t="s">
        <v>68</v>
      </c>
      <c r="AJ303" s="1234" t="s">
        <v>283</v>
      </c>
      <c r="AK303" s="1145"/>
      <c r="AL303" s="1145"/>
      <c r="AM303" s="1145"/>
      <c r="AN303" s="1145"/>
      <c r="AO303" s="1145"/>
      <c r="AP303" s="432">
        <v>350000000</v>
      </c>
      <c r="AQ303" s="626">
        <v>130000000</v>
      </c>
      <c r="AR303" s="432">
        <v>100000000</v>
      </c>
      <c r="AS303" s="433">
        <v>0</v>
      </c>
      <c r="AT303" s="626">
        <v>100000000</v>
      </c>
      <c r="AU303" s="432">
        <v>30000000</v>
      </c>
      <c r="AV303" s="627">
        <v>0</v>
      </c>
      <c r="AW303" s="432">
        <v>100000000</v>
      </c>
      <c r="AX303" s="627">
        <v>0</v>
      </c>
      <c r="AY303" s="433">
        <v>0</v>
      </c>
      <c r="AZ303" s="433">
        <v>0</v>
      </c>
      <c r="BA303" s="433">
        <v>0</v>
      </c>
      <c r="BB303" s="433">
        <v>0</v>
      </c>
    </row>
    <row r="304" spans="1:54" x14ac:dyDescent="0.25">
      <c r="A304" s="1240" t="s">
        <v>102</v>
      </c>
      <c r="B304" s="1145"/>
      <c r="C304" s="1240" t="s">
        <v>345</v>
      </c>
      <c r="D304" s="1145"/>
      <c r="E304" s="1240" t="s">
        <v>332</v>
      </c>
      <c r="F304" s="1145"/>
      <c r="G304" s="1240" t="s">
        <v>291</v>
      </c>
      <c r="H304" s="1145"/>
      <c r="I304" s="1240" t="s">
        <v>288</v>
      </c>
      <c r="J304" s="1145"/>
      <c r="K304" s="1145"/>
      <c r="L304" s="1240" t="s">
        <v>290</v>
      </c>
      <c r="M304" s="1145"/>
      <c r="N304" s="1145"/>
      <c r="O304" s="1240" t="s">
        <v>287</v>
      </c>
      <c r="P304" s="1145"/>
      <c r="Q304" s="1240"/>
      <c r="R304" s="1145"/>
      <c r="S304" s="1239" t="s">
        <v>340</v>
      </c>
      <c r="T304" s="1145"/>
      <c r="U304" s="1145"/>
      <c r="V304" s="1145"/>
      <c r="W304" s="1145"/>
      <c r="X304" s="1145"/>
      <c r="Y304" s="1145"/>
      <c r="Z304" s="1145"/>
      <c r="AA304" s="1240" t="s">
        <v>281</v>
      </c>
      <c r="AB304" s="1145"/>
      <c r="AC304" s="1145"/>
      <c r="AD304" s="1145"/>
      <c r="AE304" s="1145"/>
      <c r="AF304" s="1240" t="s">
        <v>282</v>
      </c>
      <c r="AG304" s="1145"/>
      <c r="AH304" s="1145"/>
      <c r="AI304" s="172" t="s">
        <v>68</v>
      </c>
      <c r="AJ304" s="1241" t="s">
        <v>283</v>
      </c>
      <c r="AK304" s="1145"/>
      <c r="AL304" s="1145"/>
      <c r="AM304" s="1145"/>
      <c r="AN304" s="1145"/>
      <c r="AO304" s="1145"/>
      <c r="AP304" s="437">
        <v>120000000</v>
      </c>
      <c r="AQ304" s="630">
        <v>0</v>
      </c>
      <c r="AR304" s="438">
        <v>0</v>
      </c>
      <c r="AS304" s="438">
        <v>0</v>
      </c>
      <c r="AT304" s="629">
        <v>100000000</v>
      </c>
      <c r="AU304" s="437">
        <v>-100000000</v>
      </c>
      <c r="AV304" s="630">
        <v>0</v>
      </c>
      <c r="AW304" s="437">
        <v>100000000</v>
      </c>
      <c r="AX304" s="630">
        <v>0</v>
      </c>
      <c r="AY304" s="438">
        <v>0</v>
      </c>
      <c r="AZ304" s="438">
        <v>0</v>
      </c>
      <c r="BA304" s="438">
        <v>0</v>
      </c>
      <c r="BB304" s="438">
        <v>0</v>
      </c>
    </row>
    <row r="305" spans="1:54" x14ac:dyDescent="0.25">
      <c r="A305" s="1240" t="s">
        <v>102</v>
      </c>
      <c r="B305" s="1145"/>
      <c r="C305" s="1240" t="s">
        <v>345</v>
      </c>
      <c r="D305" s="1145"/>
      <c r="E305" s="1240" t="s">
        <v>332</v>
      </c>
      <c r="F305" s="1145"/>
      <c r="G305" s="1240" t="s">
        <v>291</v>
      </c>
      <c r="H305" s="1145"/>
      <c r="I305" s="1240" t="s">
        <v>288</v>
      </c>
      <c r="J305" s="1145"/>
      <c r="K305" s="1145"/>
      <c r="L305" s="1240" t="s">
        <v>290</v>
      </c>
      <c r="M305" s="1145"/>
      <c r="N305" s="1145"/>
      <c r="O305" s="1240" t="s">
        <v>297</v>
      </c>
      <c r="P305" s="1145"/>
      <c r="Q305" s="1240"/>
      <c r="R305" s="1145"/>
      <c r="S305" s="1239" t="s">
        <v>336</v>
      </c>
      <c r="T305" s="1145"/>
      <c r="U305" s="1145"/>
      <c r="V305" s="1145"/>
      <c r="W305" s="1145"/>
      <c r="X305" s="1145"/>
      <c r="Y305" s="1145"/>
      <c r="Z305" s="1145"/>
      <c r="AA305" s="1240" t="s">
        <v>281</v>
      </c>
      <c r="AB305" s="1145"/>
      <c r="AC305" s="1145"/>
      <c r="AD305" s="1145"/>
      <c r="AE305" s="1145"/>
      <c r="AF305" s="1240" t="s">
        <v>282</v>
      </c>
      <c r="AG305" s="1145"/>
      <c r="AH305" s="1145"/>
      <c r="AI305" s="172" t="s">
        <v>68</v>
      </c>
      <c r="AJ305" s="1241" t="s">
        <v>283</v>
      </c>
      <c r="AK305" s="1145"/>
      <c r="AL305" s="1145"/>
      <c r="AM305" s="1145"/>
      <c r="AN305" s="1145"/>
      <c r="AO305" s="1145"/>
      <c r="AP305" s="437">
        <v>45000000</v>
      </c>
      <c r="AQ305" s="630">
        <v>0</v>
      </c>
      <c r="AR305" s="437">
        <v>45000000</v>
      </c>
      <c r="AS305" s="438">
        <v>0</v>
      </c>
      <c r="AT305" s="630">
        <v>0</v>
      </c>
      <c r="AU305" s="438">
        <v>0</v>
      </c>
      <c r="AV305" s="630">
        <v>0</v>
      </c>
      <c r="AW305" s="438">
        <v>0</v>
      </c>
      <c r="AX305" s="630">
        <v>0</v>
      </c>
      <c r="AY305" s="438">
        <v>0</v>
      </c>
      <c r="AZ305" s="438">
        <v>0</v>
      </c>
      <c r="BA305" s="438">
        <v>0</v>
      </c>
      <c r="BB305" s="438">
        <v>0</v>
      </c>
    </row>
    <row r="306" spans="1:54" x14ac:dyDescent="0.25">
      <c r="A306" s="1240" t="s">
        <v>102</v>
      </c>
      <c r="B306" s="1145"/>
      <c r="C306" s="1240" t="s">
        <v>345</v>
      </c>
      <c r="D306" s="1145"/>
      <c r="E306" s="1240" t="s">
        <v>332</v>
      </c>
      <c r="F306" s="1145"/>
      <c r="G306" s="1240" t="s">
        <v>291</v>
      </c>
      <c r="H306" s="1145"/>
      <c r="I306" s="1240" t="s">
        <v>288</v>
      </c>
      <c r="J306" s="1145"/>
      <c r="K306" s="1145"/>
      <c r="L306" s="1240" t="s">
        <v>290</v>
      </c>
      <c r="M306" s="1145"/>
      <c r="N306" s="1145"/>
      <c r="O306" s="1240" t="s">
        <v>291</v>
      </c>
      <c r="P306" s="1145"/>
      <c r="Q306" s="1240"/>
      <c r="R306" s="1145"/>
      <c r="S306" s="1239" t="s">
        <v>87</v>
      </c>
      <c r="T306" s="1145"/>
      <c r="U306" s="1145"/>
      <c r="V306" s="1145"/>
      <c r="W306" s="1145"/>
      <c r="X306" s="1145"/>
      <c r="Y306" s="1145"/>
      <c r="Z306" s="1145"/>
      <c r="AA306" s="1240" t="s">
        <v>281</v>
      </c>
      <c r="AB306" s="1145"/>
      <c r="AC306" s="1145"/>
      <c r="AD306" s="1145"/>
      <c r="AE306" s="1145"/>
      <c r="AF306" s="1240" t="s">
        <v>282</v>
      </c>
      <c r="AG306" s="1145"/>
      <c r="AH306" s="1145"/>
      <c r="AI306" s="172" t="s">
        <v>68</v>
      </c>
      <c r="AJ306" s="1241" t="s">
        <v>283</v>
      </c>
      <c r="AK306" s="1145"/>
      <c r="AL306" s="1145"/>
      <c r="AM306" s="1145"/>
      <c r="AN306" s="1145"/>
      <c r="AO306" s="1145"/>
      <c r="AP306" s="437">
        <v>55000000</v>
      </c>
      <c r="AQ306" s="630">
        <v>0</v>
      </c>
      <c r="AR306" s="437">
        <v>55000000</v>
      </c>
      <c r="AS306" s="438">
        <v>0</v>
      </c>
      <c r="AT306" s="630">
        <v>0</v>
      </c>
      <c r="AU306" s="438">
        <v>0</v>
      </c>
      <c r="AV306" s="630">
        <v>0</v>
      </c>
      <c r="AW306" s="438">
        <v>0</v>
      </c>
      <c r="AX306" s="630">
        <v>0</v>
      </c>
      <c r="AY306" s="438">
        <v>0</v>
      </c>
      <c r="AZ306" s="438">
        <v>0</v>
      </c>
      <c r="BA306" s="438">
        <v>0</v>
      </c>
      <c r="BB306" s="438">
        <v>0</v>
      </c>
    </row>
    <row r="307" spans="1:54" x14ac:dyDescent="0.25">
      <c r="A307" s="1240" t="s">
        <v>102</v>
      </c>
      <c r="B307" s="1145"/>
      <c r="C307" s="1240" t="s">
        <v>345</v>
      </c>
      <c r="D307" s="1145"/>
      <c r="E307" s="1240" t="s">
        <v>332</v>
      </c>
      <c r="F307" s="1145"/>
      <c r="G307" s="1240" t="s">
        <v>291</v>
      </c>
      <c r="H307" s="1145"/>
      <c r="I307" s="1240" t="s">
        <v>288</v>
      </c>
      <c r="J307" s="1145"/>
      <c r="K307" s="1145"/>
      <c r="L307" s="1240" t="s">
        <v>290</v>
      </c>
      <c r="M307" s="1145"/>
      <c r="N307" s="1145"/>
      <c r="O307" s="1240" t="s">
        <v>301</v>
      </c>
      <c r="P307" s="1145"/>
      <c r="Q307" s="1240"/>
      <c r="R307" s="1145"/>
      <c r="S307" s="1239" t="s">
        <v>343</v>
      </c>
      <c r="T307" s="1145"/>
      <c r="U307" s="1145"/>
      <c r="V307" s="1145"/>
      <c r="W307" s="1145"/>
      <c r="X307" s="1145"/>
      <c r="Y307" s="1145"/>
      <c r="Z307" s="1145"/>
      <c r="AA307" s="1240" t="s">
        <v>281</v>
      </c>
      <c r="AB307" s="1145"/>
      <c r="AC307" s="1145"/>
      <c r="AD307" s="1145"/>
      <c r="AE307" s="1145"/>
      <c r="AF307" s="1240" t="s">
        <v>282</v>
      </c>
      <c r="AG307" s="1145"/>
      <c r="AH307" s="1145"/>
      <c r="AI307" s="172" t="s">
        <v>68</v>
      </c>
      <c r="AJ307" s="1241" t="s">
        <v>283</v>
      </c>
      <c r="AK307" s="1145"/>
      <c r="AL307" s="1145"/>
      <c r="AM307" s="1145"/>
      <c r="AN307" s="1145"/>
      <c r="AO307" s="1145"/>
      <c r="AP307" s="437">
        <v>130000000</v>
      </c>
      <c r="AQ307" s="629">
        <v>130000000</v>
      </c>
      <c r="AR307" s="438">
        <v>0</v>
      </c>
      <c r="AS307" s="438">
        <v>0</v>
      </c>
      <c r="AT307" s="630">
        <v>0</v>
      </c>
      <c r="AU307" s="437">
        <v>130000000</v>
      </c>
      <c r="AV307" s="630">
        <v>0</v>
      </c>
      <c r="AW307" s="438">
        <v>0</v>
      </c>
      <c r="AX307" s="630">
        <v>0</v>
      </c>
      <c r="AY307" s="438">
        <v>0</v>
      </c>
      <c r="AZ307" s="438">
        <v>0</v>
      </c>
      <c r="BA307" s="438">
        <v>0</v>
      </c>
      <c r="BB307" s="438">
        <v>0</v>
      </c>
    </row>
    <row r="308" spans="1:54" x14ac:dyDescent="0.25">
      <c r="A308" s="1233" t="s">
        <v>102</v>
      </c>
      <c r="B308" s="1145"/>
      <c r="C308" s="1233" t="s">
        <v>345</v>
      </c>
      <c r="D308" s="1145"/>
      <c r="E308" s="1233" t="s">
        <v>332</v>
      </c>
      <c r="F308" s="1145"/>
      <c r="G308" s="1233" t="s">
        <v>291</v>
      </c>
      <c r="H308" s="1145"/>
      <c r="I308" s="1233" t="s">
        <v>288</v>
      </c>
      <c r="J308" s="1145"/>
      <c r="K308" s="1145"/>
      <c r="L308" s="1233" t="s">
        <v>297</v>
      </c>
      <c r="M308" s="1145"/>
      <c r="N308" s="1145"/>
      <c r="O308" s="1233"/>
      <c r="P308" s="1145"/>
      <c r="Q308" s="1233"/>
      <c r="R308" s="1145"/>
      <c r="S308" s="1232" t="s">
        <v>430</v>
      </c>
      <c r="T308" s="1145"/>
      <c r="U308" s="1145"/>
      <c r="V308" s="1145"/>
      <c r="W308" s="1145"/>
      <c r="X308" s="1145"/>
      <c r="Y308" s="1145"/>
      <c r="Z308" s="1145"/>
      <c r="AA308" s="1233" t="s">
        <v>281</v>
      </c>
      <c r="AB308" s="1145"/>
      <c r="AC308" s="1145"/>
      <c r="AD308" s="1145"/>
      <c r="AE308" s="1145"/>
      <c r="AF308" s="1233" t="s">
        <v>282</v>
      </c>
      <c r="AG308" s="1145"/>
      <c r="AH308" s="1145"/>
      <c r="AI308" s="169" t="s">
        <v>68</v>
      </c>
      <c r="AJ308" s="1234" t="s">
        <v>283</v>
      </c>
      <c r="AK308" s="1145"/>
      <c r="AL308" s="1145"/>
      <c r="AM308" s="1145"/>
      <c r="AN308" s="1145"/>
      <c r="AO308" s="1145"/>
      <c r="AP308" s="432">
        <v>500000000</v>
      </c>
      <c r="AQ308" s="627">
        <v>0</v>
      </c>
      <c r="AR308" s="432">
        <v>500000000</v>
      </c>
      <c r="AS308" s="433">
        <v>0</v>
      </c>
      <c r="AT308" s="627">
        <v>0</v>
      </c>
      <c r="AU308" s="433">
        <v>0</v>
      </c>
      <c r="AV308" s="627">
        <v>0</v>
      </c>
      <c r="AW308" s="433">
        <v>0</v>
      </c>
      <c r="AX308" s="627">
        <v>0</v>
      </c>
      <c r="AY308" s="433">
        <v>0</v>
      </c>
      <c r="AZ308" s="433">
        <v>0</v>
      </c>
      <c r="BA308" s="433">
        <v>0</v>
      </c>
      <c r="BB308" s="433">
        <v>0</v>
      </c>
    </row>
    <row r="309" spans="1:54" x14ac:dyDescent="0.25">
      <c r="A309" s="1240" t="s">
        <v>102</v>
      </c>
      <c r="B309" s="1145"/>
      <c r="C309" s="1240" t="s">
        <v>345</v>
      </c>
      <c r="D309" s="1145"/>
      <c r="E309" s="1240" t="s">
        <v>332</v>
      </c>
      <c r="F309" s="1145"/>
      <c r="G309" s="1240" t="s">
        <v>291</v>
      </c>
      <c r="H309" s="1145"/>
      <c r="I309" s="1240" t="s">
        <v>288</v>
      </c>
      <c r="J309" s="1145"/>
      <c r="K309" s="1145"/>
      <c r="L309" s="1240" t="s">
        <v>297</v>
      </c>
      <c r="M309" s="1145"/>
      <c r="N309" s="1145"/>
      <c r="O309" s="1240" t="s">
        <v>301</v>
      </c>
      <c r="P309" s="1145"/>
      <c r="Q309" s="1240"/>
      <c r="R309" s="1145"/>
      <c r="S309" s="1239" t="s">
        <v>343</v>
      </c>
      <c r="T309" s="1145"/>
      <c r="U309" s="1145"/>
      <c r="V309" s="1145"/>
      <c r="W309" s="1145"/>
      <c r="X309" s="1145"/>
      <c r="Y309" s="1145"/>
      <c r="Z309" s="1145"/>
      <c r="AA309" s="1240" t="s">
        <v>281</v>
      </c>
      <c r="AB309" s="1145"/>
      <c r="AC309" s="1145"/>
      <c r="AD309" s="1145"/>
      <c r="AE309" s="1145"/>
      <c r="AF309" s="1240" t="s">
        <v>282</v>
      </c>
      <c r="AG309" s="1145"/>
      <c r="AH309" s="1145"/>
      <c r="AI309" s="172" t="s">
        <v>68</v>
      </c>
      <c r="AJ309" s="1241" t="s">
        <v>283</v>
      </c>
      <c r="AK309" s="1145"/>
      <c r="AL309" s="1145"/>
      <c r="AM309" s="1145"/>
      <c r="AN309" s="1145"/>
      <c r="AO309" s="1145"/>
      <c r="AP309" s="437">
        <v>500000000</v>
      </c>
      <c r="AQ309" s="630">
        <v>0</v>
      </c>
      <c r="AR309" s="437">
        <v>500000000</v>
      </c>
      <c r="AS309" s="438">
        <v>0</v>
      </c>
      <c r="AT309" s="630">
        <v>0</v>
      </c>
      <c r="AU309" s="438">
        <v>0</v>
      </c>
      <c r="AV309" s="630">
        <v>0</v>
      </c>
      <c r="AW309" s="438">
        <v>0</v>
      </c>
      <c r="AX309" s="630">
        <v>0</v>
      </c>
      <c r="AY309" s="438">
        <v>0</v>
      </c>
      <c r="AZ309" s="438">
        <v>0</v>
      </c>
      <c r="BA309" s="438">
        <v>0</v>
      </c>
      <c r="BB309" s="438">
        <v>0</v>
      </c>
    </row>
    <row r="310" spans="1:54" x14ac:dyDescent="0.25">
      <c r="A310" s="1233" t="s">
        <v>102</v>
      </c>
      <c r="B310" s="1145"/>
      <c r="C310" s="1233" t="s">
        <v>345</v>
      </c>
      <c r="D310" s="1145"/>
      <c r="E310" s="1233" t="s">
        <v>332</v>
      </c>
      <c r="F310" s="1145"/>
      <c r="G310" s="1233" t="s">
        <v>292</v>
      </c>
      <c r="H310" s="1145"/>
      <c r="I310" s="1233" t="s">
        <v>288</v>
      </c>
      <c r="J310" s="1145"/>
      <c r="K310" s="1145"/>
      <c r="L310" s="1233"/>
      <c r="M310" s="1145"/>
      <c r="N310" s="1145"/>
      <c r="O310" s="1233"/>
      <c r="P310" s="1145"/>
      <c r="Q310" s="1233"/>
      <c r="R310" s="1145"/>
      <c r="S310" s="1232" t="s">
        <v>657</v>
      </c>
      <c r="T310" s="1145"/>
      <c r="U310" s="1145"/>
      <c r="V310" s="1145"/>
      <c r="W310" s="1145"/>
      <c r="X310" s="1145"/>
      <c r="Y310" s="1145"/>
      <c r="Z310" s="1145"/>
      <c r="AA310" s="1233" t="s">
        <v>281</v>
      </c>
      <c r="AB310" s="1145"/>
      <c r="AC310" s="1145"/>
      <c r="AD310" s="1145"/>
      <c r="AE310" s="1145"/>
      <c r="AF310" s="1233" t="s">
        <v>282</v>
      </c>
      <c r="AG310" s="1145"/>
      <c r="AH310" s="1145"/>
      <c r="AI310" s="169" t="s">
        <v>68</v>
      </c>
      <c r="AJ310" s="1234" t="s">
        <v>283</v>
      </c>
      <c r="AK310" s="1145"/>
      <c r="AL310" s="1145"/>
      <c r="AM310" s="1145"/>
      <c r="AN310" s="1145"/>
      <c r="AO310" s="1145"/>
      <c r="AP310" s="432">
        <v>300000000</v>
      </c>
      <c r="AQ310" s="627">
        <v>0</v>
      </c>
      <c r="AR310" s="433">
        <v>0</v>
      </c>
      <c r="AS310" s="433">
        <v>0</v>
      </c>
      <c r="AT310" s="627">
        <v>0</v>
      </c>
      <c r="AU310" s="433">
        <v>0</v>
      </c>
      <c r="AV310" s="627">
        <v>0</v>
      </c>
      <c r="AW310" s="433">
        <v>0</v>
      </c>
      <c r="AX310" s="627">
        <v>0</v>
      </c>
      <c r="AY310" s="433">
        <v>0</v>
      </c>
      <c r="AZ310" s="433">
        <v>0</v>
      </c>
      <c r="BA310" s="433">
        <v>0</v>
      </c>
      <c r="BB310" s="433">
        <v>0</v>
      </c>
    </row>
    <row r="311" spans="1:54" s="589" customFormat="1" x14ac:dyDescent="0.25">
      <c r="A311" s="1337" t="s">
        <v>102</v>
      </c>
      <c r="B311" s="1329"/>
      <c r="C311" s="1337" t="s">
        <v>345</v>
      </c>
      <c r="D311" s="1329"/>
      <c r="E311" s="1337" t="s">
        <v>332</v>
      </c>
      <c r="F311" s="1329"/>
      <c r="G311" s="1337" t="s">
        <v>292</v>
      </c>
      <c r="H311" s="1329"/>
      <c r="I311" s="1337" t="s">
        <v>244</v>
      </c>
      <c r="J311" s="1329"/>
      <c r="K311" s="1329"/>
      <c r="L311" s="1337" t="s">
        <v>244</v>
      </c>
      <c r="M311" s="1329"/>
      <c r="N311" s="1329"/>
      <c r="O311" s="1337" t="s">
        <v>244</v>
      </c>
      <c r="P311" s="1329"/>
      <c r="Q311" s="1337" t="s">
        <v>244</v>
      </c>
      <c r="R311" s="1329"/>
      <c r="S311" s="1339" t="s">
        <v>657</v>
      </c>
      <c r="T311" s="1329"/>
      <c r="U311" s="1329"/>
      <c r="V311" s="1329"/>
      <c r="W311" s="1329"/>
      <c r="X311" s="1329"/>
      <c r="Y311" s="1329"/>
      <c r="Z311" s="1329"/>
      <c r="AA311" s="1337" t="s">
        <v>281</v>
      </c>
      <c r="AB311" s="1329"/>
      <c r="AC311" s="1329"/>
      <c r="AD311" s="1329"/>
      <c r="AE311" s="1329"/>
      <c r="AF311" s="1337" t="s">
        <v>282</v>
      </c>
      <c r="AG311" s="1329"/>
      <c r="AH311" s="1329"/>
      <c r="AI311" s="590" t="s">
        <v>68</v>
      </c>
      <c r="AJ311" s="1338" t="s">
        <v>283</v>
      </c>
      <c r="AK311" s="1329"/>
      <c r="AL311" s="1329"/>
      <c r="AM311" s="1329"/>
      <c r="AN311" s="1329"/>
      <c r="AO311" s="1329"/>
      <c r="AP311" s="591">
        <v>300000000</v>
      </c>
      <c r="AQ311" s="627">
        <v>0</v>
      </c>
      <c r="AR311" s="592">
        <v>0</v>
      </c>
      <c r="AS311" s="592">
        <v>0</v>
      </c>
      <c r="AT311" s="627">
        <v>0</v>
      </c>
      <c r="AU311" s="592">
        <v>0</v>
      </c>
      <c r="AV311" s="627">
        <v>0</v>
      </c>
      <c r="AW311" s="592">
        <v>0</v>
      </c>
      <c r="AX311" s="627">
        <v>0</v>
      </c>
      <c r="AY311" s="592">
        <v>0</v>
      </c>
      <c r="AZ311" s="592">
        <v>0</v>
      </c>
      <c r="BA311" s="592">
        <v>0</v>
      </c>
      <c r="BB311" s="592">
        <v>0</v>
      </c>
    </row>
    <row r="312" spans="1:54" x14ac:dyDescent="0.25">
      <c r="A312" s="1233" t="s">
        <v>102</v>
      </c>
      <c r="B312" s="1145"/>
      <c r="C312" s="1233" t="s">
        <v>345</v>
      </c>
      <c r="D312" s="1145"/>
      <c r="E312" s="1233" t="s">
        <v>332</v>
      </c>
      <c r="F312" s="1145"/>
      <c r="G312" s="1233" t="s">
        <v>292</v>
      </c>
      <c r="H312" s="1145"/>
      <c r="I312" s="1233" t="s">
        <v>288</v>
      </c>
      <c r="J312" s="1145"/>
      <c r="K312" s="1145"/>
      <c r="L312" s="1233" t="s">
        <v>290</v>
      </c>
      <c r="M312" s="1145"/>
      <c r="N312" s="1145"/>
      <c r="O312" s="1233"/>
      <c r="P312" s="1145"/>
      <c r="Q312" s="1233"/>
      <c r="R312" s="1145"/>
      <c r="S312" s="1232" t="s">
        <v>334</v>
      </c>
      <c r="T312" s="1145"/>
      <c r="U312" s="1145"/>
      <c r="V312" s="1145"/>
      <c r="W312" s="1145"/>
      <c r="X312" s="1145"/>
      <c r="Y312" s="1145"/>
      <c r="Z312" s="1145"/>
      <c r="AA312" s="1233" t="s">
        <v>281</v>
      </c>
      <c r="AB312" s="1145"/>
      <c r="AC312" s="1145"/>
      <c r="AD312" s="1145"/>
      <c r="AE312" s="1145"/>
      <c r="AF312" s="1233" t="s">
        <v>282</v>
      </c>
      <c r="AG312" s="1145"/>
      <c r="AH312" s="1145"/>
      <c r="AI312" s="169" t="s">
        <v>68</v>
      </c>
      <c r="AJ312" s="1234" t="s">
        <v>283</v>
      </c>
      <c r="AK312" s="1145"/>
      <c r="AL312" s="1145"/>
      <c r="AM312" s="1145"/>
      <c r="AN312" s="1145"/>
      <c r="AO312" s="1145"/>
      <c r="AP312" s="432">
        <v>300000000</v>
      </c>
      <c r="AQ312" s="627">
        <v>0</v>
      </c>
      <c r="AR312" s="433">
        <v>0</v>
      </c>
      <c r="AS312" s="433">
        <v>0</v>
      </c>
      <c r="AT312" s="627">
        <v>0</v>
      </c>
      <c r="AU312" s="433">
        <v>0</v>
      </c>
      <c r="AV312" s="627">
        <v>0</v>
      </c>
      <c r="AW312" s="433">
        <v>0</v>
      </c>
      <c r="AX312" s="627">
        <v>0</v>
      </c>
      <c r="AY312" s="433">
        <v>0</v>
      </c>
      <c r="AZ312" s="433">
        <v>0</v>
      </c>
      <c r="BA312" s="433">
        <v>0</v>
      </c>
      <c r="BB312" s="433">
        <v>0</v>
      </c>
    </row>
    <row r="313" spans="1:54" x14ac:dyDescent="0.25">
      <c r="A313" s="1240" t="s">
        <v>102</v>
      </c>
      <c r="B313" s="1145"/>
      <c r="C313" s="1240" t="s">
        <v>345</v>
      </c>
      <c r="D313" s="1145"/>
      <c r="E313" s="1240" t="s">
        <v>332</v>
      </c>
      <c r="F313" s="1145"/>
      <c r="G313" s="1240" t="s">
        <v>292</v>
      </c>
      <c r="H313" s="1145"/>
      <c r="I313" s="1240" t="s">
        <v>288</v>
      </c>
      <c r="J313" s="1145"/>
      <c r="K313" s="1145"/>
      <c r="L313" s="1240" t="s">
        <v>290</v>
      </c>
      <c r="M313" s="1145"/>
      <c r="N313" s="1145"/>
      <c r="O313" s="1240" t="s">
        <v>287</v>
      </c>
      <c r="P313" s="1145"/>
      <c r="Q313" s="1240"/>
      <c r="R313" s="1145"/>
      <c r="S313" s="1239" t="s">
        <v>340</v>
      </c>
      <c r="T313" s="1145"/>
      <c r="U313" s="1145"/>
      <c r="V313" s="1145"/>
      <c r="W313" s="1145"/>
      <c r="X313" s="1145"/>
      <c r="Y313" s="1145"/>
      <c r="Z313" s="1145"/>
      <c r="AA313" s="1240" t="s">
        <v>281</v>
      </c>
      <c r="AB313" s="1145"/>
      <c r="AC313" s="1145"/>
      <c r="AD313" s="1145"/>
      <c r="AE313" s="1145"/>
      <c r="AF313" s="1240" t="s">
        <v>282</v>
      </c>
      <c r="AG313" s="1145"/>
      <c r="AH313" s="1145"/>
      <c r="AI313" s="172" t="s">
        <v>68</v>
      </c>
      <c r="AJ313" s="1241" t="s">
        <v>283</v>
      </c>
      <c r="AK313" s="1145"/>
      <c r="AL313" s="1145"/>
      <c r="AM313" s="1145"/>
      <c r="AN313" s="1145"/>
      <c r="AO313" s="1145"/>
      <c r="AP313" s="437">
        <v>300000000</v>
      </c>
      <c r="AQ313" s="630">
        <v>0</v>
      </c>
      <c r="AR313" s="438">
        <v>0</v>
      </c>
      <c r="AS313" s="438">
        <v>0</v>
      </c>
      <c r="AT313" s="630">
        <v>0</v>
      </c>
      <c r="AU313" s="438">
        <v>0</v>
      </c>
      <c r="AV313" s="630">
        <v>0</v>
      </c>
      <c r="AW313" s="438">
        <v>0</v>
      </c>
      <c r="AX313" s="630">
        <v>0</v>
      </c>
      <c r="AY313" s="438">
        <v>0</v>
      </c>
      <c r="AZ313" s="438">
        <v>0</v>
      </c>
      <c r="BA313" s="438">
        <v>0</v>
      </c>
      <c r="BB313" s="438">
        <v>0</v>
      </c>
    </row>
    <row r="314" spans="1:54" x14ac:dyDescent="0.25">
      <c r="A314" s="1233" t="s">
        <v>102</v>
      </c>
      <c r="B314" s="1145"/>
      <c r="C314" s="1233" t="s">
        <v>345</v>
      </c>
      <c r="D314" s="1145"/>
      <c r="E314" s="1233" t="s">
        <v>332</v>
      </c>
      <c r="F314" s="1145"/>
      <c r="G314" s="1233" t="s">
        <v>300</v>
      </c>
      <c r="H314" s="1145"/>
      <c r="I314" s="1233" t="s">
        <v>288</v>
      </c>
      <c r="J314" s="1145"/>
      <c r="K314" s="1145"/>
      <c r="L314" s="1233"/>
      <c r="M314" s="1145"/>
      <c r="N314" s="1145"/>
      <c r="O314" s="1233"/>
      <c r="P314" s="1145"/>
      <c r="Q314" s="1233"/>
      <c r="R314" s="1145"/>
      <c r="S314" s="1232" t="s">
        <v>674</v>
      </c>
      <c r="T314" s="1145"/>
      <c r="U314" s="1145"/>
      <c r="V314" s="1145"/>
      <c r="W314" s="1145"/>
      <c r="X314" s="1145"/>
      <c r="Y314" s="1145"/>
      <c r="Z314" s="1145"/>
      <c r="AA314" s="1233" t="s">
        <v>281</v>
      </c>
      <c r="AB314" s="1145"/>
      <c r="AC314" s="1145"/>
      <c r="AD314" s="1145"/>
      <c r="AE314" s="1145"/>
      <c r="AF314" s="1233" t="s">
        <v>282</v>
      </c>
      <c r="AG314" s="1145"/>
      <c r="AH314" s="1145"/>
      <c r="AI314" s="169" t="s">
        <v>68</v>
      </c>
      <c r="AJ314" s="1234" t="s">
        <v>283</v>
      </c>
      <c r="AK314" s="1145"/>
      <c r="AL314" s="1145"/>
      <c r="AM314" s="1145"/>
      <c r="AN314" s="1145"/>
      <c r="AO314" s="1145"/>
      <c r="AP314" s="432">
        <v>300000000</v>
      </c>
      <c r="AQ314" s="626">
        <v>254666000</v>
      </c>
      <c r="AR314" s="432">
        <v>668000</v>
      </c>
      <c r="AS314" s="433">
        <v>0</v>
      </c>
      <c r="AT314" s="626">
        <v>56437186</v>
      </c>
      <c r="AU314" s="432">
        <v>198228814</v>
      </c>
      <c r="AV314" s="626">
        <v>2498301</v>
      </c>
      <c r="AW314" s="432">
        <v>53938885</v>
      </c>
      <c r="AX314" s="626">
        <v>1500191</v>
      </c>
      <c r="AY314" s="432">
        <v>998110</v>
      </c>
      <c r="AZ314" s="432">
        <v>1500191</v>
      </c>
      <c r="BA314" s="433">
        <v>0</v>
      </c>
      <c r="BB314" s="433">
        <v>0</v>
      </c>
    </row>
    <row r="315" spans="1:54" s="589" customFormat="1" x14ac:dyDescent="0.25">
      <c r="A315" s="1337" t="s">
        <v>102</v>
      </c>
      <c r="B315" s="1329"/>
      <c r="C315" s="1337" t="s">
        <v>345</v>
      </c>
      <c r="D315" s="1329"/>
      <c r="E315" s="1337" t="s">
        <v>332</v>
      </c>
      <c r="F315" s="1329"/>
      <c r="G315" s="1337" t="s">
        <v>300</v>
      </c>
      <c r="H315" s="1329"/>
      <c r="I315" s="1337" t="s">
        <v>244</v>
      </c>
      <c r="J315" s="1329"/>
      <c r="K315" s="1329"/>
      <c r="L315" s="1337" t="s">
        <v>244</v>
      </c>
      <c r="M315" s="1329"/>
      <c r="N315" s="1329"/>
      <c r="O315" s="1337" t="s">
        <v>244</v>
      </c>
      <c r="P315" s="1329"/>
      <c r="Q315" s="1337" t="s">
        <v>244</v>
      </c>
      <c r="R315" s="1329"/>
      <c r="S315" s="1339" t="s">
        <v>659</v>
      </c>
      <c r="T315" s="1329"/>
      <c r="U315" s="1329"/>
      <c r="V315" s="1329"/>
      <c r="W315" s="1329"/>
      <c r="X315" s="1329"/>
      <c r="Y315" s="1329"/>
      <c r="Z315" s="1329"/>
      <c r="AA315" s="1337" t="s">
        <v>281</v>
      </c>
      <c r="AB315" s="1329"/>
      <c r="AC315" s="1329"/>
      <c r="AD315" s="1329"/>
      <c r="AE315" s="1329"/>
      <c r="AF315" s="1337" t="s">
        <v>282</v>
      </c>
      <c r="AG315" s="1329"/>
      <c r="AH315" s="1329"/>
      <c r="AI315" s="590" t="s">
        <v>68</v>
      </c>
      <c r="AJ315" s="1338" t="s">
        <v>283</v>
      </c>
      <c r="AK315" s="1329"/>
      <c r="AL315" s="1329"/>
      <c r="AM315" s="1329"/>
      <c r="AN315" s="1329"/>
      <c r="AO315" s="1329"/>
      <c r="AP315" s="591">
        <v>300000000</v>
      </c>
      <c r="AQ315" s="626">
        <v>254666000</v>
      </c>
      <c r="AR315" s="591">
        <v>668000</v>
      </c>
      <c r="AS315" s="592">
        <v>0</v>
      </c>
      <c r="AT315" s="626">
        <v>56437186</v>
      </c>
      <c r="AU315" s="591">
        <v>198228814</v>
      </c>
      <c r="AV315" s="626">
        <v>2498301</v>
      </c>
      <c r="AW315" s="591">
        <v>53938885</v>
      </c>
      <c r="AX315" s="626">
        <v>1500191</v>
      </c>
      <c r="AY315" s="591">
        <v>998110</v>
      </c>
      <c r="AZ315" s="591">
        <v>1500191</v>
      </c>
      <c r="BA315" s="592">
        <v>0</v>
      </c>
      <c r="BB315" s="592">
        <v>0</v>
      </c>
    </row>
    <row r="316" spans="1:54" x14ac:dyDescent="0.25">
      <c r="A316" s="1233" t="s">
        <v>102</v>
      </c>
      <c r="B316" s="1145"/>
      <c r="C316" s="1233" t="s">
        <v>345</v>
      </c>
      <c r="D316" s="1145"/>
      <c r="E316" s="1233" t="s">
        <v>332</v>
      </c>
      <c r="F316" s="1145"/>
      <c r="G316" s="1233" t="s">
        <v>300</v>
      </c>
      <c r="H316" s="1145"/>
      <c r="I316" s="1233" t="s">
        <v>288</v>
      </c>
      <c r="J316" s="1145"/>
      <c r="K316" s="1145"/>
      <c r="L316" s="1233" t="s">
        <v>287</v>
      </c>
      <c r="M316" s="1145"/>
      <c r="N316" s="1145"/>
      <c r="O316" s="1233"/>
      <c r="P316" s="1145"/>
      <c r="Q316" s="1233"/>
      <c r="R316" s="1145"/>
      <c r="S316" s="1232" t="s">
        <v>339</v>
      </c>
      <c r="T316" s="1145"/>
      <c r="U316" s="1145"/>
      <c r="V316" s="1145"/>
      <c r="W316" s="1145"/>
      <c r="X316" s="1145"/>
      <c r="Y316" s="1145"/>
      <c r="Z316" s="1145"/>
      <c r="AA316" s="1233" t="s">
        <v>281</v>
      </c>
      <c r="AB316" s="1145"/>
      <c r="AC316" s="1145"/>
      <c r="AD316" s="1145"/>
      <c r="AE316" s="1145"/>
      <c r="AF316" s="1233" t="s">
        <v>282</v>
      </c>
      <c r="AG316" s="1145"/>
      <c r="AH316" s="1145"/>
      <c r="AI316" s="169" t="s">
        <v>68</v>
      </c>
      <c r="AJ316" s="1234" t="s">
        <v>283</v>
      </c>
      <c r="AK316" s="1145"/>
      <c r="AL316" s="1145"/>
      <c r="AM316" s="1145"/>
      <c r="AN316" s="1145"/>
      <c r="AO316" s="1145"/>
      <c r="AP316" s="433">
        <v>0</v>
      </c>
      <c r="AQ316" s="627">
        <v>0</v>
      </c>
      <c r="AR316" s="433">
        <v>0</v>
      </c>
      <c r="AS316" s="433">
        <v>0</v>
      </c>
      <c r="AT316" s="627">
        <v>0</v>
      </c>
      <c r="AU316" s="433">
        <v>0</v>
      </c>
      <c r="AV316" s="627">
        <v>0</v>
      </c>
      <c r="AW316" s="433">
        <v>0</v>
      </c>
      <c r="AX316" s="627">
        <v>0</v>
      </c>
      <c r="AY316" s="433">
        <v>0</v>
      </c>
      <c r="AZ316" s="433">
        <v>0</v>
      </c>
      <c r="BA316" s="433">
        <v>0</v>
      </c>
      <c r="BB316" s="433">
        <v>0</v>
      </c>
    </row>
    <row r="317" spans="1:54" x14ac:dyDescent="0.25">
      <c r="A317" s="1240" t="s">
        <v>102</v>
      </c>
      <c r="B317" s="1145"/>
      <c r="C317" s="1240" t="s">
        <v>345</v>
      </c>
      <c r="D317" s="1145"/>
      <c r="E317" s="1240" t="s">
        <v>332</v>
      </c>
      <c r="F317" s="1145"/>
      <c r="G317" s="1240" t="s">
        <v>300</v>
      </c>
      <c r="H317" s="1145"/>
      <c r="I317" s="1240" t="s">
        <v>288</v>
      </c>
      <c r="J317" s="1145"/>
      <c r="K317" s="1145"/>
      <c r="L317" s="1240" t="s">
        <v>287</v>
      </c>
      <c r="M317" s="1145"/>
      <c r="N317" s="1145"/>
      <c r="O317" s="1240" t="s">
        <v>287</v>
      </c>
      <c r="P317" s="1145"/>
      <c r="Q317" s="1240"/>
      <c r="R317" s="1145"/>
      <c r="S317" s="1239" t="s">
        <v>340</v>
      </c>
      <c r="T317" s="1145"/>
      <c r="U317" s="1145"/>
      <c r="V317" s="1145"/>
      <c r="W317" s="1145"/>
      <c r="X317" s="1145"/>
      <c r="Y317" s="1145"/>
      <c r="Z317" s="1145"/>
      <c r="AA317" s="1240" t="s">
        <v>281</v>
      </c>
      <c r="AB317" s="1145"/>
      <c r="AC317" s="1145"/>
      <c r="AD317" s="1145"/>
      <c r="AE317" s="1145"/>
      <c r="AF317" s="1240" t="s">
        <v>282</v>
      </c>
      <c r="AG317" s="1145"/>
      <c r="AH317" s="1145"/>
      <c r="AI317" s="172" t="s">
        <v>68</v>
      </c>
      <c r="AJ317" s="1241" t="s">
        <v>283</v>
      </c>
      <c r="AK317" s="1145"/>
      <c r="AL317" s="1145"/>
      <c r="AM317" s="1145"/>
      <c r="AN317" s="1145"/>
      <c r="AO317" s="1145"/>
      <c r="AP317" s="438">
        <v>0</v>
      </c>
      <c r="AQ317" s="630">
        <v>0</v>
      </c>
      <c r="AR317" s="438">
        <v>0</v>
      </c>
      <c r="AS317" s="438">
        <v>0</v>
      </c>
      <c r="AT317" s="630">
        <v>0</v>
      </c>
      <c r="AU317" s="438">
        <v>0</v>
      </c>
      <c r="AV317" s="630">
        <v>0</v>
      </c>
      <c r="AW317" s="438">
        <v>0</v>
      </c>
      <c r="AX317" s="630">
        <v>0</v>
      </c>
      <c r="AY317" s="438">
        <v>0</v>
      </c>
      <c r="AZ317" s="438">
        <v>0</v>
      </c>
      <c r="BA317" s="438">
        <v>0</v>
      </c>
      <c r="BB317" s="438">
        <v>0</v>
      </c>
    </row>
    <row r="318" spans="1:54" x14ac:dyDescent="0.25">
      <c r="A318" s="1240" t="s">
        <v>102</v>
      </c>
      <c r="B318" s="1145"/>
      <c r="C318" s="1240" t="s">
        <v>345</v>
      </c>
      <c r="D318" s="1145"/>
      <c r="E318" s="1240" t="s">
        <v>332</v>
      </c>
      <c r="F318" s="1145"/>
      <c r="G318" s="1240" t="s">
        <v>300</v>
      </c>
      <c r="H318" s="1145"/>
      <c r="I318" s="1240" t="s">
        <v>288</v>
      </c>
      <c r="J318" s="1145"/>
      <c r="K318" s="1145"/>
      <c r="L318" s="1240" t="s">
        <v>287</v>
      </c>
      <c r="M318" s="1145"/>
      <c r="N318" s="1145"/>
      <c r="O318" s="1240" t="s">
        <v>302</v>
      </c>
      <c r="P318" s="1145"/>
      <c r="Q318" s="1240"/>
      <c r="R318" s="1145"/>
      <c r="S318" s="1239" t="s">
        <v>660</v>
      </c>
      <c r="T318" s="1145"/>
      <c r="U318" s="1145"/>
      <c r="V318" s="1145"/>
      <c r="W318" s="1145"/>
      <c r="X318" s="1145"/>
      <c r="Y318" s="1145"/>
      <c r="Z318" s="1145"/>
      <c r="AA318" s="1240" t="s">
        <v>281</v>
      </c>
      <c r="AB318" s="1145"/>
      <c r="AC318" s="1145"/>
      <c r="AD318" s="1145"/>
      <c r="AE318" s="1145"/>
      <c r="AF318" s="1240" t="s">
        <v>282</v>
      </c>
      <c r="AG318" s="1145"/>
      <c r="AH318" s="1145"/>
      <c r="AI318" s="172" t="s">
        <v>68</v>
      </c>
      <c r="AJ318" s="1241" t="s">
        <v>283</v>
      </c>
      <c r="AK318" s="1145"/>
      <c r="AL318" s="1145"/>
      <c r="AM318" s="1145"/>
      <c r="AN318" s="1145"/>
      <c r="AO318" s="1145"/>
      <c r="AP318" s="438">
        <v>0</v>
      </c>
      <c r="AQ318" s="630">
        <v>0</v>
      </c>
      <c r="AR318" s="438">
        <v>0</v>
      </c>
      <c r="AS318" s="438">
        <v>0</v>
      </c>
      <c r="AT318" s="630">
        <v>0</v>
      </c>
      <c r="AU318" s="438">
        <v>0</v>
      </c>
      <c r="AV318" s="630">
        <v>0</v>
      </c>
      <c r="AW318" s="438">
        <v>0</v>
      </c>
      <c r="AX318" s="630">
        <v>0</v>
      </c>
      <c r="AY318" s="438">
        <v>0</v>
      </c>
      <c r="AZ318" s="438">
        <v>0</v>
      </c>
      <c r="BA318" s="438">
        <v>0</v>
      </c>
      <c r="BB318" s="438">
        <v>0</v>
      </c>
    </row>
    <row r="319" spans="1:54" x14ac:dyDescent="0.25">
      <c r="A319" s="1233" t="s">
        <v>102</v>
      </c>
      <c r="B319" s="1145"/>
      <c r="C319" s="1233" t="s">
        <v>345</v>
      </c>
      <c r="D319" s="1145"/>
      <c r="E319" s="1233" t="s">
        <v>332</v>
      </c>
      <c r="F319" s="1145"/>
      <c r="G319" s="1233" t="s">
        <v>300</v>
      </c>
      <c r="H319" s="1145"/>
      <c r="I319" s="1233" t="s">
        <v>288</v>
      </c>
      <c r="J319" s="1145"/>
      <c r="K319" s="1145"/>
      <c r="L319" s="1233" t="s">
        <v>290</v>
      </c>
      <c r="M319" s="1145"/>
      <c r="N319" s="1145"/>
      <c r="O319" s="1233"/>
      <c r="P319" s="1145"/>
      <c r="Q319" s="1233"/>
      <c r="R319" s="1145"/>
      <c r="S319" s="1232" t="s">
        <v>334</v>
      </c>
      <c r="T319" s="1145"/>
      <c r="U319" s="1145"/>
      <c r="V319" s="1145"/>
      <c r="W319" s="1145"/>
      <c r="X319" s="1145"/>
      <c r="Y319" s="1145"/>
      <c r="Z319" s="1145"/>
      <c r="AA319" s="1233" t="s">
        <v>281</v>
      </c>
      <c r="AB319" s="1145"/>
      <c r="AC319" s="1145"/>
      <c r="AD319" s="1145"/>
      <c r="AE319" s="1145"/>
      <c r="AF319" s="1233" t="s">
        <v>282</v>
      </c>
      <c r="AG319" s="1145"/>
      <c r="AH319" s="1145"/>
      <c r="AI319" s="169" t="s">
        <v>68</v>
      </c>
      <c r="AJ319" s="1234" t="s">
        <v>283</v>
      </c>
      <c r="AK319" s="1145"/>
      <c r="AL319" s="1145"/>
      <c r="AM319" s="1145"/>
      <c r="AN319" s="1145"/>
      <c r="AO319" s="1145"/>
      <c r="AP319" s="432">
        <v>300000000</v>
      </c>
      <c r="AQ319" s="626">
        <v>254666000</v>
      </c>
      <c r="AR319" s="432">
        <v>668000</v>
      </c>
      <c r="AS319" s="433">
        <v>0</v>
      </c>
      <c r="AT319" s="626">
        <v>56437186</v>
      </c>
      <c r="AU319" s="432">
        <v>198228814</v>
      </c>
      <c r="AV319" s="626">
        <v>2498301</v>
      </c>
      <c r="AW319" s="432">
        <v>53938885</v>
      </c>
      <c r="AX319" s="626">
        <v>1500191</v>
      </c>
      <c r="AY319" s="432">
        <v>998110</v>
      </c>
      <c r="AZ319" s="432">
        <v>1500191</v>
      </c>
      <c r="BA319" s="433">
        <v>0</v>
      </c>
      <c r="BB319" s="433">
        <v>0</v>
      </c>
    </row>
    <row r="320" spans="1:54" x14ac:dyDescent="0.25">
      <c r="A320" s="1240" t="s">
        <v>102</v>
      </c>
      <c r="B320" s="1145"/>
      <c r="C320" s="1240" t="s">
        <v>345</v>
      </c>
      <c r="D320" s="1145"/>
      <c r="E320" s="1240" t="s">
        <v>332</v>
      </c>
      <c r="F320" s="1145"/>
      <c r="G320" s="1240" t="s">
        <v>300</v>
      </c>
      <c r="H320" s="1145"/>
      <c r="I320" s="1240" t="s">
        <v>288</v>
      </c>
      <c r="J320" s="1145"/>
      <c r="K320" s="1145"/>
      <c r="L320" s="1240" t="s">
        <v>290</v>
      </c>
      <c r="M320" s="1145"/>
      <c r="N320" s="1145"/>
      <c r="O320" s="1240" t="s">
        <v>287</v>
      </c>
      <c r="P320" s="1145"/>
      <c r="Q320" s="1240"/>
      <c r="R320" s="1145"/>
      <c r="S320" s="1239" t="s">
        <v>340</v>
      </c>
      <c r="T320" s="1145"/>
      <c r="U320" s="1145"/>
      <c r="V320" s="1145"/>
      <c r="W320" s="1145"/>
      <c r="X320" s="1145"/>
      <c r="Y320" s="1145"/>
      <c r="Z320" s="1145"/>
      <c r="AA320" s="1240" t="s">
        <v>281</v>
      </c>
      <c r="AB320" s="1145"/>
      <c r="AC320" s="1145"/>
      <c r="AD320" s="1145"/>
      <c r="AE320" s="1145"/>
      <c r="AF320" s="1240" t="s">
        <v>282</v>
      </c>
      <c r="AG320" s="1145"/>
      <c r="AH320" s="1145"/>
      <c r="AI320" s="172" t="s">
        <v>68</v>
      </c>
      <c r="AJ320" s="1241" t="s">
        <v>283</v>
      </c>
      <c r="AK320" s="1145"/>
      <c r="AL320" s="1145"/>
      <c r="AM320" s="1145"/>
      <c r="AN320" s="1145"/>
      <c r="AO320" s="1145"/>
      <c r="AP320" s="437">
        <v>38000000</v>
      </c>
      <c r="AQ320" s="629">
        <v>18666000</v>
      </c>
      <c r="AR320" s="437">
        <v>668000</v>
      </c>
      <c r="AS320" s="438">
        <v>0</v>
      </c>
      <c r="AT320" s="629">
        <v>37332000</v>
      </c>
      <c r="AU320" s="437">
        <v>-18666000</v>
      </c>
      <c r="AV320" s="630">
        <v>0</v>
      </c>
      <c r="AW320" s="437">
        <v>37332000</v>
      </c>
      <c r="AX320" s="630">
        <v>0</v>
      </c>
      <c r="AY320" s="438">
        <v>0</v>
      </c>
      <c r="AZ320" s="438">
        <v>0</v>
      </c>
      <c r="BA320" s="438">
        <v>0</v>
      </c>
      <c r="BB320" s="438">
        <v>0</v>
      </c>
    </row>
    <row r="321" spans="1:54" x14ac:dyDescent="0.25">
      <c r="A321" s="1240" t="s">
        <v>102</v>
      </c>
      <c r="B321" s="1145"/>
      <c r="C321" s="1240" t="s">
        <v>345</v>
      </c>
      <c r="D321" s="1145"/>
      <c r="E321" s="1240" t="s">
        <v>332</v>
      </c>
      <c r="F321" s="1145"/>
      <c r="G321" s="1240" t="s">
        <v>300</v>
      </c>
      <c r="H321" s="1145"/>
      <c r="I321" s="1240" t="s">
        <v>288</v>
      </c>
      <c r="J321" s="1145"/>
      <c r="K321" s="1145"/>
      <c r="L321" s="1240" t="s">
        <v>290</v>
      </c>
      <c r="M321" s="1145"/>
      <c r="N321" s="1145"/>
      <c r="O321" s="1240" t="s">
        <v>297</v>
      </c>
      <c r="P321" s="1145"/>
      <c r="Q321" s="1240"/>
      <c r="R321" s="1145"/>
      <c r="S321" s="1239" t="s">
        <v>336</v>
      </c>
      <c r="T321" s="1145"/>
      <c r="U321" s="1145"/>
      <c r="V321" s="1145"/>
      <c r="W321" s="1145"/>
      <c r="X321" s="1145"/>
      <c r="Y321" s="1145"/>
      <c r="Z321" s="1145"/>
      <c r="AA321" s="1240" t="s">
        <v>281</v>
      </c>
      <c r="AB321" s="1145"/>
      <c r="AC321" s="1145"/>
      <c r="AD321" s="1145"/>
      <c r="AE321" s="1145"/>
      <c r="AF321" s="1240" t="s">
        <v>282</v>
      </c>
      <c r="AG321" s="1145"/>
      <c r="AH321" s="1145"/>
      <c r="AI321" s="172" t="s">
        <v>68</v>
      </c>
      <c r="AJ321" s="1241" t="s">
        <v>283</v>
      </c>
      <c r="AK321" s="1145"/>
      <c r="AL321" s="1145"/>
      <c r="AM321" s="1145"/>
      <c r="AN321" s="1145"/>
      <c r="AO321" s="1145"/>
      <c r="AP321" s="437">
        <v>16000000</v>
      </c>
      <c r="AQ321" s="630">
        <v>0</v>
      </c>
      <c r="AR321" s="438">
        <v>0</v>
      </c>
      <c r="AS321" s="438">
        <v>0</v>
      </c>
      <c r="AT321" s="629">
        <v>16000000</v>
      </c>
      <c r="AU321" s="437">
        <v>-16000000</v>
      </c>
      <c r="AV321" s="630">
        <v>0</v>
      </c>
      <c r="AW321" s="437">
        <v>16000000</v>
      </c>
      <c r="AX321" s="630">
        <v>0</v>
      </c>
      <c r="AY321" s="438">
        <v>0</v>
      </c>
      <c r="AZ321" s="438">
        <v>0</v>
      </c>
      <c r="BA321" s="438">
        <v>0</v>
      </c>
      <c r="BB321" s="438">
        <v>0</v>
      </c>
    </row>
    <row r="322" spans="1:54" x14ac:dyDescent="0.25">
      <c r="A322" s="1240" t="s">
        <v>102</v>
      </c>
      <c r="B322" s="1145"/>
      <c r="C322" s="1240" t="s">
        <v>345</v>
      </c>
      <c r="D322" s="1145"/>
      <c r="E322" s="1240" t="s">
        <v>332</v>
      </c>
      <c r="F322" s="1145"/>
      <c r="G322" s="1240" t="s">
        <v>300</v>
      </c>
      <c r="H322" s="1145"/>
      <c r="I322" s="1240" t="s">
        <v>288</v>
      </c>
      <c r="J322" s="1145"/>
      <c r="K322" s="1145"/>
      <c r="L322" s="1240" t="s">
        <v>290</v>
      </c>
      <c r="M322" s="1145"/>
      <c r="N322" s="1145"/>
      <c r="O322" s="1240" t="s">
        <v>291</v>
      </c>
      <c r="P322" s="1145"/>
      <c r="Q322" s="1240"/>
      <c r="R322" s="1145"/>
      <c r="S322" s="1239" t="s">
        <v>87</v>
      </c>
      <c r="T322" s="1145"/>
      <c r="U322" s="1145"/>
      <c r="V322" s="1145"/>
      <c r="W322" s="1145"/>
      <c r="X322" s="1145"/>
      <c r="Y322" s="1145"/>
      <c r="Z322" s="1145"/>
      <c r="AA322" s="1240" t="s">
        <v>281</v>
      </c>
      <c r="AB322" s="1145"/>
      <c r="AC322" s="1145"/>
      <c r="AD322" s="1145"/>
      <c r="AE322" s="1145"/>
      <c r="AF322" s="1240" t="s">
        <v>282</v>
      </c>
      <c r="AG322" s="1145"/>
      <c r="AH322" s="1145"/>
      <c r="AI322" s="172" t="s">
        <v>68</v>
      </c>
      <c r="AJ322" s="1241" t="s">
        <v>283</v>
      </c>
      <c r="AK322" s="1145"/>
      <c r="AL322" s="1145"/>
      <c r="AM322" s="1145"/>
      <c r="AN322" s="1145"/>
      <c r="AO322" s="1145"/>
      <c r="AP322" s="437">
        <v>10000000</v>
      </c>
      <c r="AQ322" s="630">
        <v>0</v>
      </c>
      <c r="AR322" s="438">
        <v>0</v>
      </c>
      <c r="AS322" s="438">
        <v>0</v>
      </c>
      <c r="AT322" s="629">
        <v>3105186</v>
      </c>
      <c r="AU322" s="437">
        <v>-3105186</v>
      </c>
      <c r="AV322" s="629">
        <v>2498301</v>
      </c>
      <c r="AW322" s="437">
        <v>606885</v>
      </c>
      <c r="AX322" s="629">
        <v>1500191</v>
      </c>
      <c r="AY322" s="437">
        <v>998110</v>
      </c>
      <c r="AZ322" s="437">
        <v>1500191</v>
      </c>
      <c r="BA322" s="438">
        <v>0</v>
      </c>
      <c r="BB322" s="438">
        <v>0</v>
      </c>
    </row>
    <row r="323" spans="1:54" x14ac:dyDescent="0.25">
      <c r="A323" s="1240" t="s">
        <v>102</v>
      </c>
      <c r="B323" s="1145"/>
      <c r="C323" s="1240" t="s">
        <v>345</v>
      </c>
      <c r="D323" s="1145"/>
      <c r="E323" s="1240" t="s">
        <v>332</v>
      </c>
      <c r="F323" s="1145"/>
      <c r="G323" s="1240" t="s">
        <v>300</v>
      </c>
      <c r="H323" s="1145"/>
      <c r="I323" s="1240" t="s">
        <v>288</v>
      </c>
      <c r="J323" s="1145"/>
      <c r="K323" s="1145"/>
      <c r="L323" s="1240" t="s">
        <v>290</v>
      </c>
      <c r="M323" s="1145"/>
      <c r="N323" s="1145"/>
      <c r="O323" s="1240" t="s">
        <v>302</v>
      </c>
      <c r="P323" s="1145"/>
      <c r="Q323" s="1240"/>
      <c r="R323" s="1145"/>
      <c r="S323" s="1239" t="s">
        <v>660</v>
      </c>
      <c r="T323" s="1145"/>
      <c r="U323" s="1145"/>
      <c r="V323" s="1145"/>
      <c r="W323" s="1145"/>
      <c r="X323" s="1145"/>
      <c r="Y323" s="1145"/>
      <c r="Z323" s="1145"/>
      <c r="AA323" s="1240" t="s">
        <v>281</v>
      </c>
      <c r="AB323" s="1145"/>
      <c r="AC323" s="1145"/>
      <c r="AD323" s="1145"/>
      <c r="AE323" s="1145"/>
      <c r="AF323" s="1240" t="s">
        <v>282</v>
      </c>
      <c r="AG323" s="1145"/>
      <c r="AH323" s="1145"/>
      <c r="AI323" s="172" t="s">
        <v>68</v>
      </c>
      <c r="AJ323" s="1241" t="s">
        <v>283</v>
      </c>
      <c r="AK323" s="1145"/>
      <c r="AL323" s="1145"/>
      <c r="AM323" s="1145"/>
      <c r="AN323" s="1145"/>
      <c r="AO323" s="1145"/>
      <c r="AP323" s="437">
        <v>180000000</v>
      </c>
      <c r="AQ323" s="629">
        <v>180000000</v>
      </c>
      <c r="AR323" s="438">
        <v>0</v>
      </c>
      <c r="AS323" s="438">
        <v>0</v>
      </c>
      <c r="AT323" s="630">
        <v>0</v>
      </c>
      <c r="AU323" s="437">
        <v>180000000</v>
      </c>
      <c r="AV323" s="630">
        <v>0</v>
      </c>
      <c r="AW323" s="438">
        <v>0</v>
      </c>
      <c r="AX323" s="630">
        <v>0</v>
      </c>
      <c r="AY323" s="438">
        <v>0</v>
      </c>
      <c r="AZ323" s="438">
        <v>0</v>
      </c>
      <c r="BA323" s="438">
        <v>0</v>
      </c>
      <c r="BB323" s="438">
        <v>0</v>
      </c>
    </row>
    <row r="324" spans="1:54" x14ac:dyDescent="0.25">
      <c r="A324" s="1240" t="s">
        <v>102</v>
      </c>
      <c r="B324" s="1145"/>
      <c r="C324" s="1240" t="s">
        <v>345</v>
      </c>
      <c r="D324" s="1145"/>
      <c r="E324" s="1240" t="s">
        <v>332</v>
      </c>
      <c r="F324" s="1145"/>
      <c r="G324" s="1240" t="s">
        <v>300</v>
      </c>
      <c r="H324" s="1145"/>
      <c r="I324" s="1240" t="s">
        <v>288</v>
      </c>
      <c r="J324" s="1145"/>
      <c r="K324" s="1145"/>
      <c r="L324" s="1240" t="s">
        <v>290</v>
      </c>
      <c r="M324" s="1145"/>
      <c r="N324" s="1145"/>
      <c r="O324" s="1240" t="s">
        <v>83</v>
      </c>
      <c r="P324" s="1145"/>
      <c r="Q324" s="1240"/>
      <c r="R324" s="1145"/>
      <c r="S324" s="1239" t="s">
        <v>338</v>
      </c>
      <c r="T324" s="1145"/>
      <c r="U324" s="1145"/>
      <c r="V324" s="1145"/>
      <c r="W324" s="1145"/>
      <c r="X324" s="1145"/>
      <c r="Y324" s="1145"/>
      <c r="Z324" s="1145"/>
      <c r="AA324" s="1240" t="s">
        <v>281</v>
      </c>
      <c r="AB324" s="1145"/>
      <c r="AC324" s="1145"/>
      <c r="AD324" s="1145"/>
      <c r="AE324" s="1145"/>
      <c r="AF324" s="1240" t="s">
        <v>282</v>
      </c>
      <c r="AG324" s="1145"/>
      <c r="AH324" s="1145"/>
      <c r="AI324" s="172" t="s">
        <v>68</v>
      </c>
      <c r="AJ324" s="1241" t="s">
        <v>283</v>
      </c>
      <c r="AK324" s="1145"/>
      <c r="AL324" s="1145"/>
      <c r="AM324" s="1145"/>
      <c r="AN324" s="1145"/>
      <c r="AO324" s="1145"/>
      <c r="AP324" s="437">
        <v>56000000</v>
      </c>
      <c r="AQ324" s="629">
        <v>56000000</v>
      </c>
      <c r="AR324" s="438">
        <v>0</v>
      </c>
      <c r="AS324" s="438">
        <v>0</v>
      </c>
      <c r="AT324" s="630">
        <v>0</v>
      </c>
      <c r="AU324" s="437">
        <v>56000000</v>
      </c>
      <c r="AV324" s="630">
        <v>0</v>
      </c>
      <c r="AW324" s="438">
        <v>0</v>
      </c>
      <c r="AX324" s="630">
        <v>0</v>
      </c>
      <c r="AY324" s="438">
        <v>0</v>
      </c>
      <c r="AZ324" s="438">
        <v>0</v>
      </c>
      <c r="BA324" s="438">
        <v>0</v>
      </c>
      <c r="BB324" s="438">
        <v>0</v>
      </c>
    </row>
    <row r="325" spans="1:54" x14ac:dyDescent="0.25">
      <c r="A325" s="558" t="s">
        <v>244</v>
      </c>
      <c r="B325" s="558" t="s">
        <v>244</v>
      </c>
      <c r="C325" s="558" t="s">
        <v>244</v>
      </c>
      <c r="D325" s="558" t="s">
        <v>244</v>
      </c>
      <c r="E325" s="558" t="s">
        <v>244</v>
      </c>
      <c r="F325" s="558" t="s">
        <v>244</v>
      </c>
      <c r="G325" s="558" t="s">
        <v>244</v>
      </c>
      <c r="H325" s="558" t="s">
        <v>244</v>
      </c>
      <c r="I325" s="558" t="s">
        <v>244</v>
      </c>
      <c r="J325" s="1080" t="s">
        <v>244</v>
      </c>
      <c r="K325" s="1145"/>
      <c r="L325" s="1080" t="s">
        <v>244</v>
      </c>
      <c r="M325" s="1145"/>
      <c r="N325" s="558" t="s">
        <v>244</v>
      </c>
      <c r="O325" s="558" t="s">
        <v>244</v>
      </c>
      <c r="P325" s="558" t="s">
        <v>244</v>
      </c>
      <c r="Q325" s="558" t="s">
        <v>244</v>
      </c>
      <c r="R325" s="558" t="s">
        <v>244</v>
      </c>
      <c r="S325" s="558" t="s">
        <v>244</v>
      </c>
      <c r="T325" s="558" t="s">
        <v>244</v>
      </c>
      <c r="U325" s="558" t="s">
        <v>244</v>
      </c>
      <c r="V325" s="558" t="s">
        <v>244</v>
      </c>
      <c r="W325" s="558" t="s">
        <v>244</v>
      </c>
      <c r="X325" s="558" t="s">
        <v>244</v>
      </c>
      <c r="Y325" s="558" t="s">
        <v>244</v>
      </c>
      <c r="Z325" s="558" t="s">
        <v>244</v>
      </c>
      <c r="AA325" s="1080" t="s">
        <v>244</v>
      </c>
      <c r="AB325" s="1145"/>
      <c r="AC325" s="1080" t="s">
        <v>244</v>
      </c>
      <c r="AD325" s="1145"/>
      <c r="AE325" s="558" t="s">
        <v>244</v>
      </c>
      <c r="AF325" s="558" t="s">
        <v>244</v>
      </c>
      <c r="AG325" s="558" t="s">
        <v>244</v>
      </c>
      <c r="AH325" s="558" t="s">
        <v>244</v>
      </c>
      <c r="AI325" s="558" t="s">
        <v>244</v>
      </c>
      <c r="AJ325" s="558" t="s">
        <v>244</v>
      </c>
      <c r="AK325" s="558" t="s">
        <v>244</v>
      </c>
      <c r="AL325" s="558" t="s">
        <v>244</v>
      </c>
      <c r="AM325" s="1080" t="s">
        <v>244</v>
      </c>
      <c r="AN325" s="1145"/>
      <c r="AO325" s="1145"/>
      <c r="AP325" s="439" t="s">
        <v>244</v>
      </c>
      <c r="AQ325" s="620" t="s">
        <v>244</v>
      </c>
      <c r="AR325" s="439" t="s">
        <v>244</v>
      </c>
      <c r="AS325" s="439" t="s">
        <v>244</v>
      </c>
      <c r="AT325" s="620" t="s">
        <v>244</v>
      </c>
      <c r="AU325" s="439" t="s">
        <v>244</v>
      </c>
      <c r="AV325" s="620" t="s">
        <v>244</v>
      </c>
      <c r="AW325" s="439" t="s">
        <v>244</v>
      </c>
      <c r="AX325" s="620" t="s">
        <v>244</v>
      </c>
      <c r="AY325" s="439" t="s">
        <v>244</v>
      </c>
      <c r="AZ325" s="439" t="s">
        <v>244</v>
      </c>
      <c r="BA325" s="439" t="s">
        <v>244</v>
      </c>
      <c r="BB325" s="439" t="s">
        <v>244</v>
      </c>
    </row>
    <row r="326" spans="1:54" x14ac:dyDescent="0.25">
      <c r="A326" s="1151" t="s">
        <v>671</v>
      </c>
      <c r="B326" s="1137"/>
      <c r="C326" s="1137"/>
      <c r="D326" s="1137"/>
      <c r="E326" s="1137"/>
      <c r="F326" s="1137"/>
      <c r="G326" s="1138"/>
      <c r="H326" s="1152" t="s">
        <v>856</v>
      </c>
      <c r="I326" s="1137"/>
      <c r="J326" s="1137"/>
      <c r="K326" s="1137"/>
      <c r="L326" s="1137"/>
      <c r="M326" s="1137"/>
      <c r="N326" s="1137"/>
      <c r="O326" s="1137"/>
      <c r="P326" s="1137"/>
      <c r="Q326" s="1137"/>
      <c r="R326" s="1137"/>
      <c r="S326" s="1137"/>
      <c r="T326" s="1137"/>
      <c r="U326" s="1137"/>
      <c r="V326" s="1137"/>
      <c r="W326" s="1137"/>
      <c r="X326" s="1137"/>
      <c r="Y326" s="1137"/>
      <c r="Z326" s="1137"/>
      <c r="AA326" s="1137"/>
      <c r="AB326" s="1137"/>
      <c r="AC326" s="1137"/>
      <c r="AD326" s="1137"/>
      <c r="AE326" s="1137"/>
      <c r="AF326" s="1137"/>
      <c r="AG326" s="1137"/>
      <c r="AH326" s="1137"/>
      <c r="AI326" s="1137"/>
      <c r="AJ326" s="1137"/>
      <c r="AK326" s="1137"/>
      <c r="AL326" s="1137"/>
      <c r="AM326" s="1137"/>
      <c r="AN326" s="1137"/>
      <c r="AO326" s="1138"/>
      <c r="AP326" s="439" t="s">
        <v>244</v>
      </c>
      <c r="AQ326" s="620" t="s">
        <v>244</v>
      </c>
      <c r="AR326" s="439" t="s">
        <v>244</v>
      </c>
      <c r="AS326" s="439" t="s">
        <v>244</v>
      </c>
      <c r="AT326" s="620" t="s">
        <v>244</v>
      </c>
      <c r="AU326" s="439" t="s">
        <v>244</v>
      </c>
      <c r="AV326" s="620" t="s">
        <v>244</v>
      </c>
      <c r="AW326" s="439" t="s">
        <v>244</v>
      </c>
      <c r="AX326" s="620" t="s">
        <v>244</v>
      </c>
      <c r="AY326" s="439" t="s">
        <v>244</v>
      </c>
      <c r="AZ326" s="439" t="s">
        <v>244</v>
      </c>
      <c r="BA326" s="439" t="s">
        <v>244</v>
      </c>
      <c r="BB326" s="439" t="s">
        <v>244</v>
      </c>
    </row>
    <row r="327" spans="1:54" ht="45" customHeight="1" x14ac:dyDescent="0.25">
      <c r="A327" s="1136" t="s">
        <v>255</v>
      </c>
      <c r="B327" s="1138"/>
      <c r="C327" s="1140" t="s">
        <v>256</v>
      </c>
      <c r="D327" s="1138"/>
      <c r="E327" s="1136" t="s">
        <v>257</v>
      </c>
      <c r="F327" s="1138"/>
      <c r="G327" s="1136" t="s">
        <v>258</v>
      </c>
      <c r="H327" s="1138"/>
      <c r="I327" s="1136" t="s">
        <v>259</v>
      </c>
      <c r="J327" s="1137"/>
      <c r="K327" s="1138"/>
      <c r="L327" s="1136" t="s">
        <v>260</v>
      </c>
      <c r="M327" s="1137"/>
      <c r="N327" s="1138"/>
      <c r="O327" s="1136" t="s">
        <v>261</v>
      </c>
      <c r="P327" s="1138"/>
      <c r="Q327" s="1136" t="s">
        <v>262</v>
      </c>
      <c r="R327" s="1138"/>
      <c r="S327" s="1136" t="s">
        <v>263</v>
      </c>
      <c r="T327" s="1137"/>
      <c r="U327" s="1137"/>
      <c r="V327" s="1137"/>
      <c r="W327" s="1137"/>
      <c r="X327" s="1137"/>
      <c r="Y327" s="1137"/>
      <c r="Z327" s="1138"/>
      <c r="AA327" s="1136" t="s">
        <v>264</v>
      </c>
      <c r="AB327" s="1137"/>
      <c r="AC327" s="1137"/>
      <c r="AD327" s="1137"/>
      <c r="AE327" s="1138"/>
      <c r="AF327" s="1136" t="s">
        <v>265</v>
      </c>
      <c r="AG327" s="1137"/>
      <c r="AH327" s="1138"/>
      <c r="AI327" s="565" t="s">
        <v>266</v>
      </c>
      <c r="AJ327" s="1136" t="s">
        <v>267</v>
      </c>
      <c r="AK327" s="1137"/>
      <c r="AL327" s="1137"/>
      <c r="AM327" s="1137"/>
      <c r="AN327" s="1137"/>
      <c r="AO327" s="1138"/>
      <c r="AP327" s="582" t="s">
        <v>268</v>
      </c>
      <c r="AQ327" s="625" t="s">
        <v>269</v>
      </c>
      <c r="AR327" s="582" t="s">
        <v>270</v>
      </c>
      <c r="AS327" s="582" t="s">
        <v>271</v>
      </c>
      <c r="AT327" s="625" t="s">
        <v>272</v>
      </c>
      <c r="AU327" s="582" t="s">
        <v>273</v>
      </c>
      <c r="AV327" s="625" t="s">
        <v>274</v>
      </c>
      <c r="AW327" s="582" t="s">
        <v>275</v>
      </c>
      <c r="AX327" s="625" t="s">
        <v>276</v>
      </c>
      <c r="AY327" s="582" t="s">
        <v>277</v>
      </c>
      <c r="AZ327" s="582" t="s">
        <v>278</v>
      </c>
      <c r="BA327" s="582" t="s">
        <v>279</v>
      </c>
      <c r="BB327" s="582" t="s">
        <v>280</v>
      </c>
    </row>
    <row r="328" spans="1:54" ht="15" customHeight="1" x14ac:dyDescent="0.25">
      <c r="A328" s="1233" t="s">
        <v>102</v>
      </c>
      <c r="B328" s="1145"/>
      <c r="C328" s="1233"/>
      <c r="D328" s="1145"/>
      <c r="E328" s="1233"/>
      <c r="F328" s="1145"/>
      <c r="G328" s="1233"/>
      <c r="H328" s="1145"/>
      <c r="I328" s="1233"/>
      <c r="J328" s="1145"/>
      <c r="K328" s="1145"/>
      <c r="L328" s="1233"/>
      <c r="M328" s="1145"/>
      <c r="N328" s="1145"/>
      <c r="O328" s="1233"/>
      <c r="P328" s="1145"/>
      <c r="Q328" s="1233"/>
      <c r="R328" s="1145"/>
      <c r="S328" s="1232" t="s">
        <v>13</v>
      </c>
      <c r="T328" s="1145"/>
      <c r="U328" s="1145"/>
      <c r="V328" s="1145"/>
      <c r="W328" s="1145"/>
      <c r="X328" s="1145"/>
      <c r="Y328" s="1145"/>
      <c r="Z328" s="1145"/>
      <c r="AA328" s="1233" t="s">
        <v>281</v>
      </c>
      <c r="AB328" s="1145"/>
      <c r="AC328" s="1145"/>
      <c r="AD328" s="1145"/>
      <c r="AE328" s="1145"/>
      <c r="AF328" s="1233" t="s">
        <v>282</v>
      </c>
      <c r="AG328" s="1145"/>
      <c r="AH328" s="1145"/>
      <c r="AI328" s="169" t="s">
        <v>68</v>
      </c>
      <c r="AJ328" s="1234" t="s">
        <v>283</v>
      </c>
      <c r="AK328" s="1145"/>
      <c r="AL328" s="1145"/>
      <c r="AM328" s="1145"/>
      <c r="AN328" s="1145"/>
      <c r="AO328" s="1145"/>
      <c r="AP328" s="433">
        <v>0</v>
      </c>
      <c r="AQ328" s="627">
        <v>0</v>
      </c>
      <c r="AR328" s="433">
        <v>0</v>
      </c>
      <c r="AS328" s="432">
        <v>-323920000</v>
      </c>
      <c r="AT328" s="627">
        <v>0</v>
      </c>
      <c r="AU328" s="433">
        <v>0</v>
      </c>
      <c r="AV328" s="627">
        <v>0</v>
      </c>
      <c r="AW328" s="433">
        <v>0</v>
      </c>
      <c r="AX328" s="627">
        <v>0</v>
      </c>
      <c r="AY328" s="433">
        <v>0</v>
      </c>
      <c r="AZ328" s="433">
        <v>0</v>
      </c>
      <c r="BA328" s="433">
        <v>0</v>
      </c>
      <c r="BB328" s="433">
        <v>0</v>
      </c>
    </row>
    <row r="329" spans="1:54" ht="15" customHeight="1" x14ac:dyDescent="0.25">
      <c r="A329" s="1233" t="s">
        <v>102</v>
      </c>
      <c r="B329" s="1145"/>
      <c r="C329" s="1233" t="s">
        <v>330</v>
      </c>
      <c r="D329" s="1145"/>
      <c r="E329" s="1233"/>
      <c r="F329" s="1145"/>
      <c r="G329" s="1233"/>
      <c r="H329" s="1145"/>
      <c r="I329" s="1233"/>
      <c r="J329" s="1145"/>
      <c r="K329" s="1145"/>
      <c r="L329" s="1233"/>
      <c r="M329" s="1145"/>
      <c r="N329" s="1145"/>
      <c r="O329" s="1233"/>
      <c r="P329" s="1145"/>
      <c r="Q329" s="1233"/>
      <c r="R329" s="1145"/>
      <c r="S329" s="1232" t="s">
        <v>331</v>
      </c>
      <c r="T329" s="1145"/>
      <c r="U329" s="1145"/>
      <c r="V329" s="1145"/>
      <c r="W329" s="1145"/>
      <c r="X329" s="1145"/>
      <c r="Y329" s="1145"/>
      <c r="Z329" s="1145"/>
      <c r="AA329" s="1233" t="s">
        <v>281</v>
      </c>
      <c r="AB329" s="1145"/>
      <c r="AC329" s="1145"/>
      <c r="AD329" s="1145"/>
      <c r="AE329" s="1145"/>
      <c r="AF329" s="1233" t="s">
        <v>282</v>
      </c>
      <c r="AG329" s="1145"/>
      <c r="AH329" s="1145"/>
      <c r="AI329" s="169" t="s">
        <v>68</v>
      </c>
      <c r="AJ329" s="1234" t="s">
        <v>283</v>
      </c>
      <c r="AK329" s="1145"/>
      <c r="AL329" s="1145"/>
      <c r="AM329" s="1145"/>
      <c r="AN329" s="1145"/>
      <c r="AO329" s="1145"/>
      <c r="AP329" s="433">
        <v>0</v>
      </c>
      <c r="AQ329" s="627">
        <v>0</v>
      </c>
      <c r="AR329" s="433">
        <v>0</v>
      </c>
      <c r="AS329" s="432">
        <v>-323920000</v>
      </c>
      <c r="AT329" s="627">
        <v>0</v>
      </c>
      <c r="AU329" s="433">
        <v>0</v>
      </c>
      <c r="AV329" s="627">
        <v>0</v>
      </c>
      <c r="AW329" s="433">
        <v>0</v>
      </c>
      <c r="AX329" s="627">
        <v>0</v>
      </c>
      <c r="AY329" s="433">
        <v>0</v>
      </c>
      <c r="AZ329" s="433">
        <v>0</v>
      </c>
      <c r="BA329" s="433">
        <v>0</v>
      </c>
      <c r="BB329" s="433">
        <v>0</v>
      </c>
    </row>
    <row r="330" spans="1:54" ht="15" customHeight="1" x14ac:dyDescent="0.25">
      <c r="A330" s="1233" t="s">
        <v>102</v>
      </c>
      <c r="B330" s="1145"/>
      <c r="C330" s="1233" t="s">
        <v>330</v>
      </c>
      <c r="D330" s="1145"/>
      <c r="E330" s="1233" t="s">
        <v>332</v>
      </c>
      <c r="F330" s="1145"/>
      <c r="G330" s="1233"/>
      <c r="H330" s="1145"/>
      <c r="I330" s="1233"/>
      <c r="J330" s="1145"/>
      <c r="K330" s="1145"/>
      <c r="L330" s="1233"/>
      <c r="M330" s="1145"/>
      <c r="N330" s="1145"/>
      <c r="O330" s="1233"/>
      <c r="P330" s="1145"/>
      <c r="Q330" s="1233"/>
      <c r="R330" s="1145"/>
      <c r="S330" s="1232" t="s">
        <v>333</v>
      </c>
      <c r="T330" s="1145"/>
      <c r="U330" s="1145"/>
      <c r="V330" s="1145"/>
      <c r="W330" s="1145"/>
      <c r="X330" s="1145"/>
      <c r="Y330" s="1145"/>
      <c r="Z330" s="1145"/>
      <c r="AA330" s="1233" t="s">
        <v>281</v>
      </c>
      <c r="AB330" s="1145"/>
      <c r="AC330" s="1145"/>
      <c r="AD330" s="1145"/>
      <c r="AE330" s="1145"/>
      <c r="AF330" s="1233" t="s">
        <v>282</v>
      </c>
      <c r="AG330" s="1145"/>
      <c r="AH330" s="1145"/>
      <c r="AI330" s="169" t="s">
        <v>68</v>
      </c>
      <c r="AJ330" s="1234" t="s">
        <v>283</v>
      </c>
      <c r="AK330" s="1145"/>
      <c r="AL330" s="1145"/>
      <c r="AM330" s="1145"/>
      <c r="AN330" s="1145"/>
      <c r="AO330" s="1145"/>
      <c r="AP330" s="433">
        <v>0</v>
      </c>
      <c r="AQ330" s="627">
        <v>0</v>
      </c>
      <c r="AR330" s="433">
        <v>0</v>
      </c>
      <c r="AS330" s="432">
        <v>-323920000</v>
      </c>
      <c r="AT330" s="627">
        <v>0</v>
      </c>
      <c r="AU330" s="433">
        <v>0</v>
      </c>
      <c r="AV330" s="627">
        <v>0</v>
      </c>
      <c r="AW330" s="433">
        <v>0</v>
      </c>
      <c r="AX330" s="627">
        <v>0</v>
      </c>
      <c r="AY330" s="433">
        <v>0</v>
      </c>
      <c r="AZ330" s="433">
        <v>0</v>
      </c>
      <c r="BA330" s="433">
        <v>0</v>
      </c>
      <c r="BB330" s="433">
        <v>0</v>
      </c>
    </row>
    <row r="331" spans="1:54" ht="15" customHeight="1" x14ac:dyDescent="0.25">
      <c r="A331" s="1240" t="s">
        <v>102</v>
      </c>
      <c r="B331" s="1145"/>
      <c r="C331" s="1240" t="s">
        <v>330</v>
      </c>
      <c r="D331" s="1145"/>
      <c r="E331" s="1240" t="s">
        <v>332</v>
      </c>
      <c r="F331" s="1145"/>
      <c r="G331" s="1240" t="s">
        <v>290</v>
      </c>
      <c r="H331" s="1145"/>
      <c r="I331" s="1240"/>
      <c r="J331" s="1145"/>
      <c r="K331" s="1145"/>
      <c r="L331" s="1240"/>
      <c r="M331" s="1145"/>
      <c r="N331" s="1145"/>
      <c r="O331" s="1240"/>
      <c r="P331" s="1145"/>
      <c r="Q331" s="1240"/>
      <c r="R331" s="1145"/>
      <c r="S331" s="1239" t="s">
        <v>326</v>
      </c>
      <c r="T331" s="1145"/>
      <c r="U331" s="1145"/>
      <c r="V331" s="1145"/>
      <c r="W331" s="1145"/>
      <c r="X331" s="1145"/>
      <c r="Y331" s="1145"/>
      <c r="Z331" s="1145"/>
      <c r="AA331" s="1240" t="s">
        <v>281</v>
      </c>
      <c r="AB331" s="1145"/>
      <c r="AC331" s="1145"/>
      <c r="AD331" s="1145"/>
      <c r="AE331" s="1145"/>
      <c r="AF331" s="1240" t="s">
        <v>282</v>
      </c>
      <c r="AG331" s="1145"/>
      <c r="AH331" s="1145"/>
      <c r="AI331" s="172" t="s">
        <v>68</v>
      </c>
      <c r="AJ331" s="1241" t="s">
        <v>283</v>
      </c>
      <c r="AK331" s="1145"/>
      <c r="AL331" s="1145"/>
      <c r="AM331" s="1145"/>
      <c r="AN331" s="1145"/>
      <c r="AO331" s="1145"/>
      <c r="AP331" s="438">
        <v>0</v>
      </c>
      <c r="AQ331" s="630">
        <v>0</v>
      </c>
      <c r="AR331" s="438">
        <v>0</v>
      </c>
      <c r="AS331" s="437">
        <v>-323920000</v>
      </c>
      <c r="AT331" s="630">
        <v>0</v>
      </c>
      <c r="AU331" s="438">
        <v>0</v>
      </c>
      <c r="AV331" s="630">
        <v>0</v>
      </c>
      <c r="AW331" s="438">
        <v>0</v>
      </c>
      <c r="AX331" s="630">
        <v>0</v>
      </c>
      <c r="AY331" s="438">
        <v>0</v>
      </c>
      <c r="AZ331" s="438">
        <v>0</v>
      </c>
      <c r="BA331" s="438">
        <v>0</v>
      </c>
      <c r="BB331" s="438">
        <v>0</v>
      </c>
    </row>
    <row r="332" spans="1:54" x14ac:dyDescent="0.25">
      <c r="A332" s="558" t="s">
        <v>244</v>
      </c>
      <c r="B332" s="558" t="s">
        <v>244</v>
      </c>
      <c r="C332" s="558" t="s">
        <v>244</v>
      </c>
      <c r="D332" s="558" t="s">
        <v>244</v>
      </c>
      <c r="E332" s="558" t="s">
        <v>244</v>
      </c>
      <c r="F332" s="558" t="s">
        <v>244</v>
      </c>
      <c r="G332" s="558" t="s">
        <v>244</v>
      </c>
      <c r="H332" s="558" t="s">
        <v>244</v>
      </c>
      <c r="I332" s="558" t="s">
        <v>244</v>
      </c>
      <c r="J332" s="1080" t="s">
        <v>244</v>
      </c>
      <c r="K332" s="1145"/>
      <c r="L332" s="1080" t="s">
        <v>244</v>
      </c>
      <c r="M332" s="1145"/>
      <c r="N332" s="558" t="s">
        <v>244</v>
      </c>
      <c r="O332" s="558" t="s">
        <v>244</v>
      </c>
      <c r="P332" s="558" t="s">
        <v>244</v>
      </c>
      <c r="Q332" s="558" t="s">
        <v>244</v>
      </c>
      <c r="R332" s="558" t="s">
        <v>244</v>
      </c>
      <c r="S332" s="558" t="s">
        <v>244</v>
      </c>
      <c r="T332" s="558" t="s">
        <v>244</v>
      </c>
      <c r="U332" s="558" t="s">
        <v>244</v>
      </c>
      <c r="V332" s="558" t="s">
        <v>244</v>
      </c>
      <c r="W332" s="558" t="s">
        <v>244</v>
      </c>
      <c r="X332" s="558" t="s">
        <v>244</v>
      </c>
      <c r="Y332" s="558" t="s">
        <v>244</v>
      </c>
      <c r="Z332" s="558" t="s">
        <v>244</v>
      </c>
      <c r="AA332" s="1080" t="s">
        <v>244</v>
      </c>
      <c r="AB332" s="1145"/>
      <c r="AC332" s="1080" t="s">
        <v>244</v>
      </c>
      <c r="AD332" s="1145"/>
      <c r="AE332" s="558" t="s">
        <v>244</v>
      </c>
      <c r="AF332" s="558" t="s">
        <v>244</v>
      </c>
      <c r="AG332" s="558" t="s">
        <v>244</v>
      </c>
      <c r="AH332" s="558" t="s">
        <v>244</v>
      </c>
      <c r="AI332" s="558" t="s">
        <v>244</v>
      </c>
      <c r="AJ332" s="558" t="s">
        <v>244</v>
      </c>
      <c r="AK332" s="558" t="s">
        <v>244</v>
      </c>
      <c r="AL332" s="558" t="s">
        <v>244</v>
      </c>
      <c r="AM332" s="1080" t="s">
        <v>244</v>
      </c>
      <c r="AN332" s="1145"/>
      <c r="AO332" s="1145"/>
      <c r="AP332" s="439" t="s">
        <v>244</v>
      </c>
      <c r="AQ332" s="620" t="s">
        <v>244</v>
      </c>
      <c r="AR332" s="439" t="s">
        <v>244</v>
      </c>
      <c r="AS332" s="439" t="s">
        <v>244</v>
      </c>
      <c r="AT332" s="620" t="s">
        <v>244</v>
      </c>
      <c r="AU332" s="439" t="s">
        <v>244</v>
      </c>
      <c r="AV332" s="620" t="s">
        <v>244</v>
      </c>
      <c r="AW332" s="439" t="s">
        <v>244</v>
      </c>
      <c r="AX332" s="620" t="s">
        <v>244</v>
      </c>
      <c r="AY332" s="439" t="s">
        <v>244</v>
      </c>
      <c r="AZ332" s="439" t="s">
        <v>244</v>
      </c>
      <c r="BA332" s="439" t="s">
        <v>244</v>
      </c>
      <c r="BB332" s="439" t="s">
        <v>244</v>
      </c>
    </row>
    <row r="333" spans="1:54" ht="0" hidden="1" customHeight="1" x14ac:dyDescent="0.25"/>
  </sheetData>
  <mergeCells count="3710"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J332:K332"/>
    <mergeCell ref="L332:M332"/>
    <mergeCell ref="AA332:AB332"/>
    <mergeCell ref="AC332:AD332"/>
    <mergeCell ref="AM332:AO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A328:B328"/>
    <mergeCell ref="C328:D328"/>
    <mergeCell ref="E328:F328"/>
    <mergeCell ref="G328:H328"/>
    <mergeCell ref="I328:K328"/>
    <mergeCell ref="L328:N328"/>
    <mergeCell ref="A326:G326"/>
    <mergeCell ref="H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O329:P329"/>
    <mergeCell ref="Q329:R329"/>
    <mergeCell ref="S329:Z329"/>
    <mergeCell ref="AA329:AE329"/>
    <mergeCell ref="J325:K325"/>
    <mergeCell ref="L325:M325"/>
    <mergeCell ref="AA325:AB325"/>
    <mergeCell ref="AC325:AD325"/>
    <mergeCell ref="AM325:AO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O328:P328"/>
    <mergeCell ref="Q328:R328"/>
    <mergeCell ref="S328:Z328"/>
    <mergeCell ref="AA328:AE328"/>
    <mergeCell ref="AF328:AH328"/>
    <mergeCell ref="AJ328:AO328"/>
    <mergeCell ref="S327:Z327"/>
    <mergeCell ref="AA327:AE327"/>
    <mergeCell ref="AF327:AH327"/>
    <mergeCell ref="AJ327:AO327"/>
    <mergeCell ref="A324:B324"/>
    <mergeCell ref="C324:D324"/>
    <mergeCell ref="E324:F324"/>
    <mergeCell ref="G324:H324"/>
    <mergeCell ref="I324:K324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E18:AO18"/>
    <mergeCell ref="AE19:AO19"/>
    <mergeCell ref="AE20:AO20"/>
    <mergeCell ref="AE21:AO21"/>
    <mergeCell ref="AE22:AO22"/>
    <mergeCell ref="A24:B24"/>
    <mergeCell ref="C24:D24"/>
    <mergeCell ref="E24:F24"/>
    <mergeCell ref="G24:H24"/>
    <mergeCell ref="I24:K24"/>
    <mergeCell ref="A15:F15"/>
    <mergeCell ref="G15:AG15"/>
    <mergeCell ref="AM15:AO15"/>
    <mergeCell ref="A16:G16"/>
    <mergeCell ref="H16:AO16"/>
    <mergeCell ref="AE17:AO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D253" sqref="D253:E253"/>
    </sheetView>
  </sheetViews>
  <sheetFormatPr baseColWidth="10" defaultRowHeight="15.75" x14ac:dyDescent="0.25"/>
  <cols>
    <col min="1" max="1" width="18" style="403" customWidth="1"/>
    <col min="2" max="2" width="2.85546875" style="403" customWidth="1"/>
    <col min="3" max="4" width="2.7109375" style="403" customWidth="1"/>
    <col min="5" max="5" width="5.85546875" style="403" customWidth="1"/>
    <col min="6" max="6" width="2.7109375" style="403" customWidth="1"/>
    <col min="7" max="7" width="6.140625" style="403" customWidth="1"/>
    <col min="8" max="10" width="2.7109375" style="403" customWidth="1"/>
    <col min="11" max="11" width="2.42578125" style="403" customWidth="1"/>
    <col min="12" max="12" width="0.28515625" style="403" customWidth="1"/>
    <col min="13" max="13" width="1" style="403" customWidth="1"/>
    <col min="14" max="14" width="1.5703125" style="403" customWidth="1"/>
    <col min="15" max="27" width="2.7109375" style="403" customWidth="1"/>
    <col min="28" max="28" width="2.42578125" style="403" customWidth="1"/>
    <col min="29" max="29" width="0.28515625" style="403" customWidth="1"/>
    <col min="30" max="30" width="1.85546875" style="403" customWidth="1"/>
    <col min="31" max="31" width="0.85546875" style="403" customWidth="1"/>
    <col min="32" max="35" width="2.7109375" style="403" customWidth="1"/>
    <col min="36" max="36" width="3.28515625" style="403" customWidth="1"/>
    <col min="37" max="37" width="2.7109375" style="403" customWidth="1"/>
    <col min="38" max="39" width="0.85546875" style="403" customWidth="1"/>
    <col min="40" max="40" width="1" style="403" customWidth="1"/>
    <col min="41" max="41" width="21.28515625" style="417" customWidth="1"/>
    <col min="42" max="42" width="19.42578125" style="417" customWidth="1"/>
    <col min="43" max="43" width="22.7109375" style="417" customWidth="1"/>
    <col min="44" max="44" width="31.28515625" style="503" bestFit="1" customWidth="1"/>
    <col min="45" max="45" width="19.42578125" style="417" customWidth="1"/>
    <col min="46" max="46" width="30.28515625" style="417" bestFit="1" customWidth="1"/>
    <col min="47" max="47" width="31.85546875" style="417" bestFit="1" customWidth="1"/>
    <col min="48" max="53" width="19.42578125" style="417" customWidth="1"/>
    <col min="54" max="54" width="0.5703125" style="418" customWidth="1"/>
    <col min="55" max="55" width="11.28515625" style="419" customWidth="1"/>
    <col min="56" max="56" width="11.42578125" style="418"/>
    <col min="57" max="16384" width="11.42578125" style="403"/>
  </cols>
  <sheetData>
    <row r="1" spans="2:56" ht="4.3499999999999996" customHeight="1" x14ac:dyDescent="0.25"/>
    <row r="2" spans="2:56" ht="4.3499999999999996" customHeight="1" x14ac:dyDescent="0.25">
      <c r="B2" s="1344"/>
      <c r="C2" s="1344"/>
      <c r="D2" s="1344"/>
      <c r="E2" s="1344"/>
      <c r="F2" s="1344"/>
      <c r="G2" s="1344"/>
      <c r="H2" s="1344"/>
      <c r="I2" s="1344"/>
      <c r="J2" s="1344"/>
      <c r="K2" s="1344"/>
    </row>
    <row r="3" spans="2:56" ht="14.1" customHeight="1" x14ac:dyDescent="0.25">
      <c r="B3" s="1344"/>
      <c r="C3" s="1344"/>
      <c r="D3" s="1344"/>
      <c r="E3" s="1344"/>
      <c r="F3" s="1344"/>
      <c r="G3" s="1344"/>
      <c r="H3" s="1344"/>
      <c r="I3" s="1344"/>
      <c r="J3" s="1344"/>
      <c r="K3" s="1344"/>
      <c r="N3" s="1146" t="s">
        <v>422</v>
      </c>
      <c r="O3" s="1344"/>
      <c r="P3" s="1344"/>
      <c r="Q3" s="1344"/>
      <c r="R3" s="1344"/>
      <c r="S3" s="1344"/>
      <c r="T3" s="1344"/>
      <c r="U3" s="1344"/>
      <c r="V3" s="1344"/>
      <c r="W3" s="1344"/>
      <c r="X3" s="1344"/>
      <c r="Y3" s="1344"/>
      <c r="Z3" s="1344"/>
      <c r="AA3" s="1344"/>
      <c r="AB3" s="1344"/>
      <c r="AE3" s="1345" t="s">
        <v>246</v>
      </c>
      <c r="AF3" s="1344"/>
      <c r="AG3" s="1344"/>
      <c r="AH3" s="1344"/>
      <c r="AI3" s="1344"/>
      <c r="AJ3" s="1344"/>
      <c r="AK3" s="1344"/>
      <c r="AL3" s="1344"/>
      <c r="AN3" s="1346" t="s">
        <v>865</v>
      </c>
      <c r="AO3" s="1347"/>
      <c r="AP3" s="1347"/>
      <c r="AQ3" s="1347"/>
      <c r="AR3" s="1348"/>
    </row>
    <row r="4" spans="2:56" ht="7.15" customHeight="1" x14ac:dyDescent="0.25">
      <c r="B4" s="1344"/>
      <c r="C4" s="1344"/>
      <c r="D4" s="1344"/>
      <c r="E4" s="1344"/>
      <c r="F4" s="1344"/>
      <c r="G4" s="1344"/>
      <c r="H4" s="1344"/>
      <c r="I4" s="1344"/>
      <c r="J4" s="1344"/>
      <c r="K4" s="1344"/>
      <c r="N4" s="1344"/>
      <c r="O4" s="1344"/>
      <c r="P4" s="1344"/>
      <c r="Q4" s="1344"/>
      <c r="R4" s="1344"/>
      <c r="S4" s="1344"/>
      <c r="T4" s="1344"/>
      <c r="U4" s="1344"/>
      <c r="V4" s="1344"/>
      <c r="W4" s="1344"/>
      <c r="X4" s="1344"/>
      <c r="Y4" s="1344"/>
      <c r="Z4" s="1344"/>
      <c r="AA4" s="1344"/>
      <c r="AB4" s="1344"/>
    </row>
    <row r="5" spans="2:56" ht="28.35" customHeight="1" x14ac:dyDescent="0.25">
      <c r="B5" s="1344"/>
      <c r="C5" s="1344"/>
      <c r="D5" s="1344"/>
      <c r="E5" s="1344"/>
      <c r="F5" s="1344"/>
      <c r="G5" s="1344"/>
      <c r="H5" s="1344"/>
      <c r="I5" s="1344"/>
      <c r="J5" s="1344"/>
      <c r="K5" s="1344"/>
      <c r="N5" s="1344"/>
      <c r="O5" s="1344"/>
      <c r="P5" s="1344"/>
      <c r="Q5" s="1344"/>
      <c r="R5" s="1344"/>
      <c r="S5" s="1344"/>
      <c r="T5" s="1344"/>
      <c r="U5" s="1344"/>
      <c r="V5" s="1344"/>
      <c r="W5" s="1344"/>
      <c r="X5" s="1344"/>
      <c r="Y5" s="1344"/>
      <c r="Z5" s="1344"/>
      <c r="AA5" s="1344"/>
      <c r="AB5" s="1344"/>
      <c r="AE5" s="1349" t="s">
        <v>247</v>
      </c>
      <c r="AF5" s="1344"/>
      <c r="AG5" s="1344"/>
      <c r="AH5" s="1344"/>
      <c r="AI5" s="1344"/>
      <c r="AJ5" s="1344"/>
      <c r="AK5" s="1344"/>
      <c r="AL5" s="1344"/>
      <c r="AN5" s="1350" t="s">
        <v>248</v>
      </c>
      <c r="AO5" s="1347"/>
      <c r="AP5" s="1347"/>
      <c r="AQ5" s="1347"/>
      <c r="AR5" s="1348"/>
    </row>
    <row r="6" spans="2:56" ht="2.85" customHeight="1" x14ac:dyDescent="0.25">
      <c r="B6" s="1344"/>
      <c r="C6" s="1344"/>
      <c r="D6" s="1344"/>
      <c r="E6" s="1344"/>
      <c r="F6" s="1344"/>
      <c r="G6" s="1344"/>
      <c r="H6" s="1344"/>
      <c r="I6" s="1344"/>
      <c r="J6" s="1344"/>
      <c r="K6" s="1344"/>
      <c r="AE6" s="1344"/>
      <c r="AF6" s="1344"/>
      <c r="AG6" s="1344"/>
      <c r="AH6" s="1344"/>
      <c r="AI6" s="1344"/>
      <c r="AJ6" s="1344"/>
      <c r="AK6" s="1344"/>
      <c r="AL6" s="1344"/>
      <c r="AN6" s="1344"/>
      <c r="AO6" s="1347"/>
      <c r="AP6" s="1347"/>
      <c r="AQ6" s="1347"/>
      <c r="AR6" s="1348"/>
    </row>
    <row r="7" spans="2:56" x14ac:dyDescent="0.25">
      <c r="AE7" s="1344"/>
      <c r="AF7" s="1344"/>
      <c r="AG7" s="1344"/>
      <c r="AH7" s="1344"/>
      <c r="AI7" s="1344"/>
      <c r="AJ7" s="1344"/>
      <c r="AK7" s="1344"/>
      <c r="AL7" s="1344"/>
      <c r="AN7" s="1344"/>
      <c r="AO7" s="1347"/>
      <c r="AP7" s="1347"/>
      <c r="AQ7" s="1347"/>
      <c r="AR7" s="1348"/>
    </row>
    <row r="8" spans="2:56" ht="7.15" customHeight="1" x14ac:dyDescent="0.25"/>
    <row r="9" spans="2:56" ht="14.1" customHeight="1" x14ac:dyDescent="0.25">
      <c r="AE9" s="1349" t="s">
        <v>249</v>
      </c>
      <c r="AF9" s="1344"/>
      <c r="AG9" s="1344"/>
      <c r="AH9" s="1344"/>
      <c r="AI9" s="1344"/>
      <c r="AJ9" s="1344"/>
      <c r="AK9" s="1344"/>
      <c r="AL9" s="1344"/>
      <c r="AN9" s="1350" t="s">
        <v>866</v>
      </c>
      <c r="AO9" s="1347"/>
      <c r="AP9" s="1347"/>
      <c r="AQ9" s="1347"/>
      <c r="AR9" s="1348"/>
    </row>
    <row r="10" spans="2:56" ht="0" hidden="1" customHeight="1" x14ac:dyDescent="0.25">
      <c r="AO10" s="403"/>
      <c r="AP10" s="403"/>
      <c r="AQ10" s="403"/>
      <c r="AR10" s="458"/>
      <c r="AS10" s="403"/>
      <c r="AT10" s="403"/>
      <c r="AU10" s="403"/>
      <c r="AV10" s="403"/>
      <c r="AW10" s="403"/>
      <c r="AX10" s="403"/>
      <c r="AY10" s="403"/>
      <c r="AZ10" s="403"/>
      <c r="BA10" s="403"/>
      <c r="BB10" s="403"/>
      <c r="BC10" s="420"/>
      <c r="BD10" s="403"/>
    </row>
    <row r="11" spans="2:56" ht="19.899999999999999" customHeight="1" x14ac:dyDescent="0.25"/>
    <row r="12" spans="2:56" ht="0" hidden="1" customHeight="1" x14ac:dyDescent="0.25">
      <c r="AO12" s="403"/>
      <c r="AP12" s="403"/>
      <c r="AQ12" s="403"/>
      <c r="AR12" s="458"/>
      <c r="AS12" s="403"/>
      <c r="AT12" s="403"/>
      <c r="AU12" s="403"/>
      <c r="AV12" s="403"/>
      <c r="AW12" s="403"/>
      <c r="AX12" s="403"/>
      <c r="AY12" s="403"/>
      <c r="AZ12" s="403"/>
      <c r="BA12" s="403"/>
      <c r="BB12" s="403"/>
      <c r="BC12" s="420"/>
      <c r="BD12" s="403"/>
    </row>
    <row r="13" spans="2:56" ht="8.4499999999999993" customHeight="1" x14ac:dyDescent="0.25"/>
    <row r="14" spans="2:56" x14ac:dyDescent="0.25">
      <c r="B14" s="1358" t="s">
        <v>250</v>
      </c>
      <c r="C14" s="1352"/>
      <c r="D14" s="1352"/>
      <c r="E14" s="1352"/>
      <c r="F14" s="1353"/>
      <c r="G14" s="1359" t="s">
        <v>423</v>
      </c>
      <c r="H14" s="1352"/>
      <c r="I14" s="1353"/>
      <c r="J14" s="1358" t="s">
        <v>251</v>
      </c>
      <c r="K14" s="1352"/>
      <c r="L14" s="1352"/>
      <c r="M14" s="1352"/>
      <c r="N14" s="1352"/>
      <c r="O14" s="1352"/>
      <c r="P14" s="1352"/>
      <c r="Q14" s="1353"/>
      <c r="R14" s="1360" t="s">
        <v>252</v>
      </c>
      <c r="S14" s="1352"/>
      <c r="T14" s="1352"/>
      <c r="U14" s="1352"/>
      <c r="V14" s="1352"/>
      <c r="W14" s="1352"/>
      <c r="X14" s="1353"/>
      <c r="Y14" s="1358" t="s">
        <v>253</v>
      </c>
      <c r="Z14" s="1352"/>
      <c r="AA14" s="1352"/>
      <c r="AB14" s="1352"/>
      <c r="AC14" s="1352"/>
      <c r="AD14" s="1352"/>
      <c r="AE14" s="1353"/>
      <c r="AF14" s="1360" t="s">
        <v>433</v>
      </c>
      <c r="AG14" s="1352"/>
      <c r="AH14" s="1352"/>
      <c r="AI14" s="1352"/>
      <c r="AJ14" s="1352"/>
      <c r="AK14" s="405" t="s">
        <v>244</v>
      </c>
      <c r="AL14" s="1361" t="s">
        <v>244</v>
      </c>
      <c r="AM14" s="1361"/>
      <c r="AN14" s="1361"/>
      <c r="AO14" s="421" t="s">
        <v>244</v>
      </c>
      <c r="AP14" s="421" t="s">
        <v>244</v>
      </c>
      <c r="AQ14" s="421" t="s">
        <v>244</v>
      </c>
      <c r="AR14" s="504" t="s">
        <v>244</v>
      </c>
      <c r="AS14" s="421" t="s">
        <v>244</v>
      </c>
      <c r="AT14" s="421" t="s">
        <v>244</v>
      </c>
      <c r="AU14" s="421" t="s">
        <v>244</v>
      </c>
      <c r="AV14" s="421" t="s">
        <v>244</v>
      </c>
      <c r="AW14" s="421" t="s">
        <v>244</v>
      </c>
      <c r="AX14" s="421" t="s">
        <v>244</v>
      </c>
      <c r="AY14" s="421" t="s">
        <v>244</v>
      </c>
      <c r="AZ14" s="421" t="s">
        <v>244</v>
      </c>
      <c r="BA14" s="421" t="s">
        <v>244</v>
      </c>
      <c r="BC14" s="422" t="s">
        <v>244</v>
      </c>
    </row>
    <row r="15" spans="2:56" x14ac:dyDescent="0.25">
      <c r="B15" s="1351" t="s">
        <v>254</v>
      </c>
      <c r="C15" s="1352"/>
      <c r="D15" s="1352"/>
      <c r="E15" s="1352"/>
      <c r="F15" s="1352"/>
      <c r="G15" s="1353"/>
      <c r="H15" s="1354" t="s">
        <v>248</v>
      </c>
      <c r="I15" s="1352"/>
      <c r="J15" s="1352"/>
      <c r="K15" s="1352"/>
      <c r="L15" s="1352"/>
      <c r="M15" s="1352"/>
      <c r="N15" s="1352"/>
      <c r="O15" s="1352"/>
      <c r="P15" s="1352"/>
      <c r="Q15" s="1352"/>
      <c r="R15" s="1352"/>
      <c r="S15" s="1352"/>
      <c r="T15" s="1352"/>
      <c r="U15" s="1352"/>
      <c r="V15" s="1352"/>
      <c r="W15" s="1352"/>
      <c r="X15" s="1352"/>
      <c r="Y15" s="1352"/>
      <c r="Z15" s="1352"/>
      <c r="AA15" s="1352"/>
      <c r="AB15" s="1352"/>
      <c r="AC15" s="1352"/>
      <c r="AD15" s="1352"/>
      <c r="AE15" s="1352"/>
      <c r="AF15" s="1352"/>
      <c r="AG15" s="1352"/>
      <c r="AH15" s="1353"/>
      <c r="AI15" s="406" t="s">
        <v>244</v>
      </c>
      <c r="AJ15" s="406" t="s">
        <v>244</v>
      </c>
      <c r="AK15" s="406" t="s">
        <v>244</v>
      </c>
      <c r="AL15" s="1355" t="s">
        <v>244</v>
      </c>
      <c r="AM15" s="1355"/>
      <c r="AN15" s="1355"/>
      <c r="AO15" s="421" t="s">
        <v>244</v>
      </c>
      <c r="AP15" s="421" t="s">
        <v>244</v>
      </c>
      <c r="AQ15" s="421" t="s">
        <v>244</v>
      </c>
      <c r="AR15" s="504" t="s">
        <v>244</v>
      </c>
      <c r="AS15" s="421" t="s">
        <v>244</v>
      </c>
      <c r="AT15" s="421">
        <f>+AT16-AT19</f>
        <v>250450016.93999958</v>
      </c>
      <c r="AU15" s="421"/>
      <c r="AV15" s="421" t="s">
        <v>244</v>
      </c>
      <c r="AW15" s="421" t="s">
        <v>244</v>
      </c>
      <c r="AX15" s="421" t="s">
        <v>244</v>
      </c>
      <c r="AY15" s="421" t="s">
        <v>244</v>
      </c>
      <c r="AZ15" s="421" t="s">
        <v>244</v>
      </c>
      <c r="BA15" s="421" t="s">
        <v>244</v>
      </c>
      <c r="BC15" s="422" t="s">
        <v>244</v>
      </c>
    </row>
    <row r="16" spans="2:56" x14ac:dyDescent="0.25">
      <c r="B16" s="1351" t="s">
        <v>671</v>
      </c>
      <c r="C16" s="1352"/>
      <c r="D16" s="1352"/>
      <c r="E16" s="1352"/>
      <c r="F16" s="1352"/>
      <c r="G16" s="1352"/>
      <c r="H16" s="1353"/>
      <c r="I16" s="1354" t="s">
        <v>672</v>
      </c>
      <c r="J16" s="1352"/>
      <c r="K16" s="1352"/>
      <c r="L16" s="1352"/>
      <c r="M16" s="1352"/>
      <c r="N16" s="1352"/>
      <c r="O16" s="1352"/>
      <c r="P16" s="1352"/>
      <c r="Q16" s="1352"/>
      <c r="R16" s="1352"/>
      <c r="S16" s="1352"/>
      <c r="T16" s="1352"/>
      <c r="U16" s="1352"/>
      <c r="V16" s="1352"/>
      <c r="W16" s="1352"/>
      <c r="X16" s="1352"/>
      <c r="Y16" s="1352"/>
      <c r="Z16" s="1352"/>
      <c r="AA16" s="1352"/>
      <c r="AB16" s="1352"/>
      <c r="AC16" s="1352"/>
      <c r="AD16" s="1352"/>
      <c r="AE16" s="1352"/>
      <c r="AF16" s="1352"/>
      <c r="AG16" s="1352"/>
      <c r="AH16" s="1352"/>
      <c r="AI16" s="1352"/>
      <c r="AJ16" s="1352"/>
      <c r="AK16" s="1352"/>
      <c r="AL16" s="1352"/>
      <c r="AM16" s="1352"/>
      <c r="AN16" s="1353"/>
      <c r="AO16" s="421" t="s">
        <v>244</v>
      </c>
      <c r="AP16" s="421" t="s">
        <v>244</v>
      </c>
      <c r="AQ16" s="421" t="s">
        <v>244</v>
      </c>
      <c r="AR16" s="504" t="s">
        <v>244</v>
      </c>
      <c r="AS16" s="421" t="s">
        <v>244</v>
      </c>
      <c r="AT16" s="421">
        <v>4565271956.8199997</v>
      </c>
      <c r="AV16" s="421" t="s">
        <v>244</v>
      </c>
      <c r="AW16" s="421" t="s">
        <v>244</v>
      </c>
      <c r="AX16" s="421" t="s">
        <v>244</v>
      </c>
      <c r="AY16" s="421" t="s">
        <v>244</v>
      </c>
      <c r="AZ16" s="421" t="s">
        <v>244</v>
      </c>
      <c r="BA16" s="421" t="s">
        <v>244</v>
      </c>
      <c r="BC16" s="422" t="s">
        <v>244</v>
      </c>
    </row>
    <row r="17" spans="2:56" ht="36" customHeight="1" x14ac:dyDescent="0.25">
      <c r="B17" s="1356" t="s">
        <v>255</v>
      </c>
      <c r="C17" s="1353"/>
      <c r="D17" s="1357" t="s">
        <v>256</v>
      </c>
      <c r="E17" s="1353"/>
      <c r="F17" s="1356" t="s">
        <v>257</v>
      </c>
      <c r="G17" s="1353"/>
      <c r="H17" s="1356" t="s">
        <v>258</v>
      </c>
      <c r="I17" s="1353"/>
      <c r="J17" s="1356" t="s">
        <v>259</v>
      </c>
      <c r="K17" s="1352"/>
      <c r="L17" s="1353"/>
      <c r="M17" s="1356" t="s">
        <v>260</v>
      </c>
      <c r="N17" s="1352"/>
      <c r="O17" s="1353"/>
      <c r="P17" s="1356" t="s">
        <v>261</v>
      </c>
      <c r="Q17" s="1353"/>
      <c r="R17" s="1356" t="s">
        <v>262</v>
      </c>
      <c r="S17" s="1353"/>
      <c r="T17" s="1356" t="s">
        <v>263</v>
      </c>
      <c r="U17" s="1352"/>
      <c r="V17" s="1352"/>
      <c r="W17" s="1352"/>
      <c r="X17" s="1352"/>
      <c r="Y17" s="1352"/>
      <c r="Z17" s="1352"/>
      <c r="AA17" s="1353"/>
      <c r="AB17" s="1356" t="s">
        <v>264</v>
      </c>
      <c r="AC17" s="1352"/>
      <c r="AD17" s="1352"/>
      <c r="AE17" s="1352"/>
      <c r="AF17" s="1353"/>
      <c r="AG17" s="1356" t="s">
        <v>265</v>
      </c>
      <c r="AH17" s="1352"/>
      <c r="AI17" s="1353"/>
      <c r="AJ17" s="1363" t="s">
        <v>266</v>
      </c>
      <c r="AK17" s="1364"/>
      <c r="AL17" s="1364"/>
      <c r="AM17" s="1364"/>
      <c r="AN17" s="1357"/>
      <c r="AO17" s="423" t="s">
        <v>268</v>
      </c>
      <c r="AP17" s="423" t="s">
        <v>269</v>
      </c>
      <c r="AQ17" s="423" t="s">
        <v>270</v>
      </c>
      <c r="AR17" s="505" t="s">
        <v>271</v>
      </c>
      <c r="AS17" s="423" t="s">
        <v>272</v>
      </c>
      <c r="AT17" s="423" t="s">
        <v>273</v>
      </c>
      <c r="AU17" s="423" t="s">
        <v>274</v>
      </c>
      <c r="AV17" s="423" t="s">
        <v>275</v>
      </c>
      <c r="AW17" s="423" t="s">
        <v>276</v>
      </c>
      <c r="AX17" s="423" t="s">
        <v>277</v>
      </c>
      <c r="AY17" s="423" t="s">
        <v>278</v>
      </c>
      <c r="AZ17" s="423" t="s">
        <v>279</v>
      </c>
      <c r="BA17" s="423" t="s">
        <v>280</v>
      </c>
      <c r="BC17" s="424" t="s">
        <v>867</v>
      </c>
      <c r="BD17" s="424" t="s">
        <v>868</v>
      </c>
    </row>
    <row r="18" spans="2:56" s="401" customFormat="1" x14ac:dyDescent="0.25">
      <c r="B18" s="1237" t="s">
        <v>17</v>
      </c>
      <c r="C18" s="1236"/>
      <c r="D18" s="1237" t="s">
        <v>287</v>
      </c>
      <c r="E18" s="1236"/>
      <c r="F18" s="1237"/>
      <c r="G18" s="1236"/>
      <c r="H18" s="1237"/>
      <c r="I18" s="1236"/>
      <c r="J18" s="1237"/>
      <c r="K18" s="1236"/>
      <c r="L18" s="1236"/>
      <c r="M18" s="1237"/>
      <c r="N18" s="1236"/>
      <c r="O18" s="1236"/>
      <c r="P18" s="1237"/>
      <c r="Q18" s="1236"/>
      <c r="R18" s="1237"/>
      <c r="S18" s="1236"/>
      <c r="T18" s="1235" t="s">
        <v>9</v>
      </c>
      <c r="U18" s="1236"/>
      <c r="V18" s="1236"/>
      <c r="W18" s="1236"/>
      <c r="X18" s="1236"/>
      <c r="Y18" s="1236"/>
      <c r="Z18" s="1236"/>
      <c r="AA18" s="1236"/>
      <c r="AB18" s="1237" t="s">
        <v>281</v>
      </c>
      <c r="AC18" s="1236"/>
      <c r="AD18" s="1236"/>
      <c r="AE18" s="1236"/>
      <c r="AF18" s="1236"/>
      <c r="AG18" s="1237" t="s">
        <v>282</v>
      </c>
      <c r="AH18" s="1236"/>
      <c r="AI18" s="1236"/>
      <c r="AJ18" s="1362" t="s">
        <v>68</v>
      </c>
      <c r="AK18" s="1362"/>
      <c r="AL18" s="1362"/>
      <c r="AM18" s="1362"/>
      <c r="AN18" s="1362"/>
      <c r="AO18" s="425">
        <v>162387016667</v>
      </c>
      <c r="AP18" s="425">
        <v>151000019096</v>
      </c>
      <c r="AQ18" s="425">
        <v>2004997571</v>
      </c>
      <c r="AR18" s="506">
        <v>9382000000</v>
      </c>
      <c r="AS18" s="425">
        <v>109124950950</v>
      </c>
      <c r="AT18" s="425">
        <v>41875068146</v>
      </c>
      <c r="AU18" s="425">
        <v>107834601700</v>
      </c>
      <c r="AV18" s="425">
        <v>1290349250</v>
      </c>
      <c r="AW18" s="425">
        <v>107834601700</v>
      </c>
      <c r="AX18" s="425">
        <v>0</v>
      </c>
      <c r="AY18" s="425">
        <v>107033297530</v>
      </c>
      <c r="AZ18" s="425">
        <v>801304170</v>
      </c>
      <c r="BA18" s="425">
        <v>245233711</v>
      </c>
      <c r="BB18" s="426"/>
      <c r="BC18" s="427">
        <v>0.67200539297903228</v>
      </c>
      <c r="BD18" s="427">
        <v>0.98817548838495028</v>
      </c>
    </row>
    <row r="19" spans="2:56" s="401" customFormat="1" x14ac:dyDescent="0.25">
      <c r="B19" s="1237" t="s">
        <v>17</v>
      </c>
      <c r="C19" s="1236"/>
      <c r="D19" s="1237" t="s">
        <v>290</v>
      </c>
      <c r="E19" s="1236"/>
      <c r="F19" s="1237"/>
      <c r="G19" s="1236"/>
      <c r="H19" s="1237"/>
      <c r="I19" s="1236"/>
      <c r="J19" s="1237"/>
      <c r="K19" s="1236"/>
      <c r="L19" s="1236"/>
      <c r="M19" s="1237"/>
      <c r="N19" s="1236"/>
      <c r="O19" s="1236"/>
      <c r="P19" s="1237"/>
      <c r="Q19" s="1236"/>
      <c r="R19" s="1237"/>
      <c r="S19" s="1236"/>
      <c r="T19" s="1235" t="s">
        <v>11</v>
      </c>
      <c r="U19" s="1236"/>
      <c r="V19" s="1236"/>
      <c r="W19" s="1236"/>
      <c r="X19" s="1236"/>
      <c r="Y19" s="1236"/>
      <c r="Z19" s="1236"/>
      <c r="AA19" s="1236"/>
      <c r="AB19" s="1237" t="s">
        <v>281</v>
      </c>
      <c r="AC19" s="1236"/>
      <c r="AD19" s="1236"/>
      <c r="AE19" s="1236"/>
      <c r="AF19" s="1236"/>
      <c r="AG19" s="1237" t="s">
        <v>282</v>
      </c>
      <c r="AH19" s="1236"/>
      <c r="AI19" s="1236"/>
      <c r="AJ19" s="1365" t="s">
        <v>661</v>
      </c>
      <c r="AK19" s="1365"/>
      <c r="AL19" s="1365"/>
      <c r="AM19" s="1365"/>
      <c r="AN19" s="1365"/>
      <c r="AO19" s="425">
        <f>+AO71+AO72</f>
        <v>18461500000</v>
      </c>
      <c r="AP19" s="425">
        <f t="shared" ref="AP19:BA19" si="0">+AP71+AP72</f>
        <v>13896228043.18</v>
      </c>
      <c r="AQ19" s="425">
        <f t="shared" si="0"/>
        <v>4565271956.8199997</v>
      </c>
      <c r="AR19" s="506">
        <f t="shared" si="0"/>
        <v>0</v>
      </c>
      <c r="AS19" s="425">
        <f t="shared" si="0"/>
        <v>9581406103.2999992</v>
      </c>
      <c r="AT19" s="425">
        <f t="shared" si="0"/>
        <v>4314821939.8800001</v>
      </c>
      <c r="AU19" s="425">
        <f t="shared" si="0"/>
        <v>5704260729.8400002</v>
      </c>
      <c r="AV19" s="425">
        <f t="shared" si="0"/>
        <v>3877145373.46</v>
      </c>
      <c r="AW19" s="425">
        <f t="shared" si="0"/>
        <v>5700192671.8400002</v>
      </c>
      <c r="AX19" s="425">
        <f t="shared" si="0"/>
        <v>4068058</v>
      </c>
      <c r="AY19" s="425">
        <f t="shared" si="0"/>
        <v>5700192671.8400002</v>
      </c>
      <c r="AZ19" s="425">
        <f t="shared" si="0"/>
        <v>0</v>
      </c>
      <c r="BA19" s="425">
        <f t="shared" si="0"/>
        <v>2918088</v>
      </c>
      <c r="BB19" s="426"/>
      <c r="BC19" s="427">
        <v>0.6410347600529166</v>
      </c>
      <c r="BD19" s="427">
        <v>0.61578386607195468</v>
      </c>
    </row>
    <row r="20" spans="2:56" s="401" customFormat="1" x14ac:dyDescent="0.25">
      <c r="B20" s="1237" t="s">
        <v>17</v>
      </c>
      <c r="C20" s="1236"/>
      <c r="D20" s="1237" t="s">
        <v>297</v>
      </c>
      <c r="E20" s="1236"/>
      <c r="F20" s="1237"/>
      <c r="G20" s="1236"/>
      <c r="H20" s="1237"/>
      <c r="I20" s="1236"/>
      <c r="J20" s="1237"/>
      <c r="K20" s="1236"/>
      <c r="L20" s="1236"/>
      <c r="M20" s="1237"/>
      <c r="N20" s="1236"/>
      <c r="O20" s="1236"/>
      <c r="P20" s="1237"/>
      <c r="Q20" s="1236"/>
      <c r="R20" s="1237"/>
      <c r="S20" s="1236"/>
      <c r="T20" s="1235" t="s">
        <v>12</v>
      </c>
      <c r="U20" s="1236"/>
      <c r="V20" s="1236"/>
      <c r="W20" s="1236"/>
      <c r="X20" s="1236"/>
      <c r="Y20" s="1236"/>
      <c r="Z20" s="1236"/>
      <c r="AA20" s="1236"/>
      <c r="AB20" s="1237" t="s">
        <v>281</v>
      </c>
      <c r="AC20" s="1236"/>
      <c r="AD20" s="1236"/>
      <c r="AE20" s="1236"/>
      <c r="AF20" s="1236"/>
      <c r="AG20" s="1237" t="s">
        <v>282</v>
      </c>
      <c r="AH20" s="1236"/>
      <c r="AI20" s="1236"/>
      <c r="AJ20" s="1365" t="s">
        <v>869</v>
      </c>
      <c r="AK20" s="1365"/>
      <c r="AL20" s="1365"/>
      <c r="AM20" s="1365"/>
      <c r="AN20" s="1365"/>
      <c r="AO20" s="425">
        <f>+AO170+AO171+AO172</f>
        <v>278937100000</v>
      </c>
      <c r="AP20" s="425">
        <f t="shared" ref="AP20:BA20" si="1">+AP170+AP171+AP172</f>
        <v>220395504466</v>
      </c>
      <c r="AQ20" s="425">
        <f t="shared" si="1"/>
        <v>52541595534</v>
      </c>
      <c r="AR20" s="506">
        <f t="shared" si="1"/>
        <v>6000000000</v>
      </c>
      <c r="AS20" s="425">
        <f t="shared" si="1"/>
        <v>208158266868</v>
      </c>
      <c r="AT20" s="425">
        <f t="shared" si="1"/>
        <v>12237237598</v>
      </c>
      <c r="AU20" s="425">
        <f t="shared" si="1"/>
        <v>117237294369</v>
      </c>
      <c r="AV20" s="425">
        <f t="shared" si="1"/>
        <v>90920972499</v>
      </c>
      <c r="AW20" s="425">
        <f t="shared" si="1"/>
        <v>116924666979</v>
      </c>
      <c r="AX20" s="425">
        <f t="shared" si="1"/>
        <v>312627390</v>
      </c>
      <c r="AY20" s="425">
        <f t="shared" si="1"/>
        <v>116924666979</v>
      </c>
      <c r="AZ20" s="425">
        <f t="shared" si="1"/>
        <v>0</v>
      </c>
      <c r="BA20" s="425">
        <f t="shared" si="1"/>
        <v>2742263</v>
      </c>
      <c r="BB20" s="426"/>
      <c r="BC20" s="427">
        <v>0.91113324568366272</v>
      </c>
      <c r="BD20" s="427">
        <v>0.55255872397725059</v>
      </c>
    </row>
    <row r="21" spans="2:56" x14ac:dyDescent="0.25">
      <c r="B21" s="1356"/>
      <c r="C21" s="1353"/>
      <c r="D21" s="1357"/>
      <c r="E21" s="1353"/>
      <c r="F21" s="1356"/>
      <c r="G21" s="1353"/>
      <c r="H21" s="1356"/>
      <c r="I21" s="1353"/>
      <c r="J21" s="1356"/>
      <c r="K21" s="1352"/>
      <c r="L21" s="1353"/>
      <c r="M21" s="1356"/>
      <c r="N21" s="1352"/>
      <c r="O21" s="1353"/>
      <c r="P21" s="1356"/>
      <c r="Q21" s="1353"/>
      <c r="R21" s="1356"/>
      <c r="S21" s="1353"/>
      <c r="T21" s="1356"/>
      <c r="U21" s="1352"/>
      <c r="V21" s="1352"/>
      <c r="W21" s="1352"/>
      <c r="X21" s="1352"/>
      <c r="Y21" s="1352"/>
      <c r="Z21" s="1352"/>
      <c r="AA21" s="1353"/>
      <c r="AB21" s="1356"/>
      <c r="AC21" s="1352"/>
      <c r="AD21" s="1352"/>
      <c r="AE21" s="1352"/>
      <c r="AF21" s="1353"/>
      <c r="AG21" s="1356"/>
      <c r="AH21" s="1352"/>
      <c r="AI21" s="1353"/>
      <c r="AJ21" s="1363"/>
      <c r="AK21" s="1364"/>
      <c r="AL21" s="1364"/>
      <c r="AM21" s="1364"/>
      <c r="AN21" s="1357"/>
      <c r="AO21" s="423">
        <f>+SUM(AO18:AO20)</f>
        <v>459785616667</v>
      </c>
      <c r="AP21" s="423">
        <f>+SUM(AP18:AP20)</f>
        <v>385291751605.17999</v>
      </c>
      <c r="AQ21" s="423">
        <f t="shared" ref="AQ21:BA21" si="2">+SUM(AQ18:AQ20)</f>
        <v>59111865061.82</v>
      </c>
      <c r="AR21" s="505">
        <f t="shared" si="2"/>
        <v>15382000000</v>
      </c>
      <c r="AS21" s="423">
        <f t="shared" si="2"/>
        <v>326864623921.29999</v>
      </c>
      <c r="AT21" s="423">
        <f t="shared" si="2"/>
        <v>58427127683.879997</v>
      </c>
      <c r="AU21" s="423">
        <f t="shared" si="2"/>
        <v>230776156798.84</v>
      </c>
      <c r="AV21" s="423">
        <f t="shared" si="2"/>
        <v>96088467122.460007</v>
      </c>
      <c r="AW21" s="423">
        <f t="shared" si="2"/>
        <v>230459461350.84</v>
      </c>
      <c r="AX21" s="423">
        <f t="shared" si="2"/>
        <v>316695448</v>
      </c>
      <c r="AY21" s="423">
        <f t="shared" si="2"/>
        <v>229658157180.84</v>
      </c>
      <c r="AZ21" s="423">
        <f t="shared" si="2"/>
        <v>801304170</v>
      </c>
      <c r="BA21" s="423">
        <f t="shared" si="2"/>
        <v>250894062</v>
      </c>
      <c r="BC21" s="424">
        <v>0.91113324568366272</v>
      </c>
      <c r="BD21" s="424">
        <v>0.55255872397725059</v>
      </c>
    </row>
    <row r="22" spans="2:56" s="401" customFormat="1" x14ac:dyDescent="0.25">
      <c r="B22" s="1237" t="s">
        <v>102</v>
      </c>
      <c r="C22" s="1236"/>
      <c r="D22" s="1237"/>
      <c r="E22" s="1236"/>
      <c r="F22" s="1237"/>
      <c r="G22" s="1236"/>
      <c r="H22" s="1237"/>
      <c r="I22" s="1236"/>
      <c r="J22" s="1237"/>
      <c r="K22" s="1236"/>
      <c r="L22" s="1236"/>
      <c r="M22" s="1237"/>
      <c r="N22" s="1236"/>
      <c r="O22" s="1236"/>
      <c r="P22" s="1237"/>
      <c r="Q22" s="1236"/>
      <c r="R22" s="1237"/>
      <c r="S22" s="1236"/>
      <c r="T22" s="1235" t="s">
        <v>13</v>
      </c>
      <c r="U22" s="1236"/>
      <c r="V22" s="1236"/>
      <c r="W22" s="1236"/>
      <c r="X22" s="1236"/>
      <c r="Y22" s="1236"/>
      <c r="Z22" s="1236"/>
      <c r="AA22" s="1236"/>
      <c r="AB22" s="1237" t="s">
        <v>281</v>
      </c>
      <c r="AC22" s="1236"/>
      <c r="AD22" s="1236"/>
      <c r="AE22" s="1236"/>
      <c r="AF22" s="1236"/>
      <c r="AG22" s="1237" t="s">
        <v>282</v>
      </c>
      <c r="AH22" s="1236"/>
      <c r="AI22" s="1236"/>
      <c r="AJ22" s="1365" t="s">
        <v>870</v>
      </c>
      <c r="AK22" s="1365"/>
      <c r="AL22" s="1365"/>
      <c r="AM22" s="1365"/>
      <c r="AN22" s="1365"/>
      <c r="AO22" s="425">
        <f>+AO192+AO193+AO194</f>
        <v>33485745822</v>
      </c>
      <c r="AP22" s="425">
        <f t="shared" ref="AP22:BA22" si="3">+AP192+AP193+AP194</f>
        <v>18509939694</v>
      </c>
      <c r="AQ22" s="425">
        <f t="shared" si="3"/>
        <v>4779306128</v>
      </c>
      <c r="AR22" s="506">
        <f t="shared" si="3"/>
        <v>10846500000</v>
      </c>
      <c r="AS22" s="425">
        <f t="shared" si="3"/>
        <v>15205035692</v>
      </c>
      <c r="AT22" s="425">
        <f t="shared" si="3"/>
        <v>3304904002</v>
      </c>
      <c r="AU22" s="425">
        <f t="shared" si="3"/>
        <v>4086040211.0500002</v>
      </c>
      <c r="AV22" s="425">
        <f t="shared" si="3"/>
        <v>11118995480.950001</v>
      </c>
      <c r="AW22" s="425">
        <f t="shared" si="3"/>
        <v>4062603698.0500002</v>
      </c>
      <c r="AX22" s="425">
        <f t="shared" si="3"/>
        <v>23436513</v>
      </c>
      <c r="AY22" s="425">
        <f t="shared" si="3"/>
        <v>4062603698.0500002</v>
      </c>
      <c r="AZ22" s="425">
        <f t="shared" si="3"/>
        <v>0</v>
      </c>
      <c r="BA22" s="425">
        <f t="shared" si="3"/>
        <v>1718802</v>
      </c>
      <c r="BB22" s="426"/>
      <c r="BC22" s="427">
        <v>0.38190788043203033</v>
      </c>
      <c r="BD22" s="427">
        <v>0.38974510686961511</v>
      </c>
    </row>
    <row r="23" spans="2:56" x14ac:dyDescent="0.25">
      <c r="B23" s="1356"/>
      <c r="C23" s="1353"/>
      <c r="D23" s="1357"/>
      <c r="E23" s="1353"/>
      <c r="F23" s="1356"/>
      <c r="G23" s="1353"/>
      <c r="H23" s="1356"/>
      <c r="I23" s="1353"/>
      <c r="J23" s="1356"/>
      <c r="K23" s="1352"/>
      <c r="L23" s="1353"/>
      <c r="M23" s="1356"/>
      <c r="N23" s="1352"/>
      <c r="O23" s="1353"/>
      <c r="P23" s="1356"/>
      <c r="Q23" s="1353"/>
      <c r="R23" s="1356"/>
      <c r="S23" s="1353"/>
      <c r="T23" s="1356"/>
      <c r="U23" s="1352"/>
      <c r="V23" s="1352"/>
      <c r="W23" s="1352"/>
      <c r="X23" s="1352"/>
      <c r="Y23" s="1352"/>
      <c r="Z23" s="1352"/>
      <c r="AA23" s="1353"/>
      <c r="AB23" s="1356"/>
      <c r="AC23" s="1352"/>
      <c r="AD23" s="1352"/>
      <c r="AE23" s="1352"/>
      <c r="AF23" s="1353"/>
      <c r="AG23" s="1356"/>
      <c r="AH23" s="1352"/>
      <c r="AI23" s="1353"/>
      <c r="AJ23" s="1363"/>
      <c r="AK23" s="1364"/>
      <c r="AL23" s="1364"/>
      <c r="AM23" s="1364"/>
      <c r="AN23" s="1357"/>
      <c r="AO23" s="423">
        <f>+AO21+AO22</f>
        <v>493271362489</v>
      </c>
      <c r="AP23" s="423">
        <f>+AP21+AP22</f>
        <v>403801691299.17999</v>
      </c>
      <c r="AQ23" s="423">
        <f t="shared" ref="AQ23:BB23" si="4">+AQ21+AQ22</f>
        <v>63891171189.82</v>
      </c>
      <c r="AR23" s="505">
        <f t="shared" si="4"/>
        <v>26228500000</v>
      </c>
      <c r="AS23" s="423">
        <f t="shared" si="4"/>
        <v>342069659613.29999</v>
      </c>
      <c r="AT23" s="423">
        <f t="shared" si="4"/>
        <v>61732031685.879997</v>
      </c>
      <c r="AU23" s="423">
        <f t="shared" si="4"/>
        <v>234862197009.88998</v>
      </c>
      <c r="AV23" s="423">
        <f t="shared" si="4"/>
        <v>107207462603.41</v>
      </c>
      <c r="AW23" s="423">
        <f t="shared" si="4"/>
        <v>234522065048.88998</v>
      </c>
      <c r="AX23" s="423">
        <f t="shared" si="4"/>
        <v>340131961</v>
      </c>
      <c r="AY23" s="423">
        <f t="shared" si="4"/>
        <v>233720760878.88998</v>
      </c>
      <c r="AZ23" s="423">
        <f t="shared" si="4"/>
        <v>801304170</v>
      </c>
      <c r="BA23" s="423">
        <f t="shared" si="4"/>
        <v>252612864</v>
      </c>
      <c r="BB23" s="423">
        <f t="shared" si="4"/>
        <v>0</v>
      </c>
      <c r="BC23" s="424">
        <v>0.91113324568366272</v>
      </c>
      <c r="BD23" s="424">
        <v>0.55255872397725059</v>
      </c>
    </row>
    <row r="24" spans="2:56" s="401" customFormat="1" x14ac:dyDescent="0.25">
      <c r="B24" s="1237"/>
      <c r="C24" s="1236"/>
      <c r="D24" s="1237"/>
      <c r="E24" s="1236"/>
      <c r="F24" s="1237"/>
      <c r="G24" s="1236"/>
      <c r="H24" s="1237"/>
      <c r="I24" s="1236"/>
      <c r="J24" s="1237"/>
      <c r="K24" s="1236"/>
      <c r="L24" s="1236"/>
      <c r="M24" s="1237"/>
      <c r="N24" s="1236"/>
      <c r="O24" s="1236"/>
      <c r="P24" s="1237"/>
      <c r="Q24" s="1236"/>
      <c r="R24" s="1237"/>
      <c r="S24" s="1236"/>
      <c r="T24" s="1235"/>
      <c r="U24" s="1236"/>
      <c r="V24" s="1236"/>
      <c r="W24" s="1236"/>
      <c r="X24" s="1236"/>
      <c r="Y24" s="1236"/>
      <c r="Z24" s="1236"/>
      <c r="AA24" s="1236"/>
      <c r="AB24" s="1237"/>
      <c r="AC24" s="1236"/>
      <c r="AD24" s="1236"/>
      <c r="AE24" s="1236"/>
      <c r="AF24" s="1236"/>
      <c r="AG24" s="1237"/>
      <c r="AH24" s="1236"/>
      <c r="AI24" s="1236"/>
      <c r="AJ24" s="1365"/>
      <c r="AK24" s="1365"/>
      <c r="AL24" s="1365"/>
      <c r="AM24" s="1365"/>
      <c r="AN24" s="1365"/>
      <c r="AO24" s="425"/>
      <c r="AP24" s="425">
        <v>403801691299.18005</v>
      </c>
      <c r="AQ24" s="425"/>
      <c r="AR24" s="506"/>
      <c r="AS24" s="425">
        <v>342069659613.29999</v>
      </c>
      <c r="AT24" s="425"/>
      <c r="AU24" s="425">
        <v>234862197009.89001</v>
      </c>
      <c r="AV24" s="425"/>
      <c r="AW24" s="425">
        <v>234522065048.88998</v>
      </c>
      <c r="AX24" s="425"/>
      <c r="AY24" s="425"/>
      <c r="AZ24" s="425"/>
      <c r="BA24" s="425"/>
      <c r="BB24" s="426"/>
      <c r="BC24" s="427"/>
      <c r="BD24" s="427"/>
    </row>
    <row r="25" spans="2:56" s="401" customFormat="1" x14ac:dyDescent="0.25">
      <c r="B25" s="1237"/>
      <c r="C25" s="1236"/>
      <c r="D25" s="1237"/>
      <c r="E25" s="1236"/>
      <c r="F25" s="1237"/>
      <c r="G25" s="1236"/>
      <c r="H25" s="1237"/>
      <c r="I25" s="1236"/>
      <c r="J25" s="1237"/>
      <c r="K25" s="1236"/>
      <c r="L25" s="1236"/>
      <c r="M25" s="1237"/>
      <c r="N25" s="1236"/>
      <c r="O25" s="1236"/>
      <c r="P25" s="1237"/>
      <c r="Q25" s="1236"/>
      <c r="R25" s="1237"/>
      <c r="S25" s="1236"/>
      <c r="T25" s="1235"/>
      <c r="U25" s="1236"/>
      <c r="V25" s="1236"/>
      <c r="W25" s="1236"/>
      <c r="X25" s="1236"/>
      <c r="Y25" s="1236"/>
      <c r="Z25" s="1236"/>
      <c r="AA25" s="1236"/>
      <c r="AB25" s="1237"/>
      <c r="AC25" s="1236"/>
      <c r="AD25" s="1236"/>
      <c r="AE25" s="1236"/>
      <c r="AF25" s="1236"/>
      <c r="AG25" s="1237"/>
      <c r="AH25" s="1236"/>
      <c r="AI25" s="1236"/>
      <c r="AJ25" s="1365"/>
      <c r="AK25" s="1365"/>
      <c r="AL25" s="1365"/>
      <c r="AM25" s="1365"/>
      <c r="AN25" s="1365"/>
      <c r="AO25" s="425"/>
      <c r="AP25" s="425">
        <f>+AP23-AP24</f>
        <v>0</v>
      </c>
      <c r="AQ25" s="425"/>
      <c r="AR25" s="506"/>
      <c r="AS25" s="425">
        <f>+AS23-AS24</f>
        <v>0</v>
      </c>
      <c r="AT25" s="425"/>
      <c r="AU25" s="425">
        <f>+AU23-AU24</f>
        <v>0</v>
      </c>
      <c r="AV25" s="425"/>
      <c r="AW25" s="425">
        <f>+AW23-AW24</f>
        <v>0</v>
      </c>
      <c r="AX25" s="425"/>
      <c r="AY25" s="425"/>
      <c r="AZ25" s="425"/>
      <c r="BA25" s="425"/>
      <c r="BB25" s="426"/>
      <c r="BC25" s="427"/>
      <c r="BD25" s="427"/>
    </row>
    <row r="26" spans="2:56" x14ac:dyDescent="0.25">
      <c r="B26" s="402"/>
      <c r="D26" s="402"/>
      <c r="F26" s="402"/>
      <c r="H26" s="402"/>
      <c r="J26" s="402"/>
      <c r="M26" s="402"/>
      <c r="P26" s="402"/>
      <c r="R26" s="402"/>
      <c r="T26" s="404"/>
      <c r="AB26" s="402"/>
      <c r="AG26" s="402"/>
      <c r="AJ26" s="169"/>
      <c r="AK26" s="428"/>
      <c r="AL26" s="428"/>
      <c r="AM26" s="428"/>
      <c r="AN26" s="428"/>
      <c r="AO26" s="429"/>
      <c r="AP26" s="429"/>
      <c r="AQ26" s="429"/>
      <c r="AR26" s="507"/>
      <c r="AS26" s="429"/>
      <c r="AT26" s="429"/>
      <c r="AU26" s="446"/>
      <c r="AV26" s="429"/>
      <c r="AW26" s="429"/>
      <c r="AX26" s="429"/>
      <c r="AY26" s="429"/>
      <c r="AZ26" s="429"/>
      <c r="BA26" s="429"/>
      <c r="BC26" s="430"/>
      <c r="BD26" s="430"/>
    </row>
    <row r="27" spans="2:56" x14ac:dyDescent="0.25">
      <c r="B27" s="402"/>
      <c r="D27" s="402"/>
      <c r="F27" s="402"/>
      <c r="H27" s="402"/>
      <c r="J27" s="402"/>
      <c r="M27" s="402"/>
      <c r="P27" s="402"/>
      <c r="R27" s="402"/>
      <c r="T27" s="404"/>
      <c r="AB27" s="402"/>
      <c r="AG27" s="402"/>
      <c r="AJ27" s="169"/>
      <c r="AK27" s="428"/>
      <c r="AL27" s="428"/>
      <c r="AM27" s="428"/>
      <c r="AN27" s="428"/>
      <c r="AO27" s="429">
        <f>+AO268-AO269</f>
        <v>1200000000</v>
      </c>
      <c r="AP27" s="429">
        <f>+AO27-AR268</f>
        <v>200000000</v>
      </c>
      <c r="AQ27" s="429"/>
      <c r="AR27" s="507"/>
      <c r="AS27" s="429"/>
      <c r="AT27" s="429"/>
      <c r="AU27" s="429"/>
      <c r="AV27" s="429"/>
      <c r="AW27" s="429"/>
      <c r="AX27" s="429"/>
      <c r="AY27" s="429"/>
      <c r="AZ27" s="429"/>
      <c r="BA27" s="429"/>
      <c r="BC27" s="430"/>
      <c r="BD27" s="430"/>
    </row>
    <row r="28" spans="2:56" s="492" customFormat="1" ht="36" customHeight="1" x14ac:dyDescent="0.25">
      <c r="B28" s="1356" t="s">
        <v>255</v>
      </c>
      <c r="C28" s="1353"/>
      <c r="D28" s="1357" t="s">
        <v>256</v>
      </c>
      <c r="E28" s="1353"/>
      <c r="F28" s="1356" t="s">
        <v>257</v>
      </c>
      <c r="G28" s="1353"/>
      <c r="H28" s="1356" t="s">
        <v>258</v>
      </c>
      <c r="I28" s="1353"/>
      <c r="J28" s="1356" t="s">
        <v>259</v>
      </c>
      <c r="K28" s="1352"/>
      <c r="L28" s="1353"/>
      <c r="M28" s="1356" t="s">
        <v>260</v>
      </c>
      <c r="N28" s="1352"/>
      <c r="O28" s="1353"/>
      <c r="P28" s="1356" t="s">
        <v>261</v>
      </c>
      <c r="Q28" s="1353"/>
      <c r="R28" s="1356" t="s">
        <v>262</v>
      </c>
      <c r="S28" s="1353"/>
      <c r="T28" s="1356" t="s">
        <v>263</v>
      </c>
      <c r="U28" s="1352"/>
      <c r="V28" s="1352"/>
      <c r="W28" s="1352"/>
      <c r="X28" s="1352"/>
      <c r="Y28" s="1352"/>
      <c r="Z28" s="1352"/>
      <c r="AA28" s="1353"/>
      <c r="AB28" s="1356" t="s">
        <v>264</v>
      </c>
      <c r="AC28" s="1352"/>
      <c r="AD28" s="1352"/>
      <c r="AE28" s="1352"/>
      <c r="AF28" s="1353"/>
      <c r="AG28" s="1356" t="s">
        <v>265</v>
      </c>
      <c r="AH28" s="1352"/>
      <c r="AI28" s="1353"/>
      <c r="AJ28" s="494" t="s">
        <v>266</v>
      </c>
      <c r="AK28" s="1364"/>
      <c r="AL28" s="1364"/>
      <c r="AM28" s="1364"/>
      <c r="AN28" s="1357"/>
      <c r="AO28" s="423" t="s">
        <v>268</v>
      </c>
      <c r="AP28" s="423" t="s">
        <v>269</v>
      </c>
      <c r="AQ28" s="423" t="s">
        <v>270</v>
      </c>
      <c r="AR28" s="505" t="s">
        <v>271</v>
      </c>
      <c r="AS28" s="423" t="s">
        <v>272</v>
      </c>
      <c r="AT28" s="423" t="s">
        <v>273</v>
      </c>
      <c r="AU28" s="423" t="s">
        <v>274</v>
      </c>
      <c r="AV28" s="423" t="s">
        <v>275</v>
      </c>
      <c r="AW28" s="423" t="s">
        <v>276</v>
      </c>
      <c r="AX28" s="423" t="s">
        <v>277</v>
      </c>
      <c r="AY28" s="423" t="s">
        <v>278</v>
      </c>
      <c r="AZ28" s="423" t="s">
        <v>279</v>
      </c>
      <c r="BA28" s="423" t="s">
        <v>280</v>
      </c>
      <c r="BB28" s="418"/>
      <c r="BC28" s="424" t="s">
        <v>867</v>
      </c>
      <c r="BD28" s="424" t="s">
        <v>868</v>
      </c>
    </row>
    <row r="29" spans="2:56" ht="15" hidden="1" customHeight="1" x14ac:dyDescent="0.25">
      <c r="B29" s="1233" t="s">
        <v>17</v>
      </c>
      <c r="C29" s="1344"/>
      <c r="D29" s="1233"/>
      <c r="E29" s="1344"/>
      <c r="F29" s="1233"/>
      <c r="G29" s="1344"/>
      <c r="H29" s="1233"/>
      <c r="I29" s="1344"/>
      <c r="J29" s="1233"/>
      <c r="K29" s="1344"/>
      <c r="L29" s="1344"/>
      <c r="M29" s="1233"/>
      <c r="N29" s="1344"/>
      <c r="O29" s="1344"/>
      <c r="P29" s="1233"/>
      <c r="Q29" s="1344"/>
      <c r="R29" s="1233"/>
      <c r="S29" s="1344"/>
      <c r="T29" s="1232" t="s">
        <v>10</v>
      </c>
      <c r="U29" s="1344"/>
      <c r="V29" s="1344"/>
      <c r="W29" s="1344"/>
      <c r="X29" s="1344"/>
      <c r="Y29" s="1344"/>
      <c r="Z29" s="1344"/>
      <c r="AA29" s="1344"/>
      <c r="AB29" s="1233" t="s">
        <v>281</v>
      </c>
      <c r="AC29" s="1344"/>
      <c r="AD29" s="1344"/>
      <c r="AE29" s="1344"/>
      <c r="AF29" s="1344"/>
      <c r="AG29" s="1233" t="s">
        <v>282</v>
      </c>
      <c r="AH29" s="1344"/>
      <c r="AI29" s="1344"/>
      <c r="AJ29" s="169" t="s">
        <v>68</v>
      </c>
      <c r="AK29" s="1366"/>
      <c r="AL29" s="1366"/>
      <c r="AM29" s="1366"/>
      <c r="AN29" s="1366"/>
      <c r="AO29" s="274">
        <v>388731630846</v>
      </c>
      <c r="AP29" s="274">
        <v>365290960447.17999</v>
      </c>
      <c r="AQ29" s="274">
        <v>8058670398.8199997</v>
      </c>
      <c r="AR29" s="460">
        <v>15382000000</v>
      </c>
      <c r="AS29" s="274">
        <v>311454719908.29999</v>
      </c>
      <c r="AT29" s="274">
        <v>53836240538.879997</v>
      </c>
      <c r="AU29" s="274">
        <v>220243626170.84</v>
      </c>
      <c r="AV29" s="274">
        <v>91211093737.460007</v>
      </c>
      <c r="AW29" s="274">
        <v>220218943623.84</v>
      </c>
      <c r="AX29" s="274">
        <v>24682547</v>
      </c>
      <c r="AY29" s="274">
        <v>219417639453.84</v>
      </c>
      <c r="AZ29" s="274">
        <v>801304170</v>
      </c>
      <c r="BA29" s="274">
        <v>250894062</v>
      </c>
      <c r="BB29" s="403"/>
      <c r="BC29" s="431">
        <f>+AS29/AO29</f>
        <v>0.8012075560470302</v>
      </c>
      <c r="BD29" s="431">
        <f>+AW29/AS29</f>
        <v>0.70706568097178923</v>
      </c>
    </row>
    <row r="30" spans="2:56" ht="15" hidden="1" customHeight="1" x14ac:dyDescent="0.25">
      <c r="B30" s="1233" t="s">
        <v>17</v>
      </c>
      <c r="C30" s="1344"/>
      <c r="D30" s="1233"/>
      <c r="E30" s="1344"/>
      <c r="F30" s="1233"/>
      <c r="G30" s="1344"/>
      <c r="H30" s="1233"/>
      <c r="I30" s="1344"/>
      <c r="J30" s="1233"/>
      <c r="K30" s="1344"/>
      <c r="L30" s="1344"/>
      <c r="M30" s="1233"/>
      <c r="N30" s="1344"/>
      <c r="O30" s="1344"/>
      <c r="P30" s="1233"/>
      <c r="Q30" s="1344"/>
      <c r="R30" s="1233"/>
      <c r="S30" s="1344"/>
      <c r="T30" s="1232" t="s">
        <v>10</v>
      </c>
      <c r="U30" s="1344"/>
      <c r="V30" s="1344"/>
      <c r="W30" s="1344"/>
      <c r="X30" s="1344"/>
      <c r="Y30" s="1344"/>
      <c r="Z30" s="1344"/>
      <c r="AA30" s="1344"/>
      <c r="AB30" s="1233" t="s">
        <v>281</v>
      </c>
      <c r="AC30" s="1344"/>
      <c r="AD30" s="1344"/>
      <c r="AE30" s="1344"/>
      <c r="AF30" s="1344"/>
      <c r="AG30" s="1233" t="s">
        <v>282</v>
      </c>
      <c r="AH30" s="1344"/>
      <c r="AI30" s="1344"/>
      <c r="AJ30" s="169" t="s">
        <v>311</v>
      </c>
      <c r="AK30" s="1234"/>
      <c r="AL30" s="1234"/>
      <c r="AM30" s="1234"/>
      <c r="AN30" s="1234"/>
      <c r="AO30" s="274">
        <v>4021085821</v>
      </c>
      <c r="AP30" s="274">
        <v>2249050843</v>
      </c>
      <c r="AQ30" s="274">
        <v>1772034978</v>
      </c>
      <c r="AR30" s="461">
        <v>0</v>
      </c>
      <c r="AS30" s="274">
        <v>324598665</v>
      </c>
      <c r="AT30" s="274">
        <v>1924452178</v>
      </c>
      <c r="AU30" s="274">
        <v>2555366</v>
      </c>
      <c r="AV30" s="274">
        <v>322043299</v>
      </c>
      <c r="AW30" s="275">
        <v>0</v>
      </c>
      <c r="AX30" s="274">
        <v>2555366</v>
      </c>
      <c r="AY30" s="275">
        <v>0</v>
      </c>
      <c r="AZ30" s="275">
        <v>0</v>
      </c>
      <c r="BA30" s="275">
        <v>0</v>
      </c>
      <c r="BB30" s="403"/>
      <c r="BC30" s="431">
        <f t="shared" ref="BC30:BC93" si="5">+AS30/AO30</f>
        <v>8.0724132597417647E-2</v>
      </c>
      <c r="BD30" s="431">
        <f t="shared" ref="BD30:BD93" si="6">+AW30/AS30</f>
        <v>0</v>
      </c>
    </row>
    <row r="31" spans="2:56" ht="15" hidden="1" customHeight="1" x14ac:dyDescent="0.25">
      <c r="B31" s="1233" t="s">
        <v>17</v>
      </c>
      <c r="C31" s="1344"/>
      <c r="D31" s="1233"/>
      <c r="E31" s="1344"/>
      <c r="F31" s="1233"/>
      <c r="G31" s="1344"/>
      <c r="H31" s="1233"/>
      <c r="I31" s="1344"/>
      <c r="J31" s="1233"/>
      <c r="K31" s="1344"/>
      <c r="L31" s="1344"/>
      <c r="M31" s="1233"/>
      <c r="N31" s="1344"/>
      <c r="O31" s="1344"/>
      <c r="P31" s="1233"/>
      <c r="Q31" s="1344"/>
      <c r="R31" s="1233"/>
      <c r="S31" s="1344"/>
      <c r="T31" s="1232" t="s">
        <v>10</v>
      </c>
      <c r="U31" s="1344"/>
      <c r="V31" s="1344"/>
      <c r="W31" s="1344"/>
      <c r="X31" s="1344"/>
      <c r="Y31" s="1344"/>
      <c r="Z31" s="1344"/>
      <c r="AA31" s="1344"/>
      <c r="AB31" s="1233" t="s">
        <v>281</v>
      </c>
      <c r="AC31" s="1344"/>
      <c r="AD31" s="1344"/>
      <c r="AE31" s="1344"/>
      <c r="AF31" s="1344"/>
      <c r="AG31" s="1233" t="s">
        <v>284</v>
      </c>
      <c r="AH31" s="1344"/>
      <c r="AI31" s="1344"/>
      <c r="AJ31" s="169" t="s">
        <v>83</v>
      </c>
      <c r="AK31" s="1234"/>
      <c r="AL31" s="1234"/>
      <c r="AM31" s="1234"/>
      <c r="AN31" s="1234"/>
      <c r="AO31" s="274">
        <v>519000000</v>
      </c>
      <c r="AP31" s="275">
        <v>0</v>
      </c>
      <c r="AQ31" s="274">
        <v>519000000</v>
      </c>
      <c r="AR31" s="461">
        <v>0</v>
      </c>
      <c r="AS31" s="275">
        <v>0</v>
      </c>
      <c r="AT31" s="275">
        <v>0</v>
      </c>
      <c r="AU31" s="275">
        <v>0</v>
      </c>
      <c r="AV31" s="275">
        <v>0</v>
      </c>
      <c r="AW31" s="275">
        <v>0</v>
      </c>
      <c r="AX31" s="275">
        <v>0</v>
      </c>
      <c r="AY31" s="275">
        <v>0</v>
      </c>
      <c r="AZ31" s="275">
        <v>0</v>
      </c>
      <c r="BA31" s="275">
        <v>0</v>
      </c>
      <c r="BB31" s="403"/>
      <c r="BC31" s="431">
        <f t="shared" si="5"/>
        <v>0</v>
      </c>
      <c r="BD31" s="431" t="e">
        <f t="shared" si="6"/>
        <v>#DIV/0!</v>
      </c>
    </row>
    <row r="32" spans="2:56" ht="15" hidden="1" customHeight="1" x14ac:dyDescent="0.25">
      <c r="B32" s="1233" t="s">
        <v>17</v>
      </c>
      <c r="C32" s="1344"/>
      <c r="D32" s="1233"/>
      <c r="E32" s="1344"/>
      <c r="F32" s="1233"/>
      <c r="G32" s="1344"/>
      <c r="H32" s="1233"/>
      <c r="I32" s="1344"/>
      <c r="J32" s="1233"/>
      <c r="K32" s="1344"/>
      <c r="L32" s="1344"/>
      <c r="M32" s="1233"/>
      <c r="N32" s="1344"/>
      <c r="O32" s="1344"/>
      <c r="P32" s="1233"/>
      <c r="Q32" s="1344"/>
      <c r="R32" s="1233"/>
      <c r="S32" s="1344"/>
      <c r="T32" s="1232" t="s">
        <v>10</v>
      </c>
      <c r="U32" s="1344"/>
      <c r="V32" s="1344"/>
      <c r="W32" s="1344"/>
      <c r="X32" s="1344"/>
      <c r="Y32" s="1344"/>
      <c r="Z32" s="1344"/>
      <c r="AA32" s="1344"/>
      <c r="AB32" s="1233" t="s">
        <v>281</v>
      </c>
      <c r="AC32" s="1344"/>
      <c r="AD32" s="1344"/>
      <c r="AE32" s="1344"/>
      <c r="AF32" s="1344"/>
      <c r="AG32" s="1233" t="s">
        <v>284</v>
      </c>
      <c r="AH32" s="1344"/>
      <c r="AI32" s="1344"/>
      <c r="AJ32" s="169" t="s">
        <v>26</v>
      </c>
      <c r="AK32" s="1234"/>
      <c r="AL32" s="1234"/>
      <c r="AM32" s="1234"/>
      <c r="AN32" s="1234"/>
      <c r="AO32" s="274">
        <v>66513900000</v>
      </c>
      <c r="AP32" s="274">
        <v>17751740315</v>
      </c>
      <c r="AQ32" s="274">
        <v>48762159685</v>
      </c>
      <c r="AR32" s="461">
        <v>0</v>
      </c>
      <c r="AS32" s="274">
        <v>15085305348</v>
      </c>
      <c r="AT32" s="274">
        <v>2666434967</v>
      </c>
      <c r="AU32" s="274">
        <v>10529975262</v>
      </c>
      <c r="AV32" s="274">
        <v>4555330086</v>
      </c>
      <c r="AW32" s="274">
        <v>10240517727</v>
      </c>
      <c r="AX32" s="274">
        <v>289457535</v>
      </c>
      <c r="AY32" s="274">
        <v>10240517727</v>
      </c>
      <c r="AZ32" s="275">
        <v>0</v>
      </c>
      <c r="BA32" s="275">
        <v>0</v>
      </c>
      <c r="BB32" s="403"/>
      <c r="BC32" s="431">
        <f t="shared" si="5"/>
        <v>0.22679929079485642</v>
      </c>
      <c r="BD32" s="431">
        <f t="shared" si="6"/>
        <v>0.67884059956119358</v>
      </c>
    </row>
    <row r="33" spans="1:56" s="401" customFormat="1" ht="15" hidden="1" customHeight="1" x14ac:dyDescent="0.25">
      <c r="A33" s="401" t="str">
        <f>+B33&amp;D33&amp;F33&amp;H33&amp;J33&amp;M33&amp;P33&amp;R33&amp;AJ33</f>
        <v>A110</v>
      </c>
      <c r="B33" s="1237" t="s">
        <v>17</v>
      </c>
      <c r="C33" s="1236"/>
      <c r="D33" s="1237" t="s">
        <v>287</v>
      </c>
      <c r="E33" s="1236"/>
      <c r="F33" s="1237"/>
      <c r="G33" s="1236"/>
      <c r="H33" s="1237"/>
      <c r="I33" s="1236"/>
      <c r="J33" s="1237"/>
      <c r="K33" s="1236"/>
      <c r="L33" s="1236"/>
      <c r="M33" s="1237"/>
      <c r="N33" s="1236"/>
      <c r="O33" s="1236"/>
      <c r="P33" s="1237"/>
      <c r="Q33" s="1236"/>
      <c r="R33" s="1237"/>
      <c r="S33" s="1236"/>
      <c r="T33" s="1235" t="s">
        <v>9</v>
      </c>
      <c r="U33" s="1236"/>
      <c r="V33" s="1236"/>
      <c r="W33" s="1236"/>
      <c r="X33" s="1236"/>
      <c r="Y33" s="1236"/>
      <c r="Z33" s="1236"/>
      <c r="AA33" s="1236"/>
      <c r="AB33" s="1237" t="s">
        <v>281</v>
      </c>
      <c r="AC33" s="1236"/>
      <c r="AD33" s="1236"/>
      <c r="AE33" s="1236"/>
      <c r="AF33" s="1236"/>
      <c r="AG33" s="1237" t="s">
        <v>282</v>
      </c>
      <c r="AH33" s="1236"/>
      <c r="AI33" s="1236"/>
      <c r="AJ33" s="301" t="s">
        <v>68</v>
      </c>
      <c r="AK33" s="1238"/>
      <c r="AL33" s="1238"/>
      <c r="AM33" s="1238"/>
      <c r="AN33" s="1238"/>
      <c r="AO33" s="425">
        <v>162387016667</v>
      </c>
      <c r="AP33" s="425">
        <v>151000019096</v>
      </c>
      <c r="AQ33" s="425">
        <v>2004997571</v>
      </c>
      <c r="AR33" s="459">
        <v>9382000000</v>
      </c>
      <c r="AS33" s="425">
        <v>109124950950</v>
      </c>
      <c r="AT33" s="425">
        <v>41875068146</v>
      </c>
      <c r="AU33" s="425">
        <v>107834601700</v>
      </c>
      <c r="AV33" s="425">
        <v>1290349250</v>
      </c>
      <c r="AW33" s="425">
        <v>107834601700</v>
      </c>
      <c r="AX33" s="425">
        <v>0</v>
      </c>
      <c r="AY33" s="425">
        <v>107033297530</v>
      </c>
      <c r="AZ33" s="425">
        <v>801304170</v>
      </c>
      <c r="BA33" s="425">
        <v>245233711</v>
      </c>
      <c r="BB33" s="426"/>
      <c r="BC33" s="427">
        <f t="shared" si="5"/>
        <v>0.67200539297903228</v>
      </c>
      <c r="BD33" s="427">
        <f t="shared" si="6"/>
        <v>0.98817548838495028</v>
      </c>
    </row>
    <row r="34" spans="1:56" ht="15" hidden="1" customHeight="1" x14ac:dyDescent="0.25">
      <c r="A34" s="401" t="str">
        <f t="shared" ref="A34:A97" si="7">+B34&amp;D34&amp;F34&amp;H34&amp;J34&amp;M34&amp;P34&amp;R34&amp;AJ34</f>
        <v>A1010</v>
      </c>
      <c r="B34" s="1233" t="s">
        <v>17</v>
      </c>
      <c r="C34" s="1344"/>
      <c r="D34" s="1233" t="s">
        <v>287</v>
      </c>
      <c r="E34" s="1344"/>
      <c r="F34" s="1233" t="s">
        <v>288</v>
      </c>
      <c r="G34" s="1344"/>
      <c r="H34" s="1233"/>
      <c r="I34" s="1344"/>
      <c r="J34" s="1233"/>
      <c r="K34" s="1344"/>
      <c r="L34" s="1344"/>
      <c r="M34" s="1233"/>
      <c r="N34" s="1344"/>
      <c r="O34" s="1344"/>
      <c r="P34" s="1233"/>
      <c r="Q34" s="1344"/>
      <c r="R34" s="1233"/>
      <c r="S34" s="1344"/>
      <c r="T34" s="1232" t="s">
        <v>9</v>
      </c>
      <c r="U34" s="1344"/>
      <c r="V34" s="1344"/>
      <c r="W34" s="1344"/>
      <c r="X34" s="1344"/>
      <c r="Y34" s="1344"/>
      <c r="Z34" s="1344"/>
      <c r="AA34" s="1344"/>
      <c r="AB34" s="1233" t="s">
        <v>281</v>
      </c>
      <c r="AC34" s="1344"/>
      <c r="AD34" s="1344"/>
      <c r="AE34" s="1344"/>
      <c r="AF34" s="1344"/>
      <c r="AG34" s="1233" t="s">
        <v>282</v>
      </c>
      <c r="AH34" s="1344"/>
      <c r="AI34" s="1344"/>
      <c r="AJ34" s="169" t="s">
        <v>68</v>
      </c>
      <c r="AK34" s="1234"/>
      <c r="AL34" s="1234"/>
      <c r="AM34" s="1234"/>
      <c r="AN34" s="1234"/>
      <c r="AO34" s="274">
        <v>162387016667</v>
      </c>
      <c r="AP34" s="274">
        <v>151000019096</v>
      </c>
      <c r="AQ34" s="274">
        <v>2004997571</v>
      </c>
      <c r="AR34" s="460">
        <v>9382000000</v>
      </c>
      <c r="AS34" s="274">
        <v>109124950950</v>
      </c>
      <c r="AT34" s="274">
        <v>41875068146</v>
      </c>
      <c r="AU34" s="274">
        <v>107834601700</v>
      </c>
      <c r="AV34" s="274">
        <v>1290349250</v>
      </c>
      <c r="AW34" s="274">
        <v>107834601700</v>
      </c>
      <c r="AX34" s="275">
        <v>0</v>
      </c>
      <c r="AY34" s="274">
        <v>107033297530</v>
      </c>
      <c r="AZ34" s="274">
        <v>801304170</v>
      </c>
      <c r="BA34" s="274">
        <v>245233711</v>
      </c>
      <c r="BB34" s="399"/>
      <c r="BC34" s="434">
        <f t="shared" si="5"/>
        <v>0.67200539297903228</v>
      </c>
      <c r="BD34" s="434">
        <f t="shared" si="6"/>
        <v>0.98817548838495028</v>
      </c>
    </row>
    <row r="35" spans="1:56" ht="15" hidden="1" customHeight="1" x14ac:dyDescent="0.25">
      <c r="A35" s="401" t="str">
        <f t="shared" si="7"/>
        <v>A10110</v>
      </c>
      <c r="B35" s="1233" t="s">
        <v>17</v>
      </c>
      <c r="C35" s="1344"/>
      <c r="D35" s="1233" t="s">
        <v>287</v>
      </c>
      <c r="E35" s="1344"/>
      <c r="F35" s="1233" t="s">
        <v>288</v>
      </c>
      <c r="G35" s="1344"/>
      <c r="H35" s="1233" t="s">
        <v>287</v>
      </c>
      <c r="I35" s="1344"/>
      <c r="J35" s="1233"/>
      <c r="K35" s="1344"/>
      <c r="L35" s="1344"/>
      <c r="M35" s="1233"/>
      <c r="N35" s="1344"/>
      <c r="O35" s="1344"/>
      <c r="P35" s="1233"/>
      <c r="Q35" s="1344"/>
      <c r="R35" s="1233"/>
      <c r="S35" s="1344"/>
      <c r="T35" s="1232" t="s">
        <v>289</v>
      </c>
      <c r="U35" s="1344"/>
      <c r="V35" s="1344"/>
      <c r="W35" s="1344"/>
      <c r="X35" s="1344"/>
      <c r="Y35" s="1344"/>
      <c r="Z35" s="1344"/>
      <c r="AA35" s="1344"/>
      <c r="AB35" s="1233" t="s">
        <v>281</v>
      </c>
      <c r="AC35" s="1344"/>
      <c r="AD35" s="1344"/>
      <c r="AE35" s="1344"/>
      <c r="AF35" s="1344"/>
      <c r="AG35" s="1233" t="s">
        <v>282</v>
      </c>
      <c r="AH35" s="1344"/>
      <c r="AI35" s="1344"/>
      <c r="AJ35" s="169" t="s">
        <v>68</v>
      </c>
      <c r="AK35" s="1234"/>
      <c r="AL35" s="1234"/>
      <c r="AM35" s="1234"/>
      <c r="AN35" s="1234"/>
      <c r="AO35" s="274">
        <v>124709000000</v>
      </c>
      <c r="AP35" s="274">
        <v>113327000000</v>
      </c>
      <c r="AQ35" s="274">
        <v>2000000000</v>
      </c>
      <c r="AR35" s="460">
        <v>9382000000</v>
      </c>
      <c r="AS35" s="274">
        <v>80161471133</v>
      </c>
      <c r="AT35" s="274">
        <v>33165528867</v>
      </c>
      <c r="AU35" s="274">
        <v>80158678979</v>
      </c>
      <c r="AV35" s="274">
        <v>2792154</v>
      </c>
      <c r="AW35" s="274">
        <v>80158678979</v>
      </c>
      <c r="AX35" s="275">
        <v>0</v>
      </c>
      <c r="AY35" s="274">
        <v>80158678979</v>
      </c>
      <c r="AZ35" s="275">
        <v>0</v>
      </c>
      <c r="BA35" s="274">
        <v>187376984</v>
      </c>
      <c r="BB35" s="399"/>
      <c r="BC35" s="434">
        <f t="shared" si="5"/>
        <v>0.64278817994691639</v>
      </c>
      <c r="BD35" s="434">
        <f t="shared" si="6"/>
        <v>0.99996516837876681</v>
      </c>
    </row>
    <row r="36" spans="1:56" ht="15" hidden="1" customHeight="1" x14ac:dyDescent="0.25">
      <c r="A36" s="401" t="str">
        <f t="shared" si="7"/>
        <v>A101110</v>
      </c>
      <c r="B36" s="1233" t="s">
        <v>17</v>
      </c>
      <c r="C36" s="1344"/>
      <c r="D36" s="1233" t="s">
        <v>287</v>
      </c>
      <c r="E36" s="1344"/>
      <c r="F36" s="1233" t="s">
        <v>288</v>
      </c>
      <c r="G36" s="1344"/>
      <c r="H36" s="1233" t="s">
        <v>287</v>
      </c>
      <c r="I36" s="1344"/>
      <c r="J36" s="1233" t="s">
        <v>287</v>
      </c>
      <c r="K36" s="1344"/>
      <c r="L36" s="1344"/>
      <c r="M36" s="1233"/>
      <c r="N36" s="1344"/>
      <c r="O36" s="1344"/>
      <c r="P36" s="1233"/>
      <c r="Q36" s="1344"/>
      <c r="R36" s="1233"/>
      <c r="S36" s="1344"/>
      <c r="T36" s="1232" t="s">
        <v>194</v>
      </c>
      <c r="U36" s="1344"/>
      <c r="V36" s="1344"/>
      <c r="W36" s="1344"/>
      <c r="X36" s="1344"/>
      <c r="Y36" s="1344"/>
      <c r="Z36" s="1344"/>
      <c r="AA36" s="1344"/>
      <c r="AB36" s="1233" t="s">
        <v>281</v>
      </c>
      <c r="AC36" s="1344"/>
      <c r="AD36" s="1344"/>
      <c r="AE36" s="1344"/>
      <c r="AF36" s="1344"/>
      <c r="AG36" s="1233" t="s">
        <v>282</v>
      </c>
      <c r="AH36" s="1344"/>
      <c r="AI36" s="1344"/>
      <c r="AJ36" s="169" t="s">
        <v>68</v>
      </c>
      <c r="AK36" s="1234"/>
      <c r="AL36" s="1234"/>
      <c r="AM36" s="1234"/>
      <c r="AN36" s="1234"/>
      <c r="AO36" s="274">
        <v>89215000000</v>
      </c>
      <c r="AP36" s="274">
        <v>87215000000</v>
      </c>
      <c r="AQ36" s="274">
        <v>2000000000</v>
      </c>
      <c r="AR36" s="461">
        <v>0</v>
      </c>
      <c r="AS36" s="274">
        <v>66000626331</v>
      </c>
      <c r="AT36" s="274">
        <v>21214373669</v>
      </c>
      <c r="AU36" s="274">
        <v>65997845982</v>
      </c>
      <c r="AV36" s="274">
        <v>2780349</v>
      </c>
      <c r="AW36" s="274">
        <v>65997845982</v>
      </c>
      <c r="AX36" s="275">
        <v>0</v>
      </c>
      <c r="AY36" s="274">
        <v>65997845982</v>
      </c>
      <c r="AZ36" s="275">
        <v>0</v>
      </c>
      <c r="BA36" s="274">
        <v>185374635</v>
      </c>
      <c r="BB36" s="399"/>
      <c r="BC36" s="434">
        <f t="shared" si="5"/>
        <v>0.73979293090847953</v>
      </c>
      <c r="BD36" s="434">
        <f t="shared" si="6"/>
        <v>0.99995787389977098</v>
      </c>
    </row>
    <row r="37" spans="1:56" s="443" customFormat="1" ht="15" hidden="1" customHeight="1" x14ac:dyDescent="0.25">
      <c r="A37" s="440" t="str">
        <f t="shared" si="7"/>
        <v>A1011110</v>
      </c>
      <c r="B37" s="1367" t="s">
        <v>17</v>
      </c>
      <c r="C37" s="1368"/>
      <c r="D37" s="1367" t="s">
        <v>287</v>
      </c>
      <c r="E37" s="1368"/>
      <c r="F37" s="1367" t="s">
        <v>288</v>
      </c>
      <c r="G37" s="1368"/>
      <c r="H37" s="1367" t="s">
        <v>287</v>
      </c>
      <c r="I37" s="1368"/>
      <c r="J37" s="1367" t="s">
        <v>287</v>
      </c>
      <c r="K37" s="1368"/>
      <c r="L37" s="1368"/>
      <c r="M37" s="1367" t="s">
        <v>287</v>
      </c>
      <c r="N37" s="1368"/>
      <c r="O37" s="1368"/>
      <c r="P37" s="1367"/>
      <c r="Q37" s="1368"/>
      <c r="R37" s="1367"/>
      <c r="S37" s="1368"/>
      <c r="T37" s="1370" t="s">
        <v>18</v>
      </c>
      <c r="U37" s="1368"/>
      <c r="V37" s="1368"/>
      <c r="W37" s="1368"/>
      <c r="X37" s="1368"/>
      <c r="Y37" s="1368"/>
      <c r="Z37" s="1368"/>
      <c r="AA37" s="1368"/>
      <c r="AB37" s="1367" t="s">
        <v>281</v>
      </c>
      <c r="AC37" s="1368"/>
      <c r="AD37" s="1368"/>
      <c r="AE37" s="1368"/>
      <c r="AF37" s="1368"/>
      <c r="AG37" s="1367" t="s">
        <v>282</v>
      </c>
      <c r="AH37" s="1368"/>
      <c r="AI37" s="1368"/>
      <c r="AJ37" s="441" t="s">
        <v>68</v>
      </c>
      <c r="AK37" s="1369"/>
      <c r="AL37" s="1369"/>
      <c r="AM37" s="1369"/>
      <c r="AN37" s="1369"/>
      <c r="AO37" s="337">
        <v>83015000000</v>
      </c>
      <c r="AP37" s="337">
        <v>81215000000</v>
      </c>
      <c r="AQ37" s="337">
        <v>1800000000</v>
      </c>
      <c r="AR37" s="462">
        <v>0</v>
      </c>
      <c r="AS37" s="337">
        <v>61674591997</v>
      </c>
      <c r="AT37" s="337">
        <v>19540408003</v>
      </c>
      <c r="AU37" s="337">
        <v>61674579306</v>
      </c>
      <c r="AV37" s="337">
        <v>12691</v>
      </c>
      <c r="AW37" s="337">
        <v>61674579306</v>
      </c>
      <c r="AX37" s="338">
        <v>0</v>
      </c>
      <c r="AY37" s="337">
        <v>61674579306</v>
      </c>
      <c r="AZ37" s="338">
        <v>0</v>
      </c>
      <c r="BA37" s="337">
        <v>116708</v>
      </c>
      <c r="BB37" s="400"/>
      <c r="BC37" s="442">
        <f t="shared" si="5"/>
        <v>0.74293310843823401</v>
      </c>
      <c r="BD37" s="442">
        <f t="shared" si="6"/>
        <v>0.9999997942264458</v>
      </c>
    </row>
    <row r="38" spans="1:56" ht="15" hidden="1" customHeight="1" x14ac:dyDescent="0.25">
      <c r="A38" s="401" t="str">
        <f t="shared" si="7"/>
        <v>A1011210</v>
      </c>
      <c r="B38" s="1240" t="s">
        <v>17</v>
      </c>
      <c r="C38" s="1344"/>
      <c r="D38" s="1240" t="s">
        <v>287</v>
      </c>
      <c r="E38" s="1344"/>
      <c r="F38" s="1240" t="s">
        <v>288</v>
      </c>
      <c r="G38" s="1344"/>
      <c r="H38" s="1240" t="s">
        <v>287</v>
      </c>
      <c r="I38" s="1344"/>
      <c r="J38" s="1240" t="s">
        <v>287</v>
      </c>
      <c r="K38" s="1344"/>
      <c r="L38" s="1344"/>
      <c r="M38" s="1240" t="s">
        <v>290</v>
      </c>
      <c r="N38" s="1344"/>
      <c r="O38" s="1344"/>
      <c r="P38" s="1240"/>
      <c r="Q38" s="1344"/>
      <c r="R38" s="1240"/>
      <c r="S38" s="1344"/>
      <c r="T38" s="1239" t="s">
        <v>19</v>
      </c>
      <c r="U38" s="1344"/>
      <c r="V38" s="1344"/>
      <c r="W38" s="1344"/>
      <c r="X38" s="1344"/>
      <c r="Y38" s="1344"/>
      <c r="Z38" s="1344"/>
      <c r="AA38" s="1344"/>
      <c r="AB38" s="1240" t="s">
        <v>281</v>
      </c>
      <c r="AC38" s="1344"/>
      <c r="AD38" s="1344"/>
      <c r="AE38" s="1344"/>
      <c r="AF38" s="1344"/>
      <c r="AG38" s="1240" t="s">
        <v>282</v>
      </c>
      <c r="AH38" s="1344"/>
      <c r="AI38" s="1344"/>
      <c r="AJ38" s="172" t="s">
        <v>68</v>
      </c>
      <c r="AK38" s="1241"/>
      <c r="AL38" s="1241"/>
      <c r="AM38" s="1241"/>
      <c r="AN38" s="1241"/>
      <c r="AO38" s="278">
        <v>5180000000</v>
      </c>
      <c r="AP38" s="278">
        <v>5000000000</v>
      </c>
      <c r="AQ38" s="278">
        <v>180000000</v>
      </c>
      <c r="AR38" s="462">
        <v>0</v>
      </c>
      <c r="AS38" s="278">
        <v>3755579600</v>
      </c>
      <c r="AT38" s="278">
        <v>1244420400</v>
      </c>
      <c r="AU38" s="278">
        <v>3755579600</v>
      </c>
      <c r="AV38" s="279">
        <v>0</v>
      </c>
      <c r="AW38" s="278">
        <v>3755579600</v>
      </c>
      <c r="AX38" s="279">
        <v>0</v>
      </c>
      <c r="AY38" s="278">
        <v>3755579600</v>
      </c>
      <c r="AZ38" s="279">
        <v>0</v>
      </c>
      <c r="BA38" s="278">
        <v>2549184</v>
      </c>
      <c r="BB38" s="399"/>
      <c r="BC38" s="434">
        <f t="shared" si="5"/>
        <v>0.72501536679536682</v>
      </c>
      <c r="BD38" s="434">
        <f t="shared" si="6"/>
        <v>1</v>
      </c>
    </row>
    <row r="39" spans="1:56" ht="15" hidden="1" customHeight="1" x14ac:dyDescent="0.25">
      <c r="A39" s="401" t="str">
        <f t="shared" si="7"/>
        <v>A1011410</v>
      </c>
      <c r="B39" s="1240" t="s">
        <v>17</v>
      </c>
      <c r="C39" s="1344"/>
      <c r="D39" s="1240" t="s">
        <v>287</v>
      </c>
      <c r="E39" s="1344"/>
      <c r="F39" s="1240" t="s">
        <v>288</v>
      </c>
      <c r="G39" s="1344"/>
      <c r="H39" s="1240" t="s">
        <v>287</v>
      </c>
      <c r="I39" s="1344"/>
      <c r="J39" s="1240" t="s">
        <v>287</v>
      </c>
      <c r="K39" s="1344"/>
      <c r="L39" s="1344"/>
      <c r="M39" s="1240" t="s">
        <v>291</v>
      </c>
      <c r="N39" s="1344"/>
      <c r="O39" s="1344"/>
      <c r="P39" s="1240"/>
      <c r="Q39" s="1344"/>
      <c r="R39" s="1240"/>
      <c r="S39" s="1344"/>
      <c r="T39" s="1239" t="s">
        <v>20</v>
      </c>
      <c r="U39" s="1344"/>
      <c r="V39" s="1344"/>
      <c r="W39" s="1344"/>
      <c r="X39" s="1344"/>
      <c r="Y39" s="1344"/>
      <c r="Z39" s="1344"/>
      <c r="AA39" s="1344"/>
      <c r="AB39" s="1240" t="s">
        <v>281</v>
      </c>
      <c r="AC39" s="1344"/>
      <c r="AD39" s="1344"/>
      <c r="AE39" s="1344"/>
      <c r="AF39" s="1344"/>
      <c r="AG39" s="1240" t="s">
        <v>282</v>
      </c>
      <c r="AH39" s="1344"/>
      <c r="AI39" s="1344"/>
      <c r="AJ39" s="172" t="s">
        <v>68</v>
      </c>
      <c r="AK39" s="1241"/>
      <c r="AL39" s="1241"/>
      <c r="AM39" s="1241"/>
      <c r="AN39" s="1241"/>
      <c r="AO39" s="278">
        <v>1020000000</v>
      </c>
      <c r="AP39" s="278">
        <v>1000000000</v>
      </c>
      <c r="AQ39" s="278">
        <v>20000000</v>
      </c>
      <c r="AR39" s="462">
        <v>0</v>
      </c>
      <c r="AS39" s="278">
        <v>570454734</v>
      </c>
      <c r="AT39" s="278">
        <v>429545266</v>
      </c>
      <c r="AU39" s="278">
        <v>567687076</v>
      </c>
      <c r="AV39" s="278">
        <v>2767658</v>
      </c>
      <c r="AW39" s="278">
        <v>567687076</v>
      </c>
      <c r="AX39" s="279">
        <v>0</v>
      </c>
      <c r="AY39" s="278">
        <v>567687076</v>
      </c>
      <c r="AZ39" s="279">
        <v>0</v>
      </c>
      <c r="BA39" s="278">
        <v>182708743</v>
      </c>
      <c r="BB39" s="399"/>
      <c r="BC39" s="434">
        <f t="shared" si="5"/>
        <v>0.55926934705882358</v>
      </c>
      <c r="BD39" s="434">
        <f t="shared" si="6"/>
        <v>0.99514833020914151</v>
      </c>
    </row>
    <row r="40" spans="1:56" ht="15" hidden="1" customHeight="1" x14ac:dyDescent="0.25">
      <c r="A40" s="401" t="str">
        <f t="shared" si="7"/>
        <v>A101410</v>
      </c>
      <c r="B40" s="1233" t="s">
        <v>17</v>
      </c>
      <c r="C40" s="1344"/>
      <c r="D40" s="1233" t="s">
        <v>287</v>
      </c>
      <c r="E40" s="1344"/>
      <c r="F40" s="1233" t="s">
        <v>288</v>
      </c>
      <c r="G40" s="1344"/>
      <c r="H40" s="1233" t="s">
        <v>287</v>
      </c>
      <c r="I40" s="1344"/>
      <c r="J40" s="1233" t="s">
        <v>291</v>
      </c>
      <c r="K40" s="1344"/>
      <c r="L40" s="1344"/>
      <c r="M40" s="1233"/>
      <c r="N40" s="1344"/>
      <c r="O40" s="1344"/>
      <c r="P40" s="1233"/>
      <c r="Q40" s="1344"/>
      <c r="R40" s="1233"/>
      <c r="S40" s="1344"/>
      <c r="T40" s="1232" t="s">
        <v>195</v>
      </c>
      <c r="U40" s="1344"/>
      <c r="V40" s="1344"/>
      <c r="W40" s="1344"/>
      <c r="X40" s="1344"/>
      <c r="Y40" s="1344"/>
      <c r="Z40" s="1344"/>
      <c r="AA40" s="1344"/>
      <c r="AB40" s="1233" t="s">
        <v>281</v>
      </c>
      <c r="AC40" s="1344"/>
      <c r="AD40" s="1344"/>
      <c r="AE40" s="1344"/>
      <c r="AF40" s="1344"/>
      <c r="AG40" s="1233" t="s">
        <v>282</v>
      </c>
      <c r="AH40" s="1344"/>
      <c r="AI40" s="1344"/>
      <c r="AJ40" s="169" t="s">
        <v>68</v>
      </c>
      <c r="AK40" s="1234"/>
      <c r="AL40" s="1234"/>
      <c r="AM40" s="1234"/>
      <c r="AN40" s="1234"/>
      <c r="AO40" s="274">
        <v>1525000000</v>
      </c>
      <c r="AP40" s="274">
        <v>1525000000</v>
      </c>
      <c r="AQ40" s="275">
        <v>0</v>
      </c>
      <c r="AR40" s="461">
        <v>0</v>
      </c>
      <c r="AS40" s="274">
        <v>1143652734</v>
      </c>
      <c r="AT40" s="274">
        <v>381347266</v>
      </c>
      <c r="AU40" s="274">
        <v>1143652734</v>
      </c>
      <c r="AV40" s="275">
        <v>0</v>
      </c>
      <c r="AW40" s="274">
        <v>1143652734</v>
      </c>
      <c r="AX40" s="275">
        <v>0</v>
      </c>
      <c r="AY40" s="274">
        <v>1143652734</v>
      </c>
      <c r="AZ40" s="275">
        <v>0</v>
      </c>
      <c r="BA40" s="275">
        <v>0</v>
      </c>
      <c r="BB40" s="399"/>
      <c r="BC40" s="434">
        <f t="shared" si="5"/>
        <v>0.7499362190163934</v>
      </c>
      <c r="BD40" s="434">
        <f t="shared" si="6"/>
        <v>1</v>
      </c>
    </row>
    <row r="41" spans="1:56" ht="15" hidden="1" customHeight="1" x14ac:dyDescent="0.25">
      <c r="A41" s="401" t="str">
        <f t="shared" si="7"/>
        <v>A1014210</v>
      </c>
      <c r="B41" s="1240" t="s">
        <v>17</v>
      </c>
      <c r="C41" s="1344"/>
      <c r="D41" s="1240" t="s">
        <v>287</v>
      </c>
      <c r="E41" s="1344"/>
      <c r="F41" s="1240" t="s">
        <v>288</v>
      </c>
      <c r="G41" s="1344"/>
      <c r="H41" s="1240" t="s">
        <v>287</v>
      </c>
      <c r="I41" s="1344"/>
      <c r="J41" s="1240" t="s">
        <v>291</v>
      </c>
      <c r="K41" s="1344"/>
      <c r="L41" s="1344"/>
      <c r="M41" s="1240" t="s">
        <v>290</v>
      </c>
      <c r="N41" s="1344"/>
      <c r="O41" s="1344"/>
      <c r="P41" s="1240"/>
      <c r="Q41" s="1344"/>
      <c r="R41" s="1240"/>
      <c r="S41" s="1344"/>
      <c r="T41" s="1239" t="s">
        <v>21</v>
      </c>
      <c r="U41" s="1344"/>
      <c r="V41" s="1344"/>
      <c r="W41" s="1344"/>
      <c r="X41" s="1344"/>
      <c r="Y41" s="1344"/>
      <c r="Z41" s="1344"/>
      <c r="AA41" s="1344"/>
      <c r="AB41" s="1240" t="s">
        <v>281</v>
      </c>
      <c r="AC41" s="1344"/>
      <c r="AD41" s="1344"/>
      <c r="AE41" s="1344"/>
      <c r="AF41" s="1344"/>
      <c r="AG41" s="1240" t="s">
        <v>282</v>
      </c>
      <c r="AH41" s="1344"/>
      <c r="AI41" s="1344"/>
      <c r="AJ41" s="172" t="s">
        <v>68</v>
      </c>
      <c r="AK41" s="1241"/>
      <c r="AL41" s="1241"/>
      <c r="AM41" s="1241"/>
      <c r="AN41" s="1241"/>
      <c r="AO41" s="278">
        <v>1525000000</v>
      </c>
      <c r="AP41" s="278">
        <v>1525000000</v>
      </c>
      <c r="AQ41" s="279">
        <v>0</v>
      </c>
      <c r="AR41" s="462">
        <v>0</v>
      </c>
      <c r="AS41" s="278">
        <v>1143652734</v>
      </c>
      <c r="AT41" s="278">
        <v>381347266</v>
      </c>
      <c r="AU41" s="278">
        <v>1143652734</v>
      </c>
      <c r="AV41" s="279">
        <v>0</v>
      </c>
      <c r="AW41" s="278">
        <v>1143652734</v>
      </c>
      <c r="AX41" s="279">
        <v>0</v>
      </c>
      <c r="AY41" s="278">
        <v>1143652734</v>
      </c>
      <c r="AZ41" s="279">
        <v>0</v>
      </c>
      <c r="BA41" s="279">
        <v>0</v>
      </c>
      <c r="BB41" s="399"/>
      <c r="BC41" s="434">
        <f t="shared" si="5"/>
        <v>0.7499362190163934</v>
      </c>
      <c r="BD41" s="434">
        <f t="shared" si="6"/>
        <v>1</v>
      </c>
    </row>
    <row r="42" spans="1:56" ht="15" hidden="1" customHeight="1" x14ac:dyDescent="0.25">
      <c r="A42" s="401" t="str">
        <f t="shared" si="7"/>
        <v>A101510</v>
      </c>
      <c r="B42" s="1233" t="s">
        <v>17</v>
      </c>
      <c r="C42" s="1344"/>
      <c r="D42" s="1233" t="s">
        <v>287</v>
      </c>
      <c r="E42" s="1344"/>
      <c r="F42" s="1233" t="s">
        <v>288</v>
      </c>
      <c r="G42" s="1344"/>
      <c r="H42" s="1233" t="s">
        <v>287</v>
      </c>
      <c r="I42" s="1344"/>
      <c r="J42" s="1233" t="s">
        <v>292</v>
      </c>
      <c r="K42" s="1344"/>
      <c r="L42" s="1344"/>
      <c r="M42" s="1233"/>
      <c r="N42" s="1344"/>
      <c r="O42" s="1344"/>
      <c r="P42" s="1233"/>
      <c r="Q42" s="1344"/>
      <c r="R42" s="1233"/>
      <c r="S42" s="1344"/>
      <c r="T42" s="1232" t="s">
        <v>197</v>
      </c>
      <c r="U42" s="1344"/>
      <c r="V42" s="1344"/>
      <c r="W42" s="1344"/>
      <c r="X42" s="1344"/>
      <c r="Y42" s="1344"/>
      <c r="Z42" s="1344"/>
      <c r="AA42" s="1344"/>
      <c r="AB42" s="1233" t="s">
        <v>281</v>
      </c>
      <c r="AC42" s="1344"/>
      <c r="AD42" s="1344"/>
      <c r="AE42" s="1344"/>
      <c r="AF42" s="1344"/>
      <c r="AG42" s="1233" t="s">
        <v>282</v>
      </c>
      <c r="AH42" s="1344"/>
      <c r="AI42" s="1344"/>
      <c r="AJ42" s="169" t="s">
        <v>68</v>
      </c>
      <c r="AK42" s="1234"/>
      <c r="AL42" s="1234"/>
      <c r="AM42" s="1234"/>
      <c r="AN42" s="1234"/>
      <c r="AO42" s="274">
        <v>24015000000</v>
      </c>
      <c r="AP42" s="274">
        <v>24015000000</v>
      </c>
      <c r="AQ42" s="275">
        <v>0</v>
      </c>
      <c r="AR42" s="461">
        <v>0</v>
      </c>
      <c r="AS42" s="274">
        <v>12627483631</v>
      </c>
      <c r="AT42" s="274">
        <v>11387516369</v>
      </c>
      <c r="AU42" s="274">
        <v>12627478806</v>
      </c>
      <c r="AV42" s="274">
        <v>4825</v>
      </c>
      <c r="AW42" s="274">
        <v>12627478806</v>
      </c>
      <c r="AX42" s="275">
        <v>0</v>
      </c>
      <c r="AY42" s="274">
        <v>12627478806</v>
      </c>
      <c r="AZ42" s="275">
        <v>0</v>
      </c>
      <c r="BA42" s="274">
        <v>2002349</v>
      </c>
      <c r="BB42" s="399"/>
      <c r="BC42" s="434">
        <f t="shared" si="5"/>
        <v>0.52581651596918588</v>
      </c>
      <c r="BD42" s="434">
        <f t="shared" si="6"/>
        <v>0.99999961789695069</v>
      </c>
    </row>
    <row r="43" spans="1:56" ht="15" hidden="1" customHeight="1" x14ac:dyDescent="0.25">
      <c r="A43" s="401" t="str">
        <f t="shared" si="7"/>
        <v>A1015110</v>
      </c>
      <c r="B43" s="1240" t="s">
        <v>17</v>
      </c>
      <c r="C43" s="1344"/>
      <c r="D43" s="1240" t="s">
        <v>287</v>
      </c>
      <c r="E43" s="1344"/>
      <c r="F43" s="1240" t="s">
        <v>288</v>
      </c>
      <c r="G43" s="1344"/>
      <c r="H43" s="1240" t="s">
        <v>287</v>
      </c>
      <c r="I43" s="1344"/>
      <c r="J43" s="1240" t="s">
        <v>292</v>
      </c>
      <c r="K43" s="1344"/>
      <c r="L43" s="1344"/>
      <c r="M43" s="1240" t="s">
        <v>287</v>
      </c>
      <c r="N43" s="1344"/>
      <c r="O43" s="1344"/>
      <c r="P43" s="1240"/>
      <c r="Q43" s="1344"/>
      <c r="R43" s="1240"/>
      <c r="S43" s="1344"/>
      <c r="T43" s="1239" t="s">
        <v>22</v>
      </c>
      <c r="U43" s="1344"/>
      <c r="V43" s="1344"/>
      <c r="W43" s="1344"/>
      <c r="X43" s="1344"/>
      <c r="Y43" s="1344"/>
      <c r="Z43" s="1344"/>
      <c r="AA43" s="1344"/>
      <c r="AB43" s="1240" t="s">
        <v>281</v>
      </c>
      <c r="AC43" s="1344"/>
      <c r="AD43" s="1344"/>
      <c r="AE43" s="1344"/>
      <c r="AF43" s="1344"/>
      <c r="AG43" s="1240" t="s">
        <v>282</v>
      </c>
      <c r="AH43" s="1344"/>
      <c r="AI43" s="1344"/>
      <c r="AJ43" s="172" t="s">
        <v>68</v>
      </c>
      <c r="AK43" s="1241"/>
      <c r="AL43" s="1241"/>
      <c r="AM43" s="1241"/>
      <c r="AN43" s="1241"/>
      <c r="AO43" s="278">
        <v>3150962889</v>
      </c>
      <c r="AP43" s="278">
        <v>3150962889</v>
      </c>
      <c r="AQ43" s="279">
        <v>0</v>
      </c>
      <c r="AR43" s="462">
        <v>0</v>
      </c>
      <c r="AS43" s="278">
        <v>2296192118</v>
      </c>
      <c r="AT43" s="278">
        <v>854770771</v>
      </c>
      <c r="AU43" s="278">
        <v>2296192118</v>
      </c>
      <c r="AV43" s="279">
        <v>0</v>
      </c>
      <c r="AW43" s="278">
        <v>2296192118</v>
      </c>
      <c r="AX43" s="279">
        <v>0</v>
      </c>
      <c r="AY43" s="278">
        <v>2296192118</v>
      </c>
      <c r="AZ43" s="279">
        <v>0</v>
      </c>
      <c r="BA43" s="279">
        <v>0</v>
      </c>
      <c r="BB43" s="399"/>
      <c r="BC43" s="434">
        <f t="shared" si="5"/>
        <v>0.72872712211749568</v>
      </c>
      <c r="BD43" s="434">
        <f t="shared" si="6"/>
        <v>1</v>
      </c>
    </row>
    <row r="44" spans="1:56" ht="15" hidden="1" customHeight="1" x14ac:dyDescent="0.25">
      <c r="A44" s="401" t="str">
        <f t="shared" si="7"/>
        <v>A1015210</v>
      </c>
      <c r="B44" s="1240" t="s">
        <v>17</v>
      </c>
      <c r="C44" s="1344"/>
      <c r="D44" s="1240" t="s">
        <v>287</v>
      </c>
      <c r="E44" s="1344"/>
      <c r="F44" s="1240" t="s">
        <v>288</v>
      </c>
      <c r="G44" s="1344"/>
      <c r="H44" s="1240" t="s">
        <v>287</v>
      </c>
      <c r="I44" s="1344"/>
      <c r="J44" s="1240" t="s">
        <v>292</v>
      </c>
      <c r="K44" s="1344"/>
      <c r="L44" s="1344"/>
      <c r="M44" s="1240" t="s">
        <v>290</v>
      </c>
      <c r="N44" s="1344"/>
      <c r="O44" s="1344"/>
      <c r="P44" s="1240"/>
      <c r="Q44" s="1344"/>
      <c r="R44" s="1240"/>
      <c r="S44" s="1344"/>
      <c r="T44" s="1239" t="s">
        <v>23</v>
      </c>
      <c r="U44" s="1344"/>
      <c r="V44" s="1344"/>
      <c r="W44" s="1344"/>
      <c r="X44" s="1344"/>
      <c r="Y44" s="1344"/>
      <c r="Z44" s="1344"/>
      <c r="AA44" s="1344"/>
      <c r="AB44" s="1240" t="s">
        <v>281</v>
      </c>
      <c r="AC44" s="1344"/>
      <c r="AD44" s="1344"/>
      <c r="AE44" s="1344"/>
      <c r="AF44" s="1344"/>
      <c r="AG44" s="1240" t="s">
        <v>282</v>
      </c>
      <c r="AH44" s="1344"/>
      <c r="AI44" s="1344"/>
      <c r="AJ44" s="172" t="s">
        <v>68</v>
      </c>
      <c r="AK44" s="1241"/>
      <c r="AL44" s="1241"/>
      <c r="AM44" s="1241"/>
      <c r="AN44" s="1241"/>
      <c r="AO44" s="278">
        <v>2597340556</v>
      </c>
      <c r="AP44" s="278">
        <v>2597340556</v>
      </c>
      <c r="AQ44" s="279">
        <v>0</v>
      </c>
      <c r="AR44" s="462">
        <v>0</v>
      </c>
      <c r="AS44" s="278">
        <v>1954997809</v>
      </c>
      <c r="AT44" s="278">
        <v>642342747</v>
      </c>
      <c r="AU44" s="278">
        <v>1954997809</v>
      </c>
      <c r="AV44" s="279">
        <v>0</v>
      </c>
      <c r="AW44" s="278">
        <v>1954997809</v>
      </c>
      <c r="AX44" s="279">
        <v>0</v>
      </c>
      <c r="AY44" s="278">
        <v>1954997809</v>
      </c>
      <c r="AZ44" s="279">
        <v>0</v>
      </c>
      <c r="BA44" s="279">
        <v>0</v>
      </c>
      <c r="BB44" s="399"/>
      <c r="BC44" s="434">
        <f t="shared" si="5"/>
        <v>0.75269213522418044</v>
      </c>
      <c r="BD44" s="434">
        <f t="shared" si="6"/>
        <v>1</v>
      </c>
    </row>
    <row r="45" spans="1:56" ht="15" hidden="1" customHeight="1" x14ac:dyDescent="0.25">
      <c r="A45" s="401" t="str">
        <f t="shared" si="7"/>
        <v>A10151410</v>
      </c>
      <c r="B45" s="1240" t="s">
        <v>17</v>
      </c>
      <c r="C45" s="1344"/>
      <c r="D45" s="1240" t="s">
        <v>287</v>
      </c>
      <c r="E45" s="1344"/>
      <c r="F45" s="1240" t="s">
        <v>288</v>
      </c>
      <c r="G45" s="1344"/>
      <c r="H45" s="1240" t="s">
        <v>287</v>
      </c>
      <c r="I45" s="1344"/>
      <c r="J45" s="1240" t="s">
        <v>292</v>
      </c>
      <c r="K45" s="1344"/>
      <c r="L45" s="1344"/>
      <c r="M45" s="1240" t="s">
        <v>293</v>
      </c>
      <c r="N45" s="1344"/>
      <c r="O45" s="1344"/>
      <c r="P45" s="1240"/>
      <c r="Q45" s="1344"/>
      <c r="R45" s="1240"/>
      <c r="S45" s="1344"/>
      <c r="T45" s="1239" t="s">
        <v>24</v>
      </c>
      <c r="U45" s="1344"/>
      <c r="V45" s="1344"/>
      <c r="W45" s="1344"/>
      <c r="X45" s="1344"/>
      <c r="Y45" s="1344"/>
      <c r="Z45" s="1344"/>
      <c r="AA45" s="1344"/>
      <c r="AB45" s="1240" t="s">
        <v>281</v>
      </c>
      <c r="AC45" s="1344"/>
      <c r="AD45" s="1344"/>
      <c r="AE45" s="1344"/>
      <c r="AF45" s="1344"/>
      <c r="AG45" s="1240" t="s">
        <v>282</v>
      </c>
      <c r="AH45" s="1344"/>
      <c r="AI45" s="1344"/>
      <c r="AJ45" s="172" t="s">
        <v>68</v>
      </c>
      <c r="AK45" s="1241"/>
      <c r="AL45" s="1241"/>
      <c r="AM45" s="1241"/>
      <c r="AN45" s="1241"/>
      <c r="AO45" s="278">
        <v>4253886505</v>
      </c>
      <c r="AP45" s="278">
        <v>4253886505</v>
      </c>
      <c r="AQ45" s="279">
        <v>0</v>
      </c>
      <c r="AR45" s="462">
        <v>0</v>
      </c>
      <c r="AS45" s="278">
        <v>4152078585</v>
      </c>
      <c r="AT45" s="278">
        <v>101807920</v>
      </c>
      <c r="AU45" s="278">
        <v>4152078585</v>
      </c>
      <c r="AV45" s="279">
        <v>0</v>
      </c>
      <c r="AW45" s="278">
        <v>4152078585</v>
      </c>
      <c r="AX45" s="279">
        <v>0</v>
      </c>
      <c r="AY45" s="278">
        <v>4152078585</v>
      </c>
      <c r="AZ45" s="279">
        <v>0</v>
      </c>
      <c r="BA45" s="279">
        <v>0</v>
      </c>
      <c r="BB45" s="399"/>
      <c r="BC45" s="434">
        <f t="shared" si="5"/>
        <v>0.97606708127254094</v>
      </c>
      <c r="BD45" s="434">
        <f t="shared" si="6"/>
        <v>1</v>
      </c>
    </row>
    <row r="46" spans="1:56" ht="15" hidden="1" customHeight="1" x14ac:dyDescent="0.25">
      <c r="A46" s="401" t="str">
        <f t="shared" si="7"/>
        <v>A10151510</v>
      </c>
      <c r="B46" s="1240" t="s">
        <v>17</v>
      </c>
      <c r="C46" s="1344"/>
      <c r="D46" s="1240" t="s">
        <v>287</v>
      </c>
      <c r="E46" s="1344"/>
      <c r="F46" s="1240" t="s">
        <v>288</v>
      </c>
      <c r="G46" s="1344"/>
      <c r="H46" s="1240" t="s">
        <v>287</v>
      </c>
      <c r="I46" s="1344"/>
      <c r="J46" s="1240" t="s">
        <v>292</v>
      </c>
      <c r="K46" s="1344"/>
      <c r="L46" s="1344"/>
      <c r="M46" s="1240" t="s">
        <v>294</v>
      </c>
      <c r="N46" s="1344"/>
      <c r="O46" s="1344"/>
      <c r="P46" s="1240"/>
      <c r="Q46" s="1344"/>
      <c r="R46" s="1240"/>
      <c r="S46" s="1344"/>
      <c r="T46" s="1239" t="s">
        <v>25</v>
      </c>
      <c r="U46" s="1344"/>
      <c r="V46" s="1344"/>
      <c r="W46" s="1344"/>
      <c r="X46" s="1344"/>
      <c r="Y46" s="1344"/>
      <c r="Z46" s="1344"/>
      <c r="AA46" s="1344"/>
      <c r="AB46" s="1240" t="s">
        <v>281</v>
      </c>
      <c r="AC46" s="1344"/>
      <c r="AD46" s="1344"/>
      <c r="AE46" s="1344"/>
      <c r="AF46" s="1344"/>
      <c r="AG46" s="1240" t="s">
        <v>282</v>
      </c>
      <c r="AH46" s="1344"/>
      <c r="AI46" s="1344"/>
      <c r="AJ46" s="172" t="s">
        <v>68</v>
      </c>
      <c r="AK46" s="1241"/>
      <c r="AL46" s="1241"/>
      <c r="AM46" s="1241"/>
      <c r="AN46" s="1241"/>
      <c r="AO46" s="278">
        <v>4008125026</v>
      </c>
      <c r="AP46" s="278">
        <v>4008125026</v>
      </c>
      <c r="AQ46" s="279">
        <v>0</v>
      </c>
      <c r="AR46" s="462">
        <v>0</v>
      </c>
      <c r="AS46" s="278">
        <v>2692440252</v>
      </c>
      <c r="AT46" s="278">
        <v>1315684774</v>
      </c>
      <c r="AU46" s="278">
        <v>2692435493</v>
      </c>
      <c r="AV46" s="278">
        <v>4759</v>
      </c>
      <c r="AW46" s="278">
        <v>2692435493</v>
      </c>
      <c r="AX46" s="279">
        <v>0</v>
      </c>
      <c r="AY46" s="278">
        <v>2692435493</v>
      </c>
      <c r="AZ46" s="279">
        <v>0</v>
      </c>
      <c r="BA46" s="278">
        <v>2002349</v>
      </c>
      <c r="BB46" s="399"/>
      <c r="BC46" s="434">
        <f t="shared" si="5"/>
        <v>0.6717455754335544</v>
      </c>
      <c r="BD46" s="434">
        <f t="shared" si="6"/>
        <v>0.99999823245845609</v>
      </c>
    </row>
    <row r="47" spans="1:56" ht="15" hidden="1" customHeight="1" x14ac:dyDescent="0.25">
      <c r="A47" s="401" t="str">
        <f t="shared" si="7"/>
        <v>A10151610</v>
      </c>
      <c r="B47" s="1240" t="s">
        <v>17</v>
      </c>
      <c r="C47" s="1344"/>
      <c r="D47" s="1240" t="s">
        <v>287</v>
      </c>
      <c r="E47" s="1344"/>
      <c r="F47" s="1240" t="s">
        <v>288</v>
      </c>
      <c r="G47" s="1344"/>
      <c r="H47" s="1240" t="s">
        <v>287</v>
      </c>
      <c r="I47" s="1344"/>
      <c r="J47" s="1240" t="s">
        <v>292</v>
      </c>
      <c r="K47" s="1344"/>
      <c r="L47" s="1344"/>
      <c r="M47" s="1240" t="s">
        <v>26</v>
      </c>
      <c r="N47" s="1344"/>
      <c r="O47" s="1344"/>
      <c r="P47" s="1240"/>
      <c r="Q47" s="1344"/>
      <c r="R47" s="1240"/>
      <c r="S47" s="1344"/>
      <c r="T47" s="1239" t="s">
        <v>27</v>
      </c>
      <c r="U47" s="1344"/>
      <c r="V47" s="1344"/>
      <c r="W47" s="1344"/>
      <c r="X47" s="1344"/>
      <c r="Y47" s="1344"/>
      <c r="Z47" s="1344"/>
      <c r="AA47" s="1344"/>
      <c r="AB47" s="1240" t="s">
        <v>281</v>
      </c>
      <c r="AC47" s="1344"/>
      <c r="AD47" s="1344"/>
      <c r="AE47" s="1344"/>
      <c r="AF47" s="1344"/>
      <c r="AG47" s="1240" t="s">
        <v>282</v>
      </c>
      <c r="AH47" s="1344"/>
      <c r="AI47" s="1344"/>
      <c r="AJ47" s="172" t="s">
        <v>68</v>
      </c>
      <c r="AK47" s="1241"/>
      <c r="AL47" s="1241"/>
      <c r="AM47" s="1241"/>
      <c r="AN47" s="1241"/>
      <c r="AO47" s="278">
        <v>7990939236</v>
      </c>
      <c r="AP47" s="278">
        <v>7990939236</v>
      </c>
      <c r="AQ47" s="279">
        <v>0</v>
      </c>
      <c r="AR47" s="462">
        <v>0</v>
      </c>
      <c r="AS47" s="278">
        <v>69216976</v>
      </c>
      <c r="AT47" s="278">
        <v>7921722260</v>
      </c>
      <c r="AU47" s="278">
        <v>69216910</v>
      </c>
      <c r="AV47" s="279">
        <v>66</v>
      </c>
      <c r="AW47" s="278">
        <v>69216910</v>
      </c>
      <c r="AX47" s="279">
        <v>0</v>
      </c>
      <c r="AY47" s="278">
        <v>69216910</v>
      </c>
      <c r="AZ47" s="279">
        <v>0</v>
      </c>
      <c r="BA47" s="279">
        <v>0</v>
      </c>
      <c r="BB47" s="399"/>
      <c r="BC47" s="434">
        <f t="shared" si="5"/>
        <v>8.6619324657319918E-3</v>
      </c>
      <c r="BD47" s="434">
        <f t="shared" si="6"/>
        <v>0.99999904647669091</v>
      </c>
    </row>
    <row r="48" spans="1:56" ht="15" hidden="1" customHeight="1" x14ac:dyDescent="0.25">
      <c r="A48" s="401" t="str">
        <f t="shared" si="7"/>
        <v>A10152210</v>
      </c>
      <c r="B48" s="1240" t="s">
        <v>17</v>
      </c>
      <c r="C48" s="1344"/>
      <c r="D48" s="1240" t="s">
        <v>287</v>
      </c>
      <c r="E48" s="1344"/>
      <c r="F48" s="1240" t="s">
        <v>288</v>
      </c>
      <c r="G48" s="1344"/>
      <c r="H48" s="1240" t="s">
        <v>287</v>
      </c>
      <c r="I48" s="1344"/>
      <c r="J48" s="1240" t="s">
        <v>292</v>
      </c>
      <c r="K48" s="1344"/>
      <c r="L48" s="1344"/>
      <c r="M48" s="1240" t="s">
        <v>295</v>
      </c>
      <c r="N48" s="1344"/>
      <c r="O48" s="1344"/>
      <c r="P48" s="1240"/>
      <c r="Q48" s="1344"/>
      <c r="R48" s="1240"/>
      <c r="S48" s="1344"/>
      <c r="T48" s="1239" t="s">
        <v>28</v>
      </c>
      <c r="U48" s="1344"/>
      <c r="V48" s="1344"/>
      <c r="W48" s="1344"/>
      <c r="X48" s="1344"/>
      <c r="Y48" s="1344"/>
      <c r="Z48" s="1344"/>
      <c r="AA48" s="1344"/>
      <c r="AB48" s="1240" t="s">
        <v>281</v>
      </c>
      <c r="AC48" s="1344"/>
      <c r="AD48" s="1344"/>
      <c r="AE48" s="1344"/>
      <c r="AF48" s="1344"/>
      <c r="AG48" s="1240" t="s">
        <v>282</v>
      </c>
      <c r="AH48" s="1344"/>
      <c r="AI48" s="1344"/>
      <c r="AJ48" s="172" t="s">
        <v>68</v>
      </c>
      <c r="AK48" s="1241"/>
      <c r="AL48" s="1241"/>
      <c r="AM48" s="1241"/>
      <c r="AN48" s="1241"/>
      <c r="AO48" s="278">
        <v>2013745788</v>
      </c>
      <c r="AP48" s="278">
        <v>2013745788</v>
      </c>
      <c r="AQ48" s="279">
        <v>0</v>
      </c>
      <c r="AR48" s="462">
        <v>0</v>
      </c>
      <c r="AS48" s="278">
        <v>1462557891</v>
      </c>
      <c r="AT48" s="278">
        <v>551187897</v>
      </c>
      <c r="AU48" s="278">
        <v>1462557891</v>
      </c>
      <c r="AV48" s="279">
        <v>0</v>
      </c>
      <c r="AW48" s="278">
        <v>1462557891</v>
      </c>
      <c r="AX48" s="279">
        <v>0</v>
      </c>
      <c r="AY48" s="278">
        <v>1462557891</v>
      </c>
      <c r="AZ48" s="279">
        <v>0</v>
      </c>
      <c r="BA48" s="279">
        <v>0</v>
      </c>
      <c r="BB48" s="399"/>
      <c r="BC48" s="434">
        <f t="shared" si="5"/>
        <v>0.72628725021571594</v>
      </c>
      <c r="BD48" s="434">
        <f t="shared" si="6"/>
        <v>1</v>
      </c>
    </row>
    <row r="49" spans="1:56" ht="15" hidden="1" customHeight="1" x14ac:dyDescent="0.25">
      <c r="A49" s="401" t="str">
        <f t="shared" si="7"/>
        <v>A101910</v>
      </c>
      <c r="B49" s="1233" t="s">
        <v>17</v>
      </c>
      <c r="C49" s="1344"/>
      <c r="D49" s="1233" t="s">
        <v>287</v>
      </c>
      <c r="E49" s="1344"/>
      <c r="F49" s="1233" t="s">
        <v>288</v>
      </c>
      <c r="G49" s="1344"/>
      <c r="H49" s="1233" t="s">
        <v>287</v>
      </c>
      <c r="I49" s="1344"/>
      <c r="J49" s="1233" t="s">
        <v>296</v>
      </c>
      <c r="K49" s="1344"/>
      <c r="L49" s="1344"/>
      <c r="M49" s="1233"/>
      <c r="N49" s="1344"/>
      <c r="O49" s="1344"/>
      <c r="P49" s="1233"/>
      <c r="Q49" s="1344"/>
      <c r="R49" s="1233"/>
      <c r="S49" s="1344"/>
      <c r="T49" s="1232" t="s">
        <v>198</v>
      </c>
      <c r="U49" s="1344"/>
      <c r="V49" s="1344"/>
      <c r="W49" s="1344"/>
      <c r="X49" s="1344"/>
      <c r="Y49" s="1344"/>
      <c r="Z49" s="1344"/>
      <c r="AA49" s="1344"/>
      <c r="AB49" s="1233" t="s">
        <v>281</v>
      </c>
      <c r="AC49" s="1344"/>
      <c r="AD49" s="1344"/>
      <c r="AE49" s="1344"/>
      <c r="AF49" s="1344"/>
      <c r="AG49" s="1233" t="s">
        <v>282</v>
      </c>
      <c r="AH49" s="1344"/>
      <c r="AI49" s="1344"/>
      <c r="AJ49" s="169" t="s">
        <v>68</v>
      </c>
      <c r="AK49" s="1234"/>
      <c r="AL49" s="1234"/>
      <c r="AM49" s="1234"/>
      <c r="AN49" s="1234"/>
      <c r="AO49" s="274">
        <v>572000000</v>
      </c>
      <c r="AP49" s="274">
        <v>572000000</v>
      </c>
      <c r="AQ49" s="275">
        <v>0</v>
      </c>
      <c r="AR49" s="461">
        <v>0</v>
      </c>
      <c r="AS49" s="274">
        <v>389708437</v>
      </c>
      <c r="AT49" s="274">
        <v>182291563</v>
      </c>
      <c r="AU49" s="274">
        <v>389701457</v>
      </c>
      <c r="AV49" s="274">
        <v>6980</v>
      </c>
      <c r="AW49" s="274">
        <v>389701457</v>
      </c>
      <c r="AX49" s="275">
        <v>0</v>
      </c>
      <c r="AY49" s="274">
        <v>389701457</v>
      </c>
      <c r="AZ49" s="275">
        <v>0</v>
      </c>
      <c r="BA49" s="275">
        <v>0</v>
      </c>
      <c r="BB49" s="399"/>
      <c r="BC49" s="434">
        <f t="shared" si="5"/>
        <v>0.68130845629370629</v>
      </c>
      <c r="BD49" s="434">
        <f t="shared" si="6"/>
        <v>0.99998208917401499</v>
      </c>
    </row>
    <row r="50" spans="1:56" ht="15" hidden="1" customHeight="1" x14ac:dyDescent="0.25">
      <c r="A50" s="401" t="str">
        <f t="shared" si="7"/>
        <v>A1019110</v>
      </c>
      <c r="B50" s="1240" t="s">
        <v>17</v>
      </c>
      <c r="C50" s="1344"/>
      <c r="D50" s="1240" t="s">
        <v>287</v>
      </c>
      <c r="E50" s="1344"/>
      <c r="F50" s="1240" t="s">
        <v>288</v>
      </c>
      <c r="G50" s="1344"/>
      <c r="H50" s="1240" t="s">
        <v>287</v>
      </c>
      <c r="I50" s="1344"/>
      <c r="J50" s="1240" t="s">
        <v>296</v>
      </c>
      <c r="K50" s="1344"/>
      <c r="L50" s="1344"/>
      <c r="M50" s="1240" t="s">
        <v>287</v>
      </c>
      <c r="N50" s="1344"/>
      <c r="O50" s="1344"/>
      <c r="P50" s="1240"/>
      <c r="Q50" s="1344"/>
      <c r="R50" s="1240"/>
      <c r="S50" s="1344"/>
      <c r="T50" s="1239" t="s">
        <v>29</v>
      </c>
      <c r="U50" s="1344"/>
      <c r="V50" s="1344"/>
      <c r="W50" s="1344"/>
      <c r="X50" s="1344"/>
      <c r="Y50" s="1344"/>
      <c r="Z50" s="1344"/>
      <c r="AA50" s="1344"/>
      <c r="AB50" s="1240" t="s">
        <v>281</v>
      </c>
      <c r="AC50" s="1344"/>
      <c r="AD50" s="1344"/>
      <c r="AE50" s="1344"/>
      <c r="AF50" s="1344"/>
      <c r="AG50" s="1240" t="s">
        <v>282</v>
      </c>
      <c r="AH50" s="1344"/>
      <c r="AI50" s="1344"/>
      <c r="AJ50" s="172" t="s">
        <v>68</v>
      </c>
      <c r="AK50" s="1241"/>
      <c r="AL50" s="1241"/>
      <c r="AM50" s="1241"/>
      <c r="AN50" s="1241"/>
      <c r="AO50" s="278">
        <v>300000000</v>
      </c>
      <c r="AP50" s="278">
        <v>300000000</v>
      </c>
      <c r="AQ50" s="279">
        <v>0</v>
      </c>
      <c r="AR50" s="462">
        <v>0</v>
      </c>
      <c r="AS50" s="278">
        <v>198919314</v>
      </c>
      <c r="AT50" s="278">
        <v>101080686</v>
      </c>
      <c r="AU50" s="278">
        <v>198919314</v>
      </c>
      <c r="AV50" s="279">
        <v>0</v>
      </c>
      <c r="AW50" s="278">
        <v>198919314</v>
      </c>
      <c r="AX50" s="279">
        <v>0</v>
      </c>
      <c r="AY50" s="278">
        <v>198919314</v>
      </c>
      <c r="AZ50" s="279">
        <v>0</v>
      </c>
      <c r="BA50" s="279">
        <v>0</v>
      </c>
      <c r="BB50" s="399"/>
      <c r="BC50" s="434">
        <f t="shared" si="5"/>
        <v>0.66306438000000001</v>
      </c>
      <c r="BD50" s="434">
        <f t="shared" si="6"/>
        <v>1</v>
      </c>
    </row>
    <row r="51" spans="1:56" ht="15" hidden="1" customHeight="1" x14ac:dyDescent="0.25">
      <c r="A51" s="401" t="str">
        <f t="shared" si="7"/>
        <v>A1019310</v>
      </c>
      <c r="B51" s="1240" t="s">
        <v>17</v>
      </c>
      <c r="C51" s="1344"/>
      <c r="D51" s="1240" t="s">
        <v>287</v>
      </c>
      <c r="E51" s="1344"/>
      <c r="F51" s="1240" t="s">
        <v>288</v>
      </c>
      <c r="G51" s="1344"/>
      <c r="H51" s="1240" t="s">
        <v>287</v>
      </c>
      <c r="I51" s="1344"/>
      <c r="J51" s="1240" t="s">
        <v>296</v>
      </c>
      <c r="K51" s="1344"/>
      <c r="L51" s="1344"/>
      <c r="M51" s="1240" t="s">
        <v>297</v>
      </c>
      <c r="N51" s="1344"/>
      <c r="O51" s="1344"/>
      <c r="P51" s="1240"/>
      <c r="Q51" s="1344"/>
      <c r="R51" s="1240"/>
      <c r="S51" s="1344"/>
      <c r="T51" s="1239" t="s">
        <v>30</v>
      </c>
      <c r="U51" s="1344"/>
      <c r="V51" s="1344"/>
      <c r="W51" s="1344"/>
      <c r="X51" s="1344"/>
      <c r="Y51" s="1344"/>
      <c r="Z51" s="1344"/>
      <c r="AA51" s="1344"/>
      <c r="AB51" s="1240" t="s">
        <v>281</v>
      </c>
      <c r="AC51" s="1344"/>
      <c r="AD51" s="1344"/>
      <c r="AE51" s="1344"/>
      <c r="AF51" s="1344"/>
      <c r="AG51" s="1240" t="s">
        <v>282</v>
      </c>
      <c r="AH51" s="1344"/>
      <c r="AI51" s="1344"/>
      <c r="AJ51" s="172" t="s">
        <v>68</v>
      </c>
      <c r="AK51" s="1241"/>
      <c r="AL51" s="1241"/>
      <c r="AM51" s="1241"/>
      <c r="AN51" s="1241"/>
      <c r="AO51" s="278">
        <v>272000000</v>
      </c>
      <c r="AP51" s="278">
        <v>272000000</v>
      </c>
      <c r="AQ51" s="279">
        <v>0</v>
      </c>
      <c r="AR51" s="462">
        <v>0</v>
      </c>
      <c r="AS51" s="278">
        <v>190789123</v>
      </c>
      <c r="AT51" s="278">
        <v>81210877</v>
      </c>
      <c r="AU51" s="278">
        <v>190782143</v>
      </c>
      <c r="AV51" s="278">
        <v>6980</v>
      </c>
      <c r="AW51" s="278">
        <v>190782143</v>
      </c>
      <c r="AX51" s="279">
        <v>0</v>
      </c>
      <c r="AY51" s="278">
        <v>190782143</v>
      </c>
      <c r="AZ51" s="279">
        <v>0</v>
      </c>
      <c r="BA51" s="279">
        <v>0</v>
      </c>
      <c r="BB51" s="399"/>
      <c r="BC51" s="434">
        <f t="shared" si="5"/>
        <v>0.70143059926470586</v>
      </c>
      <c r="BD51" s="434">
        <f t="shared" si="6"/>
        <v>0.99996341510516829</v>
      </c>
    </row>
    <row r="52" spans="1:56" ht="15" hidden="1" customHeight="1" x14ac:dyDescent="0.25">
      <c r="A52" s="401" t="str">
        <f t="shared" si="7"/>
        <v>A1011010</v>
      </c>
      <c r="B52" s="1240" t="s">
        <v>17</v>
      </c>
      <c r="C52" s="1344"/>
      <c r="D52" s="1240" t="s">
        <v>287</v>
      </c>
      <c r="E52" s="1344"/>
      <c r="F52" s="1240" t="s">
        <v>288</v>
      </c>
      <c r="G52" s="1344"/>
      <c r="H52" s="1240" t="s">
        <v>287</v>
      </c>
      <c r="I52" s="1344"/>
      <c r="J52" s="1240" t="s">
        <v>68</v>
      </c>
      <c r="K52" s="1344"/>
      <c r="L52" s="1344"/>
      <c r="M52" s="1240"/>
      <c r="N52" s="1344"/>
      <c r="O52" s="1344"/>
      <c r="P52" s="1240"/>
      <c r="Q52" s="1344"/>
      <c r="R52" s="1240"/>
      <c r="S52" s="1344"/>
      <c r="T52" s="1239" t="s">
        <v>673</v>
      </c>
      <c r="U52" s="1344"/>
      <c r="V52" s="1344"/>
      <c r="W52" s="1344"/>
      <c r="X52" s="1344"/>
      <c r="Y52" s="1344"/>
      <c r="Z52" s="1344"/>
      <c r="AA52" s="1344"/>
      <c r="AB52" s="1240" t="s">
        <v>281</v>
      </c>
      <c r="AC52" s="1344"/>
      <c r="AD52" s="1344"/>
      <c r="AE52" s="1344"/>
      <c r="AF52" s="1344"/>
      <c r="AG52" s="1240" t="s">
        <v>282</v>
      </c>
      <c r="AH52" s="1344"/>
      <c r="AI52" s="1344"/>
      <c r="AJ52" s="172" t="s">
        <v>68</v>
      </c>
      <c r="AK52" s="1241"/>
      <c r="AL52" s="1241"/>
      <c r="AM52" s="1241"/>
      <c r="AN52" s="1241"/>
      <c r="AO52" s="278">
        <v>9382000000</v>
      </c>
      <c r="AP52" s="279">
        <v>0</v>
      </c>
      <c r="AQ52" s="279">
        <v>0</v>
      </c>
      <c r="AR52" s="463">
        <v>9382000000</v>
      </c>
      <c r="AS52" s="279">
        <v>0</v>
      </c>
      <c r="AT52" s="279">
        <v>0</v>
      </c>
      <c r="AU52" s="279">
        <v>0</v>
      </c>
      <c r="AV52" s="279">
        <v>0</v>
      </c>
      <c r="AW52" s="279">
        <v>0</v>
      </c>
      <c r="AX52" s="279">
        <v>0</v>
      </c>
      <c r="AY52" s="279">
        <v>0</v>
      </c>
      <c r="AZ52" s="279">
        <v>0</v>
      </c>
      <c r="BA52" s="279">
        <v>0</v>
      </c>
      <c r="BB52" s="399"/>
      <c r="BC52" s="434">
        <f t="shared" si="5"/>
        <v>0</v>
      </c>
      <c r="BD52" s="434" t="e">
        <f t="shared" si="6"/>
        <v>#DIV/0!</v>
      </c>
    </row>
    <row r="53" spans="1:56" ht="15" hidden="1" customHeight="1" x14ac:dyDescent="0.25">
      <c r="A53" s="401" t="str">
        <f t="shared" si="7"/>
        <v>A10210</v>
      </c>
      <c r="B53" s="1233" t="s">
        <v>17</v>
      </c>
      <c r="C53" s="1344"/>
      <c r="D53" s="1233" t="s">
        <v>287</v>
      </c>
      <c r="E53" s="1344"/>
      <c r="F53" s="1233" t="s">
        <v>288</v>
      </c>
      <c r="G53" s="1344"/>
      <c r="H53" s="1233" t="s">
        <v>290</v>
      </c>
      <c r="I53" s="1344"/>
      <c r="J53" s="1233"/>
      <c r="K53" s="1344"/>
      <c r="L53" s="1344"/>
      <c r="M53" s="1233"/>
      <c r="N53" s="1344"/>
      <c r="O53" s="1344"/>
      <c r="P53" s="1233"/>
      <c r="Q53" s="1344"/>
      <c r="R53" s="1233"/>
      <c r="S53" s="1344"/>
      <c r="T53" s="1232" t="s">
        <v>201</v>
      </c>
      <c r="U53" s="1344"/>
      <c r="V53" s="1344"/>
      <c r="W53" s="1344"/>
      <c r="X53" s="1344"/>
      <c r="Y53" s="1344"/>
      <c r="Z53" s="1344"/>
      <c r="AA53" s="1344"/>
      <c r="AB53" s="1233" t="s">
        <v>281</v>
      </c>
      <c r="AC53" s="1344"/>
      <c r="AD53" s="1344"/>
      <c r="AE53" s="1344"/>
      <c r="AF53" s="1344"/>
      <c r="AG53" s="1233" t="s">
        <v>282</v>
      </c>
      <c r="AH53" s="1344"/>
      <c r="AI53" s="1344"/>
      <c r="AJ53" s="169" t="s">
        <v>68</v>
      </c>
      <c r="AK53" s="1234"/>
      <c r="AL53" s="1234"/>
      <c r="AM53" s="1234"/>
      <c r="AN53" s="1234"/>
      <c r="AO53" s="274">
        <v>2620100000</v>
      </c>
      <c r="AP53" s="274">
        <v>2615102429</v>
      </c>
      <c r="AQ53" s="274">
        <v>4997571</v>
      </c>
      <c r="AR53" s="461">
        <v>0</v>
      </c>
      <c r="AS53" s="274">
        <v>2367541916</v>
      </c>
      <c r="AT53" s="274">
        <v>247560513</v>
      </c>
      <c r="AU53" s="274">
        <v>1081305617</v>
      </c>
      <c r="AV53" s="274">
        <v>1286236299</v>
      </c>
      <c r="AW53" s="274">
        <v>1081305617</v>
      </c>
      <c r="AX53" s="275">
        <v>0</v>
      </c>
      <c r="AY53" s="274">
        <v>1081305617</v>
      </c>
      <c r="AZ53" s="275">
        <v>0</v>
      </c>
      <c r="BA53" s="275">
        <v>0</v>
      </c>
      <c r="BB53" s="399"/>
      <c r="BC53" s="434">
        <f t="shared" si="5"/>
        <v>0.9036074638372581</v>
      </c>
      <c r="BD53" s="434">
        <f t="shared" si="6"/>
        <v>0.4567207911684551</v>
      </c>
    </row>
    <row r="54" spans="1:56" ht="15" hidden="1" customHeight="1" x14ac:dyDescent="0.25">
      <c r="A54" s="401" t="str">
        <f t="shared" si="7"/>
        <v>A1021210</v>
      </c>
      <c r="B54" s="1240" t="s">
        <v>17</v>
      </c>
      <c r="C54" s="1344"/>
      <c r="D54" s="1240" t="s">
        <v>287</v>
      </c>
      <c r="E54" s="1344"/>
      <c r="F54" s="1240" t="s">
        <v>288</v>
      </c>
      <c r="G54" s="1344"/>
      <c r="H54" s="1240" t="s">
        <v>290</v>
      </c>
      <c r="I54" s="1344"/>
      <c r="J54" s="1240" t="s">
        <v>298</v>
      </c>
      <c r="K54" s="1344"/>
      <c r="L54" s="1344"/>
      <c r="M54" s="1240"/>
      <c r="N54" s="1344"/>
      <c r="O54" s="1344"/>
      <c r="P54" s="1240"/>
      <c r="Q54" s="1344"/>
      <c r="R54" s="1240"/>
      <c r="S54" s="1344"/>
      <c r="T54" s="1239" t="s">
        <v>31</v>
      </c>
      <c r="U54" s="1344"/>
      <c r="V54" s="1344"/>
      <c r="W54" s="1344"/>
      <c r="X54" s="1344"/>
      <c r="Y54" s="1344"/>
      <c r="Z54" s="1344"/>
      <c r="AA54" s="1344"/>
      <c r="AB54" s="1240" t="s">
        <v>281</v>
      </c>
      <c r="AC54" s="1344"/>
      <c r="AD54" s="1344"/>
      <c r="AE54" s="1344"/>
      <c r="AF54" s="1344"/>
      <c r="AG54" s="1240" t="s">
        <v>282</v>
      </c>
      <c r="AH54" s="1344"/>
      <c r="AI54" s="1344"/>
      <c r="AJ54" s="172" t="s">
        <v>68</v>
      </c>
      <c r="AK54" s="1241"/>
      <c r="AL54" s="1241"/>
      <c r="AM54" s="1241"/>
      <c r="AN54" s="1241"/>
      <c r="AO54" s="278">
        <v>2620100000</v>
      </c>
      <c r="AP54" s="278">
        <v>2615102429</v>
      </c>
      <c r="AQ54" s="278">
        <v>4997571</v>
      </c>
      <c r="AR54" s="462">
        <v>0</v>
      </c>
      <c r="AS54" s="278">
        <v>2367541916</v>
      </c>
      <c r="AT54" s="278">
        <v>247560513</v>
      </c>
      <c r="AU54" s="278">
        <v>1081305617</v>
      </c>
      <c r="AV54" s="278">
        <v>1286236299</v>
      </c>
      <c r="AW54" s="278">
        <v>1081305617</v>
      </c>
      <c r="AX54" s="279">
        <v>0</v>
      </c>
      <c r="AY54" s="278">
        <v>1081305617</v>
      </c>
      <c r="AZ54" s="279">
        <v>0</v>
      </c>
      <c r="BA54" s="279">
        <v>0</v>
      </c>
      <c r="BB54" s="399"/>
      <c r="BC54" s="434">
        <f t="shared" si="5"/>
        <v>0.9036074638372581</v>
      </c>
      <c r="BD54" s="434">
        <f t="shared" si="6"/>
        <v>0.4567207911684551</v>
      </c>
    </row>
    <row r="55" spans="1:56" ht="15" hidden="1" customHeight="1" x14ac:dyDescent="0.25">
      <c r="A55" s="401" t="str">
        <f t="shared" si="7"/>
        <v>A10510</v>
      </c>
      <c r="B55" s="1233" t="s">
        <v>17</v>
      </c>
      <c r="C55" s="1344"/>
      <c r="D55" s="1233" t="s">
        <v>287</v>
      </c>
      <c r="E55" s="1344"/>
      <c r="F55" s="1233" t="s">
        <v>288</v>
      </c>
      <c r="G55" s="1344"/>
      <c r="H55" s="1233" t="s">
        <v>292</v>
      </c>
      <c r="I55" s="1344"/>
      <c r="J55" s="1233"/>
      <c r="K55" s="1344"/>
      <c r="L55" s="1344"/>
      <c r="M55" s="1233"/>
      <c r="N55" s="1344"/>
      <c r="O55" s="1344"/>
      <c r="P55" s="1233"/>
      <c r="Q55" s="1344"/>
      <c r="R55" s="1233"/>
      <c r="S55" s="1344"/>
      <c r="T55" s="1232" t="s">
        <v>203</v>
      </c>
      <c r="U55" s="1344"/>
      <c r="V55" s="1344"/>
      <c r="W55" s="1344"/>
      <c r="X55" s="1344"/>
      <c r="Y55" s="1344"/>
      <c r="Z55" s="1344"/>
      <c r="AA55" s="1344"/>
      <c r="AB55" s="1233" t="s">
        <v>281</v>
      </c>
      <c r="AC55" s="1344"/>
      <c r="AD55" s="1344"/>
      <c r="AE55" s="1344"/>
      <c r="AF55" s="1344"/>
      <c r="AG55" s="1233" t="s">
        <v>282</v>
      </c>
      <c r="AH55" s="1344"/>
      <c r="AI55" s="1344"/>
      <c r="AJ55" s="169" t="s">
        <v>68</v>
      </c>
      <c r="AK55" s="1234"/>
      <c r="AL55" s="1234"/>
      <c r="AM55" s="1234"/>
      <c r="AN55" s="1234"/>
      <c r="AO55" s="274">
        <v>35057916667</v>
      </c>
      <c r="AP55" s="274">
        <v>35057916667</v>
      </c>
      <c r="AQ55" s="275">
        <v>0</v>
      </c>
      <c r="AR55" s="461">
        <v>0</v>
      </c>
      <c r="AS55" s="274">
        <v>26595937901</v>
      </c>
      <c r="AT55" s="274">
        <v>8461978766</v>
      </c>
      <c r="AU55" s="274">
        <v>26594617104</v>
      </c>
      <c r="AV55" s="274">
        <v>1320797</v>
      </c>
      <c r="AW55" s="274">
        <v>26594617104</v>
      </c>
      <c r="AX55" s="275">
        <v>0</v>
      </c>
      <c r="AY55" s="274">
        <v>25793312934</v>
      </c>
      <c r="AZ55" s="274">
        <v>801304170</v>
      </c>
      <c r="BA55" s="274">
        <v>57856727</v>
      </c>
      <c r="BB55" s="399"/>
      <c r="BC55" s="434">
        <f t="shared" si="5"/>
        <v>0.7586285903302048</v>
      </c>
      <c r="BD55" s="434">
        <f t="shared" si="6"/>
        <v>0.99995033839359537</v>
      </c>
    </row>
    <row r="56" spans="1:56" ht="15" hidden="1" customHeight="1" x14ac:dyDescent="0.25">
      <c r="A56" s="401" t="str">
        <f t="shared" si="7"/>
        <v>A105110</v>
      </c>
      <c r="B56" s="1233" t="s">
        <v>17</v>
      </c>
      <c r="C56" s="1344"/>
      <c r="D56" s="1233" t="s">
        <v>287</v>
      </c>
      <c r="E56" s="1344"/>
      <c r="F56" s="1233" t="s">
        <v>288</v>
      </c>
      <c r="G56" s="1344"/>
      <c r="H56" s="1233" t="s">
        <v>292</v>
      </c>
      <c r="I56" s="1344"/>
      <c r="J56" s="1233" t="s">
        <v>287</v>
      </c>
      <c r="K56" s="1344"/>
      <c r="L56" s="1344"/>
      <c r="M56" s="1233"/>
      <c r="N56" s="1344"/>
      <c r="O56" s="1344"/>
      <c r="P56" s="1233"/>
      <c r="Q56" s="1344"/>
      <c r="R56" s="1233"/>
      <c r="S56" s="1344"/>
      <c r="T56" s="1232" t="s">
        <v>205</v>
      </c>
      <c r="U56" s="1344"/>
      <c r="V56" s="1344"/>
      <c r="W56" s="1344"/>
      <c r="X56" s="1344"/>
      <c r="Y56" s="1344"/>
      <c r="Z56" s="1344"/>
      <c r="AA56" s="1344"/>
      <c r="AB56" s="1233" t="s">
        <v>281</v>
      </c>
      <c r="AC56" s="1344"/>
      <c r="AD56" s="1344"/>
      <c r="AE56" s="1344"/>
      <c r="AF56" s="1344"/>
      <c r="AG56" s="1233" t="s">
        <v>282</v>
      </c>
      <c r="AH56" s="1344"/>
      <c r="AI56" s="1344"/>
      <c r="AJ56" s="169" t="s">
        <v>68</v>
      </c>
      <c r="AK56" s="1234"/>
      <c r="AL56" s="1234"/>
      <c r="AM56" s="1234"/>
      <c r="AN56" s="1234"/>
      <c r="AO56" s="274">
        <v>17935538469</v>
      </c>
      <c r="AP56" s="274">
        <v>17935538469</v>
      </c>
      <c r="AQ56" s="275">
        <v>0</v>
      </c>
      <c r="AR56" s="461">
        <v>0</v>
      </c>
      <c r="AS56" s="274">
        <v>13404737629</v>
      </c>
      <c r="AT56" s="274">
        <v>4530800840</v>
      </c>
      <c r="AU56" s="274">
        <v>13403416832</v>
      </c>
      <c r="AV56" s="274">
        <v>1320797</v>
      </c>
      <c r="AW56" s="274">
        <v>13403416832</v>
      </c>
      <c r="AX56" s="275">
        <v>0</v>
      </c>
      <c r="AY56" s="274">
        <v>13403416832</v>
      </c>
      <c r="AZ56" s="275">
        <v>0</v>
      </c>
      <c r="BA56" s="274">
        <v>55468994</v>
      </c>
      <c r="BB56" s="399"/>
      <c r="BC56" s="434">
        <f t="shared" si="5"/>
        <v>0.74738417539952362</v>
      </c>
      <c r="BD56" s="434">
        <f t="shared" si="6"/>
        <v>0.99990146789616063</v>
      </c>
    </row>
    <row r="57" spans="1:56" ht="15" hidden="1" customHeight="1" x14ac:dyDescent="0.25">
      <c r="A57" s="401" t="str">
        <f t="shared" si="7"/>
        <v>A1051110</v>
      </c>
      <c r="B57" s="1240" t="s">
        <v>17</v>
      </c>
      <c r="C57" s="1344"/>
      <c r="D57" s="1240" t="s">
        <v>287</v>
      </c>
      <c r="E57" s="1344"/>
      <c r="F57" s="1240" t="s">
        <v>288</v>
      </c>
      <c r="G57" s="1344"/>
      <c r="H57" s="1240" t="s">
        <v>292</v>
      </c>
      <c r="I57" s="1344"/>
      <c r="J57" s="1240" t="s">
        <v>287</v>
      </c>
      <c r="K57" s="1344"/>
      <c r="L57" s="1344"/>
      <c r="M57" s="1240" t="s">
        <v>287</v>
      </c>
      <c r="N57" s="1344"/>
      <c r="O57" s="1344"/>
      <c r="P57" s="1240"/>
      <c r="Q57" s="1344"/>
      <c r="R57" s="1240"/>
      <c r="S57" s="1344"/>
      <c r="T57" s="1239" t="s">
        <v>32</v>
      </c>
      <c r="U57" s="1344"/>
      <c r="V57" s="1344"/>
      <c r="W57" s="1344"/>
      <c r="X57" s="1344"/>
      <c r="Y57" s="1344"/>
      <c r="Z57" s="1344"/>
      <c r="AA57" s="1344"/>
      <c r="AB57" s="1240" t="s">
        <v>281</v>
      </c>
      <c r="AC57" s="1344"/>
      <c r="AD57" s="1344"/>
      <c r="AE57" s="1344"/>
      <c r="AF57" s="1344"/>
      <c r="AG57" s="1240" t="s">
        <v>282</v>
      </c>
      <c r="AH57" s="1344"/>
      <c r="AI57" s="1344"/>
      <c r="AJ57" s="172" t="s">
        <v>68</v>
      </c>
      <c r="AK57" s="1241"/>
      <c r="AL57" s="1241"/>
      <c r="AM57" s="1241"/>
      <c r="AN57" s="1241"/>
      <c r="AO57" s="278">
        <v>3486406531</v>
      </c>
      <c r="AP57" s="278">
        <v>3486406531</v>
      </c>
      <c r="AQ57" s="279">
        <v>0</v>
      </c>
      <c r="AR57" s="462">
        <v>0</v>
      </c>
      <c r="AS57" s="278">
        <v>3008724045</v>
      </c>
      <c r="AT57" s="278">
        <v>477682486</v>
      </c>
      <c r="AU57" s="278">
        <v>3008724045</v>
      </c>
      <c r="AV57" s="279">
        <v>0</v>
      </c>
      <c r="AW57" s="278">
        <v>3008724045</v>
      </c>
      <c r="AX57" s="279">
        <v>0</v>
      </c>
      <c r="AY57" s="278">
        <v>3008724045</v>
      </c>
      <c r="AZ57" s="279">
        <v>0</v>
      </c>
      <c r="BA57" s="278">
        <v>833255</v>
      </c>
      <c r="BB57" s="399"/>
      <c r="BC57" s="434">
        <f t="shared" si="5"/>
        <v>0.86298715260179737</v>
      </c>
      <c r="BD57" s="434">
        <f t="shared" si="6"/>
        <v>1</v>
      </c>
    </row>
    <row r="58" spans="1:56" ht="15" hidden="1" customHeight="1" x14ac:dyDescent="0.25">
      <c r="A58" s="401" t="str">
        <f t="shared" si="7"/>
        <v>A1051210</v>
      </c>
      <c r="B58" s="1240" t="s">
        <v>17</v>
      </c>
      <c r="C58" s="1344"/>
      <c r="D58" s="1240" t="s">
        <v>287</v>
      </c>
      <c r="E58" s="1344"/>
      <c r="F58" s="1240" t="s">
        <v>288</v>
      </c>
      <c r="G58" s="1344"/>
      <c r="H58" s="1240" t="s">
        <v>292</v>
      </c>
      <c r="I58" s="1344"/>
      <c r="J58" s="1240" t="s">
        <v>287</v>
      </c>
      <c r="K58" s="1344"/>
      <c r="L58" s="1344"/>
      <c r="M58" s="1240" t="s">
        <v>290</v>
      </c>
      <c r="N58" s="1344"/>
      <c r="O58" s="1344"/>
      <c r="P58" s="1240"/>
      <c r="Q58" s="1344"/>
      <c r="R58" s="1240"/>
      <c r="S58" s="1344"/>
      <c r="T58" s="1239" t="s">
        <v>33</v>
      </c>
      <c r="U58" s="1344"/>
      <c r="V58" s="1344"/>
      <c r="W58" s="1344"/>
      <c r="X58" s="1344"/>
      <c r="Y58" s="1344"/>
      <c r="Z58" s="1344"/>
      <c r="AA58" s="1344"/>
      <c r="AB58" s="1240" t="s">
        <v>281</v>
      </c>
      <c r="AC58" s="1344"/>
      <c r="AD58" s="1344"/>
      <c r="AE58" s="1344"/>
      <c r="AF58" s="1344"/>
      <c r="AG58" s="1240" t="s">
        <v>282</v>
      </c>
      <c r="AH58" s="1344"/>
      <c r="AI58" s="1344"/>
      <c r="AJ58" s="172" t="s">
        <v>68</v>
      </c>
      <c r="AK58" s="1241"/>
      <c r="AL58" s="1241"/>
      <c r="AM58" s="1241"/>
      <c r="AN58" s="1241"/>
      <c r="AO58" s="278">
        <v>1530182979</v>
      </c>
      <c r="AP58" s="278">
        <v>1530182979</v>
      </c>
      <c r="AQ58" s="279">
        <v>0</v>
      </c>
      <c r="AR58" s="462">
        <v>0</v>
      </c>
      <c r="AS58" s="278">
        <v>56595075</v>
      </c>
      <c r="AT58" s="278">
        <v>1473587904</v>
      </c>
      <c r="AU58" s="278">
        <v>56595075</v>
      </c>
      <c r="AV58" s="279">
        <v>0</v>
      </c>
      <c r="AW58" s="278">
        <v>56595075</v>
      </c>
      <c r="AX58" s="279">
        <v>0</v>
      </c>
      <c r="AY58" s="278">
        <v>56595075</v>
      </c>
      <c r="AZ58" s="279">
        <v>0</v>
      </c>
      <c r="BA58" s="279">
        <v>0</v>
      </c>
      <c r="BB58" s="399"/>
      <c r="BC58" s="434">
        <f t="shared" si="5"/>
        <v>3.698582181131424E-2</v>
      </c>
      <c r="BD58" s="434">
        <f t="shared" si="6"/>
        <v>1</v>
      </c>
    </row>
    <row r="59" spans="1:56" ht="15" hidden="1" customHeight="1" x14ac:dyDescent="0.25">
      <c r="A59" s="401" t="str">
        <f t="shared" si="7"/>
        <v>A1051310</v>
      </c>
      <c r="B59" s="1240" t="s">
        <v>17</v>
      </c>
      <c r="C59" s="1344"/>
      <c r="D59" s="1240" t="s">
        <v>287</v>
      </c>
      <c r="E59" s="1344"/>
      <c r="F59" s="1240" t="s">
        <v>288</v>
      </c>
      <c r="G59" s="1344"/>
      <c r="H59" s="1240" t="s">
        <v>292</v>
      </c>
      <c r="I59" s="1344"/>
      <c r="J59" s="1240" t="s">
        <v>287</v>
      </c>
      <c r="K59" s="1344"/>
      <c r="L59" s="1344"/>
      <c r="M59" s="1240" t="s">
        <v>297</v>
      </c>
      <c r="N59" s="1344"/>
      <c r="O59" s="1344"/>
      <c r="P59" s="1240"/>
      <c r="Q59" s="1344"/>
      <c r="R59" s="1240"/>
      <c r="S59" s="1344"/>
      <c r="T59" s="1239" t="s">
        <v>34</v>
      </c>
      <c r="U59" s="1344"/>
      <c r="V59" s="1344"/>
      <c r="W59" s="1344"/>
      <c r="X59" s="1344"/>
      <c r="Y59" s="1344"/>
      <c r="Z59" s="1344"/>
      <c r="AA59" s="1344"/>
      <c r="AB59" s="1240" t="s">
        <v>281</v>
      </c>
      <c r="AC59" s="1344"/>
      <c r="AD59" s="1344"/>
      <c r="AE59" s="1344"/>
      <c r="AF59" s="1344"/>
      <c r="AG59" s="1240" t="s">
        <v>282</v>
      </c>
      <c r="AH59" s="1344"/>
      <c r="AI59" s="1344"/>
      <c r="AJ59" s="172" t="s">
        <v>68</v>
      </c>
      <c r="AK59" s="1241"/>
      <c r="AL59" s="1241"/>
      <c r="AM59" s="1241"/>
      <c r="AN59" s="1241"/>
      <c r="AO59" s="278">
        <v>4451871042</v>
      </c>
      <c r="AP59" s="278">
        <v>4451871042</v>
      </c>
      <c r="AQ59" s="279">
        <v>0</v>
      </c>
      <c r="AR59" s="462">
        <v>0</v>
      </c>
      <c r="AS59" s="278">
        <v>3582683152</v>
      </c>
      <c r="AT59" s="278">
        <v>869187890</v>
      </c>
      <c r="AU59" s="278">
        <v>3582683152</v>
      </c>
      <c r="AV59" s="279">
        <v>0</v>
      </c>
      <c r="AW59" s="278">
        <v>3582683152</v>
      </c>
      <c r="AX59" s="279">
        <v>0</v>
      </c>
      <c r="AY59" s="278">
        <v>3582683152</v>
      </c>
      <c r="AZ59" s="279">
        <v>0</v>
      </c>
      <c r="BA59" s="278">
        <v>362224</v>
      </c>
      <c r="BB59" s="399"/>
      <c r="BC59" s="434">
        <f t="shared" si="5"/>
        <v>0.80475896947600756</v>
      </c>
      <c r="BD59" s="434">
        <f t="shared" si="6"/>
        <v>1</v>
      </c>
    </row>
    <row r="60" spans="1:56" ht="15" hidden="1" customHeight="1" x14ac:dyDescent="0.25">
      <c r="A60" s="401" t="str">
        <f t="shared" si="7"/>
        <v>A1051410</v>
      </c>
      <c r="B60" s="1240" t="s">
        <v>17</v>
      </c>
      <c r="C60" s="1344"/>
      <c r="D60" s="1240" t="s">
        <v>287</v>
      </c>
      <c r="E60" s="1344"/>
      <c r="F60" s="1240" t="s">
        <v>288</v>
      </c>
      <c r="G60" s="1344"/>
      <c r="H60" s="1240" t="s">
        <v>292</v>
      </c>
      <c r="I60" s="1344"/>
      <c r="J60" s="1240" t="s">
        <v>287</v>
      </c>
      <c r="K60" s="1344"/>
      <c r="L60" s="1344"/>
      <c r="M60" s="1240" t="s">
        <v>291</v>
      </c>
      <c r="N60" s="1344"/>
      <c r="O60" s="1344"/>
      <c r="P60" s="1240"/>
      <c r="Q60" s="1344"/>
      <c r="R60" s="1240"/>
      <c r="S60" s="1344"/>
      <c r="T60" s="1239" t="s">
        <v>35</v>
      </c>
      <c r="U60" s="1344"/>
      <c r="V60" s="1344"/>
      <c r="W60" s="1344"/>
      <c r="X60" s="1344"/>
      <c r="Y60" s="1344"/>
      <c r="Z60" s="1344"/>
      <c r="AA60" s="1344"/>
      <c r="AB60" s="1240" t="s">
        <v>281</v>
      </c>
      <c r="AC60" s="1344"/>
      <c r="AD60" s="1344"/>
      <c r="AE60" s="1344"/>
      <c r="AF60" s="1344"/>
      <c r="AG60" s="1240" t="s">
        <v>282</v>
      </c>
      <c r="AH60" s="1344"/>
      <c r="AI60" s="1344"/>
      <c r="AJ60" s="172" t="s">
        <v>68</v>
      </c>
      <c r="AK60" s="1241"/>
      <c r="AL60" s="1241"/>
      <c r="AM60" s="1241"/>
      <c r="AN60" s="1241"/>
      <c r="AO60" s="278">
        <v>7532131228</v>
      </c>
      <c r="AP60" s="278">
        <v>7532131228</v>
      </c>
      <c r="AQ60" s="279">
        <v>0</v>
      </c>
      <c r="AR60" s="462">
        <v>0</v>
      </c>
      <c r="AS60" s="278">
        <v>5983708182</v>
      </c>
      <c r="AT60" s="278">
        <v>1548423046</v>
      </c>
      <c r="AU60" s="278">
        <v>5982387385</v>
      </c>
      <c r="AV60" s="278">
        <v>1320797</v>
      </c>
      <c r="AW60" s="278">
        <v>5982387385</v>
      </c>
      <c r="AX60" s="279">
        <v>0</v>
      </c>
      <c r="AY60" s="278">
        <v>5982387385</v>
      </c>
      <c r="AZ60" s="279">
        <v>0</v>
      </c>
      <c r="BA60" s="278">
        <v>54273515</v>
      </c>
      <c r="BB60" s="399"/>
      <c r="BC60" s="434">
        <f t="shared" si="5"/>
        <v>0.79442431376608513</v>
      </c>
      <c r="BD60" s="434">
        <f t="shared" si="6"/>
        <v>0.99977926781189408</v>
      </c>
    </row>
    <row r="61" spans="1:56" ht="15" hidden="1" customHeight="1" x14ac:dyDescent="0.25">
      <c r="A61" s="401" t="str">
        <f t="shared" si="7"/>
        <v>A1051510</v>
      </c>
      <c r="B61" s="1240" t="s">
        <v>17</v>
      </c>
      <c r="C61" s="1344"/>
      <c r="D61" s="1240" t="s">
        <v>287</v>
      </c>
      <c r="E61" s="1344"/>
      <c r="F61" s="1240" t="s">
        <v>288</v>
      </c>
      <c r="G61" s="1344"/>
      <c r="H61" s="1240" t="s">
        <v>292</v>
      </c>
      <c r="I61" s="1344"/>
      <c r="J61" s="1240" t="s">
        <v>287</v>
      </c>
      <c r="K61" s="1344"/>
      <c r="L61" s="1344"/>
      <c r="M61" s="1240" t="s">
        <v>292</v>
      </c>
      <c r="N61" s="1344"/>
      <c r="O61" s="1344"/>
      <c r="P61" s="1240"/>
      <c r="Q61" s="1344"/>
      <c r="R61" s="1240"/>
      <c r="S61" s="1344"/>
      <c r="T61" s="1239" t="s">
        <v>36</v>
      </c>
      <c r="U61" s="1344"/>
      <c r="V61" s="1344"/>
      <c r="W61" s="1344"/>
      <c r="X61" s="1344"/>
      <c r="Y61" s="1344"/>
      <c r="Z61" s="1344"/>
      <c r="AA61" s="1344"/>
      <c r="AB61" s="1240" t="s">
        <v>281</v>
      </c>
      <c r="AC61" s="1344"/>
      <c r="AD61" s="1344"/>
      <c r="AE61" s="1344"/>
      <c r="AF61" s="1344"/>
      <c r="AG61" s="1240" t="s">
        <v>282</v>
      </c>
      <c r="AH61" s="1344"/>
      <c r="AI61" s="1344"/>
      <c r="AJ61" s="172" t="s">
        <v>68</v>
      </c>
      <c r="AK61" s="1241"/>
      <c r="AL61" s="1241"/>
      <c r="AM61" s="1241"/>
      <c r="AN61" s="1241"/>
      <c r="AO61" s="278">
        <v>934946689</v>
      </c>
      <c r="AP61" s="278">
        <v>934946689</v>
      </c>
      <c r="AQ61" s="279">
        <v>0</v>
      </c>
      <c r="AR61" s="462">
        <v>0</v>
      </c>
      <c r="AS61" s="278">
        <v>773027175</v>
      </c>
      <c r="AT61" s="278">
        <v>161919514</v>
      </c>
      <c r="AU61" s="278">
        <v>773027175</v>
      </c>
      <c r="AV61" s="279">
        <v>0</v>
      </c>
      <c r="AW61" s="278">
        <v>773027175</v>
      </c>
      <c r="AX61" s="279">
        <v>0</v>
      </c>
      <c r="AY61" s="278">
        <v>773027175</v>
      </c>
      <c r="AZ61" s="279">
        <v>0</v>
      </c>
      <c r="BA61" s="279">
        <v>0</v>
      </c>
      <c r="BB61" s="399"/>
      <c r="BC61" s="434">
        <f t="shared" si="5"/>
        <v>0.82681417464220786</v>
      </c>
      <c r="BD61" s="434">
        <f t="shared" si="6"/>
        <v>1</v>
      </c>
    </row>
    <row r="62" spans="1:56" ht="15" hidden="1" customHeight="1" x14ac:dyDescent="0.25">
      <c r="A62" s="401" t="str">
        <f t="shared" si="7"/>
        <v>A105210</v>
      </c>
      <c r="B62" s="1233" t="s">
        <v>17</v>
      </c>
      <c r="C62" s="1344"/>
      <c r="D62" s="1233" t="s">
        <v>287</v>
      </c>
      <c r="E62" s="1344"/>
      <c r="F62" s="1233" t="s">
        <v>288</v>
      </c>
      <c r="G62" s="1344"/>
      <c r="H62" s="1233" t="s">
        <v>292</v>
      </c>
      <c r="I62" s="1344"/>
      <c r="J62" s="1233" t="s">
        <v>290</v>
      </c>
      <c r="K62" s="1344"/>
      <c r="L62" s="1344"/>
      <c r="M62" s="1233"/>
      <c r="N62" s="1344"/>
      <c r="O62" s="1344"/>
      <c r="P62" s="1233"/>
      <c r="Q62" s="1344"/>
      <c r="R62" s="1233"/>
      <c r="S62" s="1344"/>
      <c r="T62" s="1232" t="s">
        <v>299</v>
      </c>
      <c r="U62" s="1344"/>
      <c r="V62" s="1344"/>
      <c r="W62" s="1344"/>
      <c r="X62" s="1344"/>
      <c r="Y62" s="1344"/>
      <c r="Z62" s="1344"/>
      <c r="AA62" s="1344"/>
      <c r="AB62" s="1233" t="s">
        <v>281</v>
      </c>
      <c r="AC62" s="1344"/>
      <c r="AD62" s="1344"/>
      <c r="AE62" s="1344"/>
      <c r="AF62" s="1344"/>
      <c r="AG62" s="1233" t="s">
        <v>282</v>
      </c>
      <c r="AH62" s="1344"/>
      <c r="AI62" s="1344"/>
      <c r="AJ62" s="169" t="s">
        <v>68</v>
      </c>
      <c r="AK62" s="1234"/>
      <c r="AL62" s="1234"/>
      <c r="AM62" s="1234"/>
      <c r="AN62" s="1234"/>
      <c r="AO62" s="274">
        <v>12419953098</v>
      </c>
      <c r="AP62" s="274">
        <v>12419953098</v>
      </c>
      <c r="AQ62" s="275">
        <v>0</v>
      </c>
      <c r="AR62" s="461">
        <v>0</v>
      </c>
      <c r="AS62" s="274">
        <v>9314365772</v>
      </c>
      <c r="AT62" s="274">
        <v>3105587326</v>
      </c>
      <c r="AU62" s="274">
        <v>9314365772</v>
      </c>
      <c r="AV62" s="275">
        <v>0</v>
      </c>
      <c r="AW62" s="274">
        <v>9314365772</v>
      </c>
      <c r="AX62" s="275">
        <v>0</v>
      </c>
      <c r="AY62" s="274">
        <v>8792072302</v>
      </c>
      <c r="AZ62" s="274">
        <v>522293470</v>
      </c>
      <c r="BA62" s="274">
        <v>2387733</v>
      </c>
      <c r="BB62" s="399"/>
      <c r="BC62" s="434">
        <f t="shared" si="5"/>
        <v>0.74995176700787247</v>
      </c>
      <c r="BD62" s="434">
        <f t="shared" si="6"/>
        <v>1</v>
      </c>
    </row>
    <row r="63" spans="1:56" ht="15" hidden="1" customHeight="1" x14ac:dyDescent="0.25">
      <c r="A63" s="401" t="str">
        <f t="shared" si="7"/>
        <v>A1052110</v>
      </c>
      <c r="B63" s="1240" t="s">
        <v>17</v>
      </c>
      <c r="C63" s="1344"/>
      <c r="D63" s="1240" t="s">
        <v>287</v>
      </c>
      <c r="E63" s="1344"/>
      <c r="F63" s="1240" t="s">
        <v>288</v>
      </c>
      <c r="G63" s="1344"/>
      <c r="H63" s="1240" t="s">
        <v>292</v>
      </c>
      <c r="I63" s="1344"/>
      <c r="J63" s="1240" t="s">
        <v>290</v>
      </c>
      <c r="K63" s="1344"/>
      <c r="L63" s="1344"/>
      <c r="M63" s="1240" t="s">
        <v>287</v>
      </c>
      <c r="N63" s="1344"/>
      <c r="O63" s="1344"/>
      <c r="P63" s="1240"/>
      <c r="Q63" s="1344"/>
      <c r="R63" s="1240"/>
      <c r="S63" s="1344"/>
      <c r="T63" s="1239" t="s">
        <v>37</v>
      </c>
      <c r="U63" s="1344"/>
      <c r="V63" s="1344"/>
      <c r="W63" s="1344"/>
      <c r="X63" s="1344"/>
      <c r="Y63" s="1344"/>
      <c r="Z63" s="1344"/>
      <c r="AA63" s="1344"/>
      <c r="AB63" s="1240" t="s">
        <v>281</v>
      </c>
      <c r="AC63" s="1344"/>
      <c r="AD63" s="1344"/>
      <c r="AE63" s="1344"/>
      <c r="AF63" s="1344"/>
      <c r="AG63" s="1240" t="s">
        <v>282</v>
      </c>
      <c r="AH63" s="1344"/>
      <c r="AI63" s="1344"/>
      <c r="AJ63" s="172" t="s">
        <v>68</v>
      </c>
      <c r="AK63" s="1241"/>
      <c r="AL63" s="1241"/>
      <c r="AM63" s="1241"/>
      <c r="AN63" s="1241"/>
      <c r="AO63" s="278">
        <v>119144700</v>
      </c>
      <c r="AP63" s="278">
        <v>119144700</v>
      </c>
      <c r="AQ63" s="279">
        <v>0</v>
      </c>
      <c r="AR63" s="462">
        <v>0</v>
      </c>
      <c r="AS63" s="278">
        <v>91696500</v>
      </c>
      <c r="AT63" s="278">
        <v>27448200</v>
      </c>
      <c r="AU63" s="278">
        <v>91696500</v>
      </c>
      <c r="AV63" s="279">
        <v>0</v>
      </c>
      <c r="AW63" s="278">
        <v>91696500</v>
      </c>
      <c r="AX63" s="279">
        <v>0</v>
      </c>
      <c r="AY63" s="278">
        <v>91696500</v>
      </c>
      <c r="AZ63" s="279">
        <v>0</v>
      </c>
      <c r="BA63" s="279">
        <v>0</v>
      </c>
      <c r="BB63" s="399"/>
      <c r="BC63" s="434">
        <f t="shared" si="5"/>
        <v>0.76962298784587146</v>
      </c>
      <c r="BD63" s="434">
        <f t="shared" si="6"/>
        <v>1</v>
      </c>
    </row>
    <row r="64" spans="1:56" ht="15" hidden="1" customHeight="1" x14ac:dyDescent="0.25">
      <c r="A64" s="401" t="str">
        <f t="shared" si="7"/>
        <v>A1052210</v>
      </c>
      <c r="B64" s="1240" t="s">
        <v>17</v>
      </c>
      <c r="C64" s="1344"/>
      <c r="D64" s="1240" t="s">
        <v>287</v>
      </c>
      <c r="E64" s="1344"/>
      <c r="F64" s="1240" t="s">
        <v>288</v>
      </c>
      <c r="G64" s="1344"/>
      <c r="H64" s="1240" t="s">
        <v>292</v>
      </c>
      <c r="I64" s="1344"/>
      <c r="J64" s="1240" t="s">
        <v>290</v>
      </c>
      <c r="K64" s="1344"/>
      <c r="L64" s="1344"/>
      <c r="M64" s="1240" t="s">
        <v>290</v>
      </c>
      <c r="N64" s="1344"/>
      <c r="O64" s="1344"/>
      <c r="P64" s="1240"/>
      <c r="Q64" s="1344"/>
      <c r="R64" s="1240"/>
      <c r="S64" s="1344"/>
      <c r="T64" s="1239" t="s">
        <v>38</v>
      </c>
      <c r="U64" s="1344"/>
      <c r="V64" s="1344"/>
      <c r="W64" s="1344"/>
      <c r="X64" s="1344"/>
      <c r="Y64" s="1344"/>
      <c r="Z64" s="1344"/>
      <c r="AA64" s="1344"/>
      <c r="AB64" s="1240" t="s">
        <v>281</v>
      </c>
      <c r="AC64" s="1344"/>
      <c r="AD64" s="1344"/>
      <c r="AE64" s="1344"/>
      <c r="AF64" s="1344"/>
      <c r="AG64" s="1240" t="s">
        <v>282</v>
      </c>
      <c r="AH64" s="1344"/>
      <c r="AI64" s="1344"/>
      <c r="AJ64" s="172" t="s">
        <v>68</v>
      </c>
      <c r="AK64" s="1241"/>
      <c r="AL64" s="1241"/>
      <c r="AM64" s="1241"/>
      <c r="AN64" s="1241"/>
      <c r="AO64" s="278">
        <v>5697403045</v>
      </c>
      <c r="AP64" s="278">
        <v>5697403045</v>
      </c>
      <c r="AQ64" s="279">
        <v>0</v>
      </c>
      <c r="AR64" s="462">
        <v>0</v>
      </c>
      <c r="AS64" s="278">
        <v>4150449168</v>
      </c>
      <c r="AT64" s="278">
        <v>1546953877</v>
      </c>
      <c r="AU64" s="278">
        <v>4150449168</v>
      </c>
      <c r="AV64" s="279">
        <v>0</v>
      </c>
      <c r="AW64" s="278">
        <v>4150449168</v>
      </c>
      <c r="AX64" s="279">
        <v>0</v>
      </c>
      <c r="AY64" s="278">
        <v>3628155698</v>
      </c>
      <c r="AZ64" s="278">
        <v>522293470</v>
      </c>
      <c r="BA64" s="279">
        <v>0</v>
      </c>
      <c r="BB64" s="399"/>
      <c r="BC64" s="434">
        <f t="shared" si="5"/>
        <v>0.72848087720288712</v>
      </c>
      <c r="BD64" s="434">
        <f t="shared" si="6"/>
        <v>1</v>
      </c>
    </row>
    <row r="65" spans="1:56" ht="15" hidden="1" customHeight="1" x14ac:dyDescent="0.25">
      <c r="A65" s="401" t="str">
        <f t="shared" si="7"/>
        <v>A1052310</v>
      </c>
      <c r="B65" s="1240" t="s">
        <v>17</v>
      </c>
      <c r="C65" s="1344"/>
      <c r="D65" s="1240" t="s">
        <v>287</v>
      </c>
      <c r="E65" s="1344"/>
      <c r="F65" s="1240" t="s">
        <v>288</v>
      </c>
      <c r="G65" s="1344"/>
      <c r="H65" s="1240" t="s">
        <v>292</v>
      </c>
      <c r="I65" s="1344"/>
      <c r="J65" s="1240" t="s">
        <v>290</v>
      </c>
      <c r="K65" s="1344"/>
      <c r="L65" s="1344"/>
      <c r="M65" s="1240" t="s">
        <v>297</v>
      </c>
      <c r="N65" s="1344"/>
      <c r="O65" s="1344"/>
      <c r="P65" s="1240"/>
      <c r="Q65" s="1344"/>
      <c r="R65" s="1240"/>
      <c r="S65" s="1344"/>
      <c r="T65" s="1239" t="s">
        <v>39</v>
      </c>
      <c r="U65" s="1344"/>
      <c r="V65" s="1344"/>
      <c r="W65" s="1344"/>
      <c r="X65" s="1344"/>
      <c r="Y65" s="1344"/>
      <c r="Z65" s="1344"/>
      <c r="AA65" s="1344"/>
      <c r="AB65" s="1240" t="s">
        <v>281</v>
      </c>
      <c r="AC65" s="1344"/>
      <c r="AD65" s="1344"/>
      <c r="AE65" s="1344"/>
      <c r="AF65" s="1344"/>
      <c r="AG65" s="1240" t="s">
        <v>282</v>
      </c>
      <c r="AH65" s="1344"/>
      <c r="AI65" s="1344"/>
      <c r="AJ65" s="172" t="s">
        <v>68</v>
      </c>
      <c r="AK65" s="1241"/>
      <c r="AL65" s="1241"/>
      <c r="AM65" s="1241"/>
      <c r="AN65" s="1241"/>
      <c r="AO65" s="278">
        <v>6528258063</v>
      </c>
      <c r="AP65" s="278">
        <v>6528258063</v>
      </c>
      <c r="AQ65" s="279">
        <v>0</v>
      </c>
      <c r="AR65" s="462">
        <v>0</v>
      </c>
      <c r="AS65" s="278">
        <v>5023138990</v>
      </c>
      <c r="AT65" s="278">
        <v>1505119073</v>
      </c>
      <c r="AU65" s="278">
        <v>5023138990</v>
      </c>
      <c r="AV65" s="279">
        <v>0</v>
      </c>
      <c r="AW65" s="278">
        <v>5023138990</v>
      </c>
      <c r="AX65" s="279">
        <v>0</v>
      </c>
      <c r="AY65" s="278">
        <v>5023138990</v>
      </c>
      <c r="AZ65" s="279">
        <v>0</v>
      </c>
      <c r="BA65" s="278">
        <v>2387733</v>
      </c>
      <c r="BB65" s="399"/>
      <c r="BC65" s="434">
        <f t="shared" si="5"/>
        <v>0.76944553072579724</v>
      </c>
      <c r="BD65" s="434">
        <f t="shared" si="6"/>
        <v>1</v>
      </c>
    </row>
    <row r="66" spans="1:56" ht="15" hidden="1" customHeight="1" x14ac:dyDescent="0.25">
      <c r="A66" s="401" t="str">
        <f t="shared" si="7"/>
        <v>A1052610</v>
      </c>
      <c r="B66" s="1240" t="s">
        <v>17</v>
      </c>
      <c r="C66" s="1344"/>
      <c r="D66" s="1240" t="s">
        <v>287</v>
      </c>
      <c r="E66" s="1344"/>
      <c r="F66" s="1240" t="s">
        <v>288</v>
      </c>
      <c r="G66" s="1344"/>
      <c r="H66" s="1240" t="s">
        <v>292</v>
      </c>
      <c r="I66" s="1344"/>
      <c r="J66" s="1240" t="s">
        <v>290</v>
      </c>
      <c r="K66" s="1344"/>
      <c r="L66" s="1344"/>
      <c r="M66" s="1240" t="s">
        <v>300</v>
      </c>
      <c r="N66" s="1344"/>
      <c r="O66" s="1344"/>
      <c r="P66" s="1240"/>
      <c r="Q66" s="1344"/>
      <c r="R66" s="1240"/>
      <c r="S66" s="1344"/>
      <c r="T66" s="1239" t="s">
        <v>40</v>
      </c>
      <c r="U66" s="1344"/>
      <c r="V66" s="1344"/>
      <c r="W66" s="1344"/>
      <c r="X66" s="1344"/>
      <c r="Y66" s="1344"/>
      <c r="Z66" s="1344"/>
      <c r="AA66" s="1344"/>
      <c r="AB66" s="1240" t="s">
        <v>281</v>
      </c>
      <c r="AC66" s="1344"/>
      <c r="AD66" s="1344"/>
      <c r="AE66" s="1344"/>
      <c r="AF66" s="1344"/>
      <c r="AG66" s="1240" t="s">
        <v>282</v>
      </c>
      <c r="AH66" s="1344"/>
      <c r="AI66" s="1344"/>
      <c r="AJ66" s="172" t="s">
        <v>68</v>
      </c>
      <c r="AK66" s="1241"/>
      <c r="AL66" s="1241"/>
      <c r="AM66" s="1241"/>
      <c r="AN66" s="1241"/>
      <c r="AO66" s="278">
        <v>75147290</v>
      </c>
      <c r="AP66" s="278">
        <v>75147290</v>
      </c>
      <c r="AQ66" s="279">
        <v>0</v>
      </c>
      <c r="AR66" s="462">
        <v>0</v>
      </c>
      <c r="AS66" s="278">
        <v>49081114</v>
      </c>
      <c r="AT66" s="278">
        <v>26066176</v>
      </c>
      <c r="AU66" s="278">
        <v>49081114</v>
      </c>
      <c r="AV66" s="279">
        <v>0</v>
      </c>
      <c r="AW66" s="278">
        <v>49081114</v>
      </c>
      <c r="AX66" s="279">
        <v>0</v>
      </c>
      <c r="AY66" s="278">
        <v>49081114</v>
      </c>
      <c r="AZ66" s="279">
        <v>0</v>
      </c>
      <c r="BA66" s="279">
        <v>0</v>
      </c>
      <c r="BB66" s="399"/>
      <c r="BC66" s="434">
        <f t="shared" si="5"/>
        <v>0.65313218879882429</v>
      </c>
      <c r="BD66" s="434">
        <f t="shared" si="6"/>
        <v>1</v>
      </c>
    </row>
    <row r="67" spans="1:56" ht="15" hidden="1" customHeight="1" x14ac:dyDescent="0.25">
      <c r="A67" s="401" t="str">
        <f t="shared" si="7"/>
        <v>A105610</v>
      </c>
      <c r="B67" s="1240" t="s">
        <v>17</v>
      </c>
      <c r="C67" s="1344"/>
      <c r="D67" s="1240" t="s">
        <v>287</v>
      </c>
      <c r="E67" s="1344"/>
      <c r="F67" s="1240" t="s">
        <v>288</v>
      </c>
      <c r="G67" s="1344"/>
      <c r="H67" s="1240" t="s">
        <v>292</v>
      </c>
      <c r="I67" s="1344"/>
      <c r="J67" s="1240" t="s">
        <v>300</v>
      </c>
      <c r="K67" s="1344"/>
      <c r="L67" s="1344"/>
      <c r="M67" s="1240"/>
      <c r="N67" s="1344"/>
      <c r="O67" s="1344"/>
      <c r="P67" s="1240"/>
      <c r="Q67" s="1344"/>
      <c r="R67" s="1240"/>
      <c r="S67" s="1344"/>
      <c r="T67" s="1239" t="s">
        <v>41</v>
      </c>
      <c r="U67" s="1344"/>
      <c r="V67" s="1344"/>
      <c r="W67" s="1344"/>
      <c r="X67" s="1344"/>
      <c r="Y67" s="1344"/>
      <c r="Z67" s="1344"/>
      <c r="AA67" s="1344"/>
      <c r="AB67" s="1240" t="s">
        <v>281</v>
      </c>
      <c r="AC67" s="1344"/>
      <c r="AD67" s="1344"/>
      <c r="AE67" s="1344"/>
      <c r="AF67" s="1344"/>
      <c r="AG67" s="1240" t="s">
        <v>282</v>
      </c>
      <c r="AH67" s="1344"/>
      <c r="AI67" s="1344"/>
      <c r="AJ67" s="172" t="s">
        <v>68</v>
      </c>
      <c r="AK67" s="1241"/>
      <c r="AL67" s="1241"/>
      <c r="AM67" s="1241"/>
      <c r="AN67" s="1241"/>
      <c r="AO67" s="278">
        <v>2721591300</v>
      </c>
      <c r="AP67" s="278">
        <v>2721591300</v>
      </c>
      <c r="AQ67" s="279">
        <v>0</v>
      </c>
      <c r="AR67" s="462">
        <v>0</v>
      </c>
      <c r="AS67" s="278">
        <v>2325221100</v>
      </c>
      <c r="AT67" s="278">
        <v>396370200</v>
      </c>
      <c r="AU67" s="278">
        <v>2325221100</v>
      </c>
      <c r="AV67" s="279">
        <v>0</v>
      </c>
      <c r="AW67" s="278">
        <v>2325221100</v>
      </c>
      <c r="AX67" s="279">
        <v>0</v>
      </c>
      <c r="AY67" s="278">
        <v>2046210400</v>
      </c>
      <c r="AZ67" s="278">
        <v>279010700</v>
      </c>
      <c r="BA67" s="279">
        <v>0</v>
      </c>
      <c r="BB67" s="399"/>
      <c r="BC67" s="434">
        <f t="shared" si="5"/>
        <v>0.85436086601246852</v>
      </c>
      <c r="BD67" s="434">
        <f t="shared" si="6"/>
        <v>1</v>
      </c>
    </row>
    <row r="68" spans="1:56" ht="15" hidden="1" customHeight="1" x14ac:dyDescent="0.25">
      <c r="A68" s="401" t="str">
        <f t="shared" si="7"/>
        <v>A105710</v>
      </c>
      <c r="B68" s="1240" t="s">
        <v>17</v>
      </c>
      <c r="C68" s="1344"/>
      <c r="D68" s="1240" t="s">
        <v>287</v>
      </c>
      <c r="E68" s="1344"/>
      <c r="F68" s="1240" t="s">
        <v>288</v>
      </c>
      <c r="G68" s="1344"/>
      <c r="H68" s="1240" t="s">
        <v>292</v>
      </c>
      <c r="I68" s="1344"/>
      <c r="J68" s="1240" t="s">
        <v>301</v>
      </c>
      <c r="K68" s="1344"/>
      <c r="L68" s="1344"/>
      <c r="M68" s="1240"/>
      <c r="N68" s="1344"/>
      <c r="O68" s="1344"/>
      <c r="P68" s="1240"/>
      <c r="Q68" s="1344"/>
      <c r="R68" s="1240"/>
      <c r="S68" s="1344"/>
      <c r="T68" s="1239" t="s">
        <v>42</v>
      </c>
      <c r="U68" s="1344"/>
      <c r="V68" s="1344"/>
      <c r="W68" s="1344"/>
      <c r="X68" s="1344"/>
      <c r="Y68" s="1344"/>
      <c r="Z68" s="1344"/>
      <c r="AA68" s="1344"/>
      <c r="AB68" s="1240" t="s">
        <v>281</v>
      </c>
      <c r="AC68" s="1344"/>
      <c r="AD68" s="1344"/>
      <c r="AE68" s="1344"/>
      <c r="AF68" s="1344"/>
      <c r="AG68" s="1240" t="s">
        <v>282</v>
      </c>
      <c r="AH68" s="1344"/>
      <c r="AI68" s="1344"/>
      <c r="AJ68" s="172" t="s">
        <v>68</v>
      </c>
      <c r="AK68" s="1241"/>
      <c r="AL68" s="1241"/>
      <c r="AM68" s="1241"/>
      <c r="AN68" s="1241"/>
      <c r="AO68" s="278">
        <v>520219400</v>
      </c>
      <c r="AP68" s="278">
        <v>520219400</v>
      </c>
      <c r="AQ68" s="279">
        <v>0</v>
      </c>
      <c r="AR68" s="462">
        <v>0</v>
      </c>
      <c r="AS68" s="278">
        <v>388057300</v>
      </c>
      <c r="AT68" s="278">
        <v>132162100</v>
      </c>
      <c r="AU68" s="278">
        <v>388057300</v>
      </c>
      <c r="AV68" s="279">
        <v>0</v>
      </c>
      <c r="AW68" s="278">
        <v>388057300</v>
      </c>
      <c r="AX68" s="279">
        <v>0</v>
      </c>
      <c r="AY68" s="278">
        <v>388057300</v>
      </c>
      <c r="AZ68" s="279">
        <v>0</v>
      </c>
      <c r="BA68" s="279">
        <v>0</v>
      </c>
      <c r="BB68" s="399"/>
      <c r="BC68" s="434">
        <f t="shared" si="5"/>
        <v>0.74594930523544489</v>
      </c>
      <c r="BD68" s="434">
        <f t="shared" si="6"/>
        <v>1</v>
      </c>
    </row>
    <row r="69" spans="1:56" ht="15" hidden="1" customHeight="1" x14ac:dyDescent="0.25">
      <c r="A69" s="401" t="str">
        <f t="shared" si="7"/>
        <v>A105810</v>
      </c>
      <c r="B69" s="1240" t="s">
        <v>17</v>
      </c>
      <c r="C69" s="1344"/>
      <c r="D69" s="1240" t="s">
        <v>287</v>
      </c>
      <c r="E69" s="1344"/>
      <c r="F69" s="1240" t="s">
        <v>288</v>
      </c>
      <c r="G69" s="1344"/>
      <c r="H69" s="1240" t="s">
        <v>292</v>
      </c>
      <c r="I69" s="1344"/>
      <c r="J69" s="1240" t="s">
        <v>302</v>
      </c>
      <c r="K69" s="1344"/>
      <c r="L69" s="1344"/>
      <c r="M69" s="1240"/>
      <c r="N69" s="1344"/>
      <c r="O69" s="1344"/>
      <c r="P69" s="1240"/>
      <c r="Q69" s="1344"/>
      <c r="R69" s="1240"/>
      <c r="S69" s="1344"/>
      <c r="T69" s="1239" t="s">
        <v>43</v>
      </c>
      <c r="U69" s="1344"/>
      <c r="V69" s="1344"/>
      <c r="W69" s="1344"/>
      <c r="X69" s="1344"/>
      <c r="Y69" s="1344"/>
      <c r="Z69" s="1344"/>
      <c r="AA69" s="1344"/>
      <c r="AB69" s="1240" t="s">
        <v>281</v>
      </c>
      <c r="AC69" s="1344"/>
      <c r="AD69" s="1344"/>
      <c r="AE69" s="1344"/>
      <c r="AF69" s="1344"/>
      <c r="AG69" s="1240" t="s">
        <v>282</v>
      </c>
      <c r="AH69" s="1344"/>
      <c r="AI69" s="1344"/>
      <c r="AJ69" s="172" t="s">
        <v>68</v>
      </c>
      <c r="AK69" s="1241"/>
      <c r="AL69" s="1241"/>
      <c r="AM69" s="1241"/>
      <c r="AN69" s="1241"/>
      <c r="AO69" s="278">
        <v>520219400</v>
      </c>
      <c r="AP69" s="278">
        <v>520219400</v>
      </c>
      <c r="AQ69" s="279">
        <v>0</v>
      </c>
      <c r="AR69" s="462">
        <v>0</v>
      </c>
      <c r="AS69" s="278">
        <v>388057300</v>
      </c>
      <c r="AT69" s="278">
        <v>132162100</v>
      </c>
      <c r="AU69" s="278">
        <v>388057300</v>
      </c>
      <c r="AV69" s="279">
        <v>0</v>
      </c>
      <c r="AW69" s="278">
        <v>388057300</v>
      </c>
      <c r="AX69" s="279">
        <v>0</v>
      </c>
      <c r="AY69" s="278">
        <v>388057300</v>
      </c>
      <c r="AZ69" s="279">
        <v>0</v>
      </c>
      <c r="BA69" s="279">
        <v>0</v>
      </c>
      <c r="BB69" s="399"/>
      <c r="BC69" s="434">
        <f t="shared" si="5"/>
        <v>0.74594930523544489</v>
      </c>
      <c r="BD69" s="434">
        <f t="shared" si="6"/>
        <v>1</v>
      </c>
    </row>
    <row r="70" spans="1:56" ht="15" hidden="1" customHeight="1" x14ac:dyDescent="0.25">
      <c r="A70" s="401" t="str">
        <f t="shared" si="7"/>
        <v>A105910</v>
      </c>
      <c r="B70" s="1240" t="s">
        <v>17</v>
      </c>
      <c r="C70" s="1344"/>
      <c r="D70" s="1240" t="s">
        <v>287</v>
      </c>
      <c r="E70" s="1344"/>
      <c r="F70" s="1240" t="s">
        <v>288</v>
      </c>
      <c r="G70" s="1344"/>
      <c r="H70" s="1240" t="s">
        <v>292</v>
      </c>
      <c r="I70" s="1344"/>
      <c r="J70" s="1240" t="s">
        <v>296</v>
      </c>
      <c r="K70" s="1344"/>
      <c r="L70" s="1344"/>
      <c r="M70" s="1240"/>
      <c r="N70" s="1344"/>
      <c r="O70" s="1344"/>
      <c r="P70" s="1240"/>
      <c r="Q70" s="1344"/>
      <c r="R70" s="1240"/>
      <c r="S70" s="1344"/>
      <c r="T70" s="1239" t="s">
        <v>44</v>
      </c>
      <c r="U70" s="1344"/>
      <c r="V70" s="1344"/>
      <c r="W70" s="1344"/>
      <c r="X70" s="1344"/>
      <c r="Y70" s="1344"/>
      <c r="Z70" s="1344"/>
      <c r="AA70" s="1344"/>
      <c r="AB70" s="1240" t="s">
        <v>281</v>
      </c>
      <c r="AC70" s="1344"/>
      <c r="AD70" s="1344"/>
      <c r="AE70" s="1344"/>
      <c r="AF70" s="1344"/>
      <c r="AG70" s="1240" t="s">
        <v>282</v>
      </c>
      <c r="AH70" s="1344"/>
      <c r="AI70" s="1344"/>
      <c r="AJ70" s="172" t="s">
        <v>68</v>
      </c>
      <c r="AK70" s="1241"/>
      <c r="AL70" s="1241"/>
      <c r="AM70" s="1241"/>
      <c r="AN70" s="1241"/>
      <c r="AO70" s="278">
        <v>940395000</v>
      </c>
      <c r="AP70" s="278">
        <v>940395000</v>
      </c>
      <c r="AQ70" s="279">
        <v>0</v>
      </c>
      <c r="AR70" s="462">
        <v>0</v>
      </c>
      <c r="AS70" s="278">
        <v>775498800</v>
      </c>
      <c r="AT70" s="278">
        <v>164896200</v>
      </c>
      <c r="AU70" s="278">
        <v>775498800</v>
      </c>
      <c r="AV70" s="279">
        <v>0</v>
      </c>
      <c r="AW70" s="278">
        <v>775498800</v>
      </c>
      <c r="AX70" s="279">
        <v>0</v>
      </c>
      <c r="AY70" s="278">
        <v>775498800</v>
      </c>
      <c r="AZ70" s="279">
        <v>0</v>
      </c>
      <c r="BA70" s="279">
        <v>0</v>
      </c>
      <c r="BB70" s="399"/>
      <c r="BC70" s="434">
        <f t="shared" si="5"/>
        <v>0.82465219402485124</v>
      </c>
      <c r="BD70" s="434">
        <f t="shared" si="6"/>
        <v>1</v>
      </c>
    </row>
    <row r="71" spans="1:56" s="401" customFormat="1" ht="15" hidden="1" customHeight="1" x14ac:dyDescent="0.25">
      <c r="A71" s="401" t="str">
        <f t="shared" si="7"/>
        <v>A210</v>
      </c>
      <c r="B71" s="1237" t="s">
        <v>17</v>
      </c>
      <c r="C71" s="1236"/>
      <c r="D71" s="1237" t="s">
        <v>290</v>
      </c>
      <c r="E71" s="1236"/>
      <c r="F71" s="1237"/>
      <c r="G71" s="1236"/>
      <c r="H71" s="1237"/>
      <c r="I71" s="1236"/>
      <c r="J71" s="1237"/>
      <c r="K71" s="1236"/>
      <c r="L71" s="1236"/>
      <c r="M71" s="1237"/>
      <c r="N71" s="1236"/>
      <c r="O71" s="1236"/>
      <c r="P71" s="1237"/>
      <c r="Q71" s="1236"/>
      <c r="R71" s="1237"/>
      <c r="S71" s="1236"/>
      <c r="T71" s="1235" t="s">
        <v>11</v>
      </c>
      <c r="U71" s="1236"/>
      <c r="V71" s="1236"/>
      <c r="W71" s="1236"/>
      <c r="X71" s="1236"/>
      <c r="Y71" s="1236"/>
      <c r="Z71" s="1236"/>
      <c r="AA71" s="1236"/>
      <c r="AB71" s="1237" t="s">
        <v>281</v>
      </c>
      <c r="AC71" s="1236"/>
      <c r="AD71" s="1236"/>
      <c r="AE71" s="1236"/>
      <c r="AF71" s="1236"/>
      <c r="AG71" s="1237" t="s">
        <v>282</v>
      </c>
      <c r="AH71" s="1236"/>
      <c r="AI71" s="1236"/>
      <c r="AJ71" s="301" t="s">
        <v>68</v>
      </c>
      <c r="AK71" s="1238"/>
      <c r="AL71" s="1238"/>
      <c r="AM71" s="1238"/>
      <c r="AN71" s="1238"/>
      <c r="AO71" s="425">
        <v>14440414179</v>
      </c>
      <c r="AP71" s="425">
        <v>11647177200.18</v>
      </c>
      <c r="AQ71" s="425">
        <v>2793236978.8200002</v>
      </c>
      <c r="AR71" s="459">
        <v>0</v>
      </c>
      <c r="AS71" s="425">
        <v>9256807438.2999992</v>
      </c>
      <c r="AT71" s="425">
        <v>2390369761.8800001</v>
      </c>
      <c r="AU71" s="425">
        <v>5701705363.8400002</v>
      </c>
      <c r="AV71" s="425">
        <v>3555102074.46</v>
      </c>
      <c r="AW71" s="425">
        <v>5700192671.8400002</v>
      </c>
      <c r="AX71" s="425">
        <v>1512692</v>
      </c>
      <c r="AY71" s="425">
        <v>5700192671.8400002</v>
      </c>
      <c r="AZ71" s="425">
        <v>0</v>
      </c>
      <c r="BA71" s="425">
        <v>2918088</v>
      </c>
      <c r="BB71" s="426"/>
      <c r="BC71" s="427">
        <f t="shared" si="5"/>
        <v>0.6410347600529166</v>
      </c>
      <c r="BD71" s="427">
        <f t="shared" si="6"/>
        <v>0.61578386607195468</v>
      </c>
    </row>
    <row r="72" spans="1:56" s="401" customFormat="1" ht="15" hidden="1" customHeight="1" x14ac:dyDescent="0.25">
      <c r="A72" s="401" t="str">
        <f t="shared" si="7"/>
        <v>A213</v>
      </c>
      <c r="B72" s="1237" t="s">
        <v>17</v>
      </c>
      <c r="C72" s="1236"/>
      <c r="D72" s="1237" t="s">
        <v>290</v>
      </c>
      <c r="E72" s="1236"/>
      <c r="F72" s="1237"/>
      <c r="G72" s="1236"/>
      <c r="H72" s="1237"/>
      <c r="I72" s="1236"/>
      <c r="J72" s="1237"/>
      <c r="K72" s="1236"/>
      <c r="L72" s="1236"/>
      <c r="M72" s="1237"/>
      <c r="N72" s="1236"/>
      <c r="O72" s="1236"/>
      <c r="P72" s="1237"/>
      <c r="Q72" s="1236"/>
      <c r="R72" s="1237"/>
      <c r="S72" s="1236"/>
      <c r="T72" s="1235" t="s">
        <v>11</v>
      </c>
      <c r="U72" s="1236"/>
      <c r="V72" s="1236"/>
      <c r="W72" s="1236"/>
      <c r="X72" s="1236"/>
      <c r="Y72" s="1236"/>
      <c r="Z72" s="1236"/>
      <c r="AA72" s="1236"/>
      <c r="AB72" s="1237" t="s">
        <v>281</v>
      </c>
      <c r="AC72" s="1236"/>
      <c r="AD72" s="1236"/>
      <c r="AE72" s="1236"/>
      <c r="AF72" s="1236"/>
      <c r="AG72" s="1237" t="s">
        <v>282</v>
      </c>
      <c r="AH72" s="1236"/>
      <c r="AI72" s="1236"/>
      <c r="AJ72" s="301" t="s">
        <v>311</v>
      </c>
      <c r="AK72" s="1238"/>
      <c r="AL72" s="1238"/>
      <c r="AM72" s="1238"/>
      <c r="AN72" s="1238"/>
      <c r="AO72" s="425">
        <v>4021085821</v>
      </c>
      <c r="AP72" s="425">
        <v>2249050843</v>
      </c>
      <c r="AQ72" s="425">
        <v>1772034978</v>
      </c>
      <c r="AR72" s="459">
        <v>0</v>
      </c>
      <c r="AS72" s="425">
        <v>324598665</v>
      </c>
      <c r="AT72" s="425">
        <v>1924452178</v>
      </c>
      <c r="AU72" s="425">
        <v>2555366</v>
      </c>
      <c r="AV72" s="425">
        <v>322043299</v>
      </c>
      <c r="AW72" s="425">
        <v>0</v>
      </c>
      <c r="AX72" s="425">
        <v>2555366</v>
      </c>
      <c r="AY72" s="425">
        <v>0</v>
      </c>
      <c r="AZ72" s="425">
        <v>0</v>
      </c>
      <c r="BA72" s="425">
        <v>0</v>
      </c>
      <c r="BB72" s="426"/>
      <c r="BC72" s="427">
        <f t="shared" si="5"/>
        <v>8.0724132597417647E-2</v>
      </c>
      <c r="BD72" s="427">
        <f t="shared" si="6"/>
        <v>0</v>
      </c>
    </row>
    <row r="73" spans="1:56" ht="15" hidden="1" customHeight="1" x14ac:dyDescent="0.25">
      <c r="A73" s="401" t="str">
        <f t="shared" si="7"/>
        <v>A2010</v>
      </c>
      <c r="B73" s="1233" t="s">
        <v>17</v>
      </c>
      <c r="C73" s="1344"/>
      <c r="D73" s="1233" t="s">
        <v>290</v>
      </c>
      <c r="E73" s="1344"/>
      <c r="F73" s="1233" t="s">
        <v>288</v>
      </c>
      <c r="G73" s="1344"/>
      <c r="H73" s="1233"/>
      <c r="I73" s="1344"/>
      <c r="J73" s="1233"/>
      <c r="K73" s="1344"/>
      <c r="L73" s="1344"/>
      <c r="M73" s="1233"/>
      <c r="N73" s="1344"/>
      <c r="O73" s="1344"/>
      <c r="P73" s="1233"/>
      <c r="Q73" s="1344"/>
      <c r="R73" s="1233"/>
      <c r="S73" s="1344"/>
      <c r="T73" s="1232" t="s">
        <v>11</v>
      </c>
      <c r="U73" s="1344"/>
      <c r="V73" s="1344"/>
      <c r="W73" s="1344"/>
      <c r="X73" s="1344"/>
      <c r="Y73" s="1344"/>
      <c r="Z73" s="1344"/>
      <c r="AA73" s="1344"/>
      <c r="AB73" s="1233" t="s">
        <v>281</v>
      </c>
      <c r="AC73" s="1344"/>
      <c r="AD73" s="1344"/>
      <c r="AE73" s="1344"/>
      <c r="AF73" s="1344"/>
      <c r="AG73" s="1233" t="s">
        <v>282</v>
      </c>
      <c r="AH73" s="1344"/>
      <c r="AI73" s="1344"/>
      <c r="AJ73" s="169" t="s">
        <v>68</v>
      </c>
      <c r="AK73" s="1234"/>
      <c r="AL73" s="1234"/>
      <c r="AM73" s="1234"/>
      <c r="AN73" s="1234"/>
      <c r="AO73" s="274">
        <v>14440414179</v>
      </c>
      <c r="AP73" s="274">
        <v>11647177200.18</v>
      </c>
      <c r="AQ73" s="274">
        <v>2793236978.8200002</v>
      </c>
      <c r="AR73" s="461">
        <v>0</v>
      </c>
      <c r="AS73" s="274">
        <v>9256807438.2999992</v>
      </c>
      <c r="AT73" s="274">
        <v>2390369761.8800001</v>
      </c>
      <c r="AU73" s="274">
        <v>5701705363.8400002</v>
      </c>
      <c r="AV73" s="274">
        <v>3555102074.46</v>
      </c>
      <c r="AW73" s="274">
        <v>5700192671.8400002</v>
      </c>
      <c r="AX73" s="274">
        <v>1512692</v>
      </c>
      <c r="AY73" s="274">
        <v>5700192671.8400002</v>
      </c>
      <c r="AZ73" s="275">
        <v>0</v>
      </c>
      <c r="BA73" s="274">
        <v>2918088</v>
      </c>
      <c r="BB73" s="399"/>
      <c r="BC73" s="434">
        <f t="shared" si="5"/>
        <v>0.6410347600529166</v>
      </c>
      <c r="BD73" s="434">
        <f t="shared" si="6"/>
        <v>0.61578386607195468</v>
      </c>
    </row>
    <row r="74" spans="1:56" ht="15" hidden="1" customHeight="1" x14ac:dyDescent="0.25">
      <c r="A74" s="401" t="str">
        <f t="shared" si="7"/>
        <v>A2013</v>
      </c>
      <c r="B74" s="1233" t="s">
        <v>17</v>
      </c>
      <c r="C74" s="1344"/>
      <c r="D74" s="1233" t="s">
        <v>290</v>
      </c>
      <c r="E74" s="1344"/>
      <c r="F74" s="1233" t="s">
        <v>288</v>
      </c>
      <c r="G74" s="1344"/>
      <c r="H74" s="1233"/>
      <c r="I74" s="1344"/>
      <c r="J74" s="1233"/>
      <c r="K74" s="1344"/>
      <c r="L74" s="1344"/>
      <c r="M74" s="1233"/>
      <c r="N74" s="1344"/>
      <c r="O74" s="1344"/>
      <c r="P74" s="1233"/>
      <c r="Q74" s="1344"/>
      <c r="R74" s="1233"/>
      <c r="S74" s="1344"/>
      <c r="T74" s="1232" t="s">
        <v>11</v>
      </c>
      <c r="U74" s="1344"/>
      <c r="V74" s="1344"/>
      <c r="W74" s="1344"/>
      <c r="X74" s="1344"/>
      <c r="Y74" s="1344"/>
      <c r="Z74" s="1344"/>
      <c r="AA74" s="1344"/>
      <c r="AB74" s="1233" t="s">
        <v>281</v>
      </c>
      <c r="AC74" s="1344"/>
      <c r="AD74" s="1344"/>
      <c r="AE74" s="1344"/>
      <c r="AF74" s="1344"/>
      <c r="AG74" s="1233" t="s">
        <v>282</v>
      </c>
      <c r="AH74" s="1344"/>
      <c r="AI74" s="1344"/>
      <c r="AJ74" s="169" t="s">
        <v>311</v>
      </c>
      <c r="AK74" s="1234"/>
      <c r="AL74" s="1234"/>
      <c r="AM74" s="1234"/>
      <c r="AN74" s="1234"/>
      <c r="AO74" s="274">
        <v>4021085821</v>
      </c>
      <c r="AP74" s="274">
        <v>2249050843</v>
      </c>
      <c r="AQ74" s="274">
        <v>1772034978</v>
      </c>
      <c r="AR74" s="461">
        <v>0</v>
      </c>
      <c r="AS74" s="274">
        <v>324598665</v>
      </c>
      <c r="AT74" s="274">
        <v>1924452178</v>
      </c>
      <c r="AU74" s="274">
        <v>2555366</v>
      </c>
      <c r="AV74" s="274">
        <v>322043299</v>
      </c>
      <c r="AW74" s="275">
        <v>0</v>
      </c>
      <c r="AX74" s="274">
        <v>2555366</v>
      </c>
      <c r="AY74" s="275">
        <v>0</v>
      </c>
      <c r="AZ74" s="275">
        <v>0</v>
      </c>
      <c r="BA74" s="275">
        <v>0</v>
      </c>
      <c r="BB74" s="399"/>
      <c r="BC74" s="434">
        <f t="shared" si="5"/>
        <v>8.0724132597417647E-2</v>
      </c>
      <c r="BD74" s="434">
        <f t="shared" si="6"/>
        <v>0</v>
      </c>
    </row>
    <row r="75" spans="1:56" ht="15" hidden="1" customHeight="1" x14ac:dyDescent="0.25">
      <c r="A75" s="401" t="str">
        <f t="shared" si="7"/>
        <v>A20310</v>
      </c>
      <c r="B75" s="1233" t="s">
        <v>17</v>
      </c>
      <c r="C75" s="1344"/>
      <c r="D75" s="1233" t="s">
        <v>290</v>
      </c>
      <c r="E75" s="1344"/>
      <c r="F75" s="1233" t="s">
        <v>288</v>
      </c>
      <c r="G75" s="1344"/>
      <c r="H75" s="1233" t="s">
        <v>297</v>
      </c>
      <c r="I75" s="1344"/>
      <c r="J75" s="1233"/>
      <c r="K75" s="1344"/>
      <c r="L75" s="1344"/>
      <c r="M75" s="1233"/>
      <c r="N75" s="1344"/>
      <c r="O75" s="1344"/>
      <c r="P75" s="1233"/>
      <c r="Q75" s="1344"/>
      <c r="R75" s="1233"/>
      <c r="S75" s="1344"/>
      <c r="T75" s="1232" t="s">
        <v>209</v>
      </c>
      <c r="U75" s="1344"/>
      <c r="V75" s="1344"/>
      <c r="W75" s="1344"/>
      <c r="X75" s="1344"/>
      <c r="Y75" s="1344"/>
      <c r="Z75" s="1344"/>
      <c r="AA75" s="1344"/>
      <c r="AB75" s="1233" t="s">
        <v>281</v>
      </c>
      <c r="AC75" s="1344"/>
      <c r="AD75" s="1344"/>
      <c r="AE75" s="1344"/>
      <c r="AF75" s="1344"/>
      <c r="AG75" s="1233" t="s">
        <v>282</v>
      </c>
      <c r="AH75" s="1344"/>
      <c r="AI75" s="1344"/>
      <c r="AJ75" s="169" t="s">
        <v>68</v>
      </c>
      <c r="AK75" s="1234"/>
      <c r="AL75" s="1234"/>
      <c r="AM75" s="1234"/>
      <c r="AN75" s="1234"/>
      <c r="AO75" s="274">
        <v>343000000</v>
      </c>
      <c r="AP75" s="274">
        <v>313661563</v>
      </c>
      <c r="AQ75" s="274">
        <v>29338437</v>
      </c>
      <c r="AR75" s="461">
        <v>0</v>
      </c>
      <c r="AS75" s="274">
        <v>313661563</v>
      </c>
      <c r="AT75" s="275">
        <v>0</v>
      </c>
      <c r="AU75" s="274">
        <v>313661563</v>
      </c>
      <c r="AV75" s="275">
        <v>0</v>
      </c>
      <c r="AW75" s="274">
        <v>313661563</v>
      </c>
      <c r="AX75" s="275">
        <v>0</v>
      </c>
      <c r="AY75" s="274">
        <v>313661563</v>
      </c>
      <c r="AZ75" s="275">
        <v>0</v>
      </c>
      <c r="BA75" s="275">
        <v>0</v>
      </c>
      <c r="BB75" s="399"/>
      <c r="BC75" s="434">
        <f t="shared" si="5"/>
        <v>0.91446519825072892</v>
      </c>
      <c r="BD75" s="434">
        <f t="shared" si="6"/>
        <v>1</v>
      </c>
    </row>
    <row r="76" spans="1:56" ht="15" hidden="1" customHeight="1" x14ac:dyDescent="0.25">
      <c r="A76" s="401" t="str">
        <f t="shared" si="7"/>
        <v>A2035010</v>
      </c>
      <c r="B76" s="1233" t="s">
        <v>17</v>
      </c>
      <c r="C76" s="1344"/>
      <c r="D76" s="1233" t="s">
        <v>290</v>
      </c>
      <c r="E76" s="1344"/>
      <c r="F76" s="1233" t="s">
        <v>288</v>
      </c>
      <c r="G76" s="1344"/>
      <c r="H76" s="1233" t="s">
        <v>297</v>
      </c>
      <c r="I76" s="1344"/>
      <c r="J76" s="1233" t="s">
        <v>303</v>
      </c>
      <c r="K76" s="1344"/>
      <c r="L76" s="1344"/>
      <c r="M76" s="1233"/>
      <c r="N76" s="1344"/>
      <c r="O76" s="1344"/>
      <c r="P76" s="1233"/>
      <c r="Q76" s="1344"/>
      <c r="R76" s="1233"/>
      <c r="S76" s="1344"/>
      <c r="T76" s="1232" t="s">
        <v>216</v>
      </c>
      <c r="U76" s="1344"/>
      <c r="V76" s="1344"/>
      <c r="W76" s="1344"/>
      <c r="X76" s="1344"/>
      <c r="Y76" s="1344"/>
      <c r="Z76" s="1344"/>
      <c r="AA76" s="1344"/>
      <c r="AB76" s="1233" t="s">
        <v>281</v>
      </c>
      <c r="AC76" s="1344"/>
      <c r="AD76" s="1344"/>
      <c r="AE76" s="1344"/>
      <c r="AF76" s="1344"/>
      <c r="AG76" s="1233" t="s">
        <v>282</v>
      </c>
      <c r="AH76" s="1344"/>
      <c r="AI76" s="1344"/>
      <c r="AJ76" s="169" t="s">
        <v>68</v>
      </c>
      <c r="AK76" s="1234"/>
      <c r="AL76" s="1234"/>
      <c r="AM76" s="1234"/>
      <c r="AN76" s="1234"/>
      <c r="AO76" s="274">
        <v>341000000</v>
      </c>
      <c r="AP76" s="274">
        <v>313661563</v>
      </c>
      <c r="AQ76" s="274">
        <v>27338437</v>
      </c>
      <c r="AR76" s="461">
        <v>0</v>
      </c>
      <c r="AS76" s="274">
        <v>313661563</v>
      </c>
      <c r="AT76" s="275">
        <v>0</v>
      </c>
      <c r="AU76" s="274">
        <v>313661563</v>
      </c>
      <c r="AV76" s="275">
        <v>0</v>
      </c>
      <c r="AW76" s="274">
        <v>313661563</v>
      </c>
      <c r="AX76" s="275">
        <v>0</v>
      </c>
      <c r="AY76" s="274">
        <v>313661563</v>
      </c>
      <c r="AZ76" s="275">
        <v>0</v>
      </c>
      <c r="BA76" s="275">
        <v>0</v>
      </c>
      <c r="BB76" s="399"/>
      <c r="BC76" s="434">
        <f t="shared" si="5"/>
        <v>0.91982863049853369</v>
      </c>
      <c r="BD76" s="434">
        <f t="shared" si="6"/>
        <v>1</v>
      </c>
    </row>
    <row r="77" spans="1:56" ht="15" hidden="1" customHeight="1" x14ac:dyDescent="0.25">
      <c r="A77" s="401" t="str">
        <f t="shared" si="7"/>
        <v>A20350210</v>
      </c>
      <c r="B77" s="1240" t="s">
        <v>17</v>
      </c>
      <c r="C77" s="1344"/>
      <c r="D77" s="1240" t="s">
        <v>290</v>
      </c>
      <c r="E77" s="1344"/>
      <c r="F77" s="1240" t="s">
        <v>288</v>
      </c>
      <c r="G77" s="1344"/>
      <c r="H77" s="1240" t="s">
        <v>297</v>
      </c>
      <c r="I77" s="1344"/>
      <c r="J77" s="1240" t="s">
        <v>303</v>
      </c>
      <c r="K77" s="1344"/>
      <c r="L77" s="1344"/>
      <c r="M77" s="1240" t="s">
        <v>290</v>
      </c>
      <c r="N77" s="1344"/>
      <c r="O77" s="1344"/>
      <c r="P77" s="1240"/>
      <c r="Q77" s="1344"/>
      <c r="R77" s="1240"/>
      <c r="S77" s="1344"/>
      <c r="T77" s="1239" t="s">
        <v>45</v>
      </c>
      <c r="U77" s="1344"/>
      <c r="V77" s="1344"/>
      <c r="W77" s="1344"/>
      <c r="X77" s="1344"/>
      <c r="Y77" s="1344"/>
      <c r="Z77" s="1344"/>
      <c r="AA77" s="1344"/>
      <c r="AB77" s="1240" t="s">
        <v>281</v>
      </c>
      <c r="AC77" s="1344"/>
      <c r="AD77" s="1344"/>
      <c r="AE77" s="1344"/>
      <c r="AF77" s="1344"/>
      <c r="AG77" s="1240" t="s">
        <v>282</v>
      </c>
      <c r="AH77" s="1344"/>
      <c r="AI77" s="1344"/>
      <c r="AJ77" s="172" t="s">
        <v>68</v>
      </c>
      <c r="AK77" s="1241"/>
      <c r="AL77" s="1241"/>
      <c r="AM77" s="1241"/>
      <c r="AN77" s="1241"/>
      <c r="AO77" s="278">
        <v>6376304</v>
      </c>
      <c r="AP77" s="278">
        <v>6217875</v>
      </c>
      <c r="AQ77" s="278">
        <v>158429</v>
      </c>
      <c r="AR77" s="462">
        <v>0</v>
      </c>
      <c r="AS77" s="278">
        <v>6217875</v>
      </c>
      <c r="AT77" s="279">
        <v>0</v>
      </c>
      <c r="AU77" s="278">
        <v>6217875</v>
      </c>
      <c r="AV77" s="279">
        <v>0</v>
      </c>
      <c r="AW77" s="278">
        <v>6217875</v>
      </c>
      <c r="AX77" s="279">
        <v>0</v>
      </c>
      <c r="AY77" s="278">
        <v>6217875</v>
      </c>
      <c r="AZ77" s="279">
        <v>0</v>
      </c>
      <c r="BA77" s="279">
        <v>0</v>
      </c>
      <c r="BB77" s="399"/>
      <c r="BC77" s="434">
        <f t="shared" si="5"/>
        <v>0.97515347448929657</v>
      </c>
      <c r="BD77" s="434">
        <f t="shared" si="6"/>
        <v>1</v>
      </c>
    </row>
    <row r="78" spans="1:56" ht="15" hidden="1" customHeight="1" x14ac:dyDescent="0.25">
      <c r="A78" s="401" t="str">
        <f t="shared" si="7"/>
        <v>A20350310</v>
      </c>
      <c r="B78" s="1240" t="s">
        <v>17</v>
      </c>
      <c r="C78" s="1344"/>
      <c r="D78" s="1240" t="s">
        <v>290</v>
      </c>
      <c r="E78" s="1344"/>
      <c r="F78" s="1240" t="s">
        <v>288</v>
      </c>
      <c r="G78" s="1344"/>
      <c r="H78" s="1240" t="s">
        <v>297</v>
      </c>
      <c r="I78" s="1344"/>
      <c r="J78" s="1240" t="s">
        <v>303</v>
      </c>
      <c r="K78" s="1344"/>
      <c r="L78" s="1344"/>
      <c r="M78" s="1240" t="s">
        <v>297</v>
      </c>
      <c r="N78" s="1344"/>
      <c r="O78" s="1344"/>
      <c r="P78" s="1240"/>
      <c r="Q78" s="1344"/>
      <c r="R78" s="1240"/>
      <c r="S78" s="1344"/>
      <c r="T78" s="1239" t="s">
        <v>46</v>
      </c>
      <c r="U78" s="1344"/>
      <c r="V78" s="1344"/>
      <c r="W78" s="1344"/>
      <c r="X78" s="1344"/>
      <c r="Y78" s="1344"/>
      <c r="Z78" s="1344"/>
      <c r="AA78" s="1344"/>
      <c r="AB78" s="1240" t="s">
        <v>281</v>
      </c>
      <c r="AC78" s="1344"/>
      <c r="AD78" s="1344"/>
      <c r="AE78" s="1344"/>
      <c r="AF78" s="1344"/>
      <c r="AG78" s="1240" t="s">
        <v>282</v>
      </c>
      <c r="AH78" s="1344"/>
      <c r="AI78" s="1344"/>
      <c r="AJ78" s="172" t="s">
        <v>68</v>
      </c>
      <c r="AK78" s="1241"/>
      <c r="AL78" s="1241"/>
      <c r="AM78" s="1241"/>
      <c r="AN78" s="1241"/>
      <c r="AO78" s="278">
        <v>324023696</v>
      </c>
      <c r="AP78" s="278">
        <v>307443688</v>
      </c>
      <c r="AQ78" s="278">
        <v>16580008</v>
      </c>
      <c r="AR78" s="462">
        <v>0</v>
      </c>
      <c r="AS78" s="278">
        <v>307443688</v>
      </c>
      <c r="AT78" s="279">
        <v>0</v>
      </c>
      <c r="AU78" s="278">
        <v>307443688</v>
      </c>
      <c r="AV78" s="279">
        <v>0</v>
      </c>
      <c r="AW78" s="278">
        <v>307443688</v>
      </c>
      <c r="AX78" s="279">
        <v>0</v>
      </c>
      <c r="AY78" s="278">
        <v>307443688</v>
      </c>
      <c r="AZ78" s="279">
        <v>0</v>
      </c>
      <c r="BA78" s="279">
        <v>0</v>
      </c>
      <c r="BB78" s="399"/>
      <c r="BC78" s="434">
        <f t="shared" si="5"/>
        <v>0.94883087809726119</v>
      </c>
      <c r="BD78" s="434">
        <f t="shared" si="6"/>
        <v>1</v>
      </c>
    </row>
    <row r="79" spans="1:56" ht="15" hidden="1" customHeight="1" x14ac:dyDescent="0.25">
      <c r="A79" s="401" t="str">
        <f t="shared" si="7"/>
        <v>A203501610</v>
      </c>
      <c r="B79" s="1240" t="s">
        <v>17</v>
      </c>
      <c r="C79" s="1344"/>
      <c r="D79" s="1240" t="s">
        <v>290</v>
      </c>
      <c r="E79" s="1344"/>
      <c r="F79" s="1240" t="s">
        <v>288</v>
      </c>
      <c r="G79" s="1344"/>
      <c r="H79" s="1240" t="s">
        <v>297</v>
      </c>
      <c r="I79" s="1344"/>
      <c r="J79" s="1240" t="s">
        <v>303</v>
      </c>
      <c r="K79" s="1344"/>
      <c r="L79" s="1344"/>
      <c r="M79" s="1240" t="s">
        <v>26</v>
      </c>
      <c r="N79" s="1344"/>
      <c r="O79" s="1344"/>
      <c r="P79" s="1240"/>
      <c r="Q79" s="1344"/>
      <c r="R79" s="1240"/>
      <c r="S79" s="1344"/>
      <c r="T79" s="1239" t="s">
        <v>47</v>
      </c>
      <c r="U79" s="1344"/>
      <c r="V79" s="1344"/>
      <c r="W79" s="1344"/>
      <c r="X79" s="1344"/>
      <c r="Y79" s="1344"/>
      <c r="Z79" s="1344"/>
      <c r="AA79" s="1344"/>
      <c r="AB79" s="1240" t="s">
        <v>281</v>
      </c>
      <c r="AC79" s="1344"/>
      <c r="AD79" s="1344"/>
      <c r="AE79" s="1344"/>
      <c r="AF79" s="1344"/>
      <c r="AG79" s="1240" t="s">
        <v>282</v>
      </c>
      <c r="AH79" s="1344"/>
      <c r="AI79" s="1344"/>
      <c r="AJ79" s="172" t="s">
        <v>68</v>
      </c>
      <c r="AK79" s="1241"/>
      <c r="AL79" s="1241"/>
      <c r="AM79" s="1241"/>
      <c r="AN79" s="1241"/>
      <c r="AO79" s="278">
        <v>10000000</v>
      </c>
      <c r="AP79" s="279">
        <v>0</v>
      </c>
      <c r="AQ79" s="278">
        <v>10000000</v>
      </c>
      <c r="AR79" s="462">
        <v>0</v>
      </c>
      <c r="AS79" s="279">
        <v>0</v>
      </c>
      <c r="AT79" s="279">
        <v>0</v>
      </c>
      <c r="AU79" s="279">
        <v>0</v>
      </c>
      <c r="AV79" s="279">
        <v>0</v>
      </c>
      <c r="AW79" s="279">
        <v>0</v>
      </c>
      <c r="AX79" s="279">
        <v>0</v>
      </c>
      <c r="AY79" s="279">
        <v>0</v>
      </c>
      <c r="AZ79" s="279">
        <v>0</v>
      </c>
      <c r="BA79" s="279">
        <v>0</v>
      </c>
      <c r="BB79" s="399"/>
      <c r="BC79" s="434">
        <f t="shared" si="5"/>
        <v>0</v>
      </c>
      <c r="BD79" s="434" t="e">
        <f t="shared" si="6"/>
        <v>#DIV/0!</v>
      </c>
    </row>
    <row r="80" spans="1:56" ht="15" hidden="1" customHeight="1" x14ac:dyDescent="0.25">
      <c r="A80" s="401" t="str">
        <f t="shared" si="7"/>
        <v>A203509010</v>
      </c>
      <c r="B80" s="1240" t="s">
        <v>17</v>
      </c>
      <c r="C80" s="1344"/>
      <c r="D80" s="1240" t="s">
        <v>290</v>
      </c>
      <c r="E80" s="1344"/>
      <c r="F80" s="1240" t="s">
        <v>288</v>
      </c>
      <c r="G80" s="1344"/>
      <c r="H80" s="1240" t="s">
        <v>297</v>
      </c>
      <c r="I80" s="1344"/>
      <c r="J80" s="1240" t="s">
        <v>303</v>
      </c>
      <c r="K80" s="1344"/>
      <c r="L80" s="1344"/>
      <c r="M80" s="1240" t="s">
        <v>304</v>
      </c>
      <c r="N80" s="1344"/>
      <c r="O80" s="1344"/>
      <c r="P80" s="1240"/>
      <c r="Q80" s="1344"/>
      <c r="R80" s="1240"/>
      <c r="S80" s="1344"/>
      <c r="T80" s="1239" t="s">
        <v>48</v>
      </c>
      <c r="U80" s="1344"/>
      <c r="V80" s="1344"/>
      <c r="W80" s="1344"/>
      <c r="X80" s="1344"/>
      <c r="Y80" s="1344"/>
      <c r="Z80" s="1344"/>
      <c r="AA80" s="1344"/>
      <c r="AB80" s="1240" t="s">
        <v>281</v>
      </c>
      <c r="AC80" s="1344"/>
      <c r="AD80" s="1344"/>
      <c r="AE80" s="1344"/>
      <c r="AF80" s="1344"/>
      <c r="AG80" s="1240" t="s">
        <v>282</v>
      </c>
      <c r="AH80" s="1344"/>
      <c r="AI80" s="1344"/>
      <c r="AJ80" s="172" t="s">
        <v>68</v>
      </c>
      <c r="AK80" s="1241"/>
      <c r="AL80" s="1241"/>
      <c r="AM80" s="1241"/>
      <c r="AN80" s="1241"/>
      <c r="AO80" s="278">
        <v>600000</v>
      </c>
      <c r="AP80" s="279">
        <v>0</v>
      </c>
      <c r="AQ80" s="278">
        <v>600000</v>
      </c>
      <c r="AR80" s="462">
        <v>0</v>
      </c>
      <c r="AS80" s="279">
        <v>0</v>
      </c>
      <c r="AT80" s="279">
        <v>0</v>
      </c>
      <c r="AU80" s="279">
        <v>0</v>
      </c>
      <c r="AV80" s="279">
        <v>0</v>
      </c>
      <c r="AW80" s="279">
        <v>0</v>
      </c>
      <c r="AX80" s="279">
        <v>0</v>
      </c>
      <c r="AY80" s="279">
        <v>0</v>
      </c>
      <c r="AZ80" s="279">
        <v>0</v>
      </c>
      <c r="BA80" s="279">
        <v>0</v>
      </c>
      <c r="BB80" s="399"/>
      <c r="BC80" s="434">
        <f t="shared" si="5"/>
        <v>0</v>
      </c>
      <c r="BD80" s="434" t="e">
        <f t="shared" si="6"/>
        <v>#DIV/0!</v>
      </c>
    </row>
    <row r="81" spans="1:56" ht="15" hidden="1" customHeight="1" x14ac:dyDescent="0.25">
      <c r="A81" s="401" t="str">
        <f t="shared" si="7"/>
        <v>A2035110</v>
      </c>
      <c r="B81" s="1233" t="s">
        <v>17</v>
      </c>
      <c r="C81" s="1344"/>
      <c r="D81" s="1233" t="s">
        <v>290</v>
      </c>
      <c r="E81" s="1344"/>
      <c r="F81" s="1233" t="s">
        <v>288</v>
      </c>
      <c r="G81" s="1344"/>
      <c r="H81" s="1233" t="s">
        <v>297</v>
      </c>
      <c r="I81" s="1344"/>
      <c r="J81" s="1233" t="s">
        <v>305</v>
      </c>
      <c r="K81" s="1344"/>
      <c r="L81" s="1344"/>
      <c r="M81" s="1233"/>
      <c r="N81" s="1344"/>
      <c r="O81" s="1344"/>
      <c r="P81" s="1233"/>
      <c r="Q81" s="1344"/>
      <c r="R81" s="1233"/>
      <c r="S81" s="1344"/>
      <c r="T81" s="1232" t="s">
        <v>212</v>
      </c>
      <c r="U81" s="1344"/>
      <c r="V81" s="1344"/>
      <c r="W81" s="1344"/>
      <c r="X81" s="1344"/>
      <c r="Y81" s="1344"/>
      <c r="Z81" s="1344"/>
      <c r="AA81" s="1344"/>
      <c r="AB81" s="1233" t="s">
        <v>281</v>
      </c>
      <c r="AC81" s="1344"/>
      <c r="AD81" s="1344"/>
      <c r="AE81" s="1344"/>
      <c r="AF81" s="1344"/>
      <c r="AG81" s="1233" t="s">
        <v>282</v>
      </c>
      <c r="AH81" s="1344"/>
      <c r="AI81" s="1344"/>
      <c r="AJ81" s="169" t="s">
        <v>68</v>
      </c>
      <c r="AK81" s="1234"/>
      <c r="AL81" s="1234"/>
      <c r="AM81" s="1234"/>
      <c r="AN81" s="1234"/>
      <c r="AO81" s="274">
        <v>2000000</v>
      </c>
      <c r="AP81" s="275">
        <v>0</v>
      </c>
      <c r="AQ81" s="274">
        <v>2000000</v>
      </c>
      <c r="AR81" s="461">
        <v>0</v>
      </c>
      <c r="AS81" s="275">
        <v>0</v>
      </c>
      <c r="AT81" s="275">
        <v>0</v>
      </c>
      <c r="AU81" s="275">
        <v>0</v>
      </c>
      <c r="AV81" s="275">
        <v>0</v>
      </c>
      <c r="AW81" s="275">
        <v>0</v>
      </c>
      <c r="AX81" s="275">
        <v>0</v>
      </c>
      <c r="AY81" s="275">
        <v>0</v>
      </c>
      <c r="AZ81" s="275">
        <v>0</v>
      </c>
      <c r="BA81" s="275">
        <v>0</v>
      </c>
      <c r="BB81" s="399"/>
      <c r="BC81" s="434">
        <f t="shared" si="5"/>
        <v>0</v>
      </c>
      <c r="BD81" s="434" t="e">
        <f t="shared" si="6"/>
        <v>#DIV/0!</v>
      </c>
    </row>
    <row r="82" spans="1:56" ht="15" hidden="1" customHeight="1" x14ac:dyDescent="0.25">
      <c r="A82" s="401" t="str">
        <f t="shared" si="7"/>
        <v>A20351110</v>
      </c>
      <c r="B82" s="1240" t="s">
        <v>17</v>
      </c>
      <c r="C82" s="1344"/>
      <c r="D82" s="1240" t="s">
        <v>290</v>
      </c>
      <c r="E82" s="1344"/>
      <c r="F82" s="1240" t="s">
        <v>288</v>
      </c>
      <c r="G82" s="1344"/>
      <c r="H82" s="1240" t="s">
        <v>297</v>
      </c>
      <c r="I82" s="1344"/>
      <c r="J82" s="1240" t="s">
        <v>305</v>
      </c>
      <c r="K82" s="1344"/>
      <c r="L82" s="1344"/>
      <c r="M82" s="1240" t="s">
        <v>287</v>
      </c>
      <c r="N82" s="1344"/>
      <c r="O82" s="1344"/>
      <c r="P82" s="1240"/>
      <c r="Q82" s="1344"/>
      <c r="R82" s="1240"/>
      <c r="S82" s="1344"/>
      <c r="T82" s="1239" t="s">
        <v>49</v>
      </c>
      <c r="U82" s="1344"/>
      <c r="V82" s="1344"/>
      <c r="W82" s="1344"/>
      <c r="X82" s="1344"/>
      <c r="Y82" s="1344"/>
      <c r="Z82" s="1344"/>
      <c r="AA82" s="1344"/>
      <c r="AB82" s="1240" t="s">
        <v>281</v>
      </c>
      <c r="AC82" s="1344"/>
      <c r="AD82" s="1344"/>
      <c r="AE82" s="1344"/>
      <c r="AF82" s="1344"/>
      <c r="AG82" s="1240" t="s">
        <v>282</v>
      </c>
      <c r="AH82" s="1344"/>
      <c r="AI82" s="1344"/>
      <c r="AJ82" s="172" t="s">
        <v>68</v>
      </c>
      <c r="AK82" s="1241"/>
      <c r="AL82" s="1241"/>
      <c r="AM82" s="1241"/>
      <c r="AN82" s="1241"/>
      <c r="AO82" s="278">
        <v>1000000</v>
      </c>
      <c r="AP82" s="279">
        <v>0</v>
      </c>
      <c r="AQ82" s="278">
        <v>1000000</v>
      </c>
      <c r="AR82" s="462">
        <v>0</v>
      </c>
      <c r="AS82" s="279">
        <v>0</v>
      </c>
      <c r="AT82" s="279">
        <v>0</v>
      </c>
      <c r="AU82" s="279">
        <v>0</v>
      </c>
      <c r="AV82" s="279">
        <v>0</v>
      </c>
      <c r="AW82" s="279">
        <v>0</v>
      </c>
      <c r="AX82" s="279">
        <v>0</v>
      </c>
      <c r="AY82" s="279">
        <v>0</v>
      </c>
      <c r="AZ82" s="279">
        <v>0</v>
      </c>
      <c r="BA82" s="279">
        <v>0</v>
      </c>
      <c r="BB82" s="399"/>
      <c r="BC82" s="434">
        <f t="shared" si="5"/>
        <v>0</v>
      </c>
      <c r="BD82" s="434" t="e">
        <f t="shared" si="6"/>
        <v>#DIV/0!</v>
      </c>
    </row>
    <row r="83" spans="1:56" ht="15" hidden="1" customHeight="1" x14ac:dyDescent="0.25">
      <c r="A83" s="401" t="str">
        <f t="shared" si="7"/>
        <v>A20351210</v>
      </c>
      <c r="B83" s="1240" t="s">
        <v>17</v>
      </c>
      <c r="C83" s="1344"/>
      <c r="D83" s="1240" t="s">
        <v>290</v>
      </c>
      <c r="E83" s="1344"/>
      <c r="F83" s="1240" t="s">
        <v>288</v>
      </c>
      <c r="G83" s="1344"/>
      <c r="H83" s="1240" t="s">
        <v>297</v>
      </c>
      <c r="I83" s="1344"/>
      <c r="J83" s="1240" t="s">
        <v>305</v>
      </c>
      <c r="K83" s="1344"/>
      <c r="L83" s="1344"/>
      <c r="M83" s="1240" t="s">
        <v>290</v>
      </c>
      <c r="N83" s="1344"/>
      <c r="O83" s="1344"/>
      <c r="P83" s="1240"/>
      <c r="Q83" s="1344"/>
      <c r="R83" s="1240"/>
      <c r="S83" s="1344"/>
      <c r="T83" s="1239" t="s">
        <v>50</v>
      </c>
      <c r="U83" s="1344"/>
      <c r="V83" s="1344"/>
      <c r="W83" s="1344"/>
      <c r="X83" s="1344"/>
      <c r="Y83" s="1344"/>
      <c r="Z83" s="1344"/>
      <c r="AA83" s="1344"/>
      <c r="AB83" s="1240" t="s">
        <v>281</v>
      </c>
      <c r="AC83" s="1344"/>
      <c r="AD83" s="1344"/>
      <c r="AE83" s="1344"/>
      <c r="AF83" s="1344"/>
      <c r="AG83" s="1240" t="s">
        <v>282</v>
      </c>
      <c r="AH83" s="1344"/>
      <c r="AI83" s="1344"/>
      <c r="AJ83" s="172" t="s">
        <v>68</v>
      </c>
      <c r="AK83" s="1241"/>
      <c r="AL83" s="1241"/>
      <c r="AM83" s="1241"/>
      <c r="AN83" s="1241"/>
      <c r="AO83" s="278">
        <v>1000000</v>
      </c>
      <c r="AP83" s="279">
        <v>0</v>
      </c>
      <c r="AQ83" s="278">
        <v>1000000</v>
      </c>
      <c r="AR83" s="462">
        <v>0</v>
      </c>
      <c r="AS83" s="279">
        <v>0</v>
      </c>
      <c r="AT83" s="279">
        <v>0</v>
      </c>
      <c r="AU83" s="279">
        <v>0</v>
      </c>
      <c r="AV83" s="279">
        <v>0</v>
      </c>
      <c r="AW83" s="279">
        <v>0</v>
      </c>
      <c r="AX83" s="279">
        <v>0</v>
      </c>
      <c r="AY83" s="279">
        <v>0</v>
      </c>
      <c r="AZ83" s="279">
        <v>0</v>
      </c>
      <c r="BA83" s="279">
        <v>0</v>
      </c>
      <c r="BB83" s="399"/>
      <c r="BC83" s="434">
        <f t="shared" si="5"/>
        <v>0</v>
      </c>
      <c r="BD83" s="434" t="e">
        <f t="shared" si="6"/>
        <v>#DIV/0!</v>
      </c>
    </row>
    <row r="84" spans="1:56" ht="15" hidden="1" customHeight="1" x14ac:dyDescent="0.25">
      <c r="A84" s="401" t="str">
        <f t="shared" si="7"/>
        <v>A20410</v>
      </c>
      <c r="B84" s="1240" t="s">
        <v>17</v>
      </c>
      <c r="C84" s="1344"/>
      <c r="D84" s="1240" t="s">
        <v>290</v>
      </c>
      <c r="E84" s="1344"/>
      <c r="F84" s="1240" t="s">
        <v>288</v>
      </c>
      <c r="G84" s="1344"/>
      <c r="H84" s="1240" t="s">
        <v>291</v>
      </c>
      <c r="I84" s="1344"/>
      <c r="J84" s="1240"/>
      <c r="K84" s="1344"/>
      <c r="L84" s="1344"/>
      <c r="M84" s="1240"/>
      <c r="N84" s="1344"/>
      <c r="O84" s="1344"/>
      <c r="P84" s="1240"/>
      <c r="Q84" s="1344"/>
      <c r="R84" s="1240"/>
      <c r="S84" s="1344"/>
      <c r="T84" s="1239" t="s">
        <v>214</v>
      </c>
      <c r="U84" s="1344"/>
      <c r="V84" s="1344"/>
      <c r="W84" s="1344"/>
      <c r="X84" s="1344"/>
      <c r="Y84" s="1344"/>
      <c r="Z84" s="1344"/>
      <c r="AA84" s="1344"/>
      <c r="AB84" s="1240" t="s">
        <v>281</v>
      </c>
      <c r="AC84" s="1344"/>
      <c r="AD84" s="1344"/>
      <c r="AE84" s="1344"/>
      <c r="AF84" s="1344"/>
      <c r="AG84" s="1240" t="s">
        <v>282</v>
      </c>
      <c r="AH84" s="1344"/>
      <c r="AI84" s="1344"/>
      <c r="AJ84" s="172" t="s">
        <v>68</v>
      </c>
      <c r="AK84" s="1241"/>
      <c r="AL84" s="1241"/>
      <c r="AM84" s="1241"/>
      <c r="AN84" s="1241"/>
      <c r="AO84" s="278">
        <v>14097414179</v>
      </c>
      <c r="AP84" s="278">
        <v>11333515637.18</v>
      </c>
      <c r="AQ84" s="278">
        <v>2763898541.8200002</v>
      </c>
      <c r="AR84" s="462">
        <v>0</v>
      </c>
      <c r="AS84" s="278">
        <v>8943145875.2999992</v>
      </c>
      <c r="AT84" s="278">
        <v>2390369761.8800001</v>
      </c>
      <c r="AU84" s="278">
        <v>5388043800.8400002</v>
      </c>
      <c r="AV84" s="278">
        <v>3555102074.46</v>
      </c>
      <c r="AW84" s="278">
        <v>5386531108.8400002</v>
      </c>
      <c r="AX84" s="278">
        <v>1512692</v>
      </c>
      <c r="AY84" s="278">
        <v>5386531108.8400002</v>
      </c>
      <c r="AZ84" s="279">
        <v>0</v>
      </c>
      <c r="BA84" s="278">
        <v>2918088</v>
      </c>
      <c r="BB84" s="399"/>
      <c r="BC84" s="434">
        <f t="shared" si="5"/>
        <v>0.63438200522064692</v>
      </c>
      <c r="BD84" s="434">
        <f t="shared" si="6"/>
        <v>0.60230831342212765</v>
      </c>
    </row>
    <row r="85" spans="1:56" ht="15" hidden="1" customHeight="1" x14ac:dyDescent="0.25">
      <c r="A85" s="401" t="str">
        <f t="shared" si="7"/>
        <v>A20413</v>
      </c>
      <c r="B85" s="1233" t="s">
        <v>17</v>
      </c>
      <c r="C85" s="1344"/>
      <c r="D85" s="1233" t="s">
        <v>290</v>
      </c>
      <c r="E85" s="1344"/>
      <c r="F85" s="1233" t="s">
        <v>288</v>
      </c>
      <c r="G85" s="1344"/>
      <c r="H85" s="1233" t="s">
        <v>291</v>
      </c>
      <c r="I85" s="1344"/>
      <c r="J85" s="1233"/>
      <c r="K85" s="1344"/>
      <c r="L85" s="1344"/>
      <c r="M85" s="1233"/>
      <c r="N85" s="1344"/>
      <c r="O85" s="1344"/>
      <c r="P85" s="1233"/>
      <c r="Q85" s="1344"/>
      <c r="R85" s="1233"/>
      <c r="S85" s="1344"/>
      <c r="T85" s="1232" t="s">
        <v>214</v>
      </c>
      <c r="U85" s="1344"/>
      <c r="V85" s="1344"/>
      <c r="W85" s="1344"/>
      <c r="X85" s="1344"/>
      <c r="Y85" s="1344"/>
      <c r="Z85" s="1344"/>
      <c r="AA85" s="1344"/>
      <c r="AB85" s="1233" t="s">
        <v>281</v>
      </c>
      <c r="AC85" s="1344"/>
      <c r="AD85" s="1344"/>
      <c r="AE85" s="1344"/>
      <c r="AF85" s="1344"/>
      <c r="AG85" s="1233" t="s">
        <v>282</v>
      </c>
      <c r="AH85" s="1344"/>
      <c r="AI85" s="1344"/>
      <c r="AJ85" s="169" t="s">
        <v>311</v>
      </c>
      <c r="AK85" s="1234"/>
      <c r="AL85" s="1234"/>
      <c r="AM85" s="1234"/>
      <c r="AN85" s="1234"/>
      <c r="AO85" s="274">
        <v>4021085821</v>
      </c>
      <c r="AP85" s="274">
        <v>2249050843</v>
      </c>
      <c r="AQ85" s="274">
        <v>1772034978</v>
      </c>
      <c r="AR85" s="461">
        <v>0</v>
      </c>
      <c r="AS85" s="274">
        <v>324598665</v>
      </c>
      <c r="AT85" s="274">
        <v>1924452178</v>
      </c>
      <c r="AU85" s="274">
        <v>2555366</v>
      </c>
      <c r="AV85" s="274">
        <v>322043299</v>
      </c>
      <c r="AW85" s="275">
        <v>0</v>
      </c>
      <c r="AX85" s="274">
        <v>2555366</v>
      </c>
      <c r="AY85" s="275">
        <v>0</v>
      </c>
      <c r="AZ85" s="275">
        <v>0</v>
      </c>
      <c r="BA85" s="275">
        <v>0</v>
      </c>
      <c r="BB85" s="399"/>
      <c r="BC85" s="434">
        <f t="shared" si="5"/>
        <v>8.0724132597417647E-2</v>
      </c>
      <c r="BD85" s="434">
        <f t="shared" si="6"/>
        <v>0</v>
      </c>
    </row>
    <row r="86" spans="1:56" ht="15" hidden="1" customHeight="1" x14ac:dyDescent="0.25">
      <c r="A86" s="401" t="str">
        <f t="shared" si="7"/>
        <v>A204110</v>
      </c>
      <c r="B86" s="1233" t="s">
        <v>17</v>
      </c>
      <c r="C86" s="1344"/>
      <c r="D86" s="1233" t="s">
        <v>290</v>
      </c>
      <c r="E86" s="1344"/>
      <c r="F86" s="1233" t="s">
        <v>288</v>
      </c>
      <c r="G86" s="1344"/>
      <c r="H86" s="1233" t="s">
        <v>291</v>
      </c>
      <c r="I86" s="1344"/>
      <c r="J86" s="1233" t="s">
        <v>287</v>
      </c>
      <c r="K86" s="1344"/>
      <c r="L86" s="1344"/>
      <c r="M86" s="1233"/>
      <c r="N86" s="1344"/>
      <c r="O86" s="1344"/>
      <c r="P86" s="1233"/>
      <c r="Q86" s="1344"/>
      <c r="R86" s="1233"/>
      <c r="S86" s="1344"/>
      <c r="T86" s="1232" t="s">
        <v>217</v>
      </c>
      <c r="U86" s="1344"/>
      <c r="V86" s="1344"/>
      <c r="W86" s="1344"/>
      <c r="X86" s="1344"/>
      <c r="Y86" s="1344"/>
      <c r="Z86" s="1344"/>
      <c r="AA86" s="1344"/>
      <c r="AB86" s="1233" t="s">
        <v>281</v>
      </c>
      <c r="AC86" s="1344"/>
      <c r="AD86" s="1344"/>
      <c r="AE86" s="1344"/>
      <c r="AF86" s="1344"/>
      <c r="AG86" s="1233" t="s">
        <v>282</v>
      </c>
      <c r="AH86" s="1344"/>
      <c r="AI86" s="1344"/>
      <c r="AJ86" s="169" t="s">
        <v>68</v>
      </c>
      <c r="AK86" s="1234"/>
      <c r="AL86" s="1234"/>
      <c r="AM86" s="1234"/>
      <c r="AN86" s="1234"/>
      <c r="AO86" s="274">
        <v>307000000</v>
      </c>
      <c r="AP86" s="274">
        <v>231642609.15000001</v>
      </c>
      <c r="AQ86" s="274">
        <v>75357390.849999994</v>
      </c>
      <c r="AR86" s="461">
        <v>0</v>
      </c>
      <c r="AS86" s="274">
        <v>208021013.44999999</v>
      </c>
      <c r="AT86" s="274">
        <v>23621595.699999999</v>
      </c>
      <c r="AU86" s="274">
        <v>208021013.44</v>
      </c>
      <c r="AV86" s="275">
        <v>0.01</v>
      </c>
      <c r="AW86" s="274">
        <v>208021013.44</v>
      </c>
      <c r="AX86" s="275">
        <v>0</v>
      </c>
      <c r="AY86" s="274">
        <v>208021013.44</v>
      </c>
      <c r="AZ86" s="275">
        <v>0</v>
      </c>
      <c r="BA86" s="275">
        <v>0</v>
      </c>
      <c r="BB86" s="399"/>
      <c r="BC86" s="434">
        <f t="shared" si="5"/>
        <v>0.67759287768729637</v>
      </c>
      <c r="BD86" s="434">
        <f t="shared" si="6"/>
        <v>0.99999999995192801</v>
      </c>
    </row>
    <row r="87" spans="1:56" ht="15" hidden="1" customHeight="1" x14ac:dyDescent="0.25">
      <c r="A87" s="401" t="str">
        <f t="shared" si="7"/>
        <v>A204113</v>
      </c>
      <c r="B87" s="1233" t="s">
        <v>17</v>
      </c>
      <c r="C87" s="1344"/>
      <c r="D87" s="1233" t="s">
        <v>290</v>
      </c>
      <c r="E87" s="1344"/>
      <c r="F87" s="1233" t="s">
        <v>288</v>
      </c>
      <c r="G87" s="1344"/>
      <c r="H87" s="1233" t="s">
        <v>291</v>
      </c>
      <c r="I87" s="1344"/>
      <c r="J87" s="1233" t="s">
        <v>287</v>
      </c>
      <c r="K87" s="1344"/>
      <c r="L87" s="1344"/>
      <c r="M87" s="1233"/>
      <c r="N87" s="1344"/>
      <c r="O87" s="1344"/>
      <c r="P87" s="1233"/>
      <c r="Q87" s="1344"/>
      <c r="R87" s="1233"/>
      <c r="S87" s="1344"/>
      <c r="T87" s="1232" t="s">
        <v>217</v>
      </c>
      <c r="U87" s="1344"/>
      <c r="V87" s="1344"/>
      <c r="W87" s="1344"/>
      <c r="X87" s="1344"/>
      <c r="Y87" s="1344"/>
      <c r="Z87" s="1344"/>
      <c r="AA87" s="1344"/>
      <c r="AB87" s="1233" t="s">
        <v>281</v>
      </c>
      <c r="AC87" s="1344"/>
      <c r="AD87" s="1344"/>
      <c r="AE87" s="1344"/>
      <c r="AF87" s="1344"/>
      <c r="AG87" s="1233" t="s">
        <v>282</v>
      </c>
      <c r="AH87" s="1344"/>
      <c r="AI87" s="1344"/>
      <c r="AJ87" s="169" t="s">
        <v>311</v>
      </c>
      <c r="AK87" s="1234"/>
      <c r="AL87" s="1234"/>
      <c r="AM87" s="1234"/>
      <c r="AN87" s="1234"/>
      <c r="AO87" s="274">
        <v>986000000</v>
      </c>
      <c r="AP87" s="274">
        <v>529970000</v>
      </c>
      <c r="AQ87" s="274">
        <v>456030000</v>
      </c>
      <c r="AR87" s="461">
        <v>0</v>
      </c>
      <c r="AS87" s="275">
        <v>0</v>
      </c>
      <c r="AT87" s="274">
        <v>529970000</v>
      </c>
      <c r="AU87" s="275">
        <v>0</v>
      </c>
      <c r="AV87" s="275">
        <v>0</v>
      </c>
      <c r="AW87" s="275">
        <v>0</v>
      </c>
      <c r="AX87" s="275">
        <v>0</v>
      </c>
      <c r="AY87" s="275">
        <v>0</v>
      </c>
      <c r="AZ87" s="275">
        <v>0</v>
      </c>
      <c r="BA87" s="275">
        <v>0</v>
      </c>
      <c r="BB87" s="399"/>
      <c r="BC87" s="434">
        <f t="shared" si="5"/>
        <v>0</v>
      </c>
      <c r="BD87" s="434" t="e">
        <f t="shared" si="6"/>
        <v>#DIV/0!</v>
      </c>
    </row>
    <row r="88" spans="1:56" ht="15" hidden="1" customHeight="1" x14ac:dyDescent="0.25">
      <c r="A88" s="401" t="str">
        <f t="shared" si="7"/>
        <v>A2041313</v>
      </c>
      <c r="B88" s="1240" t="s">
        <v>17</v>
      </c>
      <c r="C88" s="1344"/>
      <c r="D88" s="1240" t="s">
        <v>290</v>
      </c>
      <c r="E88" s="1344"/>
      <c r="F88" s="1240" t="s">
        <v>288</v>
      </c>
      <c r="G88" s="1344"/>
      <c r="H88" s="1240" t="s">
        <v>291</v>
      </c>
      <c r="I88" s="1344"/>
      <c r="J88" s="1240" t="s">
        <v>287</v>
      </c>
      <c r="K88" s="1344"/>
      <c r="L88" s="1344"/>
      <c r="M88" s="1240" t="s">
        <v>297</v>
      </c>
      <c r="N88" s="1344"/>
      <c r="O88" s="1344"/>
      <c r="P88" s="1240"/>
      <c r="Q88" s="1344"/>
      <c r="R88" s="1240"/>
      <c r="S88" s="1344"/>
      <c r="T88" s="1239" t="s">
        <v>663</v>
      </c>
      <c r="U88" s="1344"/>
      <c r="V88" s="1344"/>
      <c r="W88" s="1344"/>
      <c r="X88" s="1344"/>
      <c r="Y88" s="1344"/>
      <c r="Z88" s="1344"/>
      <c r="AA88" s="1344"/>
      <c r="AB88" s="1240" t="s">
        <v>281</v>
      </c>
      <c r="AC88" s="1344"/>
      <c r="AD88" s="1344"/>
      <c r="AE88" s="1344"/>
      <c r="AF88" s="1344"/>
      <c r="AG88" s="1240" t="s">
        <v>282</v>
      </c>
      <c r="AH88" s="1344"/>
      <c r="AI88" s="1344"/>
      <c r="AJ88" s="172" t="s">
        <v>311</v>
      </c>
      <c r="AK88" s="1241"/>
      <c r="AL88" s="1241"/>
      <c r="AM88" s="1241"/>
      <c r="AN88" s="1241"/>
      <c r="AO88" s="278">
        <v>6000000</v>
      </c>
      <c r="AP88" s="279">
        <v>0</v>
      </c>
      <c r="AQ88" s="278">
        <v>6000000</v>
      </c>
      <c r="AR88" s="462">
        <v>0</v>
      </c>
      <c r="AS88" s="279">
        <v>0</v>
      </c>
      <c r="AT88" s="279">
        <v>0</v>
      </c>
      <c r="AU88" s="279">
        <v>0</v>
      </c>
      <c r="AV88" s="279">
        <v>0</v>
      </c>
      <c r="AW88" s="279">
        <v>0</v>
      </c>
      <c r="AX88" s="279">
        <v>0</v>
      </c>
      <c r="AY88" s="279">
        <v>0</v>
      </c>
      <c r="AZ88" s="279">
        <v>0</v>
      </c>
      <c r="BA88" s="279">
        <v>0</v>
      </c>
      <c r="BB88" s="399"/>
      <c r="BC88" s="434">
        <f t="shared" si="5"/>
        <v>0</v>
      </c>
      <c r="BD88" s="434" t="e">
        <f t="shared" si="6"/>
        <v>#DIV/0!</v>
      </c>
    </row>
    <row r="89" spans="1:56" ht="15" hidden="1" customHeight="1" x14ac:dyDescent="0.25">
      <c r="A89" s="401" t="str">
        <f t="shared" si="7"/>
        <v>A2041610</v>
      </c>
      <c r="B89" s="1240" t="s">
        <v>17</v>
      </c>
      <c r="C89" s="1344"/>
      <c r="D89" s="1240" t="s">
        <v>290</v>
      </c>
      <c r="E89" s="1344"/>
      <c r="F89" s="1240" t="s">
        <v>288</v>
      </c>
      <c r="G89" s="1344"/>
      <c r="H89" s="1240" t="s">
        <v>291</v>
      </c>
      <c r="I89" s="1344"/>
      <c r="J89" s="1240" t="s">
        <v>287</v>
      </c>
      <c r="K89" s="1344"/>
      <c r="L89" s="1344"/>
      <c r="M89" s="1240" t="s">
        <v>300</v>
      </c>
      <c r="N89" s="1344"/>
      <c r="O89" s="1344"/>
      <c r="P89" s="1240"/>
      <c r="Q89" s="1344"/>
      <c r="R89" s="1240"/>
      <c r="S89" s="1344"/>
      <c r="T89" s="1239" t="s">
        <v>51</v>
      </c>
      <c r="U89" s="1344"/>
      <c r="V89" s="1344"/>
      <c r="W89" s="1344"/>
      <c r="X89" s="1344"/>
      <c r="Y89" s="1344"/>
      <c r="Z89" s="1344"/>
      <c r="AA89" s="1344"/>
      <c r="AB89" s="1240" t="s">
        <v>281</v>
      </c>
      <c r="AC89" s="1344"/>
      <c r="AD89" s="1344"/>
      <c r="AE89" s="1344"/>
      <c r="AF89" s="1344"/>
      <c r="AG89" s="1240" t="s">
        <v>282</v>
      </c>
      <c r="AH89" s="1344"/>
      <c r="AI89" s="1344"/>
      <c r="AJ89" s="172" t="s">
        <v>68</v>
      </c>
      <c r="AK89" s="1241"/>
      <c r="AL89" s="1241"/>
      <c r="AM89" s="1241"/>
      <c r="AN89" s="1241"/>
      <c r="AO89" s="278">
        <v>75000000</v>
      </c>
      <c r="AP89" s="278">
        <v>400000</v>
      </c>
      <c r="AQ89" s="278">
        <v>74600000</v>
      </c>
      <c r="AR89" s="462">
        <v>0</v>
      </c>
      <c r="AS89" s="278">
        <v>400000</v>
      </c>
      <c r="AT89" s="279">
        <v>0</v>
      </c>
      <c r="AU89" s="278">
        <v>400000</v>
      </c>
      <c r="AV89" s="279">
        <v>0</v>
      </c>
      <c r="AW89" s="278">
        <v>400000</v>
      </c>
      <c r="AX89" s="279">
        <v>0</v>
      </c>
      <c r="AY89" s="278">
        <v>400000</v>
      </c>
      <c r="AZ89" s="279">
        <v>0</v>
      </c>
      <c r="BA89" s="279">
        <v>0</v>
      </c>
      <c r="BB89" s="399"/>
      <c r="BC89" s="434">
        <f t="shared" si="5"/>
        <v>5.3333333333333332E-3</v>
      </c>
      <c r="BD89" s="434">
        <f t="shared" si="6"/>
        <v>1</v>
      </c>
    </row>
    <row r="90" spans="1:56" ht="15" hidden="1" customHeight="1" x14ac:dyDescent="0.25">
      <c r="A90" s="401" t="str">
        <f t="shared" si="7"/>
        <v>A2041613</v>
      </c>
      <c r="B90" s="1240" t="s">
        <v>17</v>
      </c>
      <c r="C90" s="1344"/>
      <c r="D90" s="1240" t="s">
        <v>290</v>
      </c>
      <c r="E90" s="1344"/>
      <c r="F90" s="1240" t="s">
        <v>288</v>
      </c>
      <c r="G90" s="1344"/>
      <c r="H90" s="1240" t="s">
        <v>291</v>
      </c>
      <c r="I90" s="1344"/>
      <c r="J90" s="1240" t="s">
        <v>287</v>
      </c>
      <c r="K90" s="1344"/>
      <c r="L90" s="1344"/>
      <c r="M90" s="1240" t="s">
        <v>300</v>
      </c>
      <c r="N90" s="1344"/>
      <c r="O90" s="1344"/>
      <c r="P90" s="1240"/>
      <c r="Q90" s="1344"/>
      <c r="R90" s="1240"/>
      <c r="S90" s="1344"/>
      <c r="T90" s="1239" t="s">
        <v>51</v>
      </c>
      <c r="U90" s="1344"/>
      <c r="V90" s="1344"/>
      <c r="W90" s="1344"/>
      <c r="X90" s="1344"/>
      <c r="Y90" s="1344"/>
      <c r="Z90" s="1344"/>
      <c r="AA90" s="1344"/>
      <c r="AB90" s="1240" t="s">
        <v>281</v>
      </c>
      <c r="AC90" s="1344"/>
      <c r="AD90" s="1344"/>
      <c r="AE90" s="1344"/>
      <c r="AF90" s="1344"/>
      <c r="AG90" s="1240" t="s">
        <v>282</v>
      </c>
      <c r="AH90" s="1344"/>
      <c r="AI90" s="1344"/>
      <c r="AJ90" s="172" t="s">
        <v>311</v>
      </c>
      <c r="AK90" s="1241"/>
      <c r="AL90" s="1241"/>
      <c r="AM90" s="1241"/>
      <c r="AN90" s="1241"/>
      <c r="AO90" s="278">
        <v>500000000</v>
      </c>
      <c r="AP90" s="278">
        <v>482320000</v>
      </c>
      <c r="AQ90" s="278">
        <v>17680000</v>
      </c>
      <c r="AR90" s="462">
        <v>0</v>
      </c>
      <c r="AS90" s="279">
        <v>0</v>
      </c>
      <c r="AT90" s="278">
        <v>482320000</v>
      </c>
      <c r="AU90" s="279">
        <v>0</v>
      </c>
      <c r="AV90" s="279">
        <v>0</v>
      </c>
      <c r="AW90" s="279">
        <v>0</v>
      </c>
      <c r="AX90" s="279">
        <v>0</v>
      </c>
      <c r="AY90" s="279">
        <v>0</v>
      </c>
      <c r="AZ90" s="279">
        <v>0</v>
      </c>
      <c r="BA90" s="279">
        <v>0</v>
      </c>
      <c r="BB90" s="399"/>
      <c r="BC90" s="434">
        <f t="shared" si="5"/>
        <v>0</v>
      </c>
      <c r="BD90" s="434" t="e">
        <f t="shared" si="6"/>
        <v>#DIV/0!</v>
      </c>
    </row>
    <row r="91" spans="1:56" ht="15" hidden="1" customHeight="1" x14ac:dyDescent="0.25">
      <c r="A91" s="401" t="str">
        <f t="shared" si="7"/>
        <v>A2041810</v>
      </c>
      <c r="B91" s="1240" t="s">
        <v>17</v>
      </c>
      <c r="C91" s="1344"/>
      <c r="D91" s="1240" t="s">
        <v>290</v>
      </c>
      <c r="E91" s="1344"/>
      <c r="F91" s="1240" t="s">
        <v>288</v>
      </c>
      <c r="G91" s="1344"/>
      <c r="H91" s="1240" t="s">
        <v>291</v>
      </c>
      <c r="I91" s="1344"/>
      <c r="J91" s="1240" t="s">
        <v>287</v>
      </c>
      <c r="K91" s="1344"/>
      <c r="L91" s="1344"/>
      <c r="M91" s="1240" t="s">
        <v>302</v>
      </c>
      <c r="N91" s="1344"/>
      <c r="O91" s="1344"/>
      <c r="P91" s="1240"/>
      <c r="Q91" s="1344"/>
      <c r="R91" s="1240"/>
      <c r="S91" s="1344"/>
      <c r="T91" s="1239" t="s">
        <v>52</v>
      </c>
      <c r="U91" s="1344"/>
      <c r="V91" s="1344"/>
      <c r="W91" s="1344"/>
      <c r="X91" s="1344"/>
      <c r="Y91" s="1344"/>
      <c r="Z91" s="1344"/>
      <c r="AA91" s="1344"/>
      <c r="AB91" s="1240" t="s">
        <v>281</v>
      </c>
      <c r="AC91" s="1344"/>
      <c r="AD91" s="1344"/>
      <c r="AE91" s="1344"/>
      <c r="AF91" s="1344"/>
      <c r="AG91" s="1240" t="s">
        <v>282</v>
      </c>
      <c r="AH91" s="1344"/>
      <c r="AI91" s="1344"/>
      <c r="AJ91" s="172" t="s">
        <v>68</v>
      </c>
      <c r="AK91" s="1241"/>
      <c r="AL91" s="1241"/>
      <c r="AM91" s="1241"/>
      <c r="AN91" s="1241"/>
      <c r="AO91" s="278">
        <v>232000000</v>
      </c>
      <c r="AP91" s="278">
        <v>231242609.15000001</v>
      </c>
      <c r="AQ91" s="278">
        <v>757390.85</v>
      </c>
      <c r="AR91" s="462">
        <v>0</v>
      </c>
      <c r="AS91" s="278">
        <v>207621013.44999999</v>
      </c>
      <c r="AT91" s="278">
        <v>23621595.699999999</v>
      </c>
      <c r="AU91" s="278">
        <v>207621013.44</v>
      </c>
      <c r="AV91" s="279">
        <v>0.01</v>
      </c>
      <c r="AW91" s="278">
        <v>207621013.44</v>
      </c>
      <c r="AX91" s="279">
        <v>0</v>
      </c>
      <c r="AY91" s="278">
        <v>207621013.44</v>
      </c>
      <c r="AZ91" s="279">
        <v>0</v>
      </c>
      <c r="BA91" s="279">
        <v>0</v>
      </c>
      <c r="BB91" s="399"/>
      <c r="BC91" s="434">
        <f t="shared" si="5"/>
        <v>0.89491816142241376</v>
      </c>
      <c r="BD91" s="434">
        <f t="shared" si="6"/>
        <v>0.99999999995183542</v>
      </c>
    </row>
    <row r="92" spans="1:56" ht="15" hidden="1" customHeight="1" x14ac:dyDescent="0.25">
      <c r="A92" s="401" t="str">
        <f t="shared" si="7"/>
        <v>A2041813</v>
      </c>
      <c r="B92" s="1240" t="s">
        <v>17</v>
      </c>
      <c r="C92" s="1344"/>
      <c r="D92" s="1240" t="s">
        <v>290</v>
      </c>
      <c r="E92" s="1344"/>
      <c r="F92" s="1240" t="s">
        <v>288</v>
      </c>
      <c r="G92" s="1344"/>
      <c r="H92" s="1240" t="s">
        <v>291</v>
      </c>
      <c r="I92" s="1344"/>
      <c r="J92" s="1240" t="s">
        <v>287</v>
      </c>
      <c r="K92" s="1344"/>
      <c r="L92" s="1344"/>
      <c r="M92" s="1240" t="s">
        <v>302</v>
      </c>
      <c r="N92" s="1344"/>
      <c r="O92" s="1344"/>
      <c r="P92" s="1240"/>
      <c r="Q92" s="1344"/>
      <c r="R92" s="1240"/>
      <c r="S92" s="1344"/>
      <c r="T92" s="1239" t="s">
        <v>52</v>
      </c>
      <c r="U92" s="1344"/>
      <c r="V92" s="1344"/>
      <c r="W92" s="1344"/>
      <c r="X92" s="1344"/>
      <c r="Y92" s="1344"/>
      <c r="Z92" s="1344"/>
      <c r="AA92" s="1344"/>
      <c r="AB92" s="1240" t="s">
        <v>281</v>
      </c>
      <c r="AC92" s="1344"/>
      <c r="AD92" s="1344"/>
      <c r="AE92" s="1344"/>
      <c r="AF92" s="1344"/>
      <c r="AG92" s="1240" t="s">
        <v>282</v>
      </c>
      <c r="AH92" s="1344"/>
      <c r="AI92" s="1344"/>
      <c r="AJ92" s="172" t="s">
        <v>311</v>
      </c>
      <c r="AK92" s="1241"/>
      <c r="AL92" s="1241"/>
      <c r="AM92" s="1241"/>
      <c r="AN92" s="1241"/>
      <c r="AO92" s="278">
        <v>480000000</v>
      </c>
      <c r="AP92" s="278">
        <v>47650000</v>
      </c>
      <c r="AQ92" s="278">
        <v>432350000</v>
      </c>
      <c r="AR92" s="462">
        <v>0</v>
      </c>
      <c r="AS92" s="279">
        <v>0</v>
      </c>
      <c r="AT92" s="278">
        <v>47650000</v>
      </c>
      <c r="AU92" s="279">
        <v>0</v>
      </c>
      <c r="AV92" s="279">
        <v>0</v>
      </c>
      <c r="AW92" s="279">
        <v>0</v>
      </c>
      <c r="AX92" s="279">
        <v>0</v>
      </c>
      <c r="AY92" s="279">
        <v>0</v>
      </c>
      <c r="AZ92" s="279">
        <v>0</v>
      </c>
      <c r="BA92" s="279">
        <v>0</v>
      </c>
      <c r="BB92" s="399"/>
      <c r="BC92" s="434">
        <f t="shared" si="5"/>
        <v>0</v>
      </c>
      <c r="BD92" s="434" t="e">
        <f t="shared" si="6"/>
        <v>#DIV/0!</v>
      </c>
    </row>
    <row r="93" spans="1:56" ht="15" hidden="1" customHeight="1" x14ac:dyDescent="0.25">
      <c r="A93" s="401" t="str">
        <f t="shared" si="7"/>
        <v>A204210</v>
      </c>
      <c r="B93" s="1233" t="s">
        <v>17</v>
      </c>
      <c r="C93" s="1344"/>
      <c r="D93" s="1233" t="s">
        <v>290</v>
      </c>
      <c r="E93" s="1344"/>
      <c r="F93" s="1233" t="s">
        <v>288</v>
      </c>
      <c r="G93" s="1344"/>
      <c r="H93" s="1233" t="s">
        <v>291</v>
      </c>
      <c r="I93" s="1344"/>
      <c r="J93" s="1233" t="s">
        <v>290</v>
      </c>
      <c r="K93" s="1344"/>
      <c r="L93" s="1344"/>
      <c r="M93" s="1233"/>
      <c r="N93" s="1344"/>
      <c r="O93" s="1344"/>
      <c r="P93" s="1233"/>
      <c r="Q93" s="1344"/>
      <c r="R93" s="1233"/>
      <c r="S93" s="1344"/>
      <c r="T93" s="1232" t="s">
        <v>219</v>
      </c>
      <c r="U93" s="1344"/>
      <c r="V93" s="1344"/>
      <c r="W93" s="1344"/>
      <c r="X93" s="1344"/>
      <c r="Y93" s="1344"/>
      <c r="Z93" s="1344"/>
      <c r="AA93" s="1344"/>
      <c r="AB93" s="1233" t="s">
        <v>281</v>
      </c>
      <c r="AC93" s="1344"/>
      <c r="AD93" s="1344"/>
      <c r="AE93" s="1344"/>
      <c r="AF93" s="1344"/>
      <c r="AG93" s="1233" t="s">
        <v>282</v>
      </c>
      <c r="AH93" s="1344"/>
      <c r="AI93" s="1344"/>
      <c r="AJ93" s="169" t="s">
        <v>68</v>
      </c>
      <c r="AK93" s="1234"/>
      <c r="AL93" s="1234"/>
      <c r="AM93" s="1234"/>
      <c r="AN93" s="1234"/>
      <c r="AO93" s="274">
        <v>127000000</v>
      </c>
      <c r="AP93" s="274">
        <v>29821990</v>
      </c>
      <c r="AQ93" s="274">
        <v>97178010</v>
      </c>
      <c r="AR93" s="461">
        <v>0</v>
      </c>
      <c r="AS93" s="274">
        <v>2000000</v>
      </c>
      <c r="AT93" s="274">
        <v>27821990</v>
      </c>
      <c r="AU93" s="274">
        <v>2000000</v>
      </c>
      <c r="AV93" s="275">
        <v>0</v>
      </c>
      <c r="AW93" s="274">
        <v>2000000</v>
      </c>
      <c r="AX93" s="275">
        <v>0</v>
      </c>
      <c r="AY93" s="274">
        <v>2000000</v>
      </c>
      <c r="AZ93" s="275">
        <v>0</v>
      </c>
      <c r="BA93" s="275">
        <v>0</v>
      </c>
      <c r="BB93" s="399"/>
      <c r="BC93" s="434">
        <f t="shared" si="5"/>
        <v>1.5748031496062992E-2</v>
      </c>
      <c r="BD93" s="434">
        <f t="shared" si="6"/>
        <v>1</v>
      </c>
    </row>
    <row r="94" spans="1:56" ht="15" hidden="1" customHeight="1" x14ac:dyDescent="0.25">
      <c r="A94" s="401" t="str">
        <f t="shared" si="7"/>
        <v>A2042110</v>
      </c>
      <c r="B94" s="1240" t="s">
        <v>17</v>
      </c>
      <c r="C94" s="1344"/>
      <c r="D94" s="1240" t="s">
        <v>290</v>
      </c>
      <c r="E94" s="1344"/>
      <c r="F94" s="1240" t="s">
        <v>288</v>
      </c>
      <c r="G94" s="1344"/>
      <c r="H94" s="1240" t="s">
        <v>291</v>
      </c>
      <c r="I94" s="1344"/>
      <c r="J94" s="1240" t="s">
        <v>290</v>
      </c>
      <c r="K94" s="1344"/>
      <c r="L94" s="1344"/>
      <c r="M94" s="1240" t="s">
        <v>287</v>
      </c>
      <c r="N94" s="1344"/>
      <c r="O94" s="1344"/>
      <c r="P94" s="1240"/>
      <c r="Q94" s="1344"/>
      <c r="R94" s="1240"/>
      <c r="S94" s="1344"/>
      <c r="T94" s="1239" t="s">
        <v>53</v>
      </c>
      <c r="U94" s="1344"/>
      <c r="V94" s="1344"/>
      <c r="W94" s="1344"/>
      <c r="X94" s="1344"/>
      <c r="Y94" s="1344"/>
      <c r="Z94" s="1344"/>
      <c r="AA94" s="1344"/>
      <c r="AB94" s="1240" t="s">
        <v>281</v>
      </c>
      <c r="AC94" s="1344"/>
      <c r="AD94" s="1344"/>
      <c r="AE94" s="1344"/>
      <c r="AF94" s="1344"/>
      <c r="AG94" s="1240" t="s">
        <v>282</v>
      </c>
      <c r="AH94" s="1344"/>
      <c r="AI94" s="1344"/>
      <c r="AJ94" s="172" t="s">
        <v>68</v>
      </c>
      <c r="AK94" s="1241"/>
      <c r="AL94" s="1241"/>
      <c r="AM94" s="1241"/>
      <c r="AN94" s="1241"/>
      <c r="AO94" s="278">
        <v>57000000</v>
      </c>
      <c r="AP94" s="278">
        <v>26371990</v>
      </c>
      <c r="AQ94" s="278">
        <v>30628010</v>
      </c>
      <c r="AR94" s="462">
        <v>0</v>
      </c>
      <c r="AS94" s="278">
        <v>1000000</v>
      </c>
      <c r="AT94" s="278">
        <v>25371990</v>
      </c>
      <c r="AU94" s="278">
        <v>1000000</v>
      </c>
      <c r="AV94" s="279">
        <v>0</v>
      </c>
      <c r="AW94" s="278">
        <v>1000000</v>
      </c>
      <c r="AX94" s="279">
        <v>0</v>
      </c>
      <c r="AY94" s="278">
        <v>1000000</v>
      </c>
      <c r="AZ94" s="279">
        <v>0</v>
      </c>
      <c r="BA94" s="279">
        <v>0</v>
      </c>
      <c r="BB94" s="399"/>
      <c r="BC94" s="434">
        <f t="shared" ref="BC94:BC157" si="8">+AS94/AO94</f>
        <v>1.7543859649122806E-2</v>
      </c>
      <c r="BD94" s="434">
        <f t="shared" ref="BD94:BD157" si="9">+AW94/AS94</f>
        <v>1</v>
      </c>
    </row>
    <row r="95" spans="1:56" ht="15" hidden="1" customHeight="1" x14ac:dyDescent="0.25">
      <c r="A95" s="401" t="str">
        <f t="shared" si="7"/>
        <v>A2042210</v>
      </c>
      <c r="B95" s="1240" t="s">
        <v>17</v>
      </c>
      <c r="C95" s="1344"/>
      <c r="D95" s="1240" t="s">
        <v>290</v>
      </c>
      <c r="E95" s="1344"/>
      <c r="F95" s="1240" t="s">
        <v>288</v>
      </c>
      <c r="G95" s="1344"/>
      <c r="H95" s="1240" t="s">
        <v>291</v>
      </c>
      <c r="I95" s="1344"/>
      <c r="J95" s="1240" t="s">
        <v>290</v>
      </c>
      <c r="K95" s="1344"/>
      <c r="L95" s="1344"/>
      <c r="M95" s="1240" t="s">
        <v>290</v>
      </c>
      <c r="N95" s="1344"/>
      <c r="O95" s="1344"/>
      <c r="P95" s="1240"/>
      <c r="Q95" s="1344"/>
      <c r="R95" s="1240"/>
      <c r="S95" s="1344"/>
      <c r="T95" s="1239" t="s">
        <v>54</v>
      </c>
      <c r="U95" s="1344"/>
      <c r="V95" s="1344"/>
      <c r="W95" s="1344"/>
      <c r="X95" s="1344"/>
      <c r="Y95" s="1344"/>
      <c r="Z95" s="1344"/>
      <c r="AA95" s="1344"/>
      <c r="AB95" s="1240" t="s">
        <v>281</v>
      </c>
      <c r="AC95" s="1344"/>
      <c r="AD95" s="1344"/>
      <c r="AE95" s="1344"/>
      <c r="AF95" s="1344"/>
      <c r="AG95" s="1240" t="s">
        <v>282</v>
      </c>
      <c r="AH95" s="1344"/>
      <c r="AI95" s="1344"/>
      <c r="AJ95" s="172" t="s">
        <v>68</v>
      </c>
      <c r="AK95" s="1241"/>
      <c r="AL95" s="1241"/>
      <c r="AM95" s="1241"/>
      <c r="AN95" s="1241"/>
      <c r="AO95" s="278">
        <v>70000000</v>
      </c>
      <c r="AP95" s="278">
        <v>3450000</v>
      </c>
      <c r="AQ95" s="278">
        <v>66550000</v>
      </c>
      <c r="AR95" s="462">
        <v>0</v>
      </c>
      <c r="AS95" s="278">
        <v>1000000</v>
      </c>
      <c r="AT95" s="278">
        <v>2450000</v>
      </c>
      <c r="AU95" s="278">
        <v>1000000</v>
      </c>
      <c r="AV95" s="279">
        <v>0</v>
      </c>
      <c r="AW95" s="278">
        <v>1000000</v>
      </c>
      <c r="AX95" s="279">
        <v>0</v>
      </c>
      <c r="AY95" s="278">
        <v>1000000</v>
      </c>
      <c r="AZ95" s="279">
        <v>0</v>
      </c>
      <c r="BA95" s="279">
        <v>0</v>
      </c>
      <c r="BB95" s="399"/>
      <c r="BC95" s="434">
        <f t="shared" si="8"/>
        <v>1.4285714285714285E-2</v>
      </c>
      <c r="BD95" s="434">
        <f t="shared" si="9"/>
        <v>1</v>
      </c>
    </row>
    <row r="96" spans="1:56" ht="15" hidden="1" customHeight="1" x14ac:dyDescent="0.25">
      <c r="A96" s="401" t="str">
        <f t="shared" si="7"/>
        <v>A204410</v>
      </c>
      <c r="B96" s="1233" t="s">
        <v>17</v>
      </c>
      <c r="C96" s="1344"/>
      <c r="D96" s="1233" t="s">
        <v>290</v>
      </c>
      <c r="E96" s="1344"/>
      <c r="F96" s="1233" t="s">
        <v>288</v>
      </c>
      <c r="G96" s="1344"/>
      <c r="H96" s="1233" t="s">
        <v>291</v>
      </c>
      <c r="I96" s="1344"/>
      <c r="J96" s="1233" t="s">
        <v>291</v>
      </c>
      <c r="K96" s="1344"/>
      <c r="L96" s="1344"/>
      <c r="M96" s="1233"/>
      <c r="N96" s="1344"/>
      <c r="O96" s="1344"/>
      <c r="P96" s="1233"/>
      <c r="Q96" s="1344"/>
      <c r="R96" s="1233"/>
      <c r="S96" s="1344"/>
      <c r="T96" s="1232" t="s">
        <v>221</v>
      </c>
      <c r="U96" s="1344"/>
      <c r="V96" s="1344"/>
      <c r="W96" s="1344"/>
      <c r="X96" s="1344"/>
      <c r="Y96" s="1344"/>
      <c r="Z96" s="1344"/>
      <c r="AA96" s="1344"/>
      <c r="AB96" s="1233" t="s">
        <v>281</v>
      </c>
      <c r="AC96" s="1344"/>
      <c r="AD96" s="1344"/>
      <c r="AE96" s="1344"/>
      <c r="AF96" s="1344"/>
      <c r="AG96" s="1233" t="s">
        <v>282</v>
      </c>
      <c r="AH96" s="1344"/>
      <c r="AI96" s="1344"/>
      <c r="AJ96" s="169" t="s">
        <v>68</v>
      </c>
      <c r="AK96" s="1234"/>
      <c r="AL96" s="1234"/>
      <c r="AM96" s="1234"/>
      <c r="AN96" s="1234"/>
      <c r="AO96" s="274">
        <v>298103744</v>
      </c>
      <c r="AP96" s="274">
        <v>263803530</v>
      </c>
      <c r="AQ96" s="274">
        <v>34300214</v>
      </c>
      <c r="AR96" s="461">
        <v>0</v>
      </c>
      <c r="AS96" s="274">
        <v>199700850</v>
      </c>
      <c r="AT96" s="274">
        <v>64102680</v>
      </c>
      <c r="AU96" s="274">
        <v>102395497</v>
      </c>
      <c r="AV96" s="274">
        <v>97305353</v>
      </c>
      <c r="AW96" s="274">
        <v>102395497</v>
      </c>
      <c r="AX96" s="275">
        <v>0</v>
      </c>
      <c r="AY96" s="274">
        <v>102395497</v>
      </c>
      <c r="AZ96" s="275">
        <v>0</v>
      </c>
      <c r="BA96" s="275">
        <v>0</v>
      </c>
      <c r="BB96" s="399"/>
      <c r="BC96" s="434">
        <f t="shared" si="8"/>
        <v>0.6699038640722339</v>
      </c>
      <c r="BD96" s="434">
        <f t="shared" si="9"/>
        <v>0.51274442246990937</v>
      </c>
    </row>
    <row r="97" spans="1:56" ht="15" hidden="1" customHeight="1" x14ac:dyDescent="0.25">
      <c r="A97" s="401" t="str">
        <f t="shared" si="7"/>
        <v>A204413</v>
      </c>
      <c r="B97" s="1233" t="s">
        <v>17</v>
      </c>
      <c r="C97" s="1344"/>
      <c r="D97" s="1233" t="s">
        <v>290</v>
      </c>
      <c r="E97" s="1344"/>
      <c r="F97" s="1233" t="s">
        <v>288</v>
      </c>
      <c r="G97" s="1344"/>
      <c r="H97" s="1233" t="s">
        <v>291</v>
      </c>
      <c r="I97" s="1344"/>
      <c r="J97" s="1233" t="s">
        <v>291</v>
      </c>
      <c r="K97" s="1344"/>
      <c r="L97" s="1344"/>
      <c r="M97" s="1233"/>
      <c r="N97" s="1344"/>
      <c r="O97" s="1344"/>
      <c r="P97" s="1233"/>
      <c r="Q97" s="1344"/>
      <c r="R97" s="1233"/>
      <c r="S97" s="1344"/>
      <c r="T97" s="1232" t="s">
        <v>221</v>
      </c>
      <c r="U97" s="1344"/>
      <c r="V97" s="1344"/>
      <c r="W97" s="1344"/>
      <c r="X97" s="1344"/>
      <c r="Y97" s="1344"/>
      <c r="Z97" s="1344"/>
      <c r="AA97" s="1344"/>
      <c r="AB97" s="1233" t="s">
        <v>281</v>
      </c>
      <c r="AC97" s="1344"/>
      <c r="AD97" s="1344"/>
      <c r="AE97" s="1344"/>
      <c r="AF97" s="1344"/>
      <c r="AG97" s="1233" t="s">
        <v>282</v>
      </c>
      <c r="AH97" s="1344"/>
      <c r="AI97" s="1344"/>
      <c r="AJ97" s="169" t="s">
        <v>311</v>
      </c>
      <c r="AK97" s="1234"/>
      <c r="AL97" s="1234"/>
      <c r="AM97" s="1234"/>
      <c r="AN97" s="1234"/>
      <c r="AO97" s="274">
        <v>1175000000</v>
      </c>
      <c r="AP97" s="274">
        <v>596950000</v>
      </c>
      <c r="AQ97" s="274">
        <v>578050000</v>
      </c>
      <c r="AR97" s="461">
        <v>0</v>
      </c>
      <c r="AS97" s="275">
        <v>0</v>
      </c>
      <c r="AT97" s="274">
        <v>596950000</v>
      </c>
      <c r="AU97" s="275">
        <v>0</v>
      </c>
      <c r="AV97" s="275">
        <v>0</v>
      </c>
      <c r="AW97" s="275">
        <v>0</v>
      </c>
      <c r="AX97" s="275">
        <v>0</v>
      </c>
      <c r="AY97" s="275">
        <v>0</v>
      </c>
      <c r="AZ97" s="275">
        <v>0</v>
      </c>
      <c r="BA97" s="275">
        <v>0</v>
      </c>
      <c r="BB97" s="399"/>
      <c r="BC97" s="434">
        <f t="shared" si="8"/>
        <v>0</v>
      </c>
      <c r="BD97" s="434" t="e">
        <f t="shared" si="9"/>
        <v>#DIV/0!</v>
      </c>
    </row>
    <row r="98" spans="1:56" ht="15" hidden="1" customHeight="1" x14ac:dyDescent="0.25">
      <c r="A98" s="401" t="str">
        <f t="shared" ref="A98:A161" si="10">+B98&amp;D98&amp;F98&amp;H98&amp;J98&amp;M98&amp;P98&amp;R98&amp;AJ98</f>
        <v>A2044110</v>
      </c>
      <c r="B98" s="1240" t="s">
        <v>17</v>
      </c>
      <c r="C98" s="1344"/>
      <c r="D98" s="1240" t="s">
        <v>290</v>
      </c>
      <c r="E98" s="1344"/>
      <c r="F98" s="1240" t="s">
        <v>288</v>
      </c>
      <c r="G98" s="1344"/>
      <c r="H98" s="1240" t="s">
        <v>291</v>
      </c>
      <c r="I98" s="1344"/>
      <c r="J98" s="1240" t="s">
        <v>291</v>
      </c>
      <c r="K98" s="1344"/>
      <c r="L98" s="1344"/>
      <c r="M98" s="1240" t="s">
        <v>287</v>
      </c>
      <c r="N98" s="1344"/>
      <c r="O98" s="1344"/>
      <c r="P98" s="1240"/>
      <c r="Q98" s="1344"/>
      <c r="R98" s="1240"/>
      <c r="S98" s="1344"/>
      <c r="T98" s="1239" t="s">
        <v>55</v>
      </c>
      <c r="U98" s="1344"/>
      <c r="V98" s="1344"/>
      <c r="W98" s="1344"/>
      <c r="X98" s="1344"/>
      <c r="Y98" s="1344"/>
      <c r="Z98" s="1344"/>
      <c r="AA98" s="1344"/>
      <c r="AB98" s="1240" t="s">
        <v>281</v>
      </c>
      <c r="AC98" s="1344"/>
      <c r="AD98" s="1344"/>
      <c r="AE98" s="1344"/>
      <c r="AF98" s="1344"/>
      <c r="AG98" s="1240" t="s">
        <v>282</v>
      </c>
      <c r="AH98" s="1344"/>
      <c r="AI98" s="1344"/>
      <c r="AJ98" s="172" t="s">
        <v>68</v>
      </c>
      <c r="AK98" s="1241"/>
      <c r="AL98" s="1241"/>
      <c r="AM98" s="1241"/>
      <c r="AN98" s="1241"/>
      <c r="AO98" s="278">
        <v>196000000</v>
      </c>
      <c r="AP98" s="278">
        <v>193450000</v>
      </c>
      <c r="AQ98" s="278">
        <v>2550000</v>
      </c>
      <c r="AR98" s="462">
        <v>0</v>
      </c>
      <c r="AS98" s="278">
        <v>155650000</v>
      </c>
      <c r="AT98" s="278">
        <v>37800000</v>
      </c>
      <c r="AU98" s="278">
        <v>75480647</v>
      </c>
      <c r="AV98" s="278">
        <v>80169353</v>
      </c>
      <c r="AW98" s="278">
        <v>75480647</v>
      </c>
      <c r="AX98" s="279">
        <v>0</v>
      </c>
      <c r="AY98" s="278">
        <v>75480647</v>
      </c>
      <c r="AZ98" s="279">
        <v>0</v>
      </c>
      <c r="BA98" s="279">
        <v>0</v>
      </c>
      <c r="BB98" s="399"/>
      <c r="BC98" s="434">
        <f t="shared" si="8"/>
        <v>0.79413265306122449</v>
      </c>
      <c r="BD98" s="434">
        <f t="shared" si="9"/>
        <v>0.48493830388692577</v>
      </c>
    </row>
    <row r="99" spans="1:56" ht="15" hidden="1" customHeight="1" x14ac:dyDescent="0.25">
      <c r="A99" s="401" t="str">
        <f t="shared" si="10"/>
        <v>A2044113</v>
      </c>
      <c r="B99" s="1240" t="s">
        <v>17</v>
      </c>
      <c r="C99" s="1344"/>
      <c r="D99" s="1240" t="s">
        <v>290</v>
      </c>
      <c r="E99" s="1344"/>
      <c r="F99" s="1240" t="s">
        <v>288</v>
      </c>
      <c r="G99" s="1344"/>
      <c r="H99" s="1240" t="s">
        <v>291</v>
      </c>
      <c r="I99" s="1344"/>
      <c r="J99" s="1240" t="s">
        <v>291</v>
      </c>
      <c r="K99" s="1344"/>
      <c r="L99" s="1344"/>
      <c r="M99" s="1240" t="s">
        <v>287</v>
      </c>
      <c r="N99" s="1344"/>
      <c r="O99" s="1344"/>
      <c r="P99" s="1240"/>
      <c r="Q99" s="1344"/>
      <c r="R99" s="1240"/>
      <c r="S99" s="1344"/>
      <c r="T99" s="1239" t="s">
        <v>55</v>
      </c>
      <c r="U99" s="1344"/>
      <c r="V99" s="1344"/>
      <c r="W99" s="1344"/>
      <c r="X99" s="1344"/>
      <c r="Y99" s="1344"/>
      <c r="Z99" s="1344"/>
      <c r="AA99" s="1344"/>
      <c r="AB99" s="1240" t="s">
        <v>281</v>
      </c>
      <c r="AC99" s="1344"/>
      <c r="AD99" s="1344"/>
      <c r="AE99" s="1344"/>
      <c r="AF99" s="1344"/>
      <c r="AG99" s="1240" t="s">
        <v>282</v>
      </c>
      <c r="AH99" s="1344"/>
      <c r="AI99" s="1344"/>
      <c r="AJ99" s="172" t="s">
        <v>311</v>
      </c>
      <c r="AK99" s="1241"/>
      <c r="AL99" s="1241"/>
      <c r="AM99" s="1241"/>
      <c r="AN99" s="1241"/>
      <c r="AO99" s="278">
        <v>200000000</v>
      </c>
      <c r="AP99" s="278">
        <v>46750000</v>
      </c>
      <c r="AQ99" s="278">
        <v>153250000</v>
      </c>
      <c r="AR99" s="462">
        <v>0</v>
      </c>
      <c r="AS99" s="279">
        <v>0</v>
      </c>
      <c r="AT99" s="278">
        <v>46750000</v>
      </c>
      <c r="AU99" s="279">
        <v>0</v>
      </c>
      <c r="AV99" s="279">
        <v>0</v>
      </c>
      <c r="AW99" s="279">
        <v>0</v>
      </c>
      <c r="AX99" s="279">
        <v>0</v>
      </c>
      <c r="AY99" s="279">
        <v>0</v>
      </c>
      <c r="AZ99" s="279">
        <v>0</v>
      </c>
      <c r="BA99" s="279">
        <v>0</v>
      </c>
      <c r="BB99" s="399"/>
      <c r="BC99" s="434">
        <f t="shared" si="8"/>
        <v>0</v>
      </c>
      <c r="BD99" s="434" t="e">
        <f t="shared" si="9"/>
        <v>#DIV/0!</v>
      </c>
    </row>
    <row r="100" spans="1:56" ht="15" hidden="1" customHeight="1" x14ac:dyDescent="0.25">
      <c r="A100" s="401" t="str">
        <f t="shared" si="10"/>
        <v>A2044610</v>
      </c>
      <c r="B100" s="1240" t="s">
        <v>17</v>
      </c>
      <c r="C100" s="1344"/>
      <c r="D100" s="1240" t="s">
        <v>290</v>
      </c>
      <c r="E100" s="1344"/>
      <c r="F100" s="1240" t="s">
        <v>288</v>
      </c>
      <c r="G100" s="1344"/>
      <c r="H100" s="1240" t="s">
        <v>291</v>
      </c>
      <c r="I100" s="1344"/>
      <c r="J100" s="1240" t="s">
        <v>291</v>
      </c>
      <c r="K100" s="1344"/>
      <c r="L100" s="1344"/>
      <c r="M100" s="1240" t="s">
        <v>300</v>
      </c>
      <c r="N100" s="1344"/>
      <c r="O100" s="1344"/>
      <c r="P100" s="1240"/>
      <c r="Q100" s="1344"/>
      <c r="R100" s="1240"/>
      <c r="S100" s="1344"/>
      <c r="T100" s="1239" t="s">
        <v>56</v>
      </c>
      <c r="U100" s="1344"/>
      <c r="V100" s="1344"/>
      <c r="W100" s="1344"/>
      <c r="X100" s="1344"/>
      <c r="Y100" s="1344"/>
      <c r="Z100" s="1344"/>
      <c r="AA100" s="1344"/>
      <c r="AB100" s="1240" t="s">
        <v>281</v>
      </c>
      <c r="AC100" s="1344"/>
      <c r="AD100" s="1344"/>
      <c r="AE100" s="1344"/>
      <c r="AF100" s="1344"/>
      <c r="AG100" s="1240" t="s">
        <v>282</v>
      </c>
      <c r="AH100" s="1344"/>
      <c r="AI100" s="1344"/>
      <c r="AJ100" s="172" t="s">
        <v>68</v>
      </c>
      <c r="AK100" s="1241"/>
      <c r="AL100" s="1241"/>
      <c r="AM100" s="1241"/>
      <c r="AN100" s="1241"/>
      <c r="AO100" s="278">
        <v>20000000</v>
      </c>
      <c r="AP100" s="278">
        <v>452200</v>
      </c>
      <c r="AQ100" s="278">
        <v>19547800</v>
      </c>
      <c r="AR100" s="462">
        <v>0</v>
      </c>
      <c r="AS100" s="279">
        <v>0</v>
      </c>
      <c r="AT100" s="278">
        <v>452200</v>
      </c>
      <c r="AU100" s="279">
        <v>0</v>
      </c>
      <c r="AV100" s="279">
        <v>0</v>
      </c>
      <c r="AW100" s="279">
        <v>0</v>
      </c>
      <c r="AX100" s="279">
        <v>0</v>
      </c>
      <c r="AY100" s="279">
        <v>0</v>
      </c>
      <c r="AZ100" s="279">
        <v>0</v>
      </c>
      <c r="BA100" s="279">
        <v>0</v>
      </c>
      <c r="BB100" s="399"/>
      <c r="BC100" s="434">
        <f t="shared" si="8"/>
        <v>0</v>
      </c>
      <c r="BD100" s="434" t="e">
        <f t="shared" si="9"/>
        <v>#DIV/0!</v>
      </c>
    </row>
    <row r="101" spans="1:56" ht="15" hidden="1" customHeight="1" x14ac:dyDescent="0.25">
      <c r="A101" s="401" t="str">
        <f t="shared" si="10"/>
        <v>A2044613</v>
      </c>
      <c r="B101" s="1240" t="s">
        <v>17</v>
      </c>
      <c r="C101" s="1344"/>
      <c r="D101" s="1240" t="s">
        <v>290</v>
      </c>
      <c r="E101" s="1344"/>
      <c r="F101" s="1240" t="s">
        <v>288</v>
      </c>
      <c r="G101" s="1344"/>
      <c r="H101" s="1240" t="s">
        <v>291</v>
      </c>
      <c r="I101" s="1344"/>
      <c r="J101" s="1240" t="s">
        <v>291</v>
      </c>
      <c r="K101" s="1344"/>
      <c r="L101" s="1344"/>
      <c r="M101" s="1240" t="s">
        <v>300</v>
      </c>
      <c r="N101" s="1344"/>
      <c r="O101" s="1344"/>
      <c r="P101" s="1240"/>
      <c r="Q101" s="1344"/>
      <c r="R101" s="1240"/>
      <c r="S101" s="1344"/>
      <c r="T101" s="1239" t="s">
        <v>56</v>
      </c>
      <c r="U101" s="1344"/>
      <c r="V101" s="1344"/>
      <c r="W101" s="1344"/>
      <c r="X101" s="1344"/>
      <c r="Y101" s="1344"/>
      <c r="Z101" s="1344"/>
      <c r="AA101" s="1344"/>
      <c r="AB101" s="1240" t="s">
        <v>281</v>
      </c>
      <c r="AC101" s="1344"/>
      <c r="AD101" s="1344"/>
      <c r="AE101" s="1344"/>
      <c r="AF101" s="1344"/>
      <c r="AG101" s="1240" t="s">
        <v>282</v>
      </c>
      <c r="AH101" s="1344"/>
      <c r="AI101" s="1344"/>
      <c r="AJ101" s="172" t="s">
        <v>311</v>
      </c>
      <c r="AK101" s="1241"/>
      <c r="AL101" s="1241"/>
      <c r="AM101" s="1241"/>
      <c r="AN101" s="1241"/>
      <c r="AO101" s="278">
        <v>80000000</v>
      </c>
      <c r="AP101" s="279">
        <v>0</v>
      </c>
      <c r="AQ101" s="278">
        <v>80000000</v>
      </c>
      <c r="AR101" s="462">
        <v>0</v>
      </c>
      <c r="AS101" s="279">
        <v>0</v>
      </c>
      <c r="AT101" s="279">
        <v>0</v>
      </c>
      <c r="AU101" s="279">
        <v>0</v>
      </c>
      <c r="AV101" s="279">
        <v>0</v>
      </c>
      <c r="AW101" s="279">
        <v>0</v>
      </c>
      <c r="AX101" s="279">
        <v>0</v>
      </c>
      <c r="AY101" s="279">
        <v>0</v>
      </c>
      <c r="AZ101" s="279">
        <v>0</v>
      </c>
      <c r="BA101" s="279">
        <v>0</v>
      </c>
      <c r="BB101" s="399"/>
      <c r="BC101" s="434">
        <f t="shared" si="8"/>
        <v>0</v>
      </c>
      <c r="BD101" s="434" t="e">
        <f t="shared" si="9"/>
        <v>#DIV/0!</v>
      </c>
    </row>
    <row r="102" spans="1:56" ht="15" hidden="1" customHeight="1" x14ac:dyDescent="0.25">
      <c r="A102" s="401" t="str">
        <f t="shared" si="10"/>
        <v>A2044910</v>
      </c>
      <c r="B102" s="1240" t="s">
        <v>17</v>
      </c>
      <c r="C102" s="1344"/>
      <c r="D102" s="1240" t="s">
        <v>290</v>
      </c>
      <c r="E102" s="1344"/>
      <c r="F102" s="1240" t="s">
        <v>288</v>
      </c>
      <c r="G102" s="1344"/>
      <c r="H102" s="1240" t="s">
        <v>291</v>
      </c>
      <c r="I102" s="1344"/>
      <c r="J102" s="1240" t="s">
        <v>291</v>
      </c>
      <c r="K102" s="1344"/>
      <c r="L102" s="1344"/>
      <c r="M102" s="1240" t="s">
        <v>296</v>
      </c>
      <c r="N102" s="1344"/>
      <c r="O102" s="1344"/>
      <c r="P102" s="1240"/>
      <c r="Q102" s="1344"/>
      <c r="R102" s="1240"/>
      <c r="S102" s="1344"/>
      <c r="T102" s="1239" t="s">
        <v>57</v>
      </c>
      <c r="U102" s="1344"/>
      <c r="V102" s="1344"/>
      <c r="W102" s="1344"/>
      <c r="X102" s="1344"/>
      <c r="Y102" s="1344"/>
      <c r="Z102" s="1344"/>
      <c r="AA102" s="1344"/>
      <c r="AB102" s="1240" t="s">
        <v>281</v>
      </c>
      <c r="AC102" s="1344"/>
      <c r="AD102" s="1344"/>
      <c r="AE102" s="1344"/>
      <c r="AF102" s="1344"/>
      <c r="AG102" s="1240" t="s">
        <v>282</v>
      </c>
      <c r="AH102" s="1344"/>
      <c r="AI102" s="1344"/>
      <c r="AJ102" s="172" t="s">
        <v>68</v>
      </c>
      <c r="AK102" s="1241"/>
      <c r="AL102" s="1241"/>
      <c r="AM102" s="1241"/>
      <c r="AN102" s="1241"/>
      <c r="AO102" s="278">
        <v>10000000</v>
      </c>
      <c r="AP102" s="278">
        <v>6732400</v>
      </c>
      <c r="AQ102" s="278">
        <v>3267600</v>
      </c>
      <c r="AR102" s="462">
        <v>0</v>
      </c>
      <c r="AS102" s="278">
        <v>4762508</v>
      </c>
      <c r="AT102" s="278">
        <v>1969892</v>
      </c>
      <c r="AU102" s="278">
        <v>4762508</v>
      </c>
      <c r="AV102" s="279">
        <v>0</v>
      </c>
      <c r="AW102" s="278">
        <v>4762508</v>
      </c>
      <c r="AX102" s="279">
        <v>0</v>
      </c>
      <c r="AY102" s="278">
        <v>4762508</v>
      </c>
      <c r="AZ102" s="279">
        <v>0</v>
      </c>
      <c r="BA102" s="279">
        <v>0</v>
      </c>
      <c r="BB102" s="399"/>
      <c r="BC102" s="434">
        <f t="shared" si="8"/>
        <v>0.47625079999999997</v>
      </c>
      <c r="BD102" s="434">
        <f t="shared" si="9"/>
        <v>1</v>
      </c>
    </row>
    <row r="103" spans="1:56" ht="15" hidden="1" customHeight="1" x14ac:dyDescent="0.25">
      <c r="A103" s="401" t="str">
        <f t="shared" si="10"/>
        <v>A2044913</v>
      </c>
      <c r="B103" s="1240" t="s">
        <v>17</v>
      </c>
      <c r="C103" s="1344"/>
      <c r="D103" s="1240" t="s">
        <v>290</v>
      </c>
      <c r="E103" s="1344"/>
      <c r="F103" s="1240" t="s">
        <v>288</v>
      </c>
      <c r="G103" s="1344"/>
      <c r="H103" s="1240" t="s">
        <v>291</v>
      </c>
      <c r="I103" s="1344"/>
      <c r="J103" s="1240" t="s">
        <v>291</v>
      </c>
      <c r="K103" s="1344"/>
      <c r="L103" s="1344"/>
      <c r="M103" s="1240" t="s">
        <v>296</v>
      </c>
      <c r="N103" s="1344"/>
      <c r="O103" s="1344"/>
      <c r="P103" s="1240"/>
      <c r="Q103" s="1344"/>
      <c r="R103" s="1240"/>
      <c r="S103" s="1344"/>
      <c r="T103" s="1239" t="s">
        <v>57</v>
      </c>
      <c r="U103" s="1344"/>
      <c r="V103" s="1344"/>
      <c r="W103" s="1344"/>
      <c r="X103" s="1344"/>
      <c r="Y103" s="1344"/>
      <c r="Z103" s="1344"/>
      <c r="AA103" s="1344"/>
      <c r="AB103" s="1240" t="s">
        <v>281</v>
      </c>
      <c r="AC103" s="1344"/>
      <c r="AD103" s="1344"/>
      <c r="AE103" s="1344"/>
      <c r="AF103" s="1344"/>
      <c r="AG103" s="1240" t="s">
        <v>282</v>
      </c>
      <c r="AH103" s="1344"/>
      <c r="AI103" s="1344"/>
      <c r="AJ103" s="172" t="s">
        <v>311</v>
      </c>
      <c r="AK103" s="1241"/>
      <c r="AL103" s="1241"/>
      <c r="AM103" s="1241"/>
      <c r="AN103" s="1241"/>
      <c r="AO103" s="278">
        <v>20000000</v>
      </c>
      <c r="AP103" s="278">
        <v>200000</v>
      </c>
      <c r="AQ103" s="278">
        <v>19800000</v>
      </c>
      <c r="AR103" s="462">
        <v>0</v>
      </c>
      <c r="AS103" s="279">
        <v>0</v>
      </c>
      <c r="AT103" s="278">
        <v>200000</v>
      </c>
      <c r="AU103" s="279">
        <v>0</v>
      </c>
      <c r="AV103" s="279">
        <v>0</v>
      </c>
      <c r="AW103" s="279">
        <v>0</v>
      </c>
      <c r="AX103" s="279">
        <v>0</v>
      </c>
      <c r="AY103" s="279">
        <v>0</v>
      </c>
      <c r="AZ103" s="279">
        <v>0</v>
      </c>
      <c r="BA103" s="279">
        <v>0</v>
      </c>
      <c r="BB103" s="399"/>
      <c r="BC103" s="434">
        <f t="shared" si="8"/>
        <v>0</v>
      </c>
      <c r="BD103" s="434" t="e">
        <f t="shared" si="9"/>
        <v>#DIV/0!</v>
      </c>
    </row>
    <row r="104" spans="1:56" ht="15" hidden="1" customHeight="1" x14ac:dyDescent="0.25">
      <c r="A104" s="401" t="str">
        <f t="shared" si="10"/>
        <v>A20441510</v>
      </c>
      <c r="B104" s="1240" t="s">
        <v>17</v>
      </c>
      <c r="C104" s="1344"/>
      <c r="D104" s="1240" t="s">
        <v>290</v>
      </c>
      <c r="E104" s="1344"/>
      <c r="F104" s="1240" t="s">
        <v>288</v>
      </c>
      <c r="G104" s="1344"/>
      <c r="H104" s="1240" t="s">
        <v>291</v>
      </c>
      <c r="I104" s="1344"/>
      <c r="J104" s="1240" t="s">
        <v>291</v>
      </c>
      <c r="K104" s="1344"/>
      <c r="L104" s="1344"/>
      <c r="M104" s="1240" t="s">
        <v>294</v>
      </c>
      <c r="N104" s="1344"/>
      <c r="O104" s="1344"/>
      <c r="P104" s="1240"/>
      <c r="Q104" s="1344"/>
      <c r="R104" s="1240"/>
      <c r="S104" s="1344"/>
      <c r="T104" s="1239" t="s">
        <v>58</v>
      </c>
      <c r="U104" s="1344"/>
      <c r="V104" s="1344"/>
      <c r="W104" s="1344"/>
      <c r="X104" s="1344"/>
      <c r="Y104" s="1344"/>
      <c r="Z104" s="1344"/>
      <c r="AA104" s="1344"/>
      <c r="AB104" s="1240" t="s">
        <v>281</v>
      </c>
      <c r="AC104" s="1344"/>
      <c r="AD104" s="1344"/>
      <c r="AE104" s="1344"/>
      <c r="AF104" s="1344"/>
      <c r="AG104" s="1240" t="s">
        <v>282</v>
      </c>
      <c r="AH104" s="1344"/>
      <c r="AI104" s="1344"/>
      <c r="AJ104" s="172" t="s">
        <v>68</v>
      </c>
      <c r="AK104" s="1241"/>
      <c r="AL104" s="1241"/>
      <c r="AM104" s="1241"/>
      <c r="AN104" s="1241"/>
      <c r="AO104" s="278">
        <v>6600000</v>
      </c>
      <c r="AP104" s="278">
        <v>4486760</v>
      </c>
      <c r="AQ104" s="278">
        <v>2113240</v>
      </c>
      <c r="AR104" s="462">
        <v>0</v>
      </c>
      <c r="AS104" s="278">
        <v>4486760</v>
      </c>
      <c r="AT104" s="279">
        <v>0</v>
      </c>
      <c r="AU104" s="278">
        <v>4486760</v>
      </c>
      <c r="AV104" s="279">
        <v>0</v>
      </c>
      <c r="AW104" s="278">
        <v>4486760</v>
      </c>
      <c r="AX104" s="279">
        <v>0</v>
      </c>
      <c r="AY104" s="278">
        <v>4486760</v>
      </c>
      <c r="AZ104" s="279">
        <v>0</v>
      </c>
      <c r="BA104" s="279">
        <v>0</v>
      </c>
      <c r="BB104" s="399"/>
      <c r="BC104" s="434">
        <f t="shared" si="8"/>
        <v>0.6798121212121212</v>
      </c>
      <c r="BD104" s="434">
        <f t="shared" si="9"/>
        <v>1</v>
      </c>
    </row>
    <row r="105" spans="1:56" ht="15" hidden="1" customHeight="1" x14ac:dyDescent="0.25">
      <c r="A105" s="401" t="str">
        <f t="shared" si="10"/>
        <v>A20441513</v>
      </c>
      <c r="B105" s="1240" t="s">
        <v>17</v>
      </c>
      <c r="C105" s="1344"/>
      <c r="D105" s="1240" t="s">
        <v>290</v>
      </c>
      <c r="E105" s="1344"/>
      <c r="F105" s="1240" t="s">
        <v>288</v>
      </c>
      <c r="G105" s="1344"/>
      <c r="H105" s="1240" t="s">
        <v>291</v>
      </c>
      <c r="I105" s="1344"/>
      <c r="J105" s="1240" t="s">
        <v>291</v>
      </c>
      <c r="K105" s="1344"/>
      <c r="L105" s="1344"/>
      <c r="M105" s="1240" t="s">
        <v>294</v>
      </c>
      <c r="N105" s="1344"/>
      <c r="O105" s="1344"/>
      <c r="P105" s="1240"/>
      <c r="Q105" s="1344"/>
      <c r="R105" s="1240"/>
      <c r="S105" s="1344"/>
      <c r="T105" s="1239" t="s">
        <v>58</v>
      </c>
      <c r="U105" s="1344"/>
      <c r="V105" s="1344"/>
      <c r="W105" s="1344"/>
      <c r="X105" s="1344"/>
      <c r="Y105" s="1344"/>
      <c r="Z105" s="1344"/>
      <c r="AA105" s="1344"/>
      <c r="AB105" s="1240" t="s">
        <v>281</v>
      </c>
      <c r="AC105" s="1344"/>
      <c r="AD105" s="1344"/>
      <c r="AE105" s="1344"/>
      <c r="AF105" s="1344"/>
      <c r="AG105" s="1240" t="s">
        <v>282</v>
      </c>
      <c r="AH105" s="1344"/>
      <c r="AI105" s="1344"/>
      <c r="AJ105" s="172" t="s">
        <v>311</v>
      </c>
      <c r="AK105" s="1241"/>
      <c r="AL105" s="1241"/>
      <c r="AM105" s="1241"/>
      <c r="AN105" s="1241"/>
      <c r="AO105" s="278">
        <v>550000000</v>
      </c>
      <c r="AP105" s="278">
        <v>550000000</v>
      </c>
      <c r="AQ105" s="279">
        <v>0</v>
      </c>
      <c r="AR105" s="462">
        <v>0</v>
      </c>
      <c r="AS105" s="279">
        <v>0</v>
      </c>
      <c r="AT105" s="278">
        <v>550000000</v>
      </c>
      <c r="AU105" s="279">
        <v>0</v>
      </c>
      <c r="AV105" s="279">
        <v>0</v>
      </c>
      <c r="AW105" s="279">
        <v>0</v>
      </c>
      <c r="AX105" s="279">
        <v>0</v>
      </c>
      <c r="AY105" s="279">
        <v>0</v>
      </c>
      <c r="AZ105" s="279">
        <v>0</v>
      </c>
      <c r="BA105" s="279">
        <v>0</v>
      </c>
      <c r="BB105" s="399"/>
      <c r="BC105" s="434">
        <f t="shared" si="8"/>
        <v>0</v>
      </c>
      <c r="BD105" s="434" t="e">
        <f t="shared" si="9"/>
        <v>#DIV/0!</v>
      </c>
    </row>
    <row r="106" spans="1:56" ht="15" hidden="1" customHeight="1" x14ac:dyDescent="0.25">
      <c r="A106" s="401" t="str">
        <f t="shared" si="10"/>
        <v>A20441710</v>
      </c>
      <c r="B106" s="1240" t="s">
        <v>17</v>
      </c>
      <c r="C106" s="1344"/>
      <c r="D106" s="1240" t="s">
        <v>290</v>
      </c>
      <c r="E106" s="1344"/>
      <c r="F106" s="1240" t="s">
        <v>288</v>
      </c>
      <c r="G106" s="1344"/>
      <c r="H106" s="1240" t="s">
        <v>291</v>
      </c>
      <c r="I106" s="1344"/>
      <c r="J106" s="1240" t="s">
        <v>291</v>
      </c>
      <c r="K106" s="1344"/>
      <c r="L106" s="1344"/>
      <c r="M106" s="1240" t="s">
        <v>306</v>
      </c>
      <c r="N106" s="1344"/>
      <c r="O106" s="1344"/>
      <c r="P106" s="1240"/>
      <c r="Q106" s="1344"/>
      <c r="R106" s="1240"/>
      <c r="S106" s="1344"/>
      <c r="T106" s="1239" t="s">
        <v>59</v>
      </c>
      <c r="U106" s="1344"/>
      <c r="V106" s="1344"/>
      <c r="W106" s="1344"/>
      <c r="X106" s="1344"/>
      <c r="Y106" s="1344"/>
      <c r="Z106" s="1344"/>
      <c r="AA106" s="1344"/>
      <c r="AB106" s="1240" t="s">
        <v>281</v>
      </c>
      <c r="AC106" s="1344"/>
      <c r="AD106" s="1344"/>
      <c r="AE106" s="1344"/>
      <c r="AF106" s="1344"/>
      <c r="AG106" s="1240" t="s">
        <v>282</v>
      </c>
      <c r="AH106" s="1344"/>
      <c r="AI106" s="1344"/>
      <c r="AJ106" s="172" t="s">
        <v>68</v>
      </c>
      <c r="AK106" s="1241"/>
      <c r="AL106" s="1241"/>
      <c r="AM106" s="1241"/>
      <c r="AN106" s="1241"/>
      <c r="AO106" s="278">
        <v>7503744</v>
      </c>
      <c r="AP106" s="278">
        <v>6150000</v>
      </c>
      <c r="AQ106" s="278">
        <v>1353744</v>
      </c>
      <c r="AR106" s="462">
        <v>0</v>
      </c>
      <c r="AS106" s="278">
        <v>4786155</v>
      </c>
      <c r="AT106" s="278">
        <v>1363845</v>
      </c>
      <c r="AU106" s="278">
        <v>4786155</v>
      </c>
      <c r="AV106" s="279">
        <v>0</v>
      </c>
      <c r="AW106" s="278">
        <v>4786155</v>
      </c>
      <c r="AX106" s="279">
        <v>0</v>
      </c>
      <c r="AY106" s="278">
        <v>4786155</v>
      </c>
      <c r="AZ106" s="279">
        <v>0</v>
      </c>
      <c r="BA106" s="279">
        <v>0</v>
      </c>
      <c r="BB106" s="399"/>
      <c r="BC106" s="434">
        <f t="shared" si="8"/>
        <v>0.63783559247223787</v>
      </c>
      <c r="BD106" s="434">
        <f t="shared" si="9"/>
        <v>1</v>
      </c>
    </row>
    <row r="107" spans="1:56" ht="15" hidden="1" customHeight="1" x14ac:dyDescent="0.25">
      <c r="A107" s="401" t="str">
        <f t="shared" si="10"/>
        <v>A20441713</v>
      </c>
      <c r="B107" s="1240" t="s">
        <v>17</v>
      </c>
      <c r="C107" s="1344"/>
      <c r="D107" s="1240" t="s">
        <v>290</v>
      </c>
      <c r="E107" s="1344"/>
      <c r="F107" s="1240" t="s">
        <v>288</v>
      </c>
      <c r="G107" s="1344"/>
      <c r="H107" s="1240" t="s">
        <v>291</v>
      </c>
      <c r="I107" s="1344"/>
      <c r="J107" s="1240" t="s">
        <v>291</v>
      </c>
      <c r="K107" s="1344"/>
      <c r="L107" s="1344"/>
      <c r="M107" s="1240" t="s">
        <v>306</v>
      </c>
      <c r="N107" s="1344"/>
      <c r="O107" s="1344"/>
      <c r="P107" s="1240"/>
      <c r="Q107" s="1344"/>
      <c r="R107" s="1240"/>
      <c r="S107" s="1344"/>
      <c r="T107" s="1239" t="s">
        <v>59</v>
      </c>
      <c r="U107" s="1344"/>
      <c r="V107" s="1344"/>
      <c r="W107" s="1344"/>
      <c r="X107" s="1344"/>
      <c r="Y107" s="1344"/>
      <c r="Z107" s="1344"/>
      <c r="AA107" s="1344"/>
      <c r="AB107" s="1240" t="s">
        <v>281</v>
      </c>
      <c r="AC107" s="1344"/>
      <c r="AD107" s="1344"/>
      <c r="AE107" s="1344"/>
      <c r="AF107" s="1344"/>
      <c r="AG107" s="1240" t="s">
        <v>282</v>
      </c>
      <c r="AH107" s="1344"/>
      <c r="AI107" s="1344"/>
      <c r="AJ107" s="172" t="s">
        <v>311</v>
      </c>
      <c r="AK107" s="1241"/>
      <c r="AL107" s="1241"/>
      <c r="AM107" s="1241"/>
      <c r="AN107" s="1241"/>
      <c r="AO107" s="278">
        <v>35000000</v>
      </c>
      <c r="AP107" s="279">
        <v>0</v>
      </c>
      <c r="AQ107" s="278">
        <v>35000000</v>
      </c>
      <c r="AR107" s="462">
        <v>0</v>
      </c>
      <c r="AS107" s="279">
        <v>0</v>
      </c>
      <c r="AT107" s="279">
        <v>0</v>
      </c>
      <c r="AU107" s="279">
        <v>0</v>
      </c>
      <c r="AV107" s="279">
        <v>0</v>
      </c>
      <c r="AW107" s="279">
        <v>0</v>
      </c>
      <c r="AX107" s="279">
        <v>0</v>
      </c>
      <c r="AY107" s="279">
        <v>0</v>
      </c>
      <c r="AZ107" s="279">
        <v>0</v>
      </c>
      <c r="BA107" s="279">
        <v>0</v>
      </c>
      <c r="BB107" s="399"/>
      <c r="BC107" s="434">
        <f t="shared" si="8"/>
        <v>0</v>
      </c>
      <c r="BD107" s="434" t="e">
        <f t="shared" si="9"/>
        <v>#DIV/0!</v>
      </c>
    </row>
    <row r="108" spans="1:56" ht="15" hidden="1" customHeight="1" x14ac:dyDescent="0.25">
      <c r="A108" s="401" t="str">
        <f t="shared" si="10"/>
        <v>A20441810</v>
      </c>
      <c r="B108" s="1240" t="s">
        <v>17</v>
      </c>
      <c r="C108" s="1344"/>
      <c r="D108" s="1240" t="s">
        <v>290</v>
      </c>
      <c r="E108" s="1344"/>
      <c r="F108" s="1240" t="s">
        <v>288</v>
      </c>
      <c r="G108" s="1344"/>
      <c r="H108" s="1240" t="s">
        <v>291</v>
      </c>
      <c r="I108" s="1344"/>
      <c r="J108" s="1240" t="s">
        <v>291</v>
      </c>
      <c r="K108" s="1344"/>
      <c r="L108" s="1344"/>
      <c r="M108" s="1240" t="s">
        <v>307</v>
      </c>
      <c r="N108" s="1344"/>
      <c r="O108" s="1344"/>
      <c r="P108" s="1240"/>
      <c r="Q108" s="1344"/>
      <c r="R108" s="1240"/>
      <c r="S108" s="1344"/>
      <c r="T108" s="1239" t="s">
        <v>60</v>
      </c>
      <c r="U108" s="1344"/>
      <c r="V108" s="1344"/>
      <c r="W108" s="1344"/>
      <c r="X108" s="1344"/>
      <c r="Y108" s="1344"/>
      <c r="Z108" s="1344"/>
      <c r="AA108" s="1344"/>
      <c r="AB108" s="1240" t="s">
        <v>281</v>
      </c>
      <c r="AC108" s="1344"/>
      <c r="AD108" s="1344"/>
      <c r="AE108" s="1344"/>
      <c r="AF108" s="1344"/>
      <c r="AG108" s="1240" t="s">
        <v>282</v>
      </c>
      <c r="AH108" s="1344"/>
      <c r="AI108" s="1344"/>
      <c r="AJ108" s="172" t="s">
        <v>68</v>
      </c>
      <c r="AK108" s="1241"/>
      <c r="AL108" s="1241"/>
      <c r="AM108" s="1241"/>
      <c r="AN108" s="1241"/>
      <c r="AO108" s="278">
        <v>9000000</v>
      </c>
      <c r="AP108" s="278">
        <v>5200000</v>
      </c>
      <c r="AQ108" s="278">
        <v>3800000</v>
      </c>
      <c r="AR108" s="462">
        <v>0</v>
      </c>
      <c r="AS108" s="278">
        <v>4023492</v>
      </c>
      <c r="AT108" s="278">
        <v>1176508</v>
      </c>
      <c r="AU108" s="278">
        <v>4023492</v>
      </c>
      <c r="AV108" s="279">
        <v>0</v>
      </c>
      <c r="AW108" s="278">
        <v>4023492</v>
      </c>
      <c r="AX108" s="279">
        <v>0</v>
      </c>
      <c r="AY108" s="278">
        <v>4023492</v>
      </c>
      <c r="AZ108" s="279">
        <v>0</v>
      </c>
      <c r="BA108" s="279">
        <v>0</v>
      </c>
      <c r="BB108" s="399"/>
      <c r="BC108" s="434">
        <f t="shared" si="8"/>
        <v>0.44705466666666666</v>
      </c>
      <c r="BD108" s="434">
        <f t="shared" si="9"/>
        <v>1</v>
      </c>
    </row>
    <row r="109" spans="1:56" ht="15" hidden="1" customHeight="1" x14ac:dyDescent="0.25">
      <c r="A109" s="401" t="str">
        <f t="shared" si="10"/>
        <v>A20442010</v>
      </c>
      <c r="B109" s="1240" t="s">
        <v>17</v>
      </c>
      <c r="C109" s="1344"/>
      <c r="D109" s="1240" t="s">
        <v>290</v>
      </c>
      <c r="E109" s="1344"/>
      <c r="F109" s="1240" t="s">
        <v>288</v>
      </c>
      <c r="G109" s="1344"/>
      <c r="H109" s="1240" t="s">
        <v>291</v>
      </c>
      <c r="I109" s="1344"/>
      <c r="J109" s="1240" t="s">
        <v>291</v>
      </c>
      <c r="K109" s="1344"/>
      <c r="L109" s="1344"/>
      <c r="M109" s="1240" t="s">
        <v>308</v>
      </c>
      <c r="N109" s="1344"/>
      <c r="O109" s="1344"/>
      <c r="P109" s="1240"/>
      <c r="Q109" s="1344"/>
      <c r="R109" s="1240"/>
      <c r="S109" s="1344"/>
      <c r="T109" s="1239" t="s">
        <v>61</v>
      </c>
      <c r="U109" s="1344"/>
      <c r="V109" s="1344"/>
      <c r="W109" s="1344"/>
      <c r="X109" s="1344"/>
      <c r="Y109" s="1344"/>
      <c r="Z109" s="1344"/>
      <c r="AA109" s="1344"/>
      <c r="AB109" s="1240" t="s">
        <v>281</v>
      </c>
      <c r="AC109" s="1344"/>
      <c r="AD109" s="1344"/>
      <c r="AE109" s="1344"/>
      <c r="AF109" s="1344"/>
      <c r="AG109" s="1240" t="s">
        <v>282</v>
      </c>
      <c r="AH109" s="1344"/>
      <c r="AI109" s="1344"/>
      <c r="AJ109" s="172" t="s">
        <v>68</v>
      </c>
      <c r="AK109" s="1241"/>
      <c r="AL109" s="1241"/>
      <c r="AM109" s="1241"/>
      <c r="AN109" s="1241"/>
      <c r="AO109" s="278">
        <v>33000000</v>
      </c>
      <c r="AP109" s="278">
        <v>31658288</v>
      </c>
      <c r="AQ109" s="278">
        <v>1341712</v>
      </c>
      <c r="AR109" s="462">
        <v>0</v>
      </c>
      <c r="AS109" s="278">
        <v>22128618</v>
      </c>
      <c r="AT109" s="278">
        <v>9529670</v>
      </c>
      <c r="AU109" s="278">
        <v>4992618</v>
      </c>
      <c r="AV109" s="278">
        <v>17136000</v>
      </c>
      <c r="AW109" s="278">
        <v>4992618</v>
      </c>
      <c r="AX109" s="279">
        <v>0</v>
      </c>
      <c r="AY109" s="278">
        <v>4992618</v>
      </c>
      <c r="AZ109" s="279">
        <v>0</v>
      </c>
      <c r="BA109" s="279">
        <v>0</v>
      </c>
      <c r="BB109" s="399"/>
      <c r="BC109" s="434">
        <f t="shared" si="8"/>
        <v>0.67056418181818178</v>
      </c>
      <c r="BD109" s="434">
        <f t="shared" si="9"/>
        <v>0.22561815654280806</v>
      </c>
    </row>
    <row r="110" spans="1:56" ht="15" hidden="1" customHeight="1" x14ac:dyDescent="0.25">
      <c r="A110" s="401" t="str">
        <f t="shared" si="10"/>
        <v>A20442013</v>
      </c>
      <c r="B110" s="1240" t="s">
        <v>17</v>
      </c>
      <c r="C110" s="1344"/>
      <c r="D110" s="1240" t="s">
        <v>290</v>
      </c>
      <c r="E110" s="1344"/>
      <c r="F110" s="1240" t="s">
        <v>288</v>
      </c>
      <c r="G110" s="1344"/>
      <c r="H110" s="1240" t="s">
        <v>291</v>
      </c>
      <c r="I110" s="1344"/>
      <c r="J110" s="1240" t="s">
        <v>291</v>
      </c>
      <c r="K110" s="1344"/>
      <c r="L110" s="1344"/>
      <c r="M110" s="1240" t="s">
        <v>308</v>
      </c>
      <c r="N110" s="1344"/>
      <c r="O110" s="1344"/>
      <c r="P110" s="1240"/>
      <c r="Q110" s="1344"/>
      <c r="R110" s="1240"/>
      <c r="S110" s="1344"/>
      <c r="T110" s="1239" t="s">
        <v>61</v>
      </c>
      <c r="U110" s="1344"/>
      <c r="V110" s="1344"/>
      <c r="W110" s="1344"/>
      <c r="X110" s="1344"/>
      <c r="Y110" s="1344"/>
      <c r="Z110" s="1344"/>
      <c r="AA110" s="1344"/>
      <c r="AB110" s="1240" t="s">
        <v>281</v>
      </c>
      <c r="AC110" s="1344"/>
      <c r="AD110" s="1344"/>
      <c r="AE110" s="1344"/>
      <c r="AF110" s="1344"/>
      <c r="AG110" s="1240" t="s">
        <v>282</v>
      </c>
      <c r="AH110" s="1344"/>
      <c r="AI110" s="1344"/>
      <c r="AJ110" s="172" t="s">
        <v>311</v>
      </c>
      <c r="AK110" s="1241"/>
      <c r="AL110" s="1241"/>
      <c r="AM110" s="1241"/>
      <c r="AN110" s="1241"/>
      <c r="AO110" s="278">
        <v>270000000</v>
      </c>
      <c r="AP110" s="279">
        <v>0</v>
      </c>
      <c r="AQ110" s="278">
        <v>270000000</v>
      </c>
      <c r="AR110" s="462">
        <v>0</v>
      </c>
      <c r="AS110" s="279">
        <v>0</v>
      </c>
      <c r="AT110" s="279">
        <v>0</v>
      </c>
      <c r="AU110" s="279">
        <v>0</v>
      </c>
      <c r="AV110" s="279">
        <v>0</v>
      </c>
      <c r="AW110" s="279">
        <v>0</v>
      </c>
      <c r="AX110" s="279">
        <v>0</v>
      </c>
      <c r="AY110" s="279">
        <v>0</v>
      </c>
      <c r="AZ110" s="279">
        <v>0</v>
      </c>
      <c r="BA110" s="279">
        <v>0</v>
      </c>
      <c r="BB110" s="399"/>
      <c r="BC110" s="434">
        <f t="shared" si="8"/>
        <v>0</v>
      </c>
      <c r="BD110" s="434" t="e">
        <f t="shared" si="9"/>
        <v>#DIV/0!</v>
      </c>
    </row>
    <row r="111" spans="1:56" ht="15" hidden="1" customHeight="1" x14ac:dyDescent="0.25">
      <c r="A111" s="401" t="str">
        <f t="shared" si="10"/>
        <v>A20442310</v>
      </c>
      <c r="B111" s="1240" t="s">
        <v>17</v>
      </c>
      <c r="C111" s="1344"/>
      <c r="D111" s="1240" t="s">
        <v>290</v>
      </c>
      <c r="E111" s="1344"/>
      <c r="F111" s="1240" t="s">
        <v>288</v>
      </c>
      <c r="G111" s="1344"/>
      <c r="H111" s="1240" t="s">
        <v>291</v>
      </c>
      <c r="I111" s="1344"/>
      <c r="J111" s="1240" t="s">
        <v>291</v>
      </c>
      <c r="K111" s="1344"/>
      <c r="L111" s="1344"/>
      <c r="M111" s="1240" t="s">
        <v>310</v>
      </c>
      <c r="N111" s="1344"/>
      <c r="O111" s="1344"/>
      <c r="P111" s="1240"/>
      <c r="Q111" s="1344"/>
      <c r="R111" s="1240"/>
      <c r="S111" s="1344"/>
      <c r="T111" s="1239" t="s">
        <v>62</v>
      </c>
      <c r="U111" s="1344"/>
      <c r="V111" s="1344"/>
      <c r="W111" s="1344"/>
      <c r="X111" s="1344"/>
      <c r="Y111" s="1344"/>
      <c r="Z111" s="1344"/>
      <c r="AA111" s="1344"/>
      <c r="AB111" s="1240" t="s">
        <v>281</v>
      </c>
      <c r="AC111" s="1344"/>
      <c r="AD111" s="1344"/>
      <c r="AE111" s="1344"/>
      <c r="AF111" s="1344"/>
      <c r="AG111" s="1240" t="s">
        <v>282</v>
      </c>
      <c r="AH111" s="1344"/>
      <c r="AI111" s="1344"/>
      <c r="AJ111" s="172" t="s">
        <v>68</v>
      </c>
      <c r="AK111" s="1241"/>
      <c r="AL111" s="1241"/>
      <c r="AM111" s="1241"/>
      <c r="AN111" s="1241"/>
      <c r="AO111" s="278">
        <v>16000000</v>
      </c>
      <c r="AP111" s="278">
        <v>15673882</v>
      </c>
      <c r="AQ111" s="278">
        <v>326118</v>
      </c>
      <c r="AR111" s="462">
        <v>0</v>
      </c>
      <c r="AS111" s="278">
        <v>3863317</v>
      </c>
      <c r="AT111" s="278">
        <v>11810565</v>
      </c>
      <c r="AU111" s="278">
        <v>3863317</v>
      </c>
      <c r="AV111" s="279">
        <v>0</v>
      </c>
      <c r="AW111" s="278">
        <v>3863317</v>
      </c>
      <c r="AX111" s="279">
        <v>0</v>
      </c>
      <c r="AY111" s="278">
        <v>3863317</v>
      </c>
      <c r="AZ111" s="279">
        <v>0</v>
      </c>
      <c r="BA111" s="279">
        <v>0</v>
      </c>
      <c r="BB111" s="399"/>
      <c r="BC111" s="434">
        <f t="shared" si="8"/>
        <v>0.24145731249999999</v>
      </c>
      <c r="BD111" s="434">
        <f t="shared" si="9"/>
        <v>1</v>
      </c>
    </row>
    <row r="112" spans="1:56" ht="15" hidden="1" customHeight="1" x14ac:dyDescent="0.25">
      <c r="A112" s="401" t="str">
        <f t="shared" si="10"/>
        <v>A20442313</v>
      </c>
      <c r="B112" s="1240" t="s">
        <v>17</v>
      </c>
      <c r="C112" s="1344"/>
      <c r="D112" s="1240" t="s">
        <v>290</v>
      </c>
      <c r="E112" s="1344"/>
      <c r="F112" s="1240" t="s">
        <v>288</v>
      </c>
      <c r="G112" s="1344"/>
      <c r="H112" s="1240" t="s">
        <v>291</v>
      </c>
      <c r="I112" s="1344"/>
      <c r="J112" s="1240" t="s">
        <v>291</v>
      </c>
      <c r="K112" s="1344"/>
      <c r="L112" s="1344"/>
      <c r="M112" s="1240" t="s">
        <v>310</v>
      </c>
      <c r="N112" s="1344"/>
      <c r="O112" s="1344"/>
      <c r="P112" s="1240"/>
      <c r="Q112" s="1344"/>
      <c r="R112" s="1240"/>
      <c r="S112" s="1344"/>
      <c r="T112" s="1239" t="s">
        <v>62</v>
      </c>
      <c r="U112" s="1344"/>
      <c r="V112" s="1344"/>
      <c r="W112" s="1344"/>
      <c r="X112" s="1344"/>
      <c r="Y112" s="1344"/>
      <c r="Z112" s="1344"/>
      <c r="AA112" s="1344"/>
      <c r="AB112" s="1240" t="s">
        <v>281</v>
      </c>
      <c r="AC112" s="1344"/>
      <c r="AD112" s="1344"/>
      <c r="AE112" s="1344"/>
      <c r="AF112" s="1344"/>
      <c r="AG112" s="1240" t="s">
        <v>282</v>
      </c>
      <c r="AH112" s="1344"/>
      <c r="AI112" s="1344"/>
      <c r="AJ112" s="172" t="s">
        <v>311</v>
      </c>
      <c r="AK112" s="1241"/>
      <c r="AL112" s="1241"/>
      <c r="AM112" s="1241"/>
      <c r="AN112" s="1241"/>
      <c r="AO112" s="278">
        <v>20000000</v>
      </c>
      <c r="AP112" s="279">
        <v>0</v>
      </c>
      <c r="AQ112" s="278">
        <v>20000000</v>
      </c>
      <c r="AR112" s="462">
        <v>0</v>
      </c>
      <c r="AS112" s="279">
        <v>0</v>
      </c>
      <c r="AT112" s="279">
        <v>0</v>
      </c>
      <c r="AU112" s="279">
        <v>0</v>
      </c>
      <c r="AV112" s="279">
        <v>0</v>
      </c>
      <c r="AW112" s="279">
        <v>0</v>
      </c>
      <c r="AX112" s="279">
        <v>0</v>
      </c>
      <c r="AY112" s="279">
        <v>0</v>
      </c>
      <c r="AZ112" s="279">
        <v>0</v>
      </c>
      <c r="BA112" s="279">
        <v>0</v>
      </c>
      <c r="BB112" s="399"/>
      <c r="BC112" s="434">
        <f t="shared" si="8"/>
        <v>0</v>
      </c>
      <c r="BD112" s="434" t="e">
        <f t="shared" si="9"/>
        <v>#DIV/0!</v>
      </c>
    </row>
    <row r="113" spans="1:56" ht="15" hidden="1" customHeight="1" x14ac:dyDescent="0.25">
      <c r="A113" s="401" t="str">
        <f t="shared" si="10"/>
        <v>A204510</v>
      </c>
      <c r="B113" s="1233" t="s">
        <v>17</v>
      </c>
      <c r="C113" s="1344"/>
      <c r="D113" s="1233" t="s">
        <v>290</v>
      </c>
      <c r="E113" s="1344"/>
      <c r="F113" s="1233" t="s">
        <v>288</v>
      </c>
      <c r="G113" s="1344"/>
      <c r="H113" s="1233" t="s">
        <v>291</v>
      </c>
      <c r="I113" s="1344"/>
      <c r="J113" s="1233" t="s">
        <v>292</v>
      </c>
      <c r="K113" s="1344"/>
      <c r="L113" s="1344"/>
      <c r="M113" s="1233"/>
      <c r="N113" s="1344"/>
      <c r="O113" s="1344"/>
      <c r="P113" s="1233"/>
      <c r="Q113" s="1344"/>
      <c r="R113" s="1233"/>
      <c r="S113" s="1344"/>
      <c r="T113" s="1232" t="s">
        <v>224</v>
      </c>
      <c r="U113" s="1344"/>
      <c r="V113" s="1344"/>
      <c r="W113" s="1344"/>
      <c r="X113" s="1344"/>
      <c r="Y113" s="1344"/>
      <c r="Z113" s="1344"/>
      <c r="AA113" s="1344"/>
      <c r="AB113" s="1233" t="s">
        <v>281</v>
      </c>
      <c r="AC113" s="1344"/>
      <c r="AD113" s="1344"/>
      <c r="AE113" s="1344"/>
      <c r="AF113" s="1344"/>
      <c r="AG113" s="1233" t="s">
        <v>282</v>
      </c>
      <c r="AH113" s="1344"/>
      <c r="AI113" s="1344"/>
      <c r="AJ113" s="169" t="s">
        <v>68</v>
      </c>
      <c r="AK113" s="1234"/>
      <c r="AL113" s="1234"/>
      <c r="AM113" s="1234"/>
      <c r="AN113" s="1234"/>
      <c r="AO113" s="274">
        <v>6153723603</v>
      </c>
      <c r="AP113" s="274">
        <v>4587087301.5299997</v>
      </c>
      <c r="AQ113" s="274">
        <v>1566636301.47</v>
      </c>
      <c r="AR113" s="461">
        <v>0</v>
      </c>
      <c r="AS113" s="274">
        <v>3998291111.8499999</v>
      </c>
      <c r="AT113" s="274">
        <v>588796189.67999995</v>
      </c>
      <c r="AU113" s="274">
        <v>1455948445.4000001</v>
      </c>
      <c r="AV113" s="274">
        <v>2542342666.4499998</v>
      </c>
      <c r="AW113" s="274">
        <v>1455948445.4000001</v>
      </c>
      <c r="AX113" s="275">
        <v>0</v>
      </c>
      <c r="AY113" s="274">
        <v>1455948445.4000001</v>
      </c>
      <c r="AZ113" s="275">
        <v>0</v>
      </c>
      <c r="BA113" s="275">
        <v>0</v>
      </c>
      <c r="BB113" s="399"/>
      <c r="BC113" s="434">
        <f t="shared" si="8"/>
        <v>0.64973524483627998</v>
      </c>
      <c r="BD113" s="434">
        <f t="shared" si="9"/>
        <v>0.36414268112817233</v>
      </c>
    </row>
    <row r="114" spans="1:56" ht="15" hidden="1" customHeight="1" x14ac:dyDescent="0.25">
      <c r="A114" s="401" t="str">
        <f t="shared" si="10"/>
        <v>A204513</v>
      </c>
      <c r="B114" s="1233" t="s">
        <v>17</v>
      </c>
      <c r="C114" s="1344"/>
      <c r="D114" s="1233" t="s">
        <v>290</v>
      </c>
      <c r="E114" s="1344"/>
      <c r="F114" s="1233" t="s">
        <v>288</v>
      </c>
      <c r="G114" s="1344"/>
      <c r="H114" s="1233" t="s">
        <v>291</v>
      </c>
      <c r="I114" s="1344"/>
      <c r="J114" s="1233" t="s">
        <v>292</v>
      </c>
      <c r="K114" s="1344"/>
      <c r="L114" s="1344"/>
      <c r="M114" s="1233"/>
      <c r="N114" s="1344"/>
      <c r="O114" s="1344"/>
      <c r="P114" s="1233"/>
      <c r="Q114" s="1344"/>
      <c r="R114" s="1233"/>
      <c r="S114" s="1344"/>
      <c r="T114" s="1232" t="s">
        <v>224</v>
      </c>
      <c r="U114" s="1344"/>
      <c r="V114" s="1344"/>
      <c r="W114" s="1344"/>
      <c r="X114" s="1344"/>
      <c r="Y114" s="1344"/>
      <c r="Z114" s="1344"/>
      <c r="AA114" s="1344"/>
      <c r="AB114" s="1233" t="s">
        <v>281</v>
      </c>
      <c r="AC114" s="1344"/>
      <c r="AD114" s="1344"/>
      <c r="AE114" s="1344"/>
      <c r="AF114" s="1344"/>
      <c r="AG114" s="1233" t="s">
        <v>282</v>
      </c>
      <c r="AH114" s="1344"/>
      <c r="AI114" s="1344"/>
      <c r="AJ114" s="169" t="s">
        <v>311</v>
      </c>
      <c r="AK114" s="1234"/>
      <c r="AL114" s="1234"/>
      <c r="AM114" s="1234"/>
      <c r="AN114" s="1234"/>
      <c r="AO114" s="274">
        <v>1074085821</v>
      </c>
      <c r="AP114" s="274">
        <v>572130843</v>
      </c>
      <c r="AQ114" s="274">
        <v>501954978</v>
      </c>
      <c r="AR114" s="461">
        <v>0</v>
      </c>
      <c r="AS114" s="275">
        <v>0</v>
      </c>
      <c r="AT114" s="274">
        <v>572130843</v>
      </c>
      <c r="AU114" s="275">
        <v>0</v>
      </c>
      <c r="AV114" s="275">
        <v>0</v>
      </c>
      <c r="AW114" s="275">
        <v>0</v>
      </c>
      <c r="AX114" s="275">
        <v>0</v>
      </c>
      <c r="AY114" s="275">
        <v>0</v>
      </c>
      <c r="AZ114" s="275">
        <v>0</v>
      </c>
      <c r="BA114" s="275">
        <v>0</v>
      </c>
      <c r="BB114" s="399"/>
      <c r="BC114" s="434">
        <f t="shared" si="8"/>
        <v>0</v>
      </c>
      <c r="BD114" s="434" t="e">
        <f t="shared" si="9"/>
        <v>#DIV/0!</v>
      </c>
    </row>
    <row r="115" spans="1:56" ht="15" hidden="1" customHeight="1" x14ac:dyDescent="0.25">
      <c r="A115" s="401" t="str">
        <f t="shared" si="10"/>
        <v>A2045110</v>
      </c>
      <c r="B115" s="1240" t="s">
        <v>17</v>
      </c>
      <c r="C115" s="1344"/>
      <c r="D115" s="1240" t="s">
        <v>290</v>
      </c>
      <c r="E115" s="1344"/>
      <c r="F115" s="1240" t="s">
        <v>288</v>
      </c>
      <c r="G115" s="1344"/>
      <c r="H115" s="1240" t="s">
        <v>291</v>
      </c>
      <c r="I115" s="1344"/>
      <c r="J115" s="1240" t="s">
        <v>292</v>
      </c>
      <c r="K115" s="1344"/>
      <c r="L115" s="1344"/>
      <c r="M115" s="1240" t="s">
        <v>287</v>
      </c>
      <c r="N115" s="1344"/>
      <c r="O115" s="1344"/>
      <c r="P115" s="1240"/>
      <c r="Q115" s="1344"/>
      <c r="R115" s="1240"/>
      <c r="S115" s="1344"/>
      <c r="T115" s="1239" t="s">
        <v>63</v>
      </c>
      <c r="U115" s="1344"/>
      <c r="V115" s="1344"/>
      <c r="W115" s="1344"/>
      <c r="X115" s="1344"/>
      <c r="Y115" s="1344"/>
      <c r="Z115" s="1344"/>
      <c r="AA115" s="1344"/>
      <c r="AB115" s="1240" t="s">
        <v>281</v>
      </c>
      <c r="AC115" s="1344"/>
      <c r="AD115" s="1344"/>
      <c r="AE115" s="1344"/>
      <c r="AF115" s="1344"/>
      <c r="AG115" s="1240" t="s">
        <v>282</v>
      </c>
      <c r="AH115" s="1344"/>
      <c r="AI115" s="1344"/>
      <c r="AJ115" s="172" t="s">
        <v>68</v>
      </c>
      <c r="AK115" s="1241"/>
      <c r="AL115" s="1241"/>
      <c r="AM115" s="1241"/>
      <c r="AN115" s="1241"/>
      <c r="AO115" s="278">
        <v>952410435</v>
      </c>
      <c r="AP115" s="278">
        <v>752433133</v>
      </c>
      <c r="AQ115" s="278">
        <v>199977302</v>
      </c>
      <c r="AR115" s="462">
        <v>0</v>
      </c>
      <c r="AS115" s="278">
        <v>539083878.97000003</v>
      </c>
      <c r="AT115" s="278">
        <v>213349254.03</v>
      </c>
      <c r="AU115" s="278">
        <v>248325668</v>
      </c>
      <c r="AV115" s="278">
        <v>290758210.97000003</v>
      </c>
      <c r="AW115" s="278">
        <v>248325668</v>
      </c>
      <c r="AX115" s="279">
        <v>0</v>
      </c>
      <c r="AY115" s="278">
        <v>248325668</v>
      </c>
      <c r="AZ115" s="279">
        <v>0</v>
      </c>
      <c r="BA115" s="279">
        <v>0</v>
      </c>
      <c r="BB115" s="399"/>
      <c r="BC115" s="434">
        <f t="shared" si="8"/>
        <v>0.56602055076181523</v>
      </c>
      <c r="BD115" s="434">
        <f t="shared" si="9"/>
        <v>0.4606438398314992</v>
      </c>
    </row>
    <row r="116" spans="1:56" ht="15" hidden="1" customHeight="1" x14ac:dyDescent="0.25">
      <c r="A116" s="401" t="str">
        <f t="shared" si="10"/>
        <v>A2045113</v>
      </c>
      <c r="B116" s="1240" t="s">
        <v>17</v>
      </c>
      <c r="C116" s="1344"/>
      <c r="D116" s="1240" t="s">
        <v>290</v>
      </c>
      <c r="E116" s="1344"/>
      <c r="F116" s="1240" t="s">
        <v>288</v>
      </c>
      <c r="G116" s="1344"/>
      <c r="H116" s="1240" t="s">
        <v>291</v>
      </c>
      <c r="I116" s="1344"/>
      <c r="J116" s="1240" t="s">
        <v>292</v>
      </c>
      <c r="K116" s="1344"/>
      <c r="L116" s="1344"/>
      <c r="M116" s="1240" t="s">
        <v>287</v>
      </c>
      <c r="N116" s="1344"/>
      <c r="O116" s="1344"/>
      <c r="P116" s="1240"/>
      <c r="Q116" s="1344"/>
      <c r="R116" s="1240"/>
      <c r="S116" s="1344"/>
      <c r="T116" s="1239" t="s">
        <v>63</v>
      </c>
      <c r="U116" s="1344"/>
      <c r="V116" s="1344"/>
      <c r="W116" s="1344"/>
      <c r="X116" s="1344"/>
      <c r="Y116" s="1344"/>
      <c r="Z116" s="1344"/>
      <c r="AA116" s="1344"/>
      <c r="AB116" s="1240" t="s">
        <v>281</v>
      </c>
      <c r="AC116" s="1344"/>
      <c r="AD116" s="1344"/>
      <c r="AE116" s="1344"/>
      <c r="AF116" s="1344"/>
      <c r="AG116" s="1240" t="s">
        <v>282</v>
      </c>
      <c r="AH116" s="1344"/>
      <c r="AI116" s="1344"/>
      <c r="AJ116" s="172" t="s">
        <v>311</v>
      </c>
      <c r="AK116" s="1241"/>
      <c r="AL116" s="1241"/>
      <c r="AM116" s="1241"/>
      <c r="AN116" s="1241"/>
      <c r="AO116" s="278">
        <v>754085821</v>
      </c>
      <c r="AP116" s="278">
        <v>530779189</v>
      </c>
      <c r="AQ116" s="278">
        <v>223306632</v>
      </c>
      <c r="AR116" s="462">
        <v>0</v>
      </c>
      <c r="AS116" s="279">
        <v>0</v>
      </c>
      <c r="AT116" s="278">
        <v>530779189</v>
      </c>
      <c r="AU116" s="279">
        <v>0</v>
      </c>
      <c r="AV116" s="279">
        <v>0</v>
      </c>
      <c r="AW116" s="279">
        <v>0</v>
      </c>
      <c r="AX116" s="279">
        <v>0</v>
      </c>
      <c r="AY116" s="279">
        <v>0</v>
      </c>
      <c r="AZ116" s="279">
        <v>0</v>
      </c>
      <c r="BA116" s="279">
        <v>0</v>
      </c>
      <c r="BB116" s="399"/>
      <c r="BC116" s="434">
        <f t="shared" si="8"/>
        <v>0</v>
      </c>
      <c r="BD116" s="434" t="e">
        <f t="shared" si="9"/>
        <v>#DIV/0!</v>
      </c>
    </row>
    <row r="117" spans="1:56" ht="15" hidden="1" customHeight="1" x14ac:dyDescent="0.25">
      <c r="A117" s="401" t="str">
        <f t="shared" si="10"/>
        <v>A2045210</v>
      </c>
      <c r="B117" s="1240" t="s">
        <v>17</v>
      </c>
      <c r="C117" s="1344"/>
      <c r="D117" s="1240" t="s">
        <v>290</v>
      </c>
      <c r="E117" s="1344"/>
      <c r="F117" s="1240" t="s">
        <v>288</v>
      </c>
      <c r="G117" s="1344"/>
      <c r="H117" s="1240" t="s">
        <v>291</v>
      </c>
      <c r="I117" s="1344"/>
      <c r="J117" s="1240" t="s">
        <v>292</v>
      </c>
      <c r="K117" s="1344"/>
      <c r="L117" s="1344"/>
      <c r="M117" s="1240" t="s">
        <v>290</v>
      </c>
      <c r="N117" s="1344"/>
      <c r="O117" s="1344"/>
      <c r="P117" s="1240"/>
      <c r="Q117" s="1344"/>
      <c r="R117" s="1240"/>
      <c r="S117" s="1344"/>
      <c r="T117" s="1239" t="s">
        <v>64</v>
      </c>
      <c r="U117" s="1344"/>
      <c r="V117" s="1344"/>
      <c r="W117" s="1344"/>
      <c r="X117" s="1344"/>
      <c r="Y117" s="1344"/>
      <c r="Z117" s="1344"/>
      <c r="AA117" s="1344"/>
      <c r="AB117" s="1240" t="s">
        <v>281</v>
      </c>
      <c r="AC117" s="1344"/>
      <c r="AD117" s="1344"/>
      <c r="AE117" s="1344"/>
      <c r="AF117" s="1344"/>
      <c r="AG117" s="1240" t="s">
        <v>282</v>
      </c>
      <c r="AH117" s="1344"/>
      <c r="AI117" s="1344"/>
      <c r="AJ117" s="172" t="s">
        <v>68</v>
      </c>
      <c r="AK117" s="1241"/>
      <c r="AL117" s="1241"/>
      <c r="AM117" s="1241"/>
      <c r="AN117" s="1241"/>
      <c r="AO117" s="278">
        <v>66000000</v>
      </c>
      <c r="AP117" s="278">
        <v>32393100</v>
      </c>
      <c r="AQ117" s="278">
        <v>33606900</v>
      </c>
      <c r="AR117" s="462">
        <v>0</v>
      </c>
      <c r="AS117" s="278">
        <v>3250000</v>
      </c>
      <c r="AT117" s="278">
        <v>29143100</v>
      </c>
      <c r="AU117" s="278">
        <v>3250000</v>
      </c>
      <c r="AV117" s="279">
        <v>0</v>
      </c>
      <c r="AW117" s="278">
        <v>3250000</v>
      </c>
      <c r="AX117" s="279">
        <v>0</v>
      </c>
      <c r="AY117" s="278">
        <v>3250000</v>
      </c>
      <c r="AZ117" s="279">
        <v>0</v>
      </c>
      <c r="BA117" s="279">
        <v>0</v>
      </c>
      <c r="BB117" s="399"/>
      <c r="BC117" s="434">
        <f t="shared" si="8"/>
        <v>4.924242424242424E-2</v>
      </c>
      <c r="BD117" s="434">
        <f t="shared" si="9"/>
        <v>1</v>
      </c>
    </row>
    <row r="118" spans="1:56" ht="15" hidden="1" customHeight="1" x14ac:dyDescent="0.25">
      <c r="A118" s="401" t="str">
        <f t="shared" si="10"/>
        <v>A2045510</v>
      </c>
      <c r="B118" s="1240" t="s">
        <v>17</v>
      </c>
      <c r="C118" s="1344"/>
      <c r="D118" s="1240" t="s">
        <v>290</v>
      </c>
      <c r="E118" s="1344"/>
      <c r="F118" s="1240" t="s">
        <v>288</v>
      </c>
      <c r="G118" s="1344"/>
      <c r="H118" s="1240" t="s">
        <v>291</v>
      </c>
      <c r="I118" s="1344"/>
      <c r="J118" s="1240" t="s">
        <v>292</v>
      </c>
      <c r="K118" s="1344"/>
      <c r="L118" s="1344"/>
      <c r="M118" s="1240" t="s">
        <v>292</v>
      </c>
      <c r="N118" s="1344"/>
      <c r="O118" s="1344"/>
      <c r="P118" s="1240"/>
      <c r="Q118" s="1344"/>
      <c r="R118" s="1240"/>
      <c r="S118" s="1344"/>
      <c r="T118" s="1239" t="s">
        <v>65</v>
      </c>
      <c r="U118" s="1344"/>
      <c r="V118" s="1344"/>
      <c r="W118" s="1344"/>
      <c r="X118" s="1344"/>
      <c r="Y118" s="1344"/>
      <c r="Z118" s="1344"/>
      <c r="AA118" s="1344"/>
      <c r="AB118" s="1240" t="s">
        <v>281</v>
      </c>
      <c r="AC118" s="1344"/>
      <c r="AD118" s="1344"/>
      <c r="AE118" s="1344"/>
      <c r="AF118" s="1344"/>
      <c r="AG118" s="1240" t="s">
        <v>282</v>
      </c>
      <c r="AH118" s="1344"/>
      <c r="AI118" s="1344"/>
      <c r="AJ118" s="172" t="s">
        <v>68</v>
      </c>
      <c r="AK118" s="1241"/>
      <c r="AL118" s="1241"/>
      <c r="AM118" s="1241"/>
      <c r="AN118" s="1241"/>
      <c r="AO118" s="278">
        <v>530000000</v>
      </c>
      <c r="AP118" s="278">
        <v>5000000</v>
      </c>
      <c r="AQ118" s="278">
        <v>525000000</v>
      </c>
      <c r="AR118" s="462">
        <v>0</v>
      </c>
      <c r="AS118" s="278">
        <v>1190000</v>
      </c>
      <c r="AT118" s="278">
        <v>3810000</v>
      </c>
      <c r="AU118" s="279">
        <v>0</v>
      </c>
      <c r="AV118" s="278">
        <v>1190000</v>
      </c>
      <c r="AW118" s="279">
        <v>0</v>
      </c>
      <c r="AX118" s="279">
        <v>0</v>
      </c>
      <c r="AY118" s="279">
        <v>0</v>
      </c>
      <c r="AZ118" s="279">
        <v>0</v>
      </c>
      <c r="BA118" s="279">
        <v>0</v>
      </c>
      <c r="BB118" s="399"/>
      <c r="BC118" s="434">
        <f t="shared" si="8"/>
        <v>2.2452830188679244E-3</v>
      </c>
      <c r="BD118" s="434">
        <f t="shared" si="9"/>
        <v>0</v>
      </c>
    </row>
    <row r="119" spans="1:56" ht="15" hidden="1" customHeight="1" x14ac:dyDescent="0.25">
      <c r="A119" s="401" t="str">
        <f t="shared" si="10"/>
        <v>A2045610</v>
      </c>
      <c r="B119" s="1240" t="s">
        <v>17</v>
      </c>
      <c r="C119" s="1344"/>
      <c r="D119" s="1240" t="s">
        <v>290</v>
      </c>
      <c r="E119" s="1344"/>
      <c r="F119" s="1240" t="s">
        <v>288</v>
      </c>
      <c r="G119" s="1344"/>
      <c r="H119" s="1240" t="s">
        <v>291</v>
      </c>
      <c r="I119" s="1344"/>
      <c r="J119" s="1240" t="s">
        <v>292</v>
      </c>
      <c r="K119" s="1344"/>
      <c r="L119" s="1344"/>
      <c r="M119" s="1240" t="s">
        <v>300</v>
      </c>
      <c r="N119" s="1344"/>
      <c r="O119" s="1344"/>
      <c r="P119" s="1240"/>
      <c r="Q119" s="1344"/>
      <c r="R119" s="1240"/>
      <c r="S119" s="1344"/>
      <c r="T119" s="1239" t="s">
        <v>66</v>
      </c>
      <c r="U119" s="1344"/>
      <c r="V119" s="1344"/>
      <c r="W119" s="1344"/>
      <c r="X119" s="1344"/>
      <c r="Y119" s="1344"/>
      <c r="Z119" s="1344"/>
      <c r="AA119" s="1344"/>
      <c r="AB119" s="1240" t="s">
        <v>281</v>
      </c>
      <c r="AC119" s="1344"/>
      <c r="AD119" s="1344"/>
      <c r="AE119" s="1344"/>
      <c r="AF119" s="1344"/>
      <c r="AG119" s="1240" t="s">
        <v>282</v>
      </c>
      <c r="AH119" s="1344"/>
      <c r="AI119" s="1344"/>
      <c r="AJ119" s="172" t="s">
        <v>68</v>
      </c>
      <c r="AK119" s="1241"/>
      <c r="AL119" s="1241"/>
      <c r="AM119" s="1241"/>
      <c r="AN119" s="1241"/>
      <c r="AO119" s="278">
        <v>125000000</v>
      </c>
      <c r="AP119" s="278">
        <v>121715885</v>
      </c>
      <c r="AQ119" s="278">
        <v>3284115</v>
      </c>
      <c r="AR119" s="462">
        <v>0</v>
      </c>
      <c r="AS119" s="278">
        <v>75978261</v>
      </c>
      <c r="AT119" s="278">
        <v>45737624</v>
      </c>
      <c r="AU119" s="278">
        <v>38748237</v>
      </c>
      <c r="AV119" s="278">
        <v>37230024</v>
      </c>
      <c r="AW119" s="278">
        <v>38748237</v>
      </c>
      <c r="AX119" s="279">
        <v>0</v>
      </c>
      <c r="AY119" s="278">
        <v>38748237</v>
      </c>
      <c r="AZ119" s="279">
        <v>0</v>
      </c>
      <c r="BA119" s="279">
        <v>0</v>
      </c>
      <c r="BB119" s="399"/>
      <c r="BC119" s="434">
        <f t="shared" si="8"/>
        <v>0.60782608800000004</v>
      </c>
      <c r="BD119" s="434">
        <f t="shared" si="9"/>
        <v>0.50999110127040159</v>
      </c>
    </row>
    <row r="120" spans="1:56" ht="15" hidden="1" customHeight="1" x14ac:dyDescent="0.25">
      <c r="A120" s="401" t="str">
        <f t="shared" si="10"/>
        <v>A2045613</v>
      </c>
      <c r="B120" s="1240" t="s">
        <v>17</v>
      </c>
      <c r="C120" s="1344"/>
      <c r="D120" s="1240" t="s">
        <v>290</v>
      </c>
      <c r="E120" s="1344"/>
      <c r="F120" s="1240" t="s">
        <v>288</v>
      </c>
      <c r="G120" s="1344"/>
      <c r="H120" s="1240" t="s">
        <v>291</v>
      </c>
      <c r="I120" s="1344"/>
      <c r="J120" s="1240" t="s">
        <v>292</v>
      </c>
      <c r="K120" s="1344"/>
      <c r="L120" s="1344"/>
      <c r="M120" s="1240" t="s">
        <v>300</v>
      </c>
      <c r="N120" s="1344"/>
      <c r="O120" s="1344"/>
      <c r="P120" s="1240"/>
      <c r="Q120" s="1344"/>
      <c r="R120" s="1240"/>
      <c r="S120" s="1344"/>
      <c r="T120" s="1239" t="s">
        <v>66</v>
      </c>
      <c r="U120" s="1344"/>
      <c r="V120" s="1344"/>
      <c r="W120" s="1344"/>
      <c r="X120" s="1344"/>
      <c r="Y120" s="1344"/>
      <c r="Z120" s="1344"/>
      <c r="AA120" s="1344"/>
      <c r="AB120" s="1240" t="s">
        <v>281</v>
      </c>
      <c r="AC120" s="1344"/>
      <c r="AD120" s="1344"/>
      <c r="AE120" s="1344"/>
      <c r="AF120" s="1344"/>
      <c r="AG120" s="1240" t="s">
        <v>282</v>
      </c>
      <c r="AH120" s="1344"/>
      <c r="AI120" s="1344"/>
      <c r="AJ120" s="172" t="s">
        <v>311</v>
      </c>
      <c r="AK120" s="1241"/>
      <c r="AL120" s="1241"/>
      <c r="AM120" s="1241"/>
      <c r="AN120" s="1241"/>
      <c r="AO120" s="278">
        <v>320000000</v>
      </c>
      <c r="AP120" s="278">
        <v>41351654</v>
      </c>
      <c r="AQ120" s="278">
        <v>278648346</v>
      </c>
      <c r="AR120" s="462">
        <v>0</v>
      </c>
      <c r="AS120" s="279">
        <v>0</v>
      </c>
      <c r="AT120" s="278">
        <v>41351654</v>
      </c>
      <c r="AU120" s="279">
        <v>0</v>
      </c>
      <c r="AV120" s="279">
        <v>0</v>
      </c>
      <c r="AW120" s="279">
        <v>0</v>
      </c>
      <c r="AX120" s="279">
        <v>0</v>
      </c>
      <c r="AY120" s="279">
        <v>0</v>
      </c>
      <c r="AZ120" s="279">
        <v>0</v>
      </c>
      <c r="BA120" s="279">
        <v>0</v>
      </c>
      <c r="BB120" s="399"/>
      <c r="BC120" s="434">
        <f t="shared" si="8"/>
        <v>0</v>
      </c>
      <c r="BD120" s="434" t="e">
        <f t="shared" si="9"/>
        <v>#DIV/0!</v>
      </c>
    </row>
    <row r="121" spans="1:56" ht="15" hidden="1" customHeight="1" x14ac:dyDescent="0.25">
      <c r="A121" s="401" t="str">
        <f t="shared" si="10"/>
        <v>A2045810</v>
      </c>
      <c r="B121" s="1240" t="s">
        <v>17</v>
      </c>
      <c r="C121" s="1344"/>
      <c r="D121" s="1240" t="s">
        <v>290</v>
      </c>
      <c r="E121" s="1344"/>
      <c r="F121" s="1240" t="s">
        <v>288</v>
      </c>
      <c r="G121" s="1344"/>
      <c r="H121" s="1240" t="s">
        <v>291</v>
      </c>
      <c r="I121" s="1344"/>
      <c r="J121" s="1240" t="s">
        <v>292</v>
      </c>
      <c r="K121" s="1344"/>
      <c r="L121" s="1344"/>
      <c r="M121" s="1240" t="s">
        <v>302</v>
      </c>
      <c r="N121" s="1344"/>
      <c r="O121" s="1344"/>
      <c r="P121" s="1240"/>
      <c r="Q121" s="1344"/>
      <c r="R121" s="1240"/>
      <c r="S121" s="1344"/>
      <c r="T121" s="1239" t="s">
        <v>67</v>
      </c>
      <c r="U121" s="1344"/>
      <c r="V121" s="1344"/>
      <c r="W121" s="1344"/>
      <c r="X121" s="1344"/>
      <c r="Y121" s="1344"/>
      <c r="Z121" s="1344"/>
      <c r="AA121" s="1344"/>
      <c r="AB121" s="1240" t="s">
        <v>281</v>
      </c>
      <c r="AC121" s="1344"/>
      <c r="AD121" s="1344"/>
      <c r="AE121" s="1344"/>
      <c r="AF121" s="1344"/>
      <c r="AG121" s="1240" t="s">
        <v>282</v>
      </c>
      <c r="AH121" s="1344"/>
      <c r="AI121" s="1344"/>
      <c r="AJ121" s="172" t="s">
        <v>68</v>
      </c>
      <c r="AK121" s="1241"/>
      <c r="AL121" s="1241"/>
      <c r="AM121" s="1241"/>
      <c r="AN121" s="1241"/>
      <c r="AO121" s="278">
        <v>1761022020</v>
      </c>
      <c r="AP121" s="278">
        <v>1310452093.1199999</v>
      </c>
      <c r="AQ121" s="278">
        <v>450569926.88</v>
      </c>
      <c r="AR121" s="462">
        <v>0</v>
      </c>
      <c r="AS121" s="278">
        <v>1290563384.5899999</v>
      </c>
      <c r="AT121" s="278">
        <v>19888708.530000001</v>
      </c>
      <c r="AU121" s="278">
        <v>511640786.39999998</v>
      </c>
      <c r="AV121" s="278">
        <v>778922598.19000006</v>
      </c>
      <c r="AW121" s="278">
        <v>511640786.39999998</v>
      </c>
      <c r="AX121" s="279">
        <v>0</v>
      </c>
      <c r="AY121" s="278">
        <v>511640786.39999998</v>
      </c>
      <c r="AZ121" s="279">
        <v>0</v>
      </c>
      <c r="BA121" s="279">
        <v>0</v>
      </c>
      <c r="BB121" s="399"/>
      <c r="BC121" s="434">
        <f t="shared" si="8"/>
        <v>0.73284908986544073</v>
      </c>
      <c r="BD121" s="434">
        <f t="shared" si="9"/>
        <v>0.3964476231925203</v>
      </c>
    </row>
    <row r="122" spans="1:56" ht="15" hidden="1" customHeight="1" x14ac:dyDescent="0.25">
      <c r="A122" s="401" t="str">
        <f t="shared" si="10"/>
        <v>A20451010</v>
      </c>
      <c r="B122" s="1240" t="s">
        <v>17</v>
      </c>
      <c r="C122" s="1344"/>
      <c r="D122" s="1240" t="s">
        <v>290</v>
      </c>
      <c r="E122" s="1344"/>
      <c r="F122" s="1240" t="s">
        <v>288</v>
      </c>
      <c r="G122" s="1344"/>
      <c r="H122" s="1240" t="s">
        <v>291</v>
      </c>
      <c r="I122" s="1344"/>
      <c r="J122" s="1240" t="s">
        <v>292</v>
      </c>
      <c r="K122" s="1344"/>
      <c r="L122" s="1344"/>
      <c r="M122" s="1240" t="s">
        <v>68</v>
      </c>
      <c r="N122" s="1344"/>
      <c r="O122" s="1344"/>
      <c r="P122" s="1240"/>
      <c r="Q122" s="1344"/>
      <c r="R122" s="1240"/>
      <c r="S122" s="1344"/>
      <c r="T122" s="1239" t="s">
        <v>69</v>
      </c>
      <c r="U122" s="1344"/>
      <c r="V122" s="1344"/>
      <c r="W122" s="1344"/>
      <c r="X122" s="1344"/>
      <c r="Y122" s="1344"/>
      <c r="Z122" s="1344"/>
      <c r="AA122" s="1344"/>
      <c r="AB122" s="1240" t="s">
        <v>281</v>
      </c>
      <c r="AC122" s="1344"/>
      <c r="AD122" s="1344"/>
      <c r="AE122" s="1344"/>
      <c r="AF122" s="1344"/>
      <c r="AG122" s="1240" t="s">
        <v>282</v>
      </c>
      <c r="AH122" s="1344"/>
      <c r="AI122" s="1344"/>
      <c r="AJ122" s="172" t="s">
        <v>68</v>
      </c>
      <c r="AK122" s="1241"/>
      <c r="AL122" s="1241"/>
      <c r="AM122" s="1241"/>
      <c r="AN122" s="1241"/>
      <c r="AO122" s="278">
        <v>2715791148</v>
      </c>
      <c r="AP122" s="278">
        <v>2363976130.4099998</v>
      </c>
      <c r="AQ122" s="278">
        <v>351815017.58999997</v>
      </c>
      <c r="AR122" s="462">
        <v>0</v>
      </c>
      <c r="AS122" s="278">
        <v>2087108627.29</v>
      </c>
      <c r="AT122" s="278">
        <v>276867503.12</v>
      </c>
      <c r="AU122" s="278">
        <v>652866794</v>
      </c>
      <c r="AV122" s="278">
        <v>1434241833.29</v>
      </c>
      <c r="AW122" s="278">
        <v>652866794</v>
      </c>
      <c r="AX122" s="279">
        <v>0</v>
      </c>
      <c r="AY122" s="278">
        <v>652866794</v>
      </c>
      <c r="AZ122" s="279">
        <v>0</v>
      </c>
      <c r="BA122" s="279">
        <v>0</v>
      </c>
      <c r="BB122" s="399"/>
      <c r="BC122" s="434">
        <f t="shared" si="8"/>
        <v>0.76850851687436161</v>
      </c>
      <c r="BD122" s="434">
        <f t="shared" si="9"/>
        <v>0.31280920670033019</v>
      </c>
    </row>
    <row r="123" spans="1:56" ht="15" hidden="1" customHeight="1" x14ac:dyDescent="0.25">
      <c r="A123" s="401" t="str">
        <f t="shared" si="10"/>
        <v>A20451210</v>
      </c>
      <c r="B123" s="1240" t="s">
        <v>17</v>
      </c>
      <c r="C123" s="1344"/>
      <c r="D123" s="1240" t="s">
        <v>290</v>
      </c>
      <c r="E123" s="1344"/>
      <c r="F123" s="1240" t="s">
        <v>288</v>
      </c>
      <c r="G123" s="1344"/>
      <c r="H123" s="1240" t="s">
        <v>291</v>
      </c>
      <c r="I123" s="1344"/>
      <c r="J123" s="1240" t="s">
        <v>292</v>
      </c>
      <c r="K123" s="1344"/>
      <c r="L123" s="1344"/>
      <c r="M123" s="1240" t="s">
        <v>298</v>
      </c>
      <c r="N123" s="1344"/>
      <c r="O123" s="1344"/>
      <c r="P123" s="1240"/>
      <c r="Q123" s="1344"/>
      <c r="R123" s="1240"/>
      <c r="S123" s="1344"/>
      <c r="T123" s="1239" t="s">
        <v>70</v>
      </c>
      <c r="U123" s="1344"/>
      <c r="V123" s="1344"/>
      <c r="W123" s="1344"/>
      <c r="X123" s="1344"/>
      <c r="Y123" s="1344"/>
      <c r="Z123" s="1344"/>
      <c r="AA123" s="1344"/>
      <c r="AB123" s="1240" t="s">
        <v>281</v>
      </c>
      <c r="AC123" s="1344"/>
      <c r="AD123" s="1344"/>
      <c r="AE123" s="1344"/>
      <c r="AF123" s="1344"/>
      <c r="AG123" s="1240" t="s">
        <v>282</v>
      </c>
      <c r="AH123" s="1344"/>
      <c r="AI123" s="1344"/>
      <c r="AJ123" s="172" t="s">
        <v>68</v>
      </c>
      <c r="AK123" s="1241"/>
      <c r="AL123" s="1241"/>
      <c r="AM123" s="1241"/>
      <c r="AN123" s="1241"/>
      <c r="AO123" s="278">
        <v>3500000</v>
      </c>
      <c r="AP123" s="278">
        <v>1116960</v>
      </c>
      <c r="AQ123" s="278">
        <v>2383040</v>
      </c>
      <c r="AR123" s="462">
        <v>0</v>
      </c>
      <c r="AS123" s="278">
        <v>1116960</v>
      </c>
      <c r="AT123" s="279">
        <v>0</v>
      </c>
      <c r="AU123" s="278">
        <v>1116960</v>
      </c>
      <c r="AV123" s="279">
        <v>0</v>
      </c>
      <c r="AW123" s="278">
        <v>1116960</v>
      </c>
      <c r="AX123" s="279">
        <v>0</v>
      </c>
      <c r="AY123" s="278">
        <v>1116960</v>
      </c>
      <c r="AZ123" s="279">
        <v>0</v>
      </c>
      <c r="BA123" s="279">
        <v>0</v>
      </c>
      <c r="BB123" s="399"/>
      <c r="BC123" s="434">
        <f t="shared" si="8"/>
        <v>0.31913142857142857</v>
      </c>
      <c r="BD123" s="434">
        <f t="shared" si="9"/>
        <v>1</v>
      </c>
    </row>
    <row r="124" spans="1:56" ht="15" hidden="1" customHeight="1" x14ac:dyDescent="0.25">
      <c r="A124" s="401" t="str">
        <f t="shared" si="10"/>
        <v>A204610</v>
      </c>
      <c r="B124" s="1233" t="s">
        <v>17</v>
      </c>
      <c r="C124" s="1344"/>
      <c r="D124" s="1233" t="s">
        <v>290</v>
      </c>
      <c r="E124" s="1344"/>
      <c r="F124" s="1233" t="s">
        <v>288</v>
      </c>
      <c r="G124" s="1344"/>
      <c r="H124" s="1233" t="s">
        <v>291</v>
      </c>
      <c r="I124" s="1344"/>
      <c r="J124" s="1233" t="s">
        <v>300</v>
      </c>
      <c r="K124" s="1344"/>
      <c r="L124" s="1344"/>
      <c r="M124" s="1233"/>
      <c r="N124" s="1344"/>
      <c r="O124" s="1344"/>
      <c r="P124" s="1233"/>
      <c r="Q124" s="1344"/>
      <c r="R124" s="1233"/>
      <c r="S124" s="1344"/>
      <c r="T124" s="1232" t="s">
        <v>312</v>
      </c>
      <c r="U124" s="1344"/>
      <c r="V124" s="1344"/>
      <c r="W124" s="1344"/>
      <c r="X124" s="1344"/>
      <c r="Y124" s="1344"/>
      <c r="Z124" s="1344"/>
      <c r="AA124" s="1344"/>
      <c r="AB124" s="1233" t="s">
        <v>281</v>
      </c>
      <c r="AC124" s="1344"/>
      <c r="AD124" s="1344"/>
      <c r="AE124" s="1344"/>
      <c r="AF124" s="1344"/>
      <c r="AG124" s="1233" t="s">
        <v>282</v>
      </c>
      <c r="AH124" s="1344"/>
      <c r="AI124" s="1344"/>
      <c r="AJ124" s="169" t="s">
        <v>68</v>
      </c>
      <c r="AK124" s="1234"/>
      <c r="AL124" s="1234"/>
      <c r="AM124" s="1234"/>
      <c r="AN124" s="1234"/>
      <c r="AO124" s="274">
        <v>2810671112</v>
      </c>
      <c r="AP124" s="274">
        <v>2363681676.5</v>
      </c>
      <c r="AQ124" s="274">
        <v>446989435.5</v>
      </c>
      <c r="AR124" s="461">
        <v>0</v>
      </c>
      <c r="AS124" s="274">
        <v>1619647028</v>
      </c>
      <c r="AT124" s="274">
        <v>744034648.5</v>
      </c>
      <c r="AU124" s="274">
        <v>1090728602</v>
      </c>
      <c r="AV124" s="274">
        <v>528918426</v>
      </c>
      <c r="AW124" s="274">
        <v>1090728602</v>
      </c>
      <c r="AX124" s="275">
        <v>0</v>
      </c>
      <c r="AY124" s="274">
        <v>1090728602</v>
      </c>
      <c r="AZ124" s="275">
        <v>0</v>
      </c>
      <c r="BA124" s="275">
        <v>0</v>
      </c>
      <c r="BB124" s="399"/>
      <c r="BC124" s="434">
        <f t="shared" si="8"/>
        <v>0.57624921716561195</v>
      </c>
      <c r="BD124" s="434">
        <f t="shared" si="9"/>
        <v>0.67343599138811872</v>
      </c>
    </row>
    <row r="125" spans="1:56" ht="15" hidden="1" customHeight="1" x14ac:dyDescent="0.25">
      <c r="A125" s="401" t="str">
        <f t="shared" si="10"/>
        <v>A2046210</v>
      </c>
      <c r="B125" s="1240" t="s">
        <v>17</v>
      </c>
      <c r="C125" s="1344"/>
      <c r="D125" s="1240" t="s">
        <v>290</v>
      </c>
      <c r="E125" s="1344"/>
      <c r="F125" s="1240" t="s">
        <v>288</v>
      </c>
      <c r="G125" s="1344"/>
      <c r="H125" s="1240" t="s">
        <v>291</v>
      </c>
      <c r="I125" s="1344"/>
      <c r="J125" s="1240" t="s">
        <v>300</v>
      </c>
      <c r="K125" s="1344"/>
      <c r="L125" s="1344"/>
      <c r="M125" s="1240" t="s">
        <v>290</v>
      </c>
      <c r="N125" s="1344"/>
      <c r="O125" s="1344"/>
      <c r="P125" s="1240"/>
      <c r="Q125" s="1344"/>
      <c r="R125" s="1240"/>
      <c r="S125" s="1344"/>
      <c r="T125" s="1239" t="s">
        <v>71</v>
      </c>
      <c r="U125" s="1344"/>
      <c r="V125" s="1344"/>
      <c r="W125" s="1344"/>
      <c r="X125" s="1344"/>
      <c r="Y125" s="1344"/>
      <c r="Z125" s="1344"/>
      <c r="AA125" s="1344"/>
      <c r="AB125" s="1240" t="s">
        <v>281</v>
      </c>
      <c r="AC125" s="1344"/>
      <c r="AD125" s="1344"/>
      <c r="AE125" s="1344"/>
      <c r="AF125" s="1344"/>
      <c r="AG125" s="1240" t="s">
        <v>282</v>
      </c>
      <c r="AH125" s="1344"/>
      <c r="AI125" s="1344"/>
      <c r="AJ125" s="172" t="s">
        <v>68</v>
      </c>
      <c r="AK125" s="1241"/>
      <c r="AL125" s="1241"/>
      <c r="AM125" s="1241"/>
      <c r="AN125" s="1241"/>
      <c r="AO125" s="278">
        <v>1086771112</v>
      </c>
      <c r="AP125" s="278">
        <v>979781676</v>
      </c>
      <c r="AQ125" s="278">
        <v>106989436</v>
      </c>
      <c r="AR125" s="462">
        <v>0</v>
      </c>
      <c r="AS125" s="278">
        <v>704781676</v>
      </c>
      <c r="AT125" s="278">
        <v>275000000</v>
      </c>
      <c r="AU125" s="278">
        <v>404579594</v>
      </c>
      <c r="AV125" s="278">
        <v>300202082</v>
      </c>
      <c r="AW125" s="278">
        <v>404579594</v>
      </c>
      <c r="AX125" s="279">
        <v>0</v>
      </c>
      <c r="AY125" s="278">
        <v>404579594</v>
      </c>
      <c r="AZ125" s="279">
        <v>0</v>
      </c>
      <c r="BA125" s="279">
        <v>0</v>
      </c>
      <c r="BB125" s="399"/>
      <c r="BC125" s="434">
        <f t="shared" si="8"/>
        <v>0.64850976274385919</v>
      </c>
      <c r="BD125" s="434">
        <f t="shared" si="9"/>
        <v>0.57404953587357455</v>
      </c>
    </row>
    <row r="126" spans="1:56" ht="15" hidden="1" customHeight="1" x14ac:dyDescent="0.25">
      <c r="A126" s="401" t="str">
        <f t="shared" si="10"/>
        <v>A2046310</v>
      </c>
      <c r="B126" s="1240" t="s">
        <v>17</v>
      </c>
      <c r="C126" s="1344"/>
      <c r="D126" s="1240" t="s">
        <v>290</v>
      </c>
      <c r="E126" s="1344"/>
      <c r="F126" s="1240" t="s">
        <v>288</v>
      </c>
      <c r="G126" s="1344"/>
      <c r="H126" s="1240" t="s">
        <v>291</v>
      </c>
      <c r="I126" s="1344"/>
      <c r="J126" s="1240" t="s">
        <v>300</v>
      </c>
      <c r="K126" s="1344"/>
      <c r="L126" s="1344"/>
      <c r="M126" s="1240" t="s">
        <v>297</v>
      </c>
      <c r="N126" s="1344"/>
      <c r="O126" s="1344"/>
      <c r="P126" s="1240"/>
      <c r="Q126" s="1344"/>
      <c r="R126" s="1240"/>
      <c r="S126" s="1344"/>
      <c r="T126" s="1239" t="s">
        <v>72</v>
      </c>
      <c r="U126" s="1344"/>
      <c r="V126" s="1344"/>
      <c r="W126" s="1344"/>
      <c r="X126" s="1344"/>
      <c r="Y126" s="1344"/>
      <c r="Z126" s="1344"/>
      <c r="AA126" s="1344"/>
      <c r="AB126" s="1240" t="s">
        <v>281</v>
      </c>
      <c r="AC126" s="1344"/>
      <c r="AD126" s="1344"/>
      <c r="AE126" s="1344"/>
      <c r="AF126" s="1344"/>
      <c r="AG126" s="1240" t="s">
        <v>282</v>
      </c>
      <c r="AH126" s="1344"/>
      <c r="AI126" s="1344"/>
      <c r="AJ126" s="172" t="s">
        <v>68</v>
      </c>
      <c r="AK126" s="1241"/>
      <c r="AL126" s="1241"/>
      <c r="AM126" s="1241"/>
      <c r="AN126" s="1241"/>
      <c r="AO126" s="278">
        <v>90000000</v>
      </c>
      <c r="AP126" s="279">
        <v>0</v>
      </c>
      <c r="AQ126" s="278">
        <v>90000000</v>
      </c>
      <c r="AR126" s="462">
        <v>0</v>
      </c>
      <c r="AS126" s="279">
        <v>0</v>
      </c>
      <c r="AT126" s="279">
        <v>0</v>
      </c>
      <c r="AU126" s="279">
        <v>0</v>
      </c>
      <c r="AV126" s="279">
        <v>0</v>
      </c>
      <c r="AW126" s="279">
        <v>0</v>
      </c>
      <c r="AX126" s="279">
        <v>0</v>
      </c>
      <c r="AY126" s="279">
        <v>0</v>
      </c>
      <c r="AZ126" s="279">
        <v>0</v>
      </c>
      <c r="BA126" s="279">
        <v>0</v>
      </c>
      <c r="BB126" s="399"/>
      <c r="BC126" s="434">
        <f t="shared" si="8"/>
        <v>0</v>
      </c>
      <c r="BD126" s="434" t="e">
        <f t="shared" si="9"/>
        <v>#DIV/0!</v>
      </c>
    </row>
    <row r="127" spans="1:56" ht="15" hidden="1" customHeight="1" x14ac:dyDescent="0.25">
      <c r="A127" s="401" t="str">
        <f t="shared" si="10"/>
        <v>A2046510</v>
      </c>
      <c r="B127" s="1240" t="s">
        <v>17</v>
      </c>
      <c r="C127" s="1344"/>
      <c r="D127" s="1240" t="s">
        <v>290</v>
      </c>
      <c r="E127" s="1344"/>
      <c r="F127" s="1240" t="s">
        <v>288</v>
      </c>
      <c r="G127" s="1344"/>
      <c r="H127" s="1240" t="s">
        <v>291</v>
      </c>
      <c r="I127" s="1344"/>
      <c r="J127" s="1240" t="s">
        <v>300</v>
      </c>
      <c r="K127" s="1344"/>
      <c r="L127" s="1344"/>
      <c r="M127" s="1240" t="s">
        <v>292</v>
      </c>
      <c r="N127" s="1344"/>
      <c r="O127" s="1344"/>
      <c r="P127" s="1240"/>
      <c r="Q127" s="1344"/>
      <c r="R127" s="1240"/>
      <c r="S127" s="1344"/>
      <c r="T127" s="1239" t="s">
        <v>73</v>
      </c>
      <c r="U127" s="1344"/>
      <c r="V127" s="1344"/>
      <c r="W127" s="1344"/>
      <c r="X127" s="1344"/>
      <c r="Y127" s="1344"/>
      <c r="Z127" s="1344"/>
      <c r="AA127" s="1344"/>
      <c r="AB127" s="1240" t="s">
        <v>281</v>
      </c>
      <c r="AC127" s="1344"/>
      <c r="AD127" s="1344"/>
      <c r="AE127" s="1344"/>
      <c r="AF127" s="1344"/>
      <c r="AG127" s="1240" t="s">
        <v>282</v>
      </c>
      <c r="AH127" s="1344"/>
      <c r="AI127" s="1344"/>
      <c r="AJ127" s="172" t="s">
        <v>68</v>
      </c>
      <c r="AK127" s="1241"/>
      <c r="AL127" s="1241"/>
      <c r="AM127" s="1241"/>
      <c r="AN127" s="1241"/>
      <c r="AO127" s="278">
        <v>1583900000</v>
      </c>
      <c r="AP127" s="278">
        <v>1383900000.5</v>
      </c>
      <c r="AQ127" s="278">
        <v>199999999.5</v>
      </c>
      <c r="AR127" s="462">
        <v>0</v>
      </c>
      <c r="AS127" s="278">
        <v>914865352</v>
      </c>
      <c r="AT127" s="278">
        <v>469034648.5</v>
      </c>
      <c r="AU127" s="278">
        <v>686149008</v>
      </c>
      <c r="AV127" s="278">
        <v>228716344</v>
      </c>
      <c r="AW127" s="278">
        <v>686149008</v>
      </c>
      <c r="AX127" s="279">
        <v>0</v>
      </c>
      <c r="AY127" s="278">
        <v>686149008</v>
      </c>
      <c r="AZ127" s="279">
        <v>0</v>
      </c>
      <c r="BA127" s="279">
        <v>0</v>
      </c>
      <c r="BB127" s="399"/>
      <c r="BC127" s="434">
        <f t="shared" si="8"/>
        <v>0.57760297493528634</v>
      </c>
      <c r="BD127" s="434">
        <f t="shared" si="9"/>
        <v>0.7499999934416578</v>
      </c>
    </row>
    <row r="128" spans="1:56" ht="15" hidden="1" customHeight="1" x14ac:dyDescent="0.25">
      <c r="A128" s="401" t="str">
        <f t="shared" si="10"/>
        <v>A2046810</v>
      </c>
      <c r="B128" s="1240" t="s">
        <v>17</v>
      </c>
      <c r="C128" s="1344"/>
      <c r="D128" s="1240" t="s">
        <v>290</v>
      </c>
      <c r="E128" s="1344"/>
      <c r="F128" s="1240" t="s">
        <v>288</v>
      </c>
      <c r="G128" s="1344"/>
      <c r="H128" s="1240" t="s">
        <v>291</v>
      </c>
      <c r="I128" s="1344"/>
      <c r="J128" s="1240" t="s">
        <v>300</v>
      </c>
      <c r="K128" s="1344"/>
      <c r="L128" s="1344"/>
      <c r="M128" s="1240" t="s">
        <v>302</v>
      </c>
      <c r="N128" s="1344"/>
      <c r="O128" s="1344"/>
      <c r="P128" s="1240"/>
      <c r="Q128" s="1344"/>
      <c r="R128" s="1240"/>
      <c r="S128" s="1344"/>
      <c r="T128" s="1239" t="s">
        <v>665</v>
      </c>
      <c r="U128" s="1344"/>
      <c r="V128" s="1344"/>
      <c r="W128" s="1344"/>
      <c r="X128" s="1344"/>
      <c r="Y128" s="1344"/>
      <c r="Z128" s="1344"/>
      <c r="AA128" s="1344"/>
      <c r="AB128" s="1240" t="s">
        <v>281</v>
      </c>
      <c r="AC128" s="1344"/>
      <c r="AD128" s="1344"/>
      <c r="AE128" s="1344"/>
      <c r="AF128" s="1344"/>
      <c r="AG128" s="1240" t="s">
        <v>282</v>
      </c>
      <c r="AH128" s="1344"/>
      <c r="AI128" s="1344"/>
      <c r="AJ128" s="172" t="s">
        <v>68</v>
      </c>
      <c r="AK128" s="1241"/>
      <c r="AL128" s="1241"/>
      <c r="AM128" s="1241"/>
      <c r="AN128" s="1241"/>
      <c r="AO128" s="278">
        <v>50000000</v>
      </c>
      <c r="AP128" s="279">
        <v>0</v>
      </c>
      <c r="AQ128" s="278">
        <v>50000000</v>
      </c>
      <c r="AR128" s="462">
        <v>0</v>
      </c>
      <c r="AS128" s="279">
        <v>0</v>
      </c>
      <c r="AT128" s="279">
        <v>0</v>
      </c>
      <c r="AU128" s="279">
        <v>0</v>
      </c>
      <c r="AV128" s="279">
        <v>0</v>
      </c>
      <c r="AW128" s="279">
        <v>0</v>
      </c>
      <c r="AX128" s="279">
        <v>0</v>
      </c>
      <c r="AY128" s="279">
        <v>0</v>
      </c>
      <c r="AZ128" s="279">
        <v>0</v>
      </c>
      <c r="BA128" s="279">
        <v>0</v>
      </c>
      <c r="BB128" s="399"/>
      <c r="BC128" s="434">
        <f t="shared" si="8"/>
        <v>0</v>
      </c>
      <c r="BD128" s="434" t="e">
        <f t="shared" si="9"/>
        <v>#DIV/0!</v>
      </c>
    </row>
    <row r="129" spans="1:56" ht="15" hidden="1" customHeight="1" x14ac:dyDescent="0.25">
      <c r="A129" s="401" t="str">
        <f t="shared" si="10"/>
        <v>A204710</v>
      </c>
      <c r="B129" s="1233" t="s">
        <v>17</v>
      </c>
      <c r="C129" s="1344"/>
      <c r="D129" s="1233" t="s">
        <v>290</v>
      </c>
      <c r="E129" s="1344"/>
      <c r="F129" s="1233" t="s">
        <v>288</v>
      </c>
      <c r="G129" s="1344"/>
      <c r="H129" s="1233" t="s">
        <v>291</v>
      </c>
      <c r="I129" s="1344"/>
      <c r="J129" s="1233" t="s">
        <v>301</v>
      </c>
      <c r="K129" s="1344"/>
      <c r="L129" s="1344"/>
      <c r="M129" s="1233"/>
      <c r="N129" s="1344"/>
      <c r="O129" s="1344"/>
      <c r="P129" s="1233"/>
      <c r="Q129" s="1344"/>
      <c r="R129" s="1233"/>
      <c r="S129" s="1344"/>
      <c r="T129" s="1232" t="s">
        <v>228</v>
      </c>
      <c r="U129" s="1344"/>
      <c r="V129" s="1344"/>
      <c r="W129" s="1344"/>
      <c r="X129" s="1344"/>
      <c r="Y129" s="1344"/>
      <c r="Z129" s="1344"/>
      <c r="AA129" s="1344"/>
      <c r="AB129" s="1233" t="s">
        <v>281</v>
      </c>
      <c r="AC129" s="1344"/>
      <c r="AD129" s="1344"/>
      <c r="AE129" s="1344"/>
      <c r="AF129" s="1344"/>
      <c r="AG129" s="1233" t="s">
        <v>282</v>
      </c>
      <c r="AH129" s="1344"/>
      <c r="AI129" s="1344"/>
      <c r="AJ129" s="169" t="s">
        <v>68</v>
      </c>
      <c r="AK129" s="1234"/>
      <c r="AL129" s="1234"/>
      <c r="AM129" s="1234"/>
      <c r="AN129" s="1234"/>
      <c r="AO129" s="274">
        <v>101400000</v>
      </c>
      <c r="AP129" s="274">
        <v>70814629</v>
      </c>
      <c r="AQ129" s="274">
        <v>30585371</v>
      </c>
      <c r="AR129" s="461">
        <v>0</v>
      </c>
      <c r="AS129" s="274">
        <v>41814575</v>
      </c>
      <c r="AT129" s="274">
        <v>29000054</v>
      </c>
      <c r="AU129" s="274">
        <v>41814575</v>
      </c>
      <c r="AV129" s="275">
        <v>0</v>
      </c>
      <c r="AW129" s="274">
        <v>41814575</v>
      </c>
      <c r="AX129" s="275">
        <v>0</v>
      </c>
      <c r="AY129" s="274">
        <v>41814575</v>
      </c>
      <c r="AZ129" s="275">
        <v>0</v>
      </c>
      <c r="BA129" s="275">
        <v>0</v>
      </c>
      <c r="BB129" s="399"/>
      <c r="BC129" s="434">
        <f t="shared" si="8"/>
        <v>0.41237253451676531</v>
      </c>
      <c r="BD129" s="434">
        <f t="shared" si="9"/>
        <v>1</v>
      </c>
    </row>
    <row r="130" spans="1:56" ht="15" hidden="1" customHeight="1" x14ac:dyDescent="0.25">
      <c r="A130" s="401" t="str">
        <f t="shared" si="10"/>
        <v>A2047510</v>
      </c>
      <c r="B130" s="1240" t="s">
        <v>17</v>
      </c>
      <c r="C130" s="1344"/>
      <c r="D130" s="1240" t="s">
        <v>290</v>
      </c>
      <c r="E130" s="1344"/>
      <c r="F130" s="1240" t="s">
        <v>288</v>
      </c>
      <c r="G130" s="1344"/>
      <c r="H130" s="1240" t="s">
        <v>291</v>
      </c>
      <c r="I130" s="1344"/>
      <c r="J130" s="1240" t="s">
        <v>301</v>
      </c>
      <c r="K130" s="1344"/>
      <c r="L130" s="1344"/>
      <c r="M130" s="1240" t="s">
        <v>292</v>
      </c>
      <c r="N130" s="1344"/>
      <c r="O130" s="1344"/>
      <c r="P130" s="1240"/>
      <c r="Q130" s="1344"/>
      <c r="R130" s="1240"/>
      <c r="S130" s="1344"/>
      <c r="T130" s="1239" t="s">
        <v>74</v>
      </c>
      <c r="U130" s="1344"/>
      <c r="V130" s="1344"/>
      <c r="W130" s="1344"/>
      <c r="X130" s="1344"/>
      <c r="Y130" s="1344"/>
      <c r="Z130" s="1344"/>
      <c r="AA130" s="1344"/>
      <c r="AB130" s="1240" t="s">
        <v>281</v>
      </c>
      <c r="AC130" s="1344"/>
      <c r="AD130" s="1344"/>
      <c r="AE130" s="1344"/>
      <c r="AF130" s="1344"/>
      <c r="AG130" s="1240" t="s">
        <v>282</v>
      </c>
      <c r="AH130" s="1344"/>
      <c r="AI130" s="1344"/>
      <c r="AJ130" s="172" t="s">
        <v>68</v>
      </c>
      <c r="AK130" s="1241"/>
      <c r="AL130" s="1241"/>
      <c r="AM130" s="1241"/>
      <c r="AN130" s="1241"/>
      <c r="AO130" s="278">
        <v>6000000</v>
      </c>
      <c r="AP130" s="278">
        <v>837000</v>
      </c>
      <c r="AQ130" s="278">
        <v>5163000</v>
      </c>
      <c r="AR130" s="462">
        <v>0</v>
      </c>
      <c r="AS130" s="278">
        <v>837000</v>
      </c>
      <c r="AT130" s="279">
        <v>0</v>
      </c>
      <c r="AU130" s="278">
        <v>837000</v>
      </c>
      <c r="AV130" s="279">
        <v>0</v>
      </c>
      <c r="AW130" s="278">
        <v>837000</v>
      </c>
      <c r="AX130" s="279">
        <v>0</v>
      </c>
      <c r="AY130" s="278">
        <v>837000</v>
      </c>
      <c r="AZ130" s="279">
        <v>0</v>
      </c>
      <c r="BA130" s="279">
        <v>0</v>
      </c>
      <c r="BB130" s="399"/>
      <c r="BC130" s="434">
        <f t="shared" si="8"/>
        <v>0.13950000000000001</v>
      </c>
      <c r="BD130" s="434">
        <f t="shared" si="9"/>
        <v>1</v>
      </c>
    </row>
    <row r="131" spans="1:56" ht="15" hidden="1" customHeight="1" x14ac:dyDescent="0.25">
      <c r="A131" s="401" t="str">
        <f t="shared" si="10"/>
        <v>A2047610</v>
      </c>
      <c r="B131" s="1240" t="s">
        <v>17</v>
      </c>
      <c r="C131" s="1344"/>
      <c r="D131" s="1240" t="s">
        <v>290</v>
      </c>
      <c r="E131" s="1344"/>
      <c r="F131" s="1240" t="s">
        <v>288</v>
      </c>
      <c r="G131" s="1344"/>
      <c r="H131" s="1240" t="s">
        <v>291</v>
      </c>
      <c r="I131" s="1344"/>
      <c r="J131" s="1240" t="s">
        <v>301</v>
      </c>
      <c r="K131" s="1344"/>
      <c r="L131" s="1344"/>
      <c r="M131" s="1240" t="s">
        <v>300</v>
      </c>
      <c r="N131" s="1344"/>
      <c r="O131" s="1344"/>
      <c r="P131" s="1240"/>
      <c r="Q131" s="1344"/>
      <c r="R131" s="1240"/>
      <c r="S131" s="1344"/>
      <c r="T131" s="1239" t="s">
        <v>75</v>
      </c>
      <c r="U131" s="1344"/>
      <c r="V131" s="1344"/>
      <c r="W131" s="1344"/>
      <c r="X131" s="1344"/>
      <c r="Y131" s="1344"/>
      <c r="Z131" s="1344"/>
      <c r="AA131" s="1344"/>
      <c r="AB131" s="1240" t="s">
        <v>281</v>
      </c>
      <c r="AC131" s="1344"/>
      <c r="AD131" s="1344"/>
      <c r="AE131" s="1344"/>
      <c r="AF131" s="1344"/>
      <c r="AG131" s="1240" t="s">
        <v>282</v>
      </c>
      <c r="AH131" s="1344"/>
      <c r="AI131" s="1344"/>
      <c r="AJ131" s="172" t="s">
        <v>68</v>
      </c>
      <c r="AK131" s="1241"/>
      <c r="AL131" s="1241"/>
      <c r="AM131" s="1241"/>
      <c r="AN131" s="1241"/>
      <c r="AO131" s="278">
        <v>95400000</v>
      </c>
      <c r="AP131" s="278">
        <v>69977629</v>
      </c>
      <c r="AQ131" s="278">
        <v>25422371</v>
      </c>
      <c r="AR131" s="462">
        <v>0</v>
      </c>
      <c r="AS131" s="278">
        <v>40977575</v>
      </c>
      <c r="AT131" s="278">
        <v>29000054</v>
      </c>
      <c r="AU131" s="278">
        <v>40977575</v>
      </c>
      <c r="AV131" s="279">
        <v>0</v>
      </c>
      <c r="AW131" s="278">
        <v>40977575</v>
      </c>
      <c r="AX131" s="279">
        <v>0</v>
      </c>
      <c r="AY131" s="278">
        <v>40977575</v>
      </c>
      <c r="AZ131" s="279">
        <v>0</v>
      </c>
      <c r="BA131" s="279">
        <v>0</v>
      </c>
      <c r="BB131" s="399"/>
      <c r="BC131" s="434">
        <f t="shared" si="8"/>
        <v>0.42953432914046119</v>
      </c>
      <c r="BD131" s="434">
        <f t="shared" si="9"/>
        <v>1</v>
      </c>
    </row>
    <row r="132" spans="1:56" ht="15" hidden="1" customHeight="1" x14ac:dyDescent="0.25">
      <c r="A132" s="401" t="str">
        <f t="shared" si="10"/>
        <v>A204810</v>
      </c>
      <c r="B132" s="1233" t="s">
        <v>17</v>
      </c>
      <c r="C132" s="1344"/>
      <c r="D132" s="1233" t="s">
        <v>290</v>
      </c>
      <c r="E132" s="1344"/>
      <c r="F132" s="1233" t="s">
        <v>288</v>
      </c>
      <c r="G132" s="1344"/>
      <c r="H132" s="1233" t="s">
        <v>291</v>
      </c>
      <c r="I132" s="1344"/>
      <c r="J132" s="1233" t="s">
        <v>302</v>
      </c>
      <c r="K132" s="1344"/>
      <c r="L132" s="1344"/>
      <c r="M132" s="1233"/>
      <c r="N132" s="1344"/>
      <c r="O132" s="1344"/>
      <c r="P132" s="1233"/>
      <c r="Q132" s="1344"/>
      <c r="R132" s="1233"/>
      <c r="S132" s="1344"/>
      <c r="T132" s="1232" t="s">
        <v>313</v>
      </c>
      <c r="U132" s="1344"/>
      <c r="V132" s="1344"/>
      <c r="W132" s="1344"/>
      <c r="X132" s="1344"/>
      <c r="Y132" s="1344"/>
      <c r="Z132" s="1344"/>
      <c r="AA132" s="1344"/>
      <c r="AB132" s="1233" t="s">
        <v>281</v>
      </c>
      <c r="AC132" s="1344"/>
      <c r="AD132" s="1344"/>
      <c r="AE132" s="1344"/>
      <c r="AF132" s="1344"/>
      <c r="AG132" s="1233" t="s">
        <v>282</v>
      </c>
      <c r="AH132" s="1344"/>
      <c r="AI132" s="1344"/>
      <c r="AJ132" s="169" t="s">
        <v>68</v>
      </c>
      <c r="AK132" s="1234"/>
      <c r="AL132" s="1234"/>
      <c r="AM132" s="1234"/>
      <c r="AN132" s="1234"/>
      <c r="AO132" s="274">
        <v>1343176172</v>
      </c>
      <c r="AP132" s="274">
        <v>1343176172</v>
      </c>
      <c r="AQ132" s="275">
        <v>0</v>
      </c>
      <c r="AR132" s="461">
        <v>0</v>
      </c>
      <c r="AS132" s="274">
        <v>852329226</v>
      </c>
      <c r="AT132" s="274">
        <v>490846946</v>
      </c>
      <c r="AU132" s="274">
        <v>852329226</v>
      </c>
      <c r="AV132" s="275">
        <v>0</v>
      </c>
      <c r="AW132" s="274">
        <v>850816534</v>
      </c>
      <c r="AX132" s="274">
        <v>1512692</v>
      </c>
      <c r="AY132" s="274">
        <v>850816534</v>
      </c>
      <c r="AZ132" s="275">
        <v>0</v>
      </c>
      <c r="BA132" s="274">
        <v>1680659</v>
      </c>
      <c r="BB132" s="399"/>
      <c r="BC132" s="434">
        <f t="shared" si="8"/>
        <v>0.63456249728646918</v>
      </c>
      <c r="BD132" s="434">
        <f t="shared" si="9"/>
        <v>0.99822522570638683</v>
      </c>
    </row>
    <row r="133" spans="1:56" ht="15" hidden="1" customHeight="1" x14ac:dyDescent="0.25">
      <c r="A133" s="401" t="str">
        <f t="shared" si="10"/>
        <v>A2048110</v>
      </c>
      <c r="B133" s="1240" t="s">
        <v>17</v>
      </c>
      <c r="C133" s="1344"/>
      <c r="D133" s="1240" t="s">
        <v>290</v>
      </c>
      <c r="E133" s="1344"/>
      <c r="F133" s="1240" t="s">
        <v>288</v>
      </c>
      <c r="G133" s="1344"/>
      <c r="H133" s="1240" t="s">
        <v>291</v>
      </c>
      <c r="I133" s="1344"/>
      <c r="J133" s="1240" t="s">
        <v>302</v>
      </c>
      <c r="K133" s="1344"/>
      <c r="L133" s="1344"/>
      <c r="M133" s="1240" t="s">
        <v>287</v>
      </c>
      <c r="N133" s="1344"/>
      <c r="O133" s="1344"/>
      <c r="P133" s="1240"/>
      <c r="Q133" s="1344"/>
      <c r="R133" s="1240"/>
      <c r="S133" s="1344"/>
      <c r="T133" s="1239" t="s">
        <v>76</v>
      </c>
      <c r="U133" s="1344"/>
      <c r="V133" s="1344"/>
      <c r="W133" s="1344"/>
      <c r="X133" s="1344"/>
      <c r="Y133" s="1344"/>
      <c r="Z133" s="1344"/>
      <c r="AA133" s="1344"/>
      <c r="AB133" s="1240" t="s">
        <v>281</v>
      </c>
      <c r="AC133" s="1344"/>
      <c r="AD133" s="1344"/>
      <c r="AE133" s="1344"/>
      <c r="AF133" s="1344"/>
      <c r="AG133" s="1240" t="s">
        <v>282</v>
      </c>
      <c r="AH133" s="1344"/>
      <c r="AI133" s="1344"/>
      <c r="AJ133" s="172" t="s">
        <v>68</v>
      </c>
      <c r="AK133" s="1241"/>
      <c r="AL133" s="1241"/>
      <c r="AM133" s="1241"/>
      <c r="AN133" s="1241"/>
      <c r="AO133" s="278">
        <v>143815862</v>
      </c>
      <c r="AP133" s="278">
        <v>143815862</v>
      </c>
      <c r="AQ133" s="279">
        <v>0</v>
      </c>
      <c r="AR133" s="462">
        <v>0</v>
      </c>
      <c r="AS133" s="278">
        <v>79069925</v>
      </c>
      <c r="AT133" s="278">
        <v>64745937</v>
      </c>
      <c r="AU133" s="278">
        <v>79069925</v>
      </c>
      <c r="AV133" s="279">
        <v>0</v>
      </c>
      <c r="AW133" s="278">
        <v>79016861</v>
      </c>
      <c r="AX133" s="278">
        <v>53064</v>
      </c>
      <c r="AY133" s="278">
        <v>79016861</v>
      </c>
      <c r="AZ133" s="279">
        <v>0</v>
      </c>
      <c r="BA133" s="279">
        <v>0</v>
      </c>
      <c r="BB133" s="399"/>
      <c r="BC133" s="434">
        <f t="shared" si="8"/>
        <v>0.54979975018332816</v>
      </c>
      <c r="BD133" s="434">
        <f t="shared" si="9"/>
        <v>0.99932889780785805</v>
      </c>
    </row>
    <row r="134" spans="1:56" ht="15" hidden="1" customHeight="1" x14ac:dyDescent="0.25">
      <c r="A134" s="401" t="str">
        <f t="shared" si="10"/>
        <v>A2048210</v>
      </c>
      <c r="B134" s="1240" t="s">
        <v>17</v>
      </c>
      <c r="C134" s="1344"/>
      <c r="D134" s="1240" t="s">
        <v>290</v>
      </c>
      <c r="E134" s="1344"/>
      <c r="F134" s="1240" t="s">
        <v>288</v>
      </c>
      <c r="G134" s="1344"/>
      <c r="H134" s="1240" t="s">
        <v>291</v>
      </c>
      <c r="I134" s="1344"/>
      <c r="J134" s="1240" t="s">
        <v>302</v>
      </c>
      <c r="K134" s="1344"/>
      <c r="L134" s="1344"/>
      <c r="M134" s="1240" t="s">
        <v>290</v>
      </c>
      <c r="N134" s="1344"/>
      <c r="O134" s="1344"/>
      <c r="P134" s="1240"/>
      <c r="Q134" s="1344"/>
      <c r="R134" s="1240"/>
      <c r="S134" s="1344"/>
      <c r="T134" s="1239" t="s">
        <v>77</v>
      </c>
      <c r="U134" s="1344"/>
      <c r="V134" s="1344"/>
      <c r="W134" s="1344"/>
      <c r="X134" s="1344"/>
      <c r="Y134" s="1344"/>
      <c r="Z134" s="1344"/>
      <c r="AA134" s="1344"/>
      <c r="AB134" s="1240" t="s">
        <v>281</v>
      </c>
      <c r="AC134" s="1344"/>
      <c r="AD134" s="1344"/>
      <c r="AE134" s="1344"/>
      <c r="AF134" s="1344"/>
      <c r="AG134" s="1240" t="s">
        <v>282</v>
      </c>
      <c r="AH134" s="1344"/>
      <c r="AI134" s="1344"/>
      <c r="AJ134" s="172" t="s">
        <v>68</v>
      </c>
      <c r="AK134" s="1241"/>
      <c r="AL134" s="1241"/>
      <c r="AM134" s="1241"/>
      <c r="AN134" s="1241"/>
      <c r="AO134" s="278">
        <v>794010310</v>
      </c>
      <c r="AP134" s="278">
        <v>794010310</v>
      </c>
      <c r="AQ134" s="279">
        <v>0</v>
      </c>
      <c r="AR134" s="462">
        <v>0</v>
      </c>
      <c r="AS134" s="278">
        <v>538216135</v>
      </c>
      <c r="AT134" s="278">
        <v>255794175</v>
      </c>
      <c r="AU134" s="278">
        <v>538216135</v>
      </c>
      <c r="AV134" s="279">
        <v>0</v>
      </c>
      <c r="AW134" s="278">
        <v>536794555</v>
      </c>
      <c r="AX134" s="278">
        <v>1421580</v>
      </c>
      <c r="AY134" s="278">
        <v>536794555</v>
      </c>
      <c r="AZ134" s="279">
        <v>0</v>
      </c>
      <c r="BA134" s="278">
        <v>1547759</v>
      </c>
      <c r="BB134" s="399"/>
      <c r="BC134" s="434">
        <f t="shared" si="8"/>
        <v>0.67784527256327443</v>
      </c>
      <c r="BD134" s="434">
        <f t="shared" si="9"/>
        <v>0.9973587190952572</v>
      </c>
    </row>
    <row r="135" spans="1:56" ht="15" hidden="1" customHeight="1" x14ac:dyDescent="0.25">
      <c r="A135" s="401" t="str">
        <f t="shared" si="10"/>
        <v>A2048310</v>
      </c>
      <c r="B135" s="1240" t="s">
        <v>17</v>
      </c>
      <c r="C135" s="1344"/>
      <c r="D135" s="1240" t="s">
        <v>290</v>
      </c>
      <c r="E135" s="1344"/>
      <c r="F135" s="1240" t="s">
        <v>288</v>
      </c>
      <c r="G135" s="1344"/>
      <c r="H135" s="1240" t="s">
        <v>291</v>
      </c>
      <c r="I135" s="1344"/>
      <c r="J135" s="1240" t="s">
        <v>302</v>
      </c>
      <c r="K135" s="1344"/>
      <c r="L135" s="1344"/>
      <c r="M135" s="1240" t="s">
        <v>297</v>
      </c>
      <c r="N135" s="1344"/>
      <c r="O135" s="1344"/>
      <c r="P135" s="1240"/>
      <c r="Q135" s="1344"/>
      <c r="R135" s="1240"/>
      <c r="S135" s="1344"/>
      <c r="T135" s="1239" t="s">
        <v>78</v>
      </c>
      <c r="U135" s="1344"/>
      <c r="V135" s="1344"/>
      <c r="W135" s="1344"/>
      <c r="X135" s="1344"/>
      <c r="Y135" s="1344"/>
      <c r="Z135" s="1344"/>
      <c r="AA135" s="1344"/>
      <c r="AB135" s="1240" t="s">
        <v>281</v>
      </c>
      <c r="AC135" s="1344"/>
      <c r="AD135" s="1344"/>
      <c r="AE135" s="1344"/>
      <c r="AF135" s="1344"/>
      <c r="AG135" s="1240" t="s">
        <v>282</v>
      </c>
      <c r="AH135" s="1344"/>
      <c r="AI135" s="1344"/>
      <c r="AJ135" s="172" t="s">
        <v>68</v>
      </c>
      <c r="AK135" s="1241"/>
      <c r="AL135" s="1241"/>
      <c r="AM135" s="1241"/>
      <c r="AN135" s="1241"/>
      <c r="AO135" s="278">
        <v>350000</v>
      </c>
      <c r="AP135" s="278">
        <v>350000</v>
      </c>
      <c r="AQ135" s="279">
        <v>0</v>
      </c>
      <c r="AR135" s="462">
        <v>0</v>
      </c>
      <c r="AS135" s="278">
        <v>102042</v>
      </c>
      <c r="AT135" s="278">
        <v>247958</v>
      </c>
      <c r="AU135" s="278">
        <v>102042</v>
      </c>
      <c r="AV135" s="279">
        <v>0</v>
      </c>
      <c r="AW135" s="278">
        <v>63994</v>
      </c>
      <c r="AX135" s="278">
        <v>38048</v>
      </c>
      <c r="AY135" s="278">
        <v>63994</v>
      </c>
      <c r="AZ135" s="279">
        <v>0</v>
      </c>
      <c r="BA135" s="279">
        <v>0</v>
      </c>
      <c r="BB135" s="399"/>
      <c r="BC135" s="434">
        <f t="shared" si="8"/>
        <v>0.29154857142857143</v>
      </c>
      <c r="BD135" s="434">
        <f t="shared" si="9"/>
        <v>0.62713392524646716</v>
      </c>
    </row>
    <row r="136" spans="1:56" ht="15" hidden="1" customHeight="1" x14ac:dyDescent="0.25">
      <c r="A136" s="401" t="str">
        <f t="shared" si="10"/>
        <v>A2048510</v>
      </c>
      <c r="B136" s="1240" t="s">
        <v>17</v>
      </c>
      <c r="C136" s="1344"/>
      <c r="D136" s="1240" t="s">
        <v>290</v>
      </c>
      <c r="E136" s="1344"/>
      <c r="F136" s="1240" t="s">
        <v>288</v>
      </c>
      <c r="G136" s="1344"/>
      <c r="H136" s="1240" t="s">
        <v>291</v>
      </c>
      <c r="I136" s="1344"/>
      <c r="J136" s="1240" t="s">
        <v>302</v>
      </c>
      <c r="K136" s="1344"/>
      <c r="L136" s="1344"/>
      <c r="M136" s="1240" t="s">
        <v>292</v>
      </c>
      <c r="N136" s="1344"/>
      <c r="O136" s="1344"/>
      <c r="P136" s="1240"/>
      <c r="Q136" s="1344"/>
      <c r="R136" s="1240"/>
      <c r="S136" s="1344"/>
      <c r="T136" s="1239" t="s">
        <v>79</v>
      </c>
      <c r="U136" s="1344"/>
      <c r="V136" s="1344"/>
      <c r="W136" s="1344"/>
      <c r="X136" s="1344"/>
      <c r="Y136" s="1344"/>
      <c r="Z136" s="1344"/>
      <c r="AA136" s="1344"/>
      <c r="AB136" s="1240" t="s">
        <v>281</v>
      </c>
      <c r="AC136" s="1344"/>
      <c r="AD136" s="1344"/>
      <c r="AE136" s="1344"/>
      <c r="AF136" s="1344"/>
      <c r="AG136" s="1240" t="s">
        <v>282</v>
      </c>
      <c r="AH136" s="1344"/>
      <c r="AI136" s="1344"/>
      <c r="AJ136" s="172" t="s">
        <v>68</v>
      </c>
      <c r="AK136" s="1241"/>
      <c r="AL136" s="1241"/>
      <c r="AM136" s="1241"/>
      <c r="AN136" s="1241"/>
      <c r="AO136" s="278">
        <v>185000000</v>
      </c>
      <c r="AP136" s="278">
        <v>185000000</v>
      </c>
      <c r="AQ136" s="279">
        <v>0</v>
      </c>
      <c r="AR136" s="462">
        <v>0</v>
      </c>
      <c r="AS136" s="278">
        <v>96920128</v>
      </c>
      <c r="AT136" s="278">
        <v>88079872</v>
      </c>
      <c r="AU136" s="278">
        <v>96920128</v>
      </c>
      <c r="AV136" s="279">
        <v>0</v>
      </c>
      <c r="AW136" s="278">
        <v>96920128</v>
      </c>
      <c r="AX136" s="279">
        <v>0</v>
      </c>
      <c r="AY136" s="278">
        <v>96920128</v>
      </c>
      <c r="AZ136" s="279">
        <v>0</v>
      </c>
      <c r="BA136" s="278">
        <v>132900</v>
      </c>
      <c r="BB136" s="399"/>
      <c r="BC136" s="434">
        <f t="shared" si="8"/>
        <v>0.52389258378378378</v>
      </c>
      <c r="BD136" s="434">
        <f t="shared" si="9"/>
        <v>1</v>
      </c>
    </row>
    <row r="137" spans="1:56" ht="15" hidden="1" customHeight="1" x14ac:dyDescent="0.25">
      <c r="A137" s="401" t="str">
        <f t="shared" si="10"/>
        <v>A2048610</v>
      </c>
      <c r="B137" s="1240" t="s">
        <v>17</v>
      </c>
      <c r="C137" s="1344"/>
      <c r="D137" s="1240" t="s">
        <v>290</v>
      </c>
      <c r="E137" s="1344"/>
      <c r="F137" s="1240" t="s">
        <v>288</v>
      </c>
      <c r="G137" s="1344"/>
      <c r="H137" s="1240" t="s">
        <v>291</v>
      </c>
      <c r="I137" s="1344"/>
      <c r="J137" s="1240" t="s">
        <v>302</v>
      </c>
      <c r="K137" s="1344"/>
      <c r="L137" s="1344"/>
      <c r="M137" s="1240" t="s">
        <v>300</v>
      </c>
      <c r="N137" s="1344"/>
      <c r="O137" s="1344"/>
      <c r="P137" s="1240"/>
      <c r="Q137" s="1344"/>
      <c r="R137" s="1240"/>
      <c r="S137" s="1344"/>
      <c r="T137" s="1239" t="s">
        <v>80</v>
      </c>
      <c r="U137" s="1344"/>
      <c r="V137" s="1344"/>
      <c r="W137" s="1344"/>
      <c r="X137" s="1344"/>
      <c r="Y137" s="1344"/>
      <c r="Z137" s="1344"/>
      <c r="AA137" s="1344"/>
      <c r="AB137" s="1240" t="s">
        <v>281</v>
      </c>
      <c r="AC137" s="1344"/>
      <c r="AD137" s="1344"/>
      <c r="AE137" s="1344"/>
      <c r="AF137" s="1344"/>
      <c r="AG137" s="1240" t="s">
        <v>282</v>
      </c>
      <c r="AH137" s="1344"/>
      <c r="AI137" s="1344"/>
      <c r="AJ137" s="172" t="s">
        <v>68</v>
      </c>
      <c r="AK137" s="1241"/>
      <c r="AL137" s="1241"/>
      <c r="AM137" s="1241"/>
      <c r="AN137" s="1241"/>
      <c r="AO137" s="278">
        <v>220000000</v>
      </c>
      <c r="AP137" s="278">
        <v>220000000</v>
      </c>
      <c r="AQ137" s="279">
        <v>0</v>
      </c>
      <c r="AR137" s="462">
        <v>0</v>
      </c>
      <c r="AS137" s="278">
        <v>138020996</v>
      </c>
      <c r="AT137" s="278">
        <v>81979004</v>
      </c>
      <c r="AU137" s="278">
        <v>138020996</v>
      </c>
      <c r="AV137" s="279">
        <v>0</v>
      </c>
      <c r="AW137" s="278">
        <v>138020996</v>
      </c>
      <c r="AX137" s="279">
        <v>0</v>
      </c>
      <c r="AY137" s="278">
        <v>138020996</v>
      </c>
      <c r="AZ137" s="279">
        <v>0</v>
      </c>
      <c r="BA137" s="279">
        <v>0</v>
      </c>
      <c r="BB137" s="399"/>
      <c r="BC137" s="434">
        <f t="shared" si="8"/>
        <v>0.62736816363636361</v>
      </c>
      <c r="BD137" s="434">
        <f t="shared" si="9"/>
        <v>1</v>
      </c>
    </row>
    <row r="138" spans="1:56" ht="15" hidden="1" customHeight="1" x14ac:dyDescent="0.25">
      <c r="A138" s="401" t="str">
        <f t="shared" si="10"/>
        <v>A204910</v>
      </c>
      <c r="B138" s="1233" t="s">
        <v>17</v>
      </c>
      <c r="C138" s="1344"/>
      <c r="D138" s="1233" t="s">
        <v>290</v>
      </c>
      <c r="E138" s="1344"/>
      <c r="F138" s="1233" t="s">
        <v>288</v>
      </c>
      <c r="G138" s="1344"/>
      <c r="H138" s="1233" t="s">
        <v>291</v>
      </c>
      <c r="I138" s="1344"/>
      <c r="J138" s="1233" t="s">
        <v>296</v>
      </c>
      <c r="K138" s="1344"/>
      <c r="L138" s="1344"/>
      <c r="M138" s="1233"/>
      <c r="N138" s="1344"/>
      <c r="O138" s="1344"/>
      <c r="P138" s="1233"/>
      <c r="Q138" s="1344"/>
      <c r="R138" s="1233"/>
      <c r="S138" s="1344"/>
      <c r="T138" s="1232" t="s">
        <v>232</v>
      </c>
      <c r="U138" s="1344"/>
      <c r="V138" s="1344"/>
      <c r="W138" s="1344"/>
      <c r="X138" s="1344"/>
      <c r="Y138" s="1344"/>
      <c r="Z138" s="1344"/>
      <c r="AA138" s="1344"/>
      <c r="AB138" s="1233" t="s">
        <v>281</v>
      </c>
      <c r="AC138" s="1344"/>
      <c r="AD138" s="1344"/>
      <c r="AE138" s="1344"/>
      <c r="AF138" s="1344"/>
      <c r="AG138" s="1233" t="s">
        <v>282</v>
      </c>
      <c r="AH138" s="1344"/>
      <c r="AI138" s="1344"/>
      <c r="AJ138" s="169" t="s">
        <v>68</v>
      </c>
      <c r="AK138" s="1234"/>
      <c r="AL138" s="1234"/>
      <c r="AM138" s="1234"/>
      <c r="AN138" s="1234"/>
      <c r="AO138" s="274">
        <v>597250000</v>
      </c>
      <c r="AP138" s="274">
        <v>575263740</v>
      </c>
      <c r="AQ138" s="274">
        <v>21986260</v>
      </c>
      <c r="AR138" s="461">
        <v>0</v>
      </c>
      <c r="AS138" s="274">
        <v>574786498</v>
      </c>
      <c r="AT138" s="274">
        <v>477242</v>
      </c>
      <c r="AU138" s="274">
        <v>574786498</v>
      </c>
      <c r="AV138" s="275">
        <v>0</v>
      </c>
      <c r="AW138" s="274">
        <v>574786498</v>
      </c>
      <c r="AX138" s="275">
        <v>0</v>
      </c>
      <c r="AY138" s="274">
        <v>574786498</v>
      </c>
      <c r="AZ138" s="275">
        <v>0</v>
      </c>
      <c r="BA138" s="275">
        <v>0</v>
      </c>
      <c r="BB138" s="399"/>
      <c r="BC138" s="434">
        <f t="shared" si="8"/>
        <v>0.96238844370029297</v>
      </c>
      <c r="BD138" s="434">
        <f t="shared" si="9"/>
        <v>1</v>
      </c>
    </row>
    <row r="139" spans="1:56" ht="15" hidden="1" customHeight="1" x14ac:dyDescent="0.25">
      <c r="A139" s="401" t="str">
        <f t="shared" si="10"/>
        <v>A2049110</v>
      </c>
      <c r="B139" s="1240" t="s">
        <v>17</v>
      </c>
      <c r="C139" s="1344"/>
      <c r="D139" s="1240" t="s">
        <v>290</v>
      </c>
      <c r="E139" s="1344"/>
      <c r="F139" s="1240" t="s">
        <v>288</v>
      </c>
      <c r="G139" s="1344"/>
      <c r="H139" s="1240" t="s">
        <v>291</v>
      </c>
      <c r="I139" s="1344"/>
      <c r="J139" s="1240" t="s">
        <v>296</v>
      </c>
      <c r="K139" s="1344"/>
      <c r="L139" s="1344"/>
      <c r="M139" s="1240" t="s">
        <v>287</v>
      </c>
      <c r="N139" s="1344"/>
      <c r="O139" s="1344"/>
      <c r="P139" s="1240"/>
      <c r="Q139" s="1344"/>
      <c r="R139" s="1240"/>
      <c r="S139" s="1344"/>
      <c r="T139" s="1239" t="s">
        <v>81</v>
      </c>
      <c r="U139" s="1344"/>
      <c r="V139" s="1344"/>
      <c r="W139" s="1344"/>
      <c r="X139" s="1344"/>
      <c r="Y139" s="1344"/>
      <c r="Z139" s="1344"/>
      <c r="AA139" s="1344"/>
      <c r="AB139" s="1240" t="s">
        <v>281</v>
      </c>
      <c r="AC139" s="1344"/>
      <c r="AD139" s="1344"/>
      <c r="AE139" s="1344"/>
      <c r="AF139" s="1344"/>
      <c r="AG139" s="1240" t="s">
        <v>282</v>
      </c>
      <c r="AH139" s="1344"/>
      <c r="AI139" s="1344"/>
      <c r="AJ139" s="172" t="s">
        <v>68</v>
      </c>
      <c r="AK139" s="1241"/>
      <c r="AL139" s="1241"/>
      <c r="AM139" s="1241"/>
      <c r="AN139" s="1241"/>
      <c r="AO139" s="278">
        <v>72100000</v>
      </c>
      <c r="AP139" s="278">
        <v>50113740</v>
      </c>
      <c r="AQ139" s="278">
        <v>21986260</v>
      </c>
      <c r="AR139" s="462">
        <v>0</v>
      </c>
      <c r="AS139" s="278">
        <v>50113740</v>
      </c>
      <c r="AT139" s="279">
        <v>0</v>
      </c>
      <c r="AU139" s="278">
        <v>50113740</v>
      </c>
      <c r="AV139" s="279">
        <v>0</v>
      </c>
      <c r="AW139" s="278">
        <v>50113740</v>
      </c>
      <c r="AX139" s="279">
        <v>0</v>
      </c>
      <c r="AY139" s="278">
        <v>50113740</v>
      </c>
      <c r="AZ139" s="279">
        <v>0</v>
      </c>
      <c r="BA139" s="279">
        <v>0</v>
      </c>
      <c r="BB139" s="399"/>
      <c r="BC139" s="434">
        <f t="shared" si="8"/>
        <v>0.69505880721220525</v>
      </c>
      <c r="BD139" s="434">
        <f t="shared" si="9"/>
        <v>1</v>
      </c>
    </row>
    <row r="140" spans="1:56" ht="15" hidden="1" customHeight="1" x14ac:dyDescent="0.25">
      <c r="A140" s="401" t="str">
        <f t="shared" si="10"/>
        <v>A2049810</v>
      </c>
      <c r="B140" s="1240" t="s">
        <v>17</v>
      </c>
      <c r="C140" s="1344"/>
      <c r="D140" s="1240" t="s">
        <v>290</v>
      </c>
      <c r="E140" s="1344"/>
      <c r="F140" s="1240" t="s">
        <v>288</v>
      </c>
      <c r="G140" s="1344"/>
      <c r="H140" s="1240" t="s">
        <v>291</v>
      </c>
      <c r="I140" s="1344"/>
      <c r="J140" s="1240" t="s">
        <v>296</v>
      </c>
      <c r="K140" s="1344"/>
      <c r="L140" s="1344"/>
      <c r="M140" s="1240" t="s">
        <v>302</v>
      </c>
      <c r="N140" s="1344"/>
      <c r="O140" s="1344"/>
      <c r="P140" s="1240"/>
      <c r="Q140" s="1344"/>
      <c r="R140" s="1240"/>
      <c r="S140" s="1344"/>
      <c r="T140" s="1239" t="s">
        <v>82</v>
      </c>
      <c r="U140" s="1344"/>
      <c r="V140" s="1344"/>
      <c r="W140" s="1344"/>
      <c r="X140" s="1344"/>
      <c r="Y140" s="1344"/>
      <c r="Z140" s="1344"/>
      <c r="AA140" s="1344"/>
      <c r="AB140" s="1240" t="s">
        <v>281</v>
      </c>
      <c r="AC140" s="1344"/>
      <c r="AD140" s="1344"/>
      <c r="AE140" s="1344"/>
      <c r="AF140" s="1344"/>
      <c r="AG140" s="1240" t="s">
        <v>282</v>
      </c>
      <c r="AH140" s="1344"/>
      <c r="AI140" s="1344"/>
      <c r="AJ140" s="172" t="s">
        <v>68</v>
      </c>
      <c r="AK140" s="1241"/>
      <c r="AL140" s="1241"/>
      <c r="AM140" s="1241"/>
      <c r="AN140" s="1241"/>
      <c r="AO140" s="278">
        <v>13373589</v>
      </c>
      <c r="AP140" s="278">
        <v>13373589</v>
      </c>
      <c r="AQ140" s="279">
        <v>0</v>
      </c>
      <c r="AR140" s="462">
        <v>0</v>
      </c>
      <c r="AS140" s="278">
        <v>13228888</v>
      </c>
      <c r="AT140" s="278">
        <v>144701</v>
      </c>
      <c r="AU140" s="278">
        <v>13228888</v>
      </c>
      <c r="AV140" s="279">
        <v>0</v>
      </c>
      <c r="AW140" s="278">
        <v>13228888</v>
      </c>
      <c r="AX140" s="279">
        <v>0</v>
      </c>
      <c r="AY140" s="278">
        <v>13228888</v>
      </c>
      <c r="AZ140" s="279">
        <v>0</v>
      </c>
      <c r="BA140" s="279">
        <v>0</v>
      </c>
      <c r="BB140" s="399"/>
      <c r="BC140" s="434">
        <f t="shared" si="8"/>
        <v>0.98918009219514669</v>
      </c>
      <c r="BD140" s="434">
        <f t="shared" si="9"/>
        <v>1</v>
      </c>
    </row>
    <row r="141" spans="1:56" ht="15" hidden="1" customHeight="1" x14ac:dyDescent="0.25">
      <c r="A141" s="401" t="str">
        <f t="shared" si="10"/>
        <v>A20491110</v>
      </c>
      <c r="B141" s="1240" t="s">
        <v>17</v>
      </c>
      <c r="C141" s="1344"/>
      <c r="D141" s="1240" t="s">
        <v>290</v>
      </c>
      <c r="E141" s="1344"/>
      <c r="F141" s="1240" t="s">
        <v>288</v>
      </c>
      <c r="G141" s="1344"/>
      <c r="H141" s="1240" t="s">
        <v>291</v>
      </c>
      <c r="I141" s="1344"/>
      <c r="J141" s="1240" t="s">
        <v>296</v>
      </c>
      <c r="K141" s="1344"/>
      <c r="L141" s="1344"/>
      <c r="M141" s="1240" t="s">
        <v>83</v>
      </c>
      <c r="N141" s="1344"/>
      <c r="O141" s="1344"/>
      <c r="P141" s="1240"/>
      <c r="Q141" s="1344"/>
      <c r="R141" s="1240"/>
      <c r="S141" s="1344"/>
      <c r="T141" s="1239" t="s">
        <v>84</v>
      </c>
      <c r="U141" s="1344"/>
      <c r="V141" s="1344"/>
      <c r="W141" s="1344"/>
      <c r="X141" s="1344"/>
      <c r="Y141" s="1344"/>
      <c r="Z141" s="1344"/>
      <c r="AA141" s="1344"/>
      <c r="AB141" s="1240" t="s">
        <v>281</v>
      </c>
      <c r="AC141" s="1344"/>
      <c r="AD141" s="1344"/>
      <c r="AE141" s="1344"/>
      <c r="AF141" s="1344"/>
      <c r="AG141" s="1240" t="s">
        <v>282</v>
      </c>
      <c r="AH141" s="1344"/>
      <c r="AI141" s="1344"/>
      <c r="AJ141" s="172" t="s">
        <v>68</v>
      </c>
      <c r="AK141" s="1241"/>
      <c r="AL141" s="1241"/>
      <c r="AM141" s="1241"/>
      <c r="AN141" s="1241"/>
      <c r="AO141" s="278">
        <v>511776411</v>
      </c>
      <c r="AP141" s="278">
        <v>511776411</v>
      </c>
      <c r="AQ141" s="279">
        <v>0</v>
      </c>
      <c r="AR141" s="462">
        <v>0</v>
      </c>
      <c r="AS141" s="278">
        <v>511443870</v>
      </c>
      <c r="AT141" s="278">
        <v>332541</v>
      </c>
      <c r="AU141" s="278">
        <v>511443870</v>
      </c>
      <c r="AV141" s="279">
        <v>0</v>
      </c>
      <c r="AW141" s="278">
        <v>511443870</v>
      </c>
      <c r="AX141" s="279">
        <v>0</v>
      </c>
      <c r="AY141" s="278">
        <v>511443870</v>
      </c>
      <c r="AZ141" s="279">
        <v>0</v>
      </c>
      <c r="BA141" s="279">
        <v>0</v>
      </c>
      <c r="BB141" s="399"/>
      <c r="BC141" s="434">
        <f t="shared" si="8"/>
        <v>0.99935022210314417</v>
      </c>
      <c r="BD141" s="434">
        <f t="shared" si="9"/>
        <v>1</v>
      </c>
    </row>
    <row r="142" spans="1:56" ht="15" hidden="1" customHeight="1" x14ac:dyDescent="0.25">
      <c r="A142" s="401" t="str">
        <f t="shared" si="10"/>
        <v>A2041010</v>
      </c>
      <c r="B142" s="1233" t="s">
        <v>17</v>
      </c>
      <c r="C142" s="1344"/>
      <c r="D142" s="1233" t="s">
        <v>290</v>
      </c>
      <c r="E142" s="1344"/>
      <c r="F142" s="1233" t="s">
        <v>288</v>
      </c>
      <c r="G142" s="1344"/>
      <c r="H142" s="1233" t="s">
        <v>291</v>
      </c>
      <c r="I142" s="1344"/>
      <c r="J142" s="1233" t="s">
        <v>68</v>
      </c>
      <c r="K142" s="1344"/>
      <c r="L142" s="1344"/>
      <c r="M142" s="1233"/>
      <c r="N142" s="1344"/>
      <c r="O142" s="1344"/>
      <c r="P142" s="1233"/>
      <c r="Q142" s="1344"/>
      <c r="R142" s="1233"/>
      <c r="S142" s="1344"/>
      <c r="T142" s="1232" t="s">
        <v>234</v>
      </c>
      <c r="U142" s="1344"/>
      <c r="V142" s="1344"/>
      <c r="W142" s="1344"/>
      <c r="X142" s="1344"/>
      <c r="Y142" s="1344"/>
      <c r="Z142" s="1344"/>
      <c r="AA142" s="1344"/>
      <c r="AB142" s="1233" t="s">
        <v>281</v>
      </c>
      <c r="AC142" s="1344"/>
      <c r="AD142" s="1344"/>
      <c r="AE142" s="1344"/>
      <c r="AF142" s="1344"/>
      <c r="AG142" s="1233" t="s">
        <v>282</v>
      </c>
      <c r="AH142" s="1344"/>
      <c r="AI142" s="1344"/>
      <c r="AJ142" s="169" t="s">
        <v>68</v>
      </c>
      <c r="AK142" s="1234"/>
      <c r="AL142" s="1234"/>
      <c r="AM142" s="1234"/>
      <c r="AN142" s="1234"/>
      <c r="AO142" s="274">
        <v>1603139548</v>
      </c>
      <c r="AP142" s="274">
        <v>1277298887</v>
      </c>
      <c r="AQ142" s="274">
        <v>325840661</v>
      </c>
      <c r="AR142" s="461">
        <v>0</v>
      </c>
      <c r="AS142" s="274">
        <v>1127694144</v>
      </c>
      <c r="AT142" s="274">
        <v>149604743</v>
      </c>
      <c r="AU142" s="274">
        <v>755131739</v>
      </c>
      <c r="AV142" s="274">
        <v>372562405</v>
      </c>
      <c r="AW142" s="274">
        <v>755131739</v>
      </c>
      <c r="AX142" s="275">
        <v>0</v>
      </c>
      <c r="AY142" s="274">
        <v>755131739</v>
      </c>
      <c r="AZ142" s="275">
        <v>0</v>
      </c>
      <c r="BA142" s="275">
        <v>0</v>
      </c>
      <c r="BB142" s="399"/>
      <c r="BC142" s="434">
        <f t="shared" si="8"/>
        <v>0.70342856016923616</v>
      </c>
      <c r="BD142" s="434">
        <f t="shared" si="9"/>
        <v>0.66962459902602811</v>
      </c>
    </row>
    <row r="143" spans="1:56" ht="15" hidden="1" customHeight="1" x14ac:dyDescent="0.25">
      <c r="A143" s="401" t="str">
        <f t="shared" si="10"/>
        <v>A20410110</v>
      </c>
      <c r="B143" s="1240" t="s">
        <v>17</v>
      </c>
      <c r="C143" s="1344"/>
      <c r="D143" s="1240" t="s">
        <v>290</v>
      </c>
      <c r="E143" s="1344"/>
      <c r="F143" s="1240" t="s">
        <v>288</v>
      </c>
      <c r="G143" s="1344"/>
      <c r="H143" s="1240" t="s">
        <v>291</v>
      </c>
      <c r="I143" s="1344"/>
      <c r="J143" s="1240" t="s">
        <v>68</v>
      </c>
      <c r="K143" s="1344"/>
      <c r="L143" s="1344"/>
      <c r="M143" s="1240" t="s">
        <v>287</v>
      </c>
      <c r="N143" s="1344"/>
      <c r="O143" s="1344"/>
      <c r="P143" s="1240"/>
      <c r="Q143" s="1344"/>
      <c r="R143" s="1240"/>
      <c r="S143" s="1344"/>
      <c r="T143" s="1239" t="s">
        <v>415</v>
      </c>
      <c r="U143" s="1344"/>
      <c r="V143" s="1344"/>
      <c r="W143" s="1344"/>
      <c r="X143" s="1344"/>
      <c r="Y143" s="1344"/>
      <c r="Z143" s="1344"/>
      <c r="AA143" s="1344"/>
      <c r="AB143" s="1240" t="s">
        <v>281</v>
      </c>
      <c r="AC143" s="1344"/>
      <c r="AD143" s="1344"/>
      <c r="AE143" s="1344"/>
      <c r="AF143" s="1344"/>
      <c r="AG143" s="1240" t="s">
        <v>282</v>
      </c>
      <c r="AH143" s="1344"/>
      <c r="AI143" s="1344"/>
      <c r="AJ143" s="172" t="s">
        <v>68</v>
      </c>
      <c r="AK143" s="1241"/>
      <c r="AL143" s="1241"/>
      <c r="AM143" s="1241"/>
      <c r="AN143" s="1241"/>
      <c r="AO143" s="278">
        <v>400000000</v>
      </c>
      <c r="AP143" s="278">
        <v>95200000</v>
      </c>
      <c r="AQ143" s="278">
        <v>304800000</v>
      </c>
      <c r="AR143" s="462">
        <v>0</v>
      </c>
      <c r="AS143" s="278">
        <v>72168000</v>
      </c>
      <c r="AT143" s="278">
        <v>23032000</v>
      </c>
      <c r="AU143" s="278">
        <v>14253140</v>
      </c>
      <c r="AV143" s="278">
        <v>57914860</v>
      </c>
      <c r="AW143" s="278">
        <v>14253140</v>
      </c>
      <c r="AX143" s="279">
        <v>0</v>
      </c>
      <c r="AY143" s="278">
        <v>14253140</v>
      </c>
      <c r="AZ143" s="279">
        <v>0</v>
      </c>
      <c r="BA143" s="279">
        <v>0</v>
      </c>
      <c r="BB143" s="399"/>
      <c r="BC143" s="434">
        <f t="shared" si="8"/>
        <v>0.18042</v>
      </c>
      <c r="BD143" s="434">
        <f t="shared" si="9"/>
        <v>0.1974994457377231</v>
      </c>
    </row>
    <row r="144" spans="1:56" ht="15" hidden="1" customHeight="1" x14ac:dyDescent="0.25">
      <c r="A144" s="401" t="str">
        <f t="shared" si="10"/>
        <v>A20410210</v>
      </c>
      <c r="B144" s="1240" t="s">
        <v>17</v>
      </c>
      <c r="C144" s="1344"/>
      <c r="D144" s="1240" t="s">
        <v>290</v>
      </c>
      <c r="E144" s="1344"/>
      <c r="F144" s="1240" t="s">
        <v>288</v>
      </c>
      <c r="G144" s="1344"/>
      <c r="H144" s="1240" t="s">
        <v>291</v>
      </c>
      <c r="I144" s="1344"/>
      <c r="J144" s="1240" t="s">
        <v>68</v>
      </c>
      <c r="K144" s="1344"/>
      <c r="L144" s="1344"/>
      <c r="M144" s="1240" t="s">
        <v>290</v>
      </c>
      <c r="N144" s="1344"/>
      <c r="O144" s="1344"/>
      <c r="P144" s="1240"/>
      <c r="Q144" s="1344"/>
      <c r="R144" s="1240"/>
      <c r="S144" s="1344"/>
      <c r="T144" s="1239" t="s">
        <v>85</v>
      </c>
      <c r="U144" s="1344"/>
      <c r="V144" s="1344"/>
      <c r="W144" s="1344"/>
      <c r="X144" s="1344"/>
      <c r="Y144" s="1344"/>
      <c r="Z144" s="1344"/>
      <c r="AA144" s="1344"/>
      <c r="AB144" s="1240" t="s">
        <v>281</v>
      </c>
      <c r="AC144" s="1344"/>
      <c r="AD144" s="1344"/>
      <c r="AE144" s="1344"/>
      <c r="AF144" s="1344"/>
      <c r="AG144" s="1240" t="s">
        <v>282</v>
      </c>
      <c r="AH144" s="1344"/>
      <c r="AI144" s="1344"/>
      <c r="AJ144" s="172" t="s">
        <v>68</v>
      </c>
      <c r="AK144" s="1241"/>
      <c r="AL144" s="1241"/>
      <c r="AM144" s="1241"/>
      <c r="AN144" s="1241"/>
      <c r="AO144" s="278">
        <v>1203139548</v>
      </c>
      <c r="AP144" s="278">
        <v>1182098887</v>
      </c>
      <c r="AQ144" s="278">
        <v>21040661</v>
      </c>
      <c r="AR144" s="462">
        <v>0</v>
      </c>
      <c r="AS144" s="278">
        <v>1055526144</v>
      </c>
      <c r="AT144" s="278">
        <v>126572743</v>
      </c>
      <c r="AU144" s="278">
        <v>740878599</v>
      </c>
      <c r="AV144" s="278">
        <v>314647545</v>
      </c>
      <c r="AW144" s="278">
        <v>740878599</v>
      </c>
      <c r="AX144" s="279">
        <v>0</v>
      </c>
      <c r="AY144" s="278">
        <v>740878599</v>
      </c>
      <c r="AZ144" s="279">
        <v>0</v>
      </c>
      <c r="BA144" s="279">
        <v>0</v>
      </c>
      <c r="BB144" s="399"/>
      <c r="BC144" s="434">
        <f t="shared" si="8"/>
        <v>0.87730982308296623</v>
      </c>
      <c r="BD144" s="434">
        <f t="shared" si="9"/>
        <v>0.70190454609904951</v>
      </c>
    </row>
    <row r="145" spans="1:56" ht="15" hidden="1" customHeight="1" x14ac:dyDescent="0.25">
      <c r="A145" s="401" t="str">
        <f t="shared" si="10"/>
        <v>A2041110</v>
      </c>
      <c r="B145" s="1233" t="s">
        <v>17</v>
      </c>
      <c r="C145" s="1344"/>
      <c r="D145" s="1233" t="s">
        <v>290</v>
      </c>
      <c r="E145" s="1344"/>
      <c r="F145" s="1233" t="s">
        <v>288</v>
      </c>
      <c r="G145" s="1344"/>
      <c r="H145" s="1233" t="s">
        <v>291</v>
      </c>
      <c r="I145" s="1344"/>
      <c r="J145" s="1233" t="s">
        <v>83</v>
      </c>
      <c r="K145" s="1344"/>
      <c r="L145" s="1344"/>
      <c r="M145" s="1233"/>
      <c r="N145" s="1344"/>
      <c r="O145" s="1344"/>
      <c r="P145" s="1233"/>
      <c r="Q145" s="1344"/>
      <c r="R145" s="1233"/>
      <c r="S145" s="1344"/>
      <c r="T145" s="1232" t="s">
        <v>235</v>
      </c>
      <c r="U145" s="1344"/>
      <c r="V145" s="1344"/>
      <c r="W145" s="1344"/>
      <c r="X145" s="1344"/>
      <c r="Y145" s="1344"/>
      <c r="Z145" s="1344"/>
      <c r="AA145" s="1344"/>
      <c r="AB145" s="1233" t="s">
        <v>281</v>
      </c>
      <c r="AC145" s="1344"/>
      <c r="AD145" s="1344"/>
      <c r="AE145" s="1344"/>
      <c r="AF145" s="1344"/>
      <c r="AG145" s="1233" t="s">
        <v>282</v>
      </c>
      <c r="AH145" s="1344"/>
      <c r="AI145" s="1344"/>
      <c r="AJ145" s="169" t="s">
        <v>68</v>
      </c>
      <c r="AK145" s="1234"/>
      <c r="AL145" s="1234"/>
      <c r="AM145" s="1234"/>
      <c r="AN145" s="1234"/>
      <c r="AO145" s="274">
        <v>298000000</v>
      </c>
      <c r="AP145" s="274">
        <v>298000000</v>
      </c>
      <c r="AQ145" s="275">
        <v>0</v>
      </c>
      <c r="AR145" s="461">
        <v>0</v>
      </c>
      <c r="AS145" s="274">
        <v>247439227</v>
      </c>
      <c r="AT145" s="274">
        <v>50560773</v>
      </c>
      <c r="AU145" s="274">
        <v>233466003</v>
      </c>
      <c r="AV145" s="274">
        <v>13973224</v>
      </c>
      <c r="AW145" s="274">
        <v>233466003</v>
      </c>
      <c r="AX145" s="275">
        <v>0</v>
      </c>
      <c r="AY145" s="274">
        <v>233466003</v>
      </c>
      <c r="AZ145" s="275">
        <v>0</v>
      </c>
      <c r="BA145" s="274">
        <v>1237429</v>
      </c>
      <c r="BB145" s="399"/>
      <c r="BC145" s="434">
        <f t="shared" si="8"/>
        <v>0.8303329765100671</v>
      </c>
      <c r="BD145" s="434">
        <f t="shared" si="9"/>
        <v>0.9435286628987084</v>
      </c>
    </row>
    <row r="146" spans="1:56" ht="15" hidden="1" customHeight="1" x14ac:dyDescent="0.25">
      <c r="A146" s="401" t="str">
        <f t="shared" si="10"/>
        <v>A2041113</v>
      </c>
      <c r="B146" s="1233" t="s">
        <v>17</v>
      </c>
      <c r="C146" s="1344"/>
      <c r="D146" s="1233" t="s">
        <v>290</v>
      </c>
      <c r="E146" s="1344"/>
      <c r="F146" s="1233" t="s">
        <v>288</v>
      </c>
      <c r="G146" s="1344"/>
      <c r="H146" s="1233" t="s">
        <v>291</v>
      </c>
      <c r="I146" s="1344"/>
      <c r="J146" s="1233" t="s">
        <v>83</v>
      </c>
      <c r="K146" s="1344"/>
      <c r="L146" s="1344"/>
      <c r="M146" s="1233"/>
      <c r="N146" s="1344"/>
      <c r="O146" s="1344"/>
      <c r="P146" s="1233"/>
      <c r="Q146" s="1344"/>
      <c r="R146" s="1233"/>
      <c r="S146" s="1344"/>
      <c r="T146" s="1232" t="s">
        <v>235</v>
      </c>
      <c r="U146" s="1344"/>
      <c r="V146" s="1344"/>
      <c r="W146" s="1344"/>
      <c r="X146" s="1344"/>
      <c r="Y146" s="1344"/>
      <c r="Z146" s="1344"/>
      <c r="AA146" s="1344"/>
      <c r="AB146" s="1233" t="s">
        <v>281</v>
      </c>
      <c r="AC146" s="1344"/>
      <c r="AD146" s="1344"/>
      <c r="AE146" s="1344"/>
      <c r="AF146" s="1344"/>
      <c r="AG146" s="1233" t="s">
        <v>282</v>
      </c>
      <c r="AH146" s="1344"/>
      <c r="AI146" s="1344"/>
      <c r="AJ146" s="169" t="s">
        <v>311</v>
      </c>
      <c r="AK146" s="1234"/>
      <c r="AL146" s="1234"/>
      <c r="AM146" s="1234"/>
      <c r="AN146" s="1234"/>
      <c r="AO146" s="274">
        <v>550000000</v>
      </c>
      <c r="AP146" s="274">
        <v>550000000</v>
      </c>
      <c r="AQ146" s="275">
        <v>0</v>
      </c>
      <c r="AR146" s="461">
        <v>0</v>
      </c>
      <c r="AS146" s="274">
        <v>324598665</v>
      </c>
      <c r="AT146" s="274">
        <v>225401335</v>
      </c>
      <c r="AU146" s="274">
        <v>2555366</v>
      </c>
      <c r="AV146" s="274">
        <v>322043299</v>
      </c>
      <c r="AW146" s="275">
        <v>0</v>
      </c>
      <c r="AX146" s="274">
        <v>2555366</v>
      </c>
      <c r="AY146" s="275">
        <v>0</v>
      </c>
      <c r="AZ146" s="275">
        <v>0</v>
      </c>
      <c r="BA146" s="275">
        <v>0</v>
      </c>
      <c r="BB146" s="399"/>
      <c r="BC146" s="434">
        <f t="shared" si="8"/>
        <v>0.59017939090909088</v>
      </c>
      <c r="BD146" s="434">
        <f t="shared" si="9"/>
        <v>0</v>
      </c>
    </row>
    <row r="147" spans="1:56" ht="15" hidden="1" customHeight="1" x14ac:dyDescent="0.25">
      <c r="A147" s="401" t="str">
        <f t="shared" si="10"/>
        <v>A20411110</v>
      </c>
      <c r="B147" s="1240" t="s">
        <v>17</v>
      </c>
      <c r="C147" s="1344"/>
      <c r="D147" s="1240" t="s">
        <v>290</v>
      </c>
      <c r="E147" s="1344"/>
      <c r="F147" s="1240" t="s">
        <v>288</v>
      </c>
      <c r="G147" s="1344"/>
      <c r="H147" s="1240" t="s">
        <v>291</v>
      </c>
      <c r="I147" s="1344"/>
      <c r="J147" s="1240" t="s">
        <v>83</v>
      </c>
      <c r="K147" s="1344"/>
      <c r="L147" s="1344"/>
      <c r="M147" s="1240" t="s">
        <v>287</v>
      </c>
      <c r="N147" s="1344"/>
      <c r="O147" s="1344"/>
      <c r="P147" s="1240"/>
      <c r="Q147" s="1344"/>
      <c r="R147" s="1240"/>
      <c r="S147" s="1344"/>
      <c r="T147" s="1239" t="s">
        <v>86</v>
      </c>
      <c r="U147" s="1344"/>
      <c r="V147" s="1344"/>
      <c r="W147" s="1344"/>
      <c r="X147" s="1344"/>
      <c r="Y147" s="1344"/>
      <c r="Z147" s="1344"/>
      <c r="AA147" s="1344"/>
      <c r="AB147" s="1240" t="s">
        <v>281</v>
      </c>
      <c r="AC147" s="1344"/>
      <c r="AD147" s="1344"/>
      <c r="AE147" s="1344"/>
      <c r="AF147" s="1344"/>
      <c r="AG147" s="1240" t="s">
        <v>282</v>
      </c>
      <c r="AH147" s="1344"/>
      <c r="AI147" s="1344"/>
      <c r="AJ147" s="172" t="s">
        <v>68</v>
      </c>
      <c r="AK147" s="1241"/>
      <c r="AL147" s="1241"/>
      <c r="AM147" s="1241"/>
      <c r="AN147" s="1241"/>
      <c r="AO147" s="278">
        <v>110000000</v>
      </c>
      <c r="AP147" s="278">
        <v>110000000</v>
      </c>
      <c r="AQ147" s="279">
        <v>0</v>
      </c>
      <c r="AR147" s="462">
        <v>0</v>
      </c>
      <c r="AS147" s="278">
        <v>99296084</v>
      </c>
      <c r="AT147" s="278">
        <v>10703916</v>
      </c>
      <c r="AU147" s="278">
        <v>85586438</v>
      </c>
      <c r="AV147" s="278">
        <v>13709646</v>
      </c>
      <c r="AW147" s="278">
        <v>85586438</v>
      </c>
      <c r="AX147" s="279">
        <v>0</v>
      </c>
      <c r="AY147" s="278">
        <v>85586438</v>
      </c>
      <c r="AZ147" s="279">
        <v>0</v>
      </c>
      <c r="BA147" s="279">
        <v>0</v>
      </c>
      <c r="BB147" s="399"/>
      <c r="BC147" s="434">
        <f t="shared" si="8"/>
        <v>0.90269167272727269</v>
      </c>
      <c r="BD147" s="434">
        <f t="shared" si="9"/>
        <v>0.86193165482739476</v>
      </c>
    </row>
    <row r="148" spans="1:56" ht="15" hidden="1" customHeight="1" x14ac:dyDescent="0.25">
      <c r="A148" s="401" t="str">
        <f t="shared" si="10"/>
        <v>A20411113</v>
      </c>
      <c r="B148" s="1240" t="s">
        <v>17</v>
      </c>
      <c r="C148" s="1344"/>
      <c r="D148" s="1240" t="s">
        <v>290</v>
      </c>
      <c r="E148" s="1344"/>
      <c r="F148" s="1240" t="s">
        <v>288</v>
      </c>
      <c r="G148" s="1344"/>
      <c r="H148" s="1240" t="s">
        <v>291</v>
      </c>
      <c r="I148" s="1344"/>
      <c r="J148" s="1240" t="s">
        <v>83</v>
      </c>
      <c r="K148" s="1344"/>
      <c r="L148" s="1344"/>
      <c r="M148" s="1240" t="s">
        <v>287</v>
      </c>
      <c r="N148" s="1344"/>
      <c r="O148" s="1344"/>
      <c r="P148" s="1240"/>
      <c r="Q148" s="1344"/>
      <c r="R148" s="1240"/>
      <c r="S148" s="1344"/>
      <c r="T148" s="1239" t="s">
        <v>86</v>
      </c>
      <c r="U148" s="1344"/>
      <c r="V148" s="1344"/>
      <c r="W148" s="1344"/>
      <c r="X148" s="1344"/>
      <c r="Y148" s="1344"/>
      <c r="Z148" s="1344"/>
      <c r="AA148" s="1344"/>
      <c r="AB148" s="1240" t="s">
        <v>281</v>
      </c>
      <c r="AC148" s="1344"/>
      <c r="AD148" s="1344"/>
      <c r="AE148" s="1344"/>
      <c r="AF148" s="1344"/>
      <c r="AG148" s="1240" t="s">
        <v>282</v>
      </c>
      <c r="AH148" s="1344"/>
      <c r="AI148" s="1344"/>
      <c r="AJ148" s="172" t="s">
        <v>311</v>
      </c>
      <c r="AK148" s="1241"/>
      <c r="AL148" s="1241"/>
      <c r="AM148" s="1241"/>
      <c r="AN148" s="1241"/>
      <c r="AO148" s="278">
        <v>50000000</v>
      </c>
      <c r="AP148" s="278">
        <v>50000000</v>
      </c>
      <c r="AQ148" s="279">
        <v>0</v>
      </c>
      <c r="AR148" s="462">
        <v>0</v>
      </c>
      <c r="AS148" s="278">
        <v>50000000</v>
      </c>
      <c r="AT148" s="279">
        <v>0</v>
      </c>
      <c r="AU148" s="279">
        <v>0</v>
      </c>
      <c r="AV148" s="278">
        <v>50000000</v>
      </c>
      <c r="AW148" s="279">
        <v>0</v>
      </c>
      <c r="AX148" s="279">
        <v>0</v>
      </c>
      <c r="AY148" s="279">
        <v>0</v>
      </c>
      <c r="AZ148" s="279">
        <v>0</v>
      </c>
      <c r="BA148" s="279">
        <v>0</v>
      </c>
      <c r="BB148" s="399"/>
      <c r="BC148" s="434">
        <f t="shared" si="8"/>
        <v>1</v>
      </c>
      <c r="BD148" s="434">
        <f t="shared" si="9"/>
        <v>0</v>
      </c>
    </row>
    <row r="149" spans="1:56" ht="15" hidden="1" customHeight="1" x14ac:dyDescent="0.25">
      <c r="A149" s="401" t="str">
        <f t="shared" si="10"/>
        <v>A20411210</v>
      </c>
      <c r="B149" s="1240" t="s">
        <v>17</v>
      </c>
      <c r="C149" s="1344"/>
      <c r="D149" s="1240" t="s">
        <v>290</v>
      </c>
      <c r="E149" s="1344"/>
      <c r="F149" s="1240" t="s">
        <v>288</v>
      </c>
      <c r="G149" s="1344"/>
      <c r="H149" s="1240" t="s">
        <v>291</v>
      </c>
      <c r="I149" s="1344"/>
      <c r="J149" s="1240" t="s">
        <v>83</v>
      </c>
      <c r="K149" s="1344"/>
      <c r="L149" s="1344"/>
      <c r="M149" s="1240" t="s">
        <v>290</v>
      </c>
      <c r="N149" s="1344"/>
      <c r="O149" s="1344"/>
      <c r="P149" s="1240"/>
      <c r="Q149" s="1344"/>
      <c r="R149" s="1240"/>
      <c r="S149" s="1344"/>
      <c r="T149" s="1239" t="s">
        <v>87</v>
      </c>
      <c r="U149" s="1344"/>
      <c r="V149" s="1344"/>
      <c r="W149" s="1344"/>
      <c r="X149" s="1344"/>
      <c r="Y149" s="1344"/>
      <c r="Z149" s="1344"/>
      <c r="AA149" s="1344"/>
      <c r="AB149" s="1240" t="s">
        <v>281</v>
      </c>
      <c r="AC149" s="1344"/>
      <c r="AD149" s="1344"/>
      <c r="AE149" s="1344"/>
      <c r="AF149" s="1344"/>
      <c r="AG149" s="1240" t="s">
        <v>282</v>
      </c>
      <c r="AH149" s="1344"/>
      <c r="AI149" s="1344"/>
      <c r="AJ149" s="172" t="s">
        <v>68</v>
      </c>
      <c r="AK149" s="1241"/>
      <c r="AL149" s="1241"/>
      <c r="AM149" s="1241"/>
      <c r="AN149" s="1241"/>
      <c r="AO149" s="278">
        <v>188000000</v>
      </c>
      <c r="AP149" s="278">
        <v>188000000</v>
      </c>
      <c r="AQ149" s="279">
        <v>0</v>
      </c>
      <c r="AR149" s="462">
        <v>0</v>
      </c>
      <c r="AS149" s="278">
        <v>148143143</v>
      </c>
      <c r="AT149" s="278">
        <v>39856857</v>
      </c>
      <c r="AU149" s="278">
        <v>147879565</v>
      </c>
      <c r="AV149" s="278">
        <v>263578</v>
      </c>
      <c r="AW149" s="278">
        <v>147879565</v>
      </c>
      <c r="AX149" s="279">
        <v>0</v>
      </c>
      <c r="AY149" s="278">
        <v>147879565</v>
      </c>
      <c r="AZ149" s="279">
        <v>0</v>
      </c>
      <c r="BA149" s="278">
        <v>1237429</v>
      </c>
      <c r="BB149" s="399"/>
      <c r="BC149" s="434">
        <f t="shared" si="8"/>
        <v>0.78799544148936174</v>
      </c>
      <c r="BD149" s="434">
        <f t="shared" si="9"/>
        <v>0.99822078838978057</v>
      </c>
    </row>
    <row r="150" spans="1:56" ht="15" hidden="1" customHeight="1" x14ac:dyDescent="0.25">
      <c r="A150" s="401" t="str">
        <f t="shared" si="10"/>
        <v>A20411213</v>
      </c>
      <c r="B150" s="1240" t="s">
        <v>17</v>
      </c>
      <c r="C150" s="1344"/>
      <c r="D150" s="1240" t="s">
        <v>290</v>
      </c>
      <c r="E150" s="1344"/>
      <c r="F150" s="1240" t="s">
        <v>288</v>
      </c>
      <c r="G150" s="1344"/>
      <c r="H150" s="1240" t="s">
        <v>291</v>
      </c>
      <c r="I150" s="1344"/>
      <c r="J150" s="1240" t="s">
        <v>83</v>
      </c>
      <c r="K150" s="1344"/>
      <c r="L150" s="1344"/>
      <c r="M150" s="1240" t="s">
        <v>290</v>
      </c>
      <c r="N150" s="1344"/>
      <c r="O150" s="1344"/>
      <c r="P150" s="1240"/>
      <c r="Q150" s="1344"/>
      <c r="R150" s="1240"/>
      <c r="S150" s="1344"/>
      <c r="T150" s="1239" t="s">
        <v>87</v>
      </c>
      <c r="U150" s="1344"/>
      <c r="V150" s="1344"/>
      <c r="W150" s="1344"/>
      <c r="X150" s="1344"/>
      <c r="Y150" s="1344"/>
      <c r="Z150" s="1344"/>
      <c r="AA150" s="1344"/>
      <c r="AB150" s="1240" t="s">
        <v>281</v>
      </c>
      <c r="AC150" s="1344"/>
      <c r="AD150" s="1344"/>
      <c r="AE150" s="1344"/>
      <c r="AF150" s="1344"/>
      <c r="AG150" s="1240" t="s">
        <v>282</v>
      </c>
      <c r="AH150" s="1344"/>
      <c r="AI150" s="1344"/>
      <c r="AJ150" s="172" t="s">
        <v>311</v>
      </c>
      <c r="AK150" s="1241"/>
      <c r="AL150" s="1241"/>
      <c r="AM150" s="1241"/>
      <c r="AN150" s="1241"/>
      <c r="AO150" s="278">
        <v>500000000</v>
      </c>
      <c r="AP150" s="278">
        <v>500000000</v>
      </c>
      <c r="AQ150" s="279">
        <v>0</v>
      </c>
      <c r="AR150" s="462">
        <v>0</v>
      </c>
      <c r="AS150" s="278">
        <v>274598665</v>
      </c>
      <c r="AT150" s="278">
        <v>225401335</v>
      </c>
      <c r="AU150" s="278">
        <v>2555366</v>
      </c>
      <c r="AV150" s="278">
        <v>272043299</v>
      </c>
      <c r="AW150" s="279">
        <v>0</v>
      </c>
      <c r="AX150" s="278">
        <v>2555366</v>
      </c>
      <c r="AY150" s="279">
        <v>0</v>
      </c>
      <c r="AZ150" s="279">
        <v>0</v>
      </c>
      <c r="BA150" s="279">
        <v>0</v>
      </c>
      <c r="BB150" s="399"/>
      <c r="BC150" s="434">
        <f t="shared" si="8"/>
        <v>0.54919733000000004</v>
      </c>
      <c r="BD150" s="434">
        <f t="shared" si="9"/>
        <v>0</v>
      </c>
    </row>
    <row r="151" spans="1:56" ht="15" hidden="1" customHeight="1" x14ac:dyDescent="0.25">
      <c r="A151" s="401" t="str">
        <f t="shared" si="10"/>
        <v>A2041410</v>
      </c>
      <c r="B151" s="1240" t="s">
        <v>17</v>
      </c>
      <c r="C151" s="1344"/>
      <c r="D151" s="1240" t="s">
        <v>290</v>
      </c>
      <c r="E151" s="1344"/>
      <c r="F151" s="1240" t="s">
        <v>288</v>
      </c>
      <c r="G151" s="1344"/>
      <c r="H151" s="1240" t="s">
        <v>291</v>
      </c>
      <c r="I151" s="1344"/>
      <c r="J151" s="1240" t="s">
        <v>293</v>
      </c>
      <c r="K151" s="1344"/>
      <c r="L151" s="1344"/>
      <c r="M151" s="1240"/>
      <c r="N151" s="1344"/>
      <c r="O151" s="1344"/>
      <c r="P151" s="1240"/>
      <c r="Q151" s="1344"/>
      <c r="R151" s="1240"/>
      <c r="S151" s="1344"/>
      <c r="T151" s="1239" t="s">
        <v>416</v>
      </c>
      <c r="U151" s="1344"/>
      <c r="V151" s="1344"/>
      <c r="W151" s="1344"/>
      <c r="X151" s="1344"/>
      <c r="Y151" s="1344"/>
      <c r="Z151" s="1344"/>
      <c r="AA151" s="1344"/>
      <c r="AB151" s="1240" t="s">
        <v>281</v>
      </c>
      <c r="AC151" s="1344"/>
      <c r="AD151" s="1344"/>
      <c r="AE151" s="1344"/>
      <c r="AF151" s="1344"/>
      <c r="AG151" s="1240" t="s">
        <v>282</v>
      </c>
      <c r="AH151" s="1344"/>
      <c r="AI151" s="1344"/>
      <c r="AJ151" s="172" t="s">
        <v>68</v>
      </c>
      <c r="AK151" s="1241"/>
      <c r="AL151" s="1241"/>
      <c r="AM151" s="1241"/>
      <c r="AN151" s="1241"/>
      <c r="AO151" s="278">
        <v>2500000</v>
      </c>
      <c r="AP151" s="278">
        <v>943940</v>
      </c>
      <c r="AQ151" s="278">
        <v>1556060</v>
      </c>
      <c r="AR151" s="462">
        <v>0</v>
      </c>
      <c r="AS151" s="278">
        <v>943940</v>
      </c>
      <c r="AT151" s="279">
        <v>0</v>
      </c>
      <c r="AU151" s="278">
        <v>943940</v>
      </c>
      <c r="AV151" s="279">
        <v>0</v>
      </c>
      <c r="AW151" s="278">
        <v>943940</v>
      </c>
      <c r="AX151" s="279">
        <v>0</v>
      </c>
      <c r="AY151" s="278">
        <v>943940</v>
      </c>
      <c r="AZ151" s="279">
        <v>0</v>
      </c>
      <c r="BA151" s="279">
        <v>0</v>
      </c>
      <c r="BB151" s="399"/>
      <c r="BC151" s="434">
        <f t="shared" si="8"/>
        <v>0.37757600000000002</v>
      </c>
      <c r="BD151" s="434">
        <f t="shared" si="9"/>
        <v>1</v>
      </c>
    </row>
    <row r="152" spans="1:56" ht="15" hidden="1" customHeight="1" x14ac:dyDescent="0.25">
      <c r="A152" s="401" t="str">
        <f t="shared" si="10"/>
        <v>A2042110</v>
      </c>
      <c r="B152" s="1233" t="s">
        <v>17</v>
      </c>
      <c r="C152" s="1344"/>
      <c r="D152" s="1233" t="s">
        <v>290</v>
      </c>
      <c r="E152" s="1344"/>
      <c r="F152" s="1233" t="s">
        <v>288</v>
      </c>
      <c r="G152" s="1344"/>
      <c r="H152" s="1233" t="s">
        <v>291</v>
      </c>
      <c r="I152" s="1344"/>
      <c r="J152" s="1233" t="s">
        <v>309</v>
      </c>
      <c r="K152" s="1344"/>
      <c r="L152" s="1344"/>
      <c r="M152" s="1233"/>
      <c r="N152" s="1344"/>
      <c r="O152" s="1344"/>
      <c r="P152" s="1233"/>
      <c r="Q152" s="1344"/>
      <c r="R152" s="1233"/>
      <c r="S152" s="1344"/>
      <c r="T152" s="1232" t="s">
        <v>314</v>
      </c>
      <c r="U152" s="1344"/>
      <c r="V152" s="1344"/>
      <c r="W152" s="1344"/>
      <c r="X152" s="1344"/>
      <c r="Y152" s="1344"/>
      <c r="Z152" s="1344"/>
      <c r="AA152" s="1344"/>
      <c r="AB152" s="1233" t="s">
        <v>281</v>
      </c>
      <c r="AC152" s="1344"/>
      <c r="AD152" s="1344"/>
      <c r="AE152" s="1344"/>
      <c r="AF152" s="1344"/>
      <c r="AG152" s="1233" t="s">
        <v>282</v>
      </c>
      <c r="AH152" s="1344"/>
      <c r="AI152" s="1344"/>
      <c r="AJ152" s="169" t="s">
        <v>68</v>
      </c>
      <c r="AK152" s="1234"/>
      <c r="AL152" s="1234"/>
      <c r="AM152" s="1234"/>
      <c r="AN152" s="1234"/>
      <c r="AO152" s="274">
        <v>88570000</v>
      </c>
      <c r="AP152" s="274">
        <v>66320000</v>
      </c>
      <c r="AQ152" s="274">
        <v>22250000</v>
      </c>
      <c r="AR152" s="461">
        <v>0</v>
      </c>
      <c r="AS152" s="274">
        <v>66320000</v>
      </c>
      <c r="AT152" s="275">
        <v>0</v>
      </c>
      <c r="AU152" s="274">
        <v>66320000</v>
      </c>
      <c r="AV152" s="275">
        <v>0</v>
      </c>
      <c r="AW152" s="274">
        <v>66320000</v>
      </c>
      <c r="AX152" s="275">
        <v>0</v>
      </c>
      <c r="AY152" s="274">
        <v>66320000</v>
      </c>
      <c r="AZ152" s="275">
        <v>0</v>
      </c>
      <c r="BA152" s="275">
        <v>0</v>
      </c>
      <c r="BB152" s="399"/>
      <c r="BC152" s="434">
        <f t="shared" si="8"/>
        <v>0.74878627074630233</v>
      </c>
      <c r="BD152" s="434">
        <f t="shared" si="9"/>
        <v>1</v>
      </c>
    </row>
    <row r="153" spans="1:56" ht="15" hidden="1" customHeight="1" x14ac:dyDescent="0.25">
      <c r="A153" s="401" t="str">
        <f t="shared" si="10"/>
        <v>A2042113</v>
      </c>
      <c r="B153" s="1233" t="s">
        <v>17</v>
      </c>
      <c r="C153" s="1344"/>
      <c r="D153" s="1233" t="s">
        <v>290</v>
      </c>
      <c r="E153" s="1344"/>
      <c r="F153" s="1233" t="s">
        <v>288</v>
      </c>
      <c r="G153" s="1344"/>
      <c r="H153" s="1233" t="s">
        <v>291</v>
      </c>
      <c r="I153" s="1344"/>
      <c r="J153" s="1233" t="s">
        <v>309</v>
      </c>
      <c r="K153" s="1344"/>
      <c r="L153" s="1344"/>
      <c r="M153" s="1233"/>
      <c r="N153" s="1344"/>
      <c r="O153" s="1344"/>
      <c r="P153" s="1233"/>
      <c r="Q153" s="1344"/>
      <c r="R153" s="1233"/>
      <c r="S153" s="1344"/>
      <c r="T153" s="1232" t="s">
        <v>314</v>
      </c>
      <c r="U153" s="1344"/>
      <c r="V153" s="1344"/>
      <c r="W153" s="1344"/>
      <c r="X153" s="1344"/>
      <c r="Y153" s="1344"/>
      <c r="Z153" s="1344"/>
      <c r="AA153" s="1344"/>
      <c r="AB153" s="1233" t="s">
        <v>281</v>
      </c>
      <c r="AC153" s="1344"/>
      <c r="AD153" s="1344"/>
      <c r="AE153" s="1344"/>
      <c r="AF153" s="1344"/>
      <c r="AG153" s="1233" t="s">
        <v>282</v>
      </c>
      <c r="AH153" s="1344"/>
      <c r="AI153" s="1344"/>
      <c r="AJ153" s="169" t="s">
        <v>311</v>
      </c>
      <c r="AK153" s="1234"/>
      <c r="AL153" s="1234"/>
      <c r="AM153" s="1234"/>
      <c r="AN153" s="1234"/>
      <c r="AO153" s="274">
        <v>120000000</v>
      </c>
      <c r="AP153" s="275">
        <v>0</v>
      </c>
      <c r="AQ153" s="274">
        <v>120000000</v>
      </c>
      <c r="AR153" s="461">
        <v>0</v>
      </c>
      <c r="AS153" s="275">
        <v>0</v>
      </c>
      <c r="AT153" s="275">
        <v>0</v>
      </c>
      <c r="AU153" s="275">
        <v>0</v>
      </c>
      <c r="AV153" s="275">
        <v>0</v>
      </c>
      <c r="AW153" s="275">
        <v>0</v>
      </c>
      <c r="AX153" s="275">
        <v>0</v>
      </c>
      <c r="AY153" s="275">
        <v>0</v>
      </c>
      <c r="AZ153" s="275">
        <v>0</v>
      </c>
      <c r="BA153" s="275">
        <v>0</v>
      </c>
      <c r="BB153" s="399"/>
      <c r="BC153" s="434">
        <f t="shared" si="8"/>
        <v>0</v>
      </c>
      <c r="BD153" s="434" t="e">
        <f t="shared" si="9"/>
        <v>#DIV/0!</v>
      </c>
    </row>
    <row r="154" spans="1:56" ht="15" hidden="1" customHeight="1" x14ac:dyDescent="0.25">
      <c r="A154" s="401" t="str">
        <f t="shared" si="10"/>
        <v>A20421110</v>
      </c>
      <c r="B154" s="1240" t="s">
        <v>17</v>
      </c>
      <c r="C154" s="1344"/>
      <c r="D154" s="1240" t="s">
        <v>290</v>
      </c>
      <c r="E154" s="1344"/>
      <c r="F154" s="1240" t="s">
        <v>288</v>
      </c>
      <c r="G154" s="1344"/>
      <c r="H154" s="1240" t="s">
        <v>291</v>
      </c>
      <c r="I154" s="1344"/>
      <c r="J154" s="1240" t="s">
        <v>309</v>
      </c>
      <c r="K154" s="1344"/>
      <c r="L154" s="1344"/>
      <c r="M154" s="1240" t="s">
        <v>287</v>
      </c>
      <c r="N154" s="1344"/>
      <c r="O154" s="1344"/>
      <c r="P154" s="1240"/>
      <c r="Q154" s="1344"/>
      <c r="R154" s="1240"/>
      <c r="S154" s="1344"/>
      <c r="T154" s="1239" t="s">
        <v>88</v>
      </c>
      <c r="U154" s="1344"/>
      <c r="V154" s="1344"/>
      <c r="W154" s="1344"/>
      <c r="X154" s="1344"/>
      <c r="Y154" s="1344"/>
      <c r="Z154" s="1344"/>
      <c r="AA154" s="1344"/>
      <c r="AB154" s="1240" t="s">
        <v>281</v>
      </c>
      <c r="AC154" s="1344"/>
      <c r="AD154" s="1344"/>
      <c r="AE154" s="1344"/>
      <c r="AF154" s="1344"/>
      <c r="AG154" s="1240" t="s">
        <v>282</v>
      </c>
      <c r="AH154" s="1344"/>
      <c r="AI154" s="1344"/>
      <c r="AJ154" s="172" t="s">
        <v>68</v>
      </c>
      <c r="AK154" s="1241"/>
      <c r="AL154" s="1241"/>
      <c r="AM154" s="1241"/>
      <c r="AN154" s="1241"/>
      <c r="AO154" s="278">
        <v>13500000</v>
      </c>
      <c r="AP154" s="278">
        <v>250000</v>
      </c>
      <c r="AQ154" s="278">
        <v>13250000</v>
      </c>
      <c r="AR154" s="462">
        <v>0</v>
      </c>
      <c r="AS154" s="278">
        <v>250000</v>
      </c>
      <c r="AT154" s="279">
        <v>0</v>
      </c>
      <c r="AU154" s="278">
        <v>250000</v>
      </c>
      <c r="AV154" s="279">
        <v>0</v>
      </c>
      <c r="AW154" s="278">
        <v>250000</v>
      </c>
      <c r="AX154" s="279">
        <v>0</v>
      </c>
      <c r="AY154" s="278">
        <v>250000</v>
      </c>
      <c r="AZ154" s="279">
        <v>0</v>
      </c>
      <c r="BA154" s="279">
        <v>0</v>
      </c>
      <c r="BB154" s="399"/>
      <c r="BC154" s="434">
        <f t="shared" si="8"/>
        <v>1.8518518518518517E-2</v>
      </c>
      <c r="BD154" s="434">
        <f t="shared" si="9"/>
        <v>1</v>
      </c>
    </row>
    <row r="155" spans="1:56" ht="15" hidden="1" customHeight="1" x14ac:dyDescent="0.25">
      <c r="A155" s="401" t="str">
        <f t="shared" si="10"/>
        <v>A20421113</v>
      </c>
      <c r="B155" s="1240" t="s">
        <v>17</v>
      </c>
      <c r="C155" s="1344"/>
      <c r="D155" s="1240" t="s">
        <v>290</v>
      </c>
      <c r="E155" s="1344"/>
      <c r="F155" s="1240" t="s">
        <v>288</v>
      </c>
      <c r="G155" s="1344"/>
      <c r="H155" s="1240" t="s">
        <v>291</v>
      </c>
      <c r="I155" s="1344"/>
      <c r="J155" s="1240" t="s">
        <v>309</v>
      </c>
      <c r="K155" s="1344"/>
      <c r="L155" s="1344"/>
      <c r="M155" s="1240" t="s">
        <v>287</v>
      </c>
      <c r="N155" s="1344"/>
      <c r="O155" s="1344"/>
      <c r="P155" s="1240"/>
      <c r="Q155" s="1344"/>
      <c r="R155" s="1240"/>
      <c r="S155" s="1344"/>
      <c r="T155" s="1239" t="s">
        <v>88</v>
      </c>
      <c r="U155" s="1344"/>
      <c r="V155" s="1344"/>
      <c r="W155" s="1344"/>
      <c r="X155" s="1344"/>
      <c r="Y155" s="1344"/>
      <c r="Z155" s="1344"/>
      <c r="AA155" s="1344"/>
      <c r="AB155" s="1240" t="s">
        <v>281</v>
      </c>
      <c r="AC155" s="1344"/>
      <c r="AD155" s="1344"/>
      <c r="AE155" s="1344"/>
      <c r="AF155" s="1344"/>
      <c r="AG155" s="1240" t="s">
        <v>282</v>
      </c>
      <c r="AH155" s="1344"/>
      <c r="AI155" s="1344"/>
      <c r="AJ155" s="172" t="s">
        <v>311</v>
      </c>
      <c r="AK155" s="1241"/>
      <c r="AL155" s="1241"/>
      <c r="AM155" s="1241"/>
      <c r="AN155" s="1241"/>
      <c r="AO155" s="278">
        <v>30000000</v>
      </c>
      <c r="AP155" s="279">
        <v>0</v>
      </c>
      <c r="AQ155" s="278">
        <v>30000000</v>
      </c>
      <c r="AR155" s="462">
        <v>0</v>
      </c>
      <c r="AS155" s="279">
        <v>0</v>
      </c>
      <c r="AT155" s="279">
        <v>0</v>
      </c>
      <c r="AU155" s="279">
        <v>0</v>
      </c>
      <c r="AV155" s="279">
        <v>0</v>
      </c>
      <c r="AW155" s="279">
        <v>0</v>
      </c>
      <c r="AX155" s="279">
        <v>0</v>
      </c>
      <c r="AY155" s="279">
        <v>0</v>
      </c>
      <c r="AZ155" s="279">
        <v>0</v>
      </c>
      <c r="BA155" s="279">
        <v>0</v>
      </c>
      <c r="BB155" s="399"/>
      <c r="BC155" s="434">
        <f t="shared" si="8"/>
        <v>0</v>
      </c>
      <c r="BD155" s="434" t="e">
        <f t="shared" si="9"/>
        <v>#DIV/0!</v>
      </c>
    </row>
    <row r="156" spans="1:56" ht="15" hidden="1" customHeight="1" x14ac:dyDescent="0.25">
      <c r="A156" s="401" t="str">
        <f t="shared" si="10"/>
        <v>A20421410</v>
      </c>
      <c r="B156" s="1240" t="s">
        <v>17</v>
      </c>
      <c r="C156" s="1344"/>
      <c r="D156" s="1240" t="s">
        <v>290</v>
      </c>
      <c r="E156" s="1344"/>
      <c r="F156" s="1240" t="s">
        <v>288</v>
      </c>
      <c r="G156" s="1344"/>
      <c r="H156" s="1240" t="s">
        <v>291</v>
      </c>
      <c r="I156" s="1344"/>
      <c r="J156" s="1240" t="s">
        <v>309</v>
      </c>
      <c r="K156" s="1344"/>
      <c r="L156" s="1344"/>
      <c r="M156" s="1240" t="s">
        <v>291</v>
      </c>
      <c r="N156" s="1344"/>
      <c r="O156" s="1344"/>
      <c r="P156" s="1240"/>
      <c r="Q156" s="1344"/>
      <c r="R156" s="1240"/>
      <c r="S156" s="1344"/>
      <c r="T156" s="1239" t="s">
        <v>89</v>
      </c>
      <c r="U156" s="1344"/>
      <c r="V156" s="1344"/>
      <c r="W156" s="1344"/>
      <c r="X156" s="1344"/>
      <c r="Y156" s="1344"/>
      <c r="Z156" s="1344"/>
      <c r="AA156" s="1344"/>
      <c r="AB156" s="1240" t="s">
        <v>281</v>
      </c>
      <c r="AC156" s="1344"/>
      <c r="AD156" s="1344"/>
      <c r="AE156" s="1344"/>
      <c r="AF156" s="1344"/>
      <c r="AG156" s="1240" t="s">
        <v>282</v>
      </c>
      <c r="AH156" s="1344"/>
      <c r="AI156" s="1344"/>
      <c r="AJ156" s="172" t="s">
        <v>68</v>
      </c>
      <c r="AK156" s="1241"/>
      <c r="AL156" s="1241"/>
      <c r="AM156" s="1241"/>
      <c r="AN156" s="1241"/>
      <c r="AO156" s="278">
        <v>4000000</v>
      </c>
      <c r="AP156" s="279">
        <v>0</v>
      </c>
      <c r="AQ156" s="278">
        <v>4000000</v>
      </c>
      <c r="AR156" s="462">
        <v>0</v>
      </c>
      <c r="AS156" s="279">
        <v>0</v>
      </c>
      <c r="AT156" s="279">
        <v>0</v>
      </c>
      <c r="AU156" s="279">
        <v>0</v>
      </c>
      <c r="AV156" s="279">
        <v>0</v>
      </c>
      <c r="AW156" s="279">
        <v>0</v>
      </c>
      <c r="AX156" s="279">
        <v>0</v>
      </c>
      <c r="AY156" s="279">
        <v>0</v>
      </c>
      <c r="AZ156" s="279">
        <v>0</v>
      </c>
      <c r="BA156" s="279">
        <v>0</v>
      </c>
      <c r="BB156" s="399"/>
      <c r="BC156" s="434">
        <f t="shared" si="8"/>
        <v>0</v>
      </c>
      <c r="BD156" s="434" t="e">
        <f t="shared" si="9"/>
        <v>#DIV/0!</v>
      </c>
    </row>
    <row r="157" spans="1:56" ht="15" hidden="1" customHeight="1" x14ac:dyDescent="0.25">
      <c r="A157" s="401" t="str">
        <f t="shared" si="10"/>
        <v>A20421413</v>
      </c>
      <c r="B157" s="1240" t="s">
        <v>17</v>
      </c>
      <c r="C157" s="1344"/>
      <c r="D157" s="1240" t="s">
        <v>290</v>
      </c>
      <c r="E157" s="1344"/>
      <c r="F157" s="1240" t="s">
        <v>288</v>
      </c>
      <c r="G157" s="1344"/>
      <c r="H157" s="1240" t="s">
        <v>291</v>
      </c>
      <c r="I157" s="1344"/>
      <c r="J157" s="1240" t="s">
        <v>309</v>
      </c>
      <c r="K157" s="1344"/>
      <c r="L157" s="1344"/>
      <c r="M157" s="1240" t="s">
        <v>291</v>
      </c>
      <c r="N157" s="1344"/>
      <c r="O157" s="1344"/>
      <c r="P157" s="1240"/>
      <c r="Q157" s="1344"/>
      <c r="R157" s="1240"/>
      <c r="S157" s="1344"/>
      <c r="T157" s="1239" t="s">
        <v>89</v>
      </c>
      <c r="U157" s="1344"/>
      <c r="V157" s="1344"/>
      <c r="W157" s="1344"/>
      <c r="X157" s="1344"/>
      <c r="Y157" s="1344"/>
      <c r="Z157" s="1344"/>
      <c r="AA157" s="1344"/>
      <c r="AB157" s="1240" t="s">
        <v>281</v>
      </c>
      <c r="AC157" s="1344"/>
      <c r="AD157" s="1344"/>
      <c r="AE157" s="1344"/>
      <c r="AF157" s="1344"/>
      <c r="AG157" s="1240" t="s">
        <v>282</v>
      </c>
      <c r="AH157" s="1344"/>
      <c r="AI157" s="1344"/>
      <c r="AJ157" s="172" t="s">
        <v>311</v>
      </c>
      <c r="AK157" s="1241"/>
      <c r="AL157" s="1241"/>
      <c r="AM157" s="1241"/>
      <c r="AN157" s="1241"/>
      <c r="AO157" s="278">
        <v>30000000</v>
      </c>
      <c r="AP157" s="279">
        <v>0</v>
      </c>
      <c r="AQ157" s="278">
        <v>30000000</v>
      </c>
      <c r="AR157" s="462">
        <v>0</v>
      </c>
      <c r="AS157" s="279">
        <v>0</v>
      </c>
      <c r="AT157" s="279">
        <v>0</v>
      </c>
      <c r="AU157" s="279">
        <v>0</v>
      </c>
      <c r="AV157" s="279">
        <v>0</v>
      </c>
      <c r="AW157" s="279">
        <v>0</v>
      </c>
      <c r="AX157" s="279">
        <v>0</v>
      </c>
      <c r="AY157" s="279">
        <v>0</v>
      </c>
      <c r="AZ157" s="279">
        <v>0</v>
      </c>
      <c r="BA157" s="279">
        <v>0</v>
      </c>
      <c r="BB157" s="399"/>
      <c r="BC157" s="434">
        <f t="shared" si="8"/>
        <v>0</v>
      </c>
      <c r="BD157" s="434" t="e">
        <f t="shared" si="9"/>
        <v>#DIV/0!</v>
      </c>
    </row>
    <row r="158" spans="1:56" ht="15" hidden="1" customHeight="1" x14ac:dyDescent="0.25">
      <c r="A158" s="401" t="str">
        <f t="shared" si="10"/>
        <v>A20421510</v>
      </c>
      <c r="B158" s="1240" t="s">
        <v>17</v>
      </c>
      <c r="C158" s="1344"/>
      <c r="D158" s="1240" t="s">
        <v>290</v>
      </c>
      <c r="E158" s="1344"/>
      <c r="F158" s="1240" t="s">
        <v>288</v>
      </c>
      <c r="G158" s="1344"/>
      <c r="H158" s="1240" t="s">
        <v>291</v>
      </c>
      <c r="I158" s="1344"/>
      <c r="J158" s="1240" t="s">
        <v>309</v>
      </c>
      <c r="K158" s="1344"/>
      <c r="L158" s="1344"/>
      <c r="M158" s="1240" t="s">
        <v>292</v>
      </c>
      <c r="N158" s="1344"/>
      <c r="O158" s="1344"/>
      <c r="P158" s="1240"/>
      <c r="Q158" s="1344"/>
      <c r="R158" s="1240"/>
      <c r="S158" s="1344"/>
      <c r="T158" s="1239" t="s">
        <v>90</v>
      </c>
      <c r="U158" s="1344"/>
      <c r="V158" s="1344"/>
      <c r="W158" s="1344"/>
      <c r="X158" s="1344"/>
      <c r="Y158" s="1344"/>
      <c r="Z158" s="1344"/>
      <c r="AA158" s="1344"/>
      <c r="AB158" s="1240" t="s">
        <v>281</v>
      </c>
      <c r="AC158" s="1344"/>
      <c r="AD158" s="1344"/>
      <c r="AE158" s="1344"/>
      <c r="AF158" s="1344"/>
      <c r="AG158" s="1240" t="s">
        <v>282</v>
      </c>
      <c r="AH158" s="1344"/>
      <c r="AI158" s="1344"/>
      <c r="AJ158" s="172" t="s">
        <v>68</v>
      </c>
      <c r="AK158" s="1241"/>
      <c r="AL158" s="1241"/>
      <c r="AM158" s="1241"/>
      <c r="AN158" s="1241"/>
      <c r="AO158" s="278">
        <v>66070000</v>
      </c>
      <c r="AP158" s="278">
        <v>66070000</v>
      </c>
      <c r="AQ158" s="279">
        <v>0</v>
      </c>
      <c r="AR158" s="462">
        <v>0</v>
      </c>
      <c r="AS158" s="278">
        <v>66070000</v>
      </c>
      <c r="AT158" s="279">
        <v>0</v>
      </c>
      <c r="AU158" s="278">
        <v>66070000</v>
      </c>
      <c r="AV158" s="279">
        <v>0</v>
      </c>
      <c r="AW158" s="278">
        <v>66070000</v>
      </c>
      <c r="AX158" s="279">
        <v>0</v>
      </c>
      <c r="AY158" s="278">
        <v>66070000</v>
      </c>
      <c r="AZ158" s="279">
        <v>0</v>
      </c>
      <c r="BA158" s="279">
        <v>0</v>
      </c>
      <c r="BB158" s="399"/>
      <c r="BC158" s="434">
        <f t="shared" ref="BC158:BC221" si="11">+AS158/AO158</f>
        <v>1</v>
      </c>
      <c r="BD158" s="434">
        <f t="shared" ref="BD158:BD221" si="12">+AW158/AS158</f>
        <v>1</v>
      </c>
    </row>
    <row r="159" spans="1:56" ht="15" hidden="1" customHeight="1" x14ac:dyDescent="0.25">
      <c r="A159" s="401" t="str">
        <f t="shared" si="10"/>
        <v>A20421513</v>
      </c>
      <c r="B159" s="1240" t="s">
        <v>17</v>
      </c>
      <c r="C159" s="1344"/>
      <c r="D159" s="1240" t="s">
        <v>290</v>
      </c>
      <c r="E159" s="1344"/>
      <c r="F159" s="1240" t="s">
        <v>288</v>
      </c>
      <c r="G159" s="1344"/>
      <c r="H159" s="1240" t="s">
        <v>291</v>
      </c>
      <c r="I159" s="1344"/>
      <c r="J159" s="1240" t="s">
        <v>309</v>
      </c>
      <c r="K159" s="1344"/>
      <c r="L159" s="1344"/>
      <c r="M159" s="1240" t="s">
        <v>292</v>
      </c>
      <c r="N159" s="1344"/>
      <c r="O159" s="1344"/>
      <c r="P159" s="1240"/>
      <c r="Q159" s="1344"/>
      <c r="R159" s="1240"/>
      <c r="S159" s="1344"/>
      <c r="T159" s="1239" t="s">
        <v>90</v>
      </c>
      <c r="U159" s="1344"/>
      <c r="V159" s="1344"/>
      <c r="W159" s="1344"/>
      <c r="X159" s="1344"/>
      <c r="Y159" s="1344"/>
      <c r="Z159" s="1344"/>
      <c r="AA159" s="1344"/>
      <c r="AB159" s="1240" t="s">
        <v>281</v>
      </c>
      <c r="AC159" s="1344"/>
      <c r="AD159" s="1344"/>
      <c r="AE159" s="1344"/>
      <c r="AF159" s="1344"/>
      <c r="AG159" s="1240" t="s">
        <v>282</v>
      </c>
      <c r="AH159" s="1344"/>
      <c r="AI159" s="1344"/>
      <c r="AJ159" s="172" t="s">
        <v>311</v>
      </c>
      <c r="AK159" s="1241"/>
      <c r="AL159" s="1241"/>
      <c r="AM159" s="1241"/>
      <c r="AN159" s="1241"/>
      <c r="AO159" s="278">
        <v>30000000</v>
      </c>
      <c r="AP159" s="279">
        <v>0</v>
      </c>
      <c r="AQ159" s="278">
        <v>30000000</v>
      </c>
      <c r="AR159" s="462">
        <v>0</v>
      </c>
      <c r="AS159" s="279">
        <v>0</v>
      </c>
      <c r="AT159" s="279">
        <v>0</v>
      </c>
      <c r="AU159" s="279">
        <v>0</v>
      </c>
      <c r="AV159" s="279">
        <v>0</v>
      </c>
      <c r="AW159" s="279">
        <v>0</v>
      </c>
      <c r="AX159" s="279">
        <v>0</v>
      </c>
      <c r="AY159" s="279">
        <v>0</v>
      </c>
      <c r="AZ159" s="279">
        <v>0</v>
      </c>
      <c r="BA159" s="279">
        <v>0</v>
      </c>
      <c r="BB159" s="399"/>
      <c r="BC159" s="434">
        <f t="shared" si="11"/>
        <v>0</v>
      </c>
      <c r="BD159" s="434" t="e">
        <f t="shared" si="12"/>
        <v>#DIV/0!</v>
      </c>
    </row>
    <row r="160" spans="1:56" ht="15" hidden="1" customHeight="1" x14ac:dyDescent="0.25">
      <c r="A160" s="401" t="str">
        <f t="shared" si="10"/>
        <v>A20421810</v>
      </c>
      <c r="B160" s="1240" t="s">
        <v>17</v>
      </c>
      <c r="C160" s="1344"/>
      <c r="D160" s="1240" t="s">
        <v>290</v>
      </c>
      <c r="E160" s="1344"/>
      <c r="F160" s="1240" t="s">
        <v>288</v>
      </c>
      <c r="G160" s="1344"/>
      <c r="H160" s="1240" t="s">
        <v>291</v>
      </c>
      <c r="I160" s="1344"/>
      <c r="J160" s="1240" t="s">
        <v>309</v>
      </c>
      <c r="K160" s="1344"/>
      <c r="L160" s="1344"/>
      <c r="M160" s="1240" t="s">
        <v>302</v>
      </c>
      <c r="N160" s="1344"/>
      <c r="O160" s="1344"/>
      <c r="P160" s="1240"/>
      <c r="Q160" s="1344"/>
      <c r="R160" s="1240"/>
      <c r="S160" s="1344"/>
      <c r="T160" s="1239" t="s">
        <v>91</v>
      </c>
      <c r="U160" s="1344"/>
      <c r="V160" s="1344"/>
      <c r="W160" s="1344"/>
      <c r="X160" s="1344"/>
      <c r="Y160" s="1344"/>
      <c r="Z160" s="1344"/>
      <c r="AA160" s="1344"/>
      <c r="AB160" s="1240" t="s">
        <v>281</v>
      </c>
      <c r="AC160" s="1344"/>
      <c r="AD160" s="1344"/>
      <c r="AE160" s="1344"/>
      <c r="AF160" s="1344"/>
      <c r="AG160" s="1240" t="s">
        <v>282</v>
      </c>
      <c r="AH160" s="1344"/>
      <c r="AI160" s="1344"/>
      <c r="AJ160" s="172" t="s">
        <v>68</v>
      </c>
      <c r="AK160" s="1241"/>
      <c r="AL160" s="1241"/>
      <c r="AM160" s="1241"/>
      <c r="AN160" s="1241"/>
      <c r="AO160" s="278">
        <v>5000000</v>
      </c>
      <c r="AP160" s="279">
        <v>0</v>
      </c>
      <c r="AQ160" s="278">
        <v>5000000</v>
      </c>
      <c r="AR160" s="462">
        <v>0</v>
      </c>
      <c r="AS160" s="279">
        <v>0</v>
      </c>
      <c r="AT160" s="279">
        <v>0</v>
      </c>
      <c r="AU160" s="279">
        <v>0</v>
      </c>
      <c r="AV160" s="279">
        <v>0</v>
      </c>
      <c r="AW160" s="279">
        <v>0</v>
      </c>
      <c r="AX160" s="279">
        <v>0</v>
      </c>
      <c r="AY160" s="279">
        <v>0</v>
      </c>
      <c r="AZ160" s="279">
        <v>0</v>
      </c>
      <c r="BA160" s="279">
        <v>0</v>
      </c>
      <c r="BB160" s="399"/>
      <c r="BC160" s="434">
        <f t="shared" si="11"/>
        <v>0</v>
      </c>
      <c r="BD160" s="434" t="e">
        <f t="shared" si="12"/>
        <v>#DIV/0!</v>
      </c>
    </row>
    <row r="161" spans="1:56" ht="15" hidden="1" customHeight="1" x14ac:dyDescent="0.25">
      <c r="A161" s="401" t="str">
        <f t="shared" si="10"/>
        <v>A20421813</v>
      </c>
      <c r="B161" s="1240" t="s">
        <v>17</v>
      </c>
      <c r="C161" s="1344"/>
      <c r="D161" s="1240" t="s">
        <v>290</v>
      </c>
      <c r="E161" s="1344"/>
      <c r="F161" s="1240" t="s">
        <v>288</v>
      </c>
      <c r="G161" s="1344"/>
      <c r="H161" s="1240" t="s">
        <v>291</v>
      </c>
      <c r="I161" s="1344"/>
      <c r="J161" s="1240" t="s">
        <v>309</v>
      </c>
      <c r="K161" s="1344"/>
      <c r="L161" s="1344"/>
      <c r="M161" s="1240" t="s">
        <v>302</v>
      </c>
      <c r="N161" s="1344"/>
      <c r="O161" s="1344"/>
      <c r="P161" s="1240"/>
      <c r="Q161" s="1344"/>
      <c r="R161" s="1240"/>
      <c r="S161" s="1344"/>
      <c r="T161" s="1239" t="s">
        <v>91</v>
      </c>
      <c r="U161" s="1344"/>
      <c r="V161" s="1344"/>
      <c r="W161" s="1344"/>
      <c r="X161" s="1344"/>
      <c r="Y161" s="1344"/>
      <c r="Z161" s="1344"/>
      <c r="AA161" s="1344"/>
      <c r="AB161" s="1240" t="s">
        <v>281</v>
      </c>
      <c r="AC161" s="1344"/>
      <c r="AD161" s="1344"/>
      <c r="AE161" s="1344"/>
      <c r="AF161" s="1344"/>
      <c r="AG161" s="1240" t="s">
        <v>282</v>
      </c>
      <c r="AH161" s="1344"/>
      <c r="AI161" s="1344"/>
      <c r="AJ161" s="172" t="s">
        <v>311</v>
      </c>
      <c r="AK161" s="1241"/>
      <c r="AL161" s="1241"/>
      <c r="AM161" s="1241"/>
      <c r="AN161" s="1241"/>
      <c r="AO161" s="278">
        <v>30000000</v>
      </c>
      <c r="AP161" s="279">
        <v>0</v>
      </c>
      <c r="AQ161" s="278">
        <v>30000000</v>
      </c>
      <c r="AR161" s="462">
        <v>0</v>
      </c>
      <c r="AS161" s="279">
        <v>0</v>
      </c>
      <c r="AT161" s="279">
        <v>0</v>
      </c>
      <c r="AU161" s="279">
        <v>0</v>
      </c>
      <c r="AV161" s="279">
        <v>0</v>
      </c>
      <c r="AW161" s="279">
        <v>0</v>
      </c>
      <c r="AX161" s="279">
        <v>0</v>
      </c>
      <c r="AY161" s="279">
        <v>0</v>
      </c>
      <c r="AZ161" s="279">
        <v>0</v>
      </c>
      <c r="BA161" s="279">
        <v>0</v>
      </c>
      <c r="BB161" s="399"/>
      <c r="BC161" s="434">
        <f t="shared" si="11"/>
        <v>0</v>
      </c>
      <c r="BD161" s="434" t="e">
        <f t="shared" si="12"/>
        <v>#DIV/0!</v>
      </c>
    </row>
    <row r="162" spans="1:56" ht="15" hidden="1" customHeight="1" x14ac:dyDescent="0.25">
      <c r="A162" s="401" t="str">
        <f t="shared" ref="A162:A225" si="13">+B162&amp;D162&amp;F162&amp;H162&amp;J162&amp;M162&amp;P162&amp;R162&amp;AJ162</f>
        <v>A2044010</v>
      </c>
      <c r="B162" s="1233" t="s">
        <v>17</v>
      </c>
      <c r="C162" s="1344"/>
      <c r="D162" s="1233" t="s">
        <v>290</v>
      </c>
      <c r="E162" s="1344"/>
      <c r="F162" s="1233" t="s">
        <v>288</v>
      </c>
      <c r="G162" s="1344"/>
      <c r="H162" s="1233" t="s">
        <v>291</v>
      </c>
      <c r="I162" s="1344"/>
      <c r="J162" s="1233" t="s">
        <v>315</v>
      </c>
      <c r="K162" s="1344"/>
      <c r="L162" s="1344"/>
      <c r="M162" s="1233"/>
      <c r="N162" s="1344"/>
      <c r="O162" s="1344"/>
      <c r="P162" s="1233"/>
      <c r="Q162" s="1344"/>
      <c r="R162" s="1233"/>
      <c r="S162" s="1344"/>
      <c r="T162" s="1232" t="s">
        <v>316</v>
      </c>
      <c r="U162" s="1344"/>
      <c r="V162" s="1344"/>
      <c r="W162" s="1344"/>
      <c r="X162" s="1344"/>
      <c r="Y162" s="1344"/>
      <c r="Z162" s="1344"/>
      <c r="AA162" s="1344"/>
      <c r="AB162" s="1233" t="s">
        <v>281</v>
      </c>
      <c r="AC162" s="1344"/>
      <c r="AD162" s="1344"/>
      <c r="AE162" s="1344"/>
      <c r="AF162" s="1344"/>
      <c r="AG162" s="1233" t="s">
        <v>282</v>
      </c>
      <c r="AH162" s="1344"/>
      <c r="AI162" s="1344"/>
      <c r="AJ162" s="169" t="s">
        <v>68</v>
      </c>
      <c r="AK162" s="1234"/>
      <c r="AL162" s="1234"/>
      <c r="AM162" s="1234"/>
      <c r="AN162" s="1234"/>
      <c r="AO162" s="274">
        <v>9880000</v>
      </c>
      <c r="AP162" s="274">
        <v>392800</v>
      </c>
      <c r="AQ162" s="274">
        <v>9487200</v>
      </c>
      <c r="AR162" s="461">
        <v>0</v>
      </c>
      <c r="AS162" s="274">
        <v>392800</v>
      </c>
      <c r="AT162" s="275">
        <v>0</v>
      </c>
      <c r="AU162" s="274">
        <v>392800</v>
      </c>
      <c r="AV162" s="275">
        <v>0</v>
      </c>
      <c r="AW162" s="274">
        <v>392800</v>
      </c>
      <c r="AX162" s="275">
        <v>0</v>
      </c>
      <c r="AY162" s="274">
        <v>392800</v>
      </c>
      <c r="AZ162" s="275">
        <v>0</v>
      </c>
      <c r="BA162" s="275">
        <v>0</v>
      </c>
      <c r="BB162" s="399"/>
      <c r="BC162" s="434">
        <f t="shared" si="11"/>
        <v>3.9757085020242916E-2</v>
      </c>
      <c r="BD162" s="434">
        <f t="shared" si="12"/>
        <v>1</v>
      </c>
    </row>
    <row r="163" spans="1:56" ht="15" hidden="1" customHeight="1" x14ac:dyDescent="0.25">
      <c r="A163" s="401" t="str">
        <f t="shared" si="13"/>
        <v>A204401510</v>
      </c>
      <c r="B163" s="1240" t="s">
        <v>17</v>
      </c>
      <c r="C163" s="1344"/>
      <c r="D163" s="1240" t="s">
        <v>290</v>
      </c>
      <c r="E163" s="1344"/>
      <c r="F163" s="1240" t="s">
        <v>288</v>
      </c>
      <c r="G163" s="1344"/>
      <c r="H163" s="1240" t="s">
        <v>291</v>
      </c>
      <c r="I163" s="1344"/>
      <c r="J163" s="1240" t="s">
        <v>315</v>
      </c>
      <c r="K163" s="1344"/>
      <c r="L163" s="1344"/>
      <c r="M163" s="1240" t="s">
        <v>294</v>
      </c>
      <c r="N163" s="1344"/>
      <c r="O163" s="1344"/>
      <c r="P163" s="1240"/>
      <c r="Q163" s="1344"/>
      <c r="R163" s="1240"/>
      <c r="S163" s="1344"/>
      <c r="T163" s="1239" t="s">
        <v>186</v>
      </c>
      <c r="U163" s="1344"/>
      <c r="V163" s="1344"/>
      <c r="W163" s="1344"/>
      <c r="X163" s="1344"/>
      <c r="Y163" s="1344"/>
      <c r="Z163" s="1344"/>
      <c r="AA163" s="1344"/>
      <c r="AB163" s="1240" t="s">
        <v>281</v>
      </c>
      <c r="AC163" s="1344"/>
      <c r="AD163" s="1344"/>
      <c r="AE163" s="1344"/>
      <c r="AF163" s="1344"/>
      <c r="AG163" s="1240" t="s">
        <v>282</v>
      </c>
      <c r="AH163" s="1344"/>
      <c r="AI163" s="1344"/>
      <c r="AJ163" s="172" t="s">
        <v>68</v>
      </c>
      <c r="AK163" s="1241"/>
      <c r="AL163" s="1241"/>
      <c r="AM163" s="1241"/>
      <c r="AN163" s="1241"/>
      <c r="AO163" s="278">
        <v>9880000</v>
      </c>
      <c r="AP163" s="278">
        <v>392800</v>
      </c>
      <c r="AQ163" s="278">
        <v>9487200</v>
      </c>
      <c r="AR163" s="462">
        <v>0</v>
      </c>
      <c r="AS163" s="278">
        <v>392800</v>
      </c>
      <c r="AT163" s="279">
        <v>0</v>
      </c>
      <c r="AU163" s="278">
        <v>392800</v>
      </c>
      <c r="AV163" s="279">
        <v>0</v>
      </c>
      <c r="AW163" s="278">
        <v>392800</v>
      </c>
      <c r="AX163" s="279">
        <v>0</v>
      </c>
      <c r="AY163" s="278">
        <v>392800</v>
      </c>
      <c r="AZ163" s="279">
        <v>0</v>
      </c>
      <c r="BA163" s="279">
        <v>0</v>
      </c>
      <c r="BB163" s="399"/>
      <c r="BC163" s="434">
        <f t="shared" si="11"/>
        <v>3.9757085020242916E-2</v>
      </c>
      <c r="BD163" s="434">
        <f t="shared" si="12"/>
        <v>1</v>
      </c>
    </row>
    <row r="164" spans="1:56" ht="15" hidden="1" customHeight="1" x14ac:dyDescent="0.25">
      <c r="A164" s="401" t="str">
        <f t="shared" si="13"/>
        <v>A2044110</v>
      </c>
      <c r="B164" s="1233" t="s">
        <v>17</v>
      </c>
      <c r="C164" s="1344"/>
      <c r="D164" s="1233" t="s">
        <v>290</v>
      </c>
      <c r="E164" s="1344"/>
      <c r="F164" s="1233" t="s">
        <v>288</v>
      </c>
      <c r="G164" s="1344"/>
      <c r="H164" s="1233" t="s">
        <v>291</v>
      </c>
      <c r="I164" s="1344"/>
      <c r="J164" s="1233" t="s">
        <v>317</v>
      </c>
      <c r="K164" s="1344"/>
      <c r="L164" s="1344"/>
      <c r="M164" s="1233"/>
      <c r="N164" s="1344"/>
      <c r="O164" s="1344"/>
      <c r="P164" s="1233"/>
      <c r="Q164" s="1344"/>
      <c r="R164" s="1233"/>
      <c r="S164" s="1344"/>
      <c r="T164" s="1232" t="s">
        <v>92</v>
      </c>
      <c r="U164" s="1344"/>
      <c r="V164" s="1344"/>
      <c r="W164" s="1344"/>
      <c r="X164" s="1344"/>
      <c r="Y164" s="1344"/>
      <c r="Z164" s="1344"/>
      <c r="AA164" s="1344"/>
      <c r="AB164" s="1233" t="s">
        <v>281</v>
      </c>
      <c r="AC164" s="1344"/>
      <c r="AD164" s="1344"/>
      <c r="AE164" s="1344"/>
      <c r="AF164" s="1344"/>
      <c r="AG164" s="1233" t="s">
        <v>282</v>
      </c>
      <c r="AH164" s="1344"/>
      <c r="AI164" s="1344"/>
      <c r="AJ164" s="169" t="s">
        <v>68</v>
      </c>
      <c r="AK164" s="1234"/>
      <c r="AL164" s="1234"/>
      <c r="AM164" s="1234"/>
      <c r="AN164" s="1234"/>
      <c r="AO164" s="274">
        <v>357000000</v>
      </c>
      <c r="AP164" s="274">
        <v>225268362</v>
      </c>
      <c r="AQ164" s="274">
        <v>131731638</v>
      </c>
      <c r="AR164" s="461">
        <v>0</v>
      </c>
      <c r="AS164" s="274">
        <v>3765462</v>
      </c>
      <c r="AT164" s="274">
        <v>221502900</v>
      </c>
      <c r="AU164" s="274">
        <v>3765462</v>
      </c>
      <c r="AV164" s="275">
        <v>0</v>
      </c>
      <c r="AW164" s="274">
        <v>3765462</v>
      </c>
      <c r="AX164" s="275">
        <v>0</v>
      </c>
      <c r="AY164" s="274">
        <v>3765462</v>
      </c>
      <c r="AZ164" s="275">
        <v>0</v>
      </c>
      <c r="BA164" s="275">
        <v>0</v>
      </c>
      <c r="BB164" s="399"/>
      <c r="BC164" s="434">
        <f t="shared" si="11"/>
        <v>1.0547512605042017E-2</v>
      </c>
      <c r="BD164" s="434">
        <f t="shared" si="12"/>
        <v>1</v>
      </c>
    </row>
    <row r="165" spans="1:56" ht="15" hidden="1" customHeight="1" x14ac:dyDescent="0.25">
      <c r="A165" s="401" t="str">
        <f t="shared" si="13"/>
        <v>A2044113</v>
      </c>
      <c r="B165" s="1233" t="s">
        <v>17</v>
      </c>
      <c r="C165" s="1344"/>
      <c r="D165" s="1233" t="s">
        <v>290</v>
      </c>
      <c r="E165" s="1344"/>
      <c r="F165" s="1233" t="s">
        <v>288</v>
      </c>
      <c r="G165" s="1344"/>
      <c r="H165" s="1233" t="s">
        <v>291</v>
      </c>
      <c r="I165" s="1344"/>
      <c r="J165" s="1233" t="s">
        <v>317</v>
      </c>
      <c r="K165" s="1344"/>
      <c r="L165" s="1344"/>
      <c r="M165" s="1233"/>
      <c r="N165" s="1344"/>
      <c r="O165" s="1344"/>
      <c r="P165" s="1233"/>
      <c r="Q165" s="1344"/>
      <c r="R165" s="1233"/>
      <c r="S165" s="1344"/>
      <c r="T165" s="1232" t="s">
        <v>92</v>
      </c>
      <c r="U165" s="1344"/>
      <c r="V165" s="1344"/>
      <c r="W165" s="1344"/>
      <c r="X165" s="1344"/>
      <c r="Y165" s="1344"/>
      <c r="Z165" s="1344"/>
      <c r="AA165" s="1344"/>
      <c r="AB165" s="1233" t="s">
        <v>281</v>
      </c>
      <c r="AC165" s="1344"/>
      <c r="AD165" s="1344"/>
      <c r="AE165" s="1344"/>
      <c r="AF165" s="1344"/>
      <c r="AG165" s="1233" t="s">
        <v>282</v>
      </c>
      <c r="AH165" s="1344"/>
      <c r="AI165" s="1344"/>
      <c r="AJ165" s="169" t="s">
        <v>311</v>
      </c>
      <c r="AK165" s="1234"/>
      <c r="AL165" s="1234"/>
      <c r="AM165" s="1234"/>
      <c r="AN165" s="1234"/>
      <c r="AO165" s="274">
        <v>116000000</v>
      </c>
      <c r="AP165" s="275">
        <v>0</v>
      </c>
      <c r="AQ165" s="274">
        <v>116000000</v>
      </c>
      <c r="AR165" s="461">
        <v>0</v>
      </c>
      <c r="AS165" s="275">
        <v>0</v>
      </c>
      <c r="AT165" s="275">
        <v>0</v>
      </c>
      <c r="AU165" s="275">
        <v>0</v>
      </c>
      <c r="AV165" s="275">
        <v>0</v>
      </c>
      <c r="AW165" s="275">
        <v>0</v>
      </c>
      <c r="AX165" s="275">
        <v>0</v>
      </c>
      <c r="AY165" s="275">
        <v>0</v>
      </c>
      <c r="AZ165" s="275">
        <v>0</v>
      </c>
      <c r="BA165" s="275">
        <v>0</v>
      </c>
      <c r="BB165" s="399"/>
      <c r="BC165" s="434">
        <f t="shared" si="11"/>
        <v>0</v>
      </c>
      <c r="BD165" s="434" t="e">
        <f t="shared" si="12"/>
        <v>#DIV/0!</v>
      </c>
    </row>
    <row r="166" spans="1:56" ht="15" hidden="1" customHeight="1" x14ac:dyDescent="0.25">
      <c r="A166" s="401" t="str">
        <f t="shared" si="13"/>
        <v>A20441210</v>
      </c>
      <c r="B166" s="1240" t="s">
        <v>17</v>
      </c>
      <c r="C166" s="1344"/>
      <c r="D166" s="1240" t="s">
        <v>290</v>
      </c>
      <c r="E166" s="1344"/>
      <c r="F166" s="1240" t="s">
        <v>288</v>
      </c>
      <c r="G166" s="1344"/>
      <c r="H166" s="1240" t="s">
        <v>291</v>
      </c>
      <c r="I166" s="1344"/>
      <c r="J166" s="1240" t="s">
        <v>317</v>
      </c>
      <c r="K166" s="1344"/>
      <c r="L166" s="1344"/>
      <c r="M166" s="1240" t="s">
        <v>290</v>
      </c>
      <c r="N166" s="1344"/>
      <c r="O166" s="1344"/>
      <c r="P166" s="1240"/>
      <c r="Q166" s="1344"/>
      <c r="R166" s="1240"/>
      <c r="S166" s="1344"/>
      <c r="T166" s="1239" t="s">
        <v>93</v>
      </c>
      <c r="U166" s="1344"/>
      <c r="V166" s="1344"/>
      <c r="W166" s="1344"/>
      <c r="X166" s="1344"/>
      <c r="Y166" s="1344"/>
      <c r="Z166" s="1344"/>
      <c r="AA166" s="1344"/>
      <c r="AB166" s="1240" t="s">
        <v>281</v>
      </c>
      <c r="AC166" s="1344"/>
      <c r="AD166" s="1344"/>
      <c r="AE166" s="1344"/>
      <c r="AF166" s="1344"/>
      <c r="AG166" s="1240" t="s">
        <v>282</v>
      </c>
      <c r="AH166" s="1344"/>
      <c r="AI166" s="1344"/>
      <c r="AJ166" s="172" t="s">
        <v>68</v>
      </c>
      <c r="AK166" s="1241"/>
      <c r="AL166" s="1241"/>
      <c r="AM166" s="1241"/>
      <c r="AN166" s="1241"/>
      <c r="AO166" s="278">
        <v>12000000</v>
      </c>
      <c r="AP166" s="279">
        <v>0</v>
      </c>
      <c r="AQ166" s="278">
        <v>12000000</v>
      </c>
      <c r="AR166" s="462">
        <v>0</v>
      </c>
      <c r="AS166" s="279">
        <v>0</v>
      </c>
      <c r="AT166" s="279">
        <v>0</v>
      </c>
      <c r="AU166" s="279">
        <v>0</v>
      </c>
      <c r="AV166" s="279">
        <v>0</v>
      </c>
      <c r="AW166" s="279">
        <v>0</v>
      </c>
      <c r="AX166" s="279">
        <v>0</v>
      </c>
      <c r="AY166" s="279">
        <v>0</v>
      </c>
      <c r="AZ166" s="279">
        <v>0</v>
      </c>
      <c r="BA166" s="279">
        <v>0</v>
      </c>
      <c r="BB166" s="399"/>
      <c r="BC166" s="434">
        <f t="shared" si="11"/>
        <v>0</v>
      </c>
      <c r="BD166" s="434" t="e">
        <f t="shared" si="12"/>
        <v>#DIV/0!</v>
      </c>
    </row>
    <row r="167" spans="1:56" ht="15" hidden="1" customHeight="1" x14ac:dyDescent="0.25">
      <c r="A167" s="401" t="str">
        <f t="shared" si="13"/>
        <v>A20441213</v>
      </c>
      <c r="B167" s="1240" t="s">
        <v>17</v>
      </c>
      <c r="C167" s="1344"/>
      <c r="D167" s="1240" t="s">
        <v>290</v>
      </c>
      <c r="E167" s="1344"/>
      <c r="F167" s="1240" t="s">
        <v>288</v>
      </c>
      <c r="G167" s="1344"/>
      <c r="H167" s="1240" t="s">
        <v>291</v>
      </c>
      <c r="I167" s="1344"/>
      <c r="J167" s="1240" t="s">
        <v>317</v>
      </c>
      <c r="K167" s="1344"/>
      <c r="L167" s="1344"/>
      <c r="M167" s="1240" t="s">
        <v>290</v>
      </c>
      <c r="N167" s="1344"/>
      <c r="O167" s="1344"/>
      <c r="P167" s="1240"/>
      <c r="Q167" s="1344"/>
      <c r="R167" s="1240"/>
      <c r="S167" s="1344"/>
      <c r="T167" s="1239" t="s">
        <v>93</v>
      </c>
      <c r="U167" s="1344"/>
      <c r="V167" s="1344"/>
      <c r="W167" s="1344"/>
      <c r="X167" s="1344"/>
      <c r="Y167" s="1344"/>
      <c r="Z167" s="1344"/>
      <c r="AA167" s="1344"/>
      <c r="AB167" s="1240" t="s">
        <v>281</v>
      </c>
      <c r="AC167" s="1344"/>
      <c r="AD167" s="1344"/>
      <c r="AE167" s="1344"/>
      <c r="AF167" s="1344"/>
      <c r="AG167" s="1240" t="s">
        <v>282</v>
      </c>
      <c r="AH167" s="1344"/>
      <c r="AI167" s="1344"/>
      <c r="AJ167" s="172" t="s">
        <v>311</v>
      </c>
      <c r="AK167" s="1241"/>
      <c r="AL167" s="1241"/>
      <c r="AM167" s="1241"/>
      <c r="AN167" s="1241"/>
      <c r="AO167" s="278">
        <v>116000000</v>
      </c>
      <c r="AP167" s="279">
        <v>0</v>
      </c>
      <c r="AQ167" s="278">
        <v>116000000</v>
      </c>
      <c r="AR167" s="462">
        <v>0</v>
      </c>
      <c r="AS167" s="279">
        <v>0</v>
      </c>
      <c r="AT167" s="279">
        <v>0</v>
      </c>
      <c r="AU167" s="279">
        <v>0</v>
      </c>
      <c r="AV167" s="279">
        <v>0</v>
      </c>
      <c r="AW167" s="279">
        <v>0</v>
      </c>
      <c r="AX167" s="279">
        <v>0</v>
      </c>
      <c r="AY167" s="279">
        <v>0</v>
      </c>
      <c r="AZ167" s="279">
        <v>0</v>
      </c>
      <c r="BA167" s="279">
        <v>0</v>
      </c>
      <c r="BB167" s="399"/>
      <c r="BC167" s="434">
        <f t="shared" si="11"/>
        <v>0</v>
      </c>
      <c r="BD167" s="434" t="e">
        <f t="shared" si="12"/>
        <v>#DIV/0!</v>
      </c>
    </row>
    <row r="168" spans="1:56" ht="15" hidden="1" customHeight="1" x14ac:dyDescent="0.25">
      <c r="A168" s="401" t="s">
        <v>647</v>
      </c>
      <c r="B168" s="1240" t="s">
        <v>17</v>
      </c>
      <c r="C168" s="1344"/>
      <c r="D168" s="1240" t="s">
        <v>290</v>
      </c>
      <c r="E168" s="1344"/>
      <c r="F168" s="1240" t="s">
        <v>288</v>
      </c>
      <c r="G168" s="1344"/>
      <c r="H168" s="1240" t="s">
        <v>291</v>
      </c>
      <c r="I168" s="1344"/>
      <c r="J168" s="1240" t="s">
        <v>317</v>
      </c>
      <c r="K168" s="1344"/>
      <c r="L168" s="1344"/>
      <c r="M168" s="1240" t="s">
        <v>292</v>
      </c>
      <c r="N168" s="1344"/>
      <c r="O168" s="1344"/>
      <c r="P168" s="1240"/>
      <c r="Q168" s="1344"/>
      <c r="R168" s="1240"/>
      <c r="S168" s="1344"/>
      <c r="T168" s="1239" t="s">
        <v>94</v>
      </c>
      <c r="U168" s="1344"/>
      <c r="V168" s="1344"/>
      <c r="W168" s="1344"/>
      <c r="X168" s="1344"/>
      <c r="Y168" s="1344"/>
      <c r="Z168" s="1344"/>
      <c r="AA168" s="1344"/>
      <c r="AB168" s="1240" t="s">
        <v>281</v>
      </c>
      <c r="AC168" s="1344"/>
      <c r="AD168" s="1344"/>
      <c r="AE168" s="1344"/>
      <c r="AF168" s="1344"/>
      <c r="AG168" s="1240" t="s">
        <v>282</v>
      </c>
      <c r="AH168" s="1344"/>
      <c r="AI168" s="1344"/>
      <c r="AJ168" s="172" t="s">
        <v>68</v>
      </c>
      <c r="AK168" s="1241"/>
      <c r="AL168" s="1241"/>
      <c r="AM168" s="1241"/>
      <c r="AN168" s="1241"/>
      <c r="AO168" s="278">
        <v>5000000</v>
      </c>
      <c r="AP168" s="278">
        <v>3765462</v>
      </c>
      <c r="AQ168" s="278">
        <v>1234538</v>
      </c>
      <c r="AR168" s="462">
        <v>0</v>
      </c>
      <c r="AS168" s="278">
        <v>3765462</v>
      </c>
      <c r="AT168" s="279">
        <v>0</v>
      </c>
      <c r="AU168" s="278">
        <v>3765462</v>
      </c>
      <c r="AV168" s="279">
        <v>0</v>
      </c>
      <c r="AW168" s="278">
        <v>3765462</v>
      </c>
      <c r="AX168" s="279">
        <v>0</v>
      </c>
      <c r="AY168" s="278">
        <v>3765462</v>
      </c>
      <c r="AZ168" s="279">
        <v>0</v>
      </c>
      <c r="BA168" s="279">
        <v>0</v>
      </c>
      <c r="BB168" s="399"/>
      <c r="BC168" s="434">
        <f t="shared" si="11"/>
        <v>0.7530924</v>
      </c>
      <c r="BD168" s="434">
        <f t="shared" si="12"/>
        <v>1</v>
      </c>
    </row>
    <row r="169" spans="1:56" ht="15" hidden="1" customHeight="1" x14ac:dyDescent="0.25">
      <c r="A169" s="401" t="str">
        <f t="shared" si="13"/>
        <v>A204411310</v>
      </c>
      <c r="B169" s="1240" t="s">
        <v>17</v>
      </c>
      <c r="C169" s="1344"/>
      <c r="D169" s="1240" t="s">
        <v>290</v>
      </c>
      <c r="E169" s="1344"/>
      <c r="F169" s="1240" t="s">
        <v>288</v>
      </c>
      <c r="G169" s="1344"/>
      <c r="H169" s="1240" t="s">
        <v>291</v>
      </c>
      <c r="I169" s="1344"/>
      <c r="J169" s="1240" t="s">
        <v>317</v>
      </c>
      <c r="K169" s="1344"/>
      <c r="L169" s="1344"/>
      <c r="M169" s="1240" t="s">
        <v>311</v>
      </c>
      <c r="N169" s="1344"/>
      <c r="O169" s="1344"/>
      <c r="P169" s="1240"/>
      <c r="Q169" s="1344"/>
      <c r="R169" s="1240"/>
      <c r="S169" s="1344"/>
      <c r="T169" s="1239" t="s">
        <v>92</v>
      </c>
      <c r="U169" s="1344"/>
      <c r="V169" s="1344"/>
      <c r="W169" s="1344"/>
      <c r="X169" s="1344"/>
      <c r="Y169" s="1344"/>
      <c r="Z169" s="1344"/>
      <c r="AA169" s="1344"/>
      <c r="AB169" s="1240" t="s">
        <v>281</v>
      </c>
      <c r="AC169" s="1344"/>
      <c r="AD169" s="1344"/>
      <c r="AE169" s="1344"/>
      <c r="AF169" s="1344"/>
      <c r="AG169" s="1240" t="s">
        <v>282</v>
      </c>
      <c r="AH169" s="1344"/>
      <c r="AI169" s="1344"/>
      <c r="AJ169" s="172" t="s">
        <v>68</v>
      </c>
      <c r="AK169" s="1241"/>
      <c r="AL169" s="1241"/>
      <c r="AM169" s="1241"/>
      <c r="AN169" s="1241"/>
      <c r="AO169" s="278">
        <v>340000000</v>
      </c>
      <c r="AP169" s="278">
        <v>221502900</v>
      </c>
      <c r="AQ169" s="278">
        <v>118497100</v>
      </c>
      <c r="AR169" s="462">
        <v>0</v>
      </c>
      <c r="AS169" s="279">
        <v>0</v>
      </c>
      <c r="AT169" s="278">
        <v>221502900</v>
      </c>
      <c r="AU169" s="279">
        <v>0</v>
      </c>
      <c r="AV169" s="279">
        <v>0</v>
      </c>
      <c r="AW169" s="279">
        <v>0</v>
      </c>
      <c r="AX169" s="279">
        <v>0</v>
      </c>
      <c r="AY169" s="279">
        <v>0</v>
      </c>
      <c r="AZ169" s="279">
        <v>0</v>
      </c>
      <c r="BA169" s="279">
        <v>0</v>
      </c>
      <c r="BB169" s="399"/>
      <c r="BC169" s="434">
        <f t="shared" si="11"/>
        <v>0</v>
      </c>
      <c r="BD169" s="434" t="e">
        <f t="shared" si="12"/>
        <v>#DIV/0!</v>
      </c>
    </row>
    <row r="170" spans="1:56" s="401" customFormat="1" ht="15" hidden="1" customHeight="1" x14ac:dyDescent="0.25">
      <c r="A170" s="401" t="str">
        <f t="shared" si="13"/>
        <v>A310</v>
      </c>
      <c r="B170" s="1237" t="s">
        <v>17</v>
      </c>
      <c r="C170" s="1236"/>
      <c r="D170" s="1237" t="s">
        <v>297</v>
      </c>
      <c r="E170" s="1236"/>
      <c r="F170" s="1237"/>
      <c r="G170" s="1236"/>
      <c r="H170" s="1237"/>
      <c r="I170" s="1236"/>
      <c r="J170" s="1237"/>
      <c r="K170" s="1236"/>
      <c r="L170" s="1236"/>
      <c r="M170" s="1237"/>
      <c r="N170" s="1236"/>
      <c r="O170" s="1236"/>
      <c r="P170" s="1237"/>
      <c r="Q170" s="1236"/>
      <c r="R170" s="1237"/>
      <c r="S170" s="1236"/>
      <c r="T170" s="1235" t="s">
        <v>12</v>
      </c>
      <c r="U170" s="1236"/>
      <c r="V170" s="1236"/>
      <c r="W170" s="1236"/>
      <c r="X170" s="1236"/>
      <c r="Y170" s="1236"/>
      <c r="Z170" s="1236"/>
      <c r="AA170" s="1236"/>
      <c r="AB170" s="1237" t="s">
        <v>281</v>
      </c>
      <c r="AC170" s="1236"/>
      <c r="AD170" s="1236"/>
      <c r="AE170" s="1236"/>
      <c r="AF170" s="1236"/>
      <c r="AG170" s="1237" t="s">
        <v>282</v>
      </c>
      <c r="AH170" s="1236"/>
      <c r="AI170" s="1236"/>
      <c r="AJ170" s="301" t="s">
        <v>68</v>
      </c>
      <c r="AK170" s="1238"/>
      <c r="AL170" s="1238"/>
      <c r="AM170" s="1238"/>
      <c r="AN170" s="1238"/>
      <c r="AO170" s="425">
        <v>211904200000</v>
      </c>
      <c r="AP170" s="425">
        <v>202643764151</v>
      </c>
      <c r="AQ170" s="425">
        <v>3260435849</v>
      </c>
      <c r="AR170" s="459">
        <v>6000000000</v>
      </c>
      <c r="AS170" s="425">
        <v>193072961520</v>
      </c>
      <c r="AT170" s="425">
        <v>9570802631</v>
      </c>
      <c r="AU170" s="425">
        <v>106707319107</v>
      </c>
      <c r="AV170" s="425">
        <v>86365642413</v>
      </c>
      <c r="AW170" s="425">
        <v>106684149252</v>
      </c>
      <c r="AX170" s="425">
        <v>23169855</v>
      </c>
      <c r="AY170" s="425">
        <v>106684149252</v>
      </c>
      <c r="AZ170" s="425">
        <v>0</v>
      </c>
      <c r="BA170" s="425">
        <v>2742263</v>
      </c>
      <c r="BB170" s="426"/>
      <c r="BC170" s="427">
        <f t="shared" si="11"/>
        <v>0.91113324568366272</v>
      </c>
      <c r="BD170" s="427">
        <f t="shared" si="12"/>
        <v>0.55255872397725059</v>
      </c>
    </row>
    <row r="171" spans="1:56" s="401" customFormat="1" ht="15" hidden="1" customHeight="1" x14ac:dyDescent="0.25">
      <c r="A171" s="401" t="str">
        <f t="shared" si="13"/>
        <v>A311</v>
      </c>
      <c r="B171" s="1237" t="s">
        <v>17</v>
      </c>
      <c r="C171" s="1236"/>
      <c r="D171" s="1237" t="s">
        <v>297</v>
      </c>
      <c r="E171" s="1236"/>
      <c r="F171" s="1237"/>
      <c r="G171" s="1236"/>
      <c r="H171" s="1237"/>
      <c r="I171" s="1236"/>
      <c r="J171" s="1237"/>
      <c r="K171" s="1236"/>
      <c r="L171" s="1236"/>
      <c r="M171" s="1237"/>
      <c r="N171" s="1236"/>
      <c r="O171" s="1236"/>
      <c r="P171" s="1237"/>
      <c r="Q171" s="1236"/>
      <c r="R171" s="1237"/>
      <c r="S171" s="1236"/>
      <c r="T171" s="1235" t="s">
        <v>12</v>
      </c>
      <c r="U171" s="1236"/>
      <c r="V171" s="1236"/>
      <c r="W171" s="1236"/>
      <c r="X171" s="1236"/>
      <c r="Y171" s="1236"/>
      <c r="Z171" s="1236"/>
      <c r="AA171" s="1236"/>
      <c r="AB171" s="1237" t="s">
        <v>281</v>
      </c>
      <c r="AC171" s="1236"/>
      <c r="AD171" s="1236"/>
      <c r="AE171" s="1236"/>
      <c r="AF171" s="1236"/>
      <c r="AG171" s="1237" t="s">
        <v>284</v>
      </c>
      <c r="AH171" s="1236"/>
      <c r="AI171" s="1236"/>
      <c r="AJ171" s="301" t="s">
        <v>83</v>
      </c>
      <c r="AK171" s="1238"/>
      <c r="AL171" s="1238"/>
      <c r="AM171" s="1238"/>
      <c r="AN171" s="1238"/>
      <c r="AO171" s="425">
        <v>519000000</v>
      </c>
      <c r="AP171" s="425">
        <v>0</v>
      </c>
      <c r="AQ171" s="425">
        <v>519000000</v>
      </c>
      <c r="AR171" s="459">
        <v>0</v>
      </c>
      <c r="AS171" s="425">
        <v>0</v>
      </c>
      <c r="AT171" s="425">
        <v>0</v>
      </c>
      <c r="AU171" s="425">
        <v>0</v>
      </c>
      <c r="AV171" s="425">
        <v>0</v>
      </c>
      <c r="AW171" s="425">
        <v>0</v>
      </c>
      <c r="AX171" s="425">
        <v>0</v>
      </c>
      <c r="AY171" s="425">
        <v>0</v>
      </c>
      <c r="AZ171" s="425">
        <v>0</v>
      </c>
      <c r="BA171" s="425">
        <v>0</v>
      </c>
      <c r="BB171" s="426"/>
      <c r="BC171" s="427">
        <f t="shared" si="11"/>
        <v>0</v>
      </c>
      <c r="BD171" s="427" t="e">
        <f t="shared" si="12"/>
        <v>#DIV/0!</v>
      </c>
    </row>
    <row r="172" spans="1:56" s="401" customFormat="1" ht="15" hidden="1" customHeight="1" x14ac:dyDescent="0.25">
      <c r="A172" s="401" t="str">
        <f t="shared" si="13"/>
        <v>A316</v>
      </c>
      <c r="B172" s="1237" t="s">
        <v>17</v>
      </c>
      <c r="C172" s="1236"/>
      <c r="D172" s="1237" t="s">
        <v>297</v>
      </c>
      <c r="E172" s="1236"/>
      <c r="F172" s="1237"/>
      <c r="G172" s="1236"/>
      <c r="H172" s="1237"/>
      <c r="I172" s="1236"/>
      <c r="J172" s="1237"/>
      <c r="K172" s="1236"/>
      <c r="L172" s="1236"/>
      <c r="M172" s="1237"/>
      <c r="N172" s="1236"/>
      <c r="O172" s="1236"/>
      <c r="P172" s="1237"/>
      <c r="Q172" s="1236"/>
      <c r="R172" s="1237"/>
      <c r="S172" s="1236"/>
      <c r="T172" s="1235" t="s">
        <v>12</v>
      </c>
      <c r="U172" s="1236"/>
      <c r="V172" s="1236"/>
      <c r="W172" s="1236"/>
      <c r="X172" s="1236"/>
      <c r="Y172" s="1236"/>
      <c r="Z172" s="1236"/>
      <c r="AA172" s="1236"/>
      <c r="AB172" s="1237" t="s">
        <v>281</v>
      </c>
      <c r="AC172" s="1236"/>
      <c r="AD172" s="1236"/>
      <c r="AE172" s="1236"/>
      <c r="AF172" s="1236"/>
      <c r="AG172" s="1237" t="s">
        <v>284</v>
      </c>
      <c r="AH172" s="1236"/>
      <c r="AI172" s="1236"/>
      <c r="AJ172" s="301" t="s">
        <v>26</v>
      </c>
      <c r="AK172" s="1238"/>
      <c r="AL172" s="1238"/>
      <c r="AM172" s="1238"/>
      <c r="AN172" s="1238"/>
      <c r="AO172" s="425">
        <v>66513900000</v>
      </c>
      <c r="AP172" s="425">
        <v>17751740315</v>
      </c>
      <c r="AQ172" s="425">
        <v>48762159685</v>
      </c>
      <c r="AR172" s="459">
        <v>0</v>
      </c>
      <c r="AS172" s="425">
        <v>15085305348</v>
      </c>
      <c r="AT172" s="425">
        <v>2666434967</v>
      </c>
      <c r="AU172" s="425">
        <v>10529975262</v>
      </c>
      <c r="AV172" s="425">
        <v>4555330086</v>
      </c>
      <c r="AW172" s="425">
        <v>10240517727</v>
      </c>
      <c r="AX172" s="425">
        <v>289457535</v>
      </c>
      <c r="AY172" s="425">
        <v>10240517727</v>
      </c>
      <c r="AZ172" s="425">
        <v>0</v>
      </c>
      <c r="BA172" s="425">
        <v>0</v>
      </c>
      <c r="BB172" s="426"/>
      <c r="BC172" s="427">
        <f t="shared" si="11"/>
        <v>0.22679929079485642</v>
      </c>
      <c r="BD172" s="427">
        <f t="shared" si="12"/>
        <v>0.67884059956119358</v>
      </c>
    </row>
    <row r="173" spans="1:56" ht="15" hidden="1" customHeight="1" x14ac:dyDescent="0.25">
      <c r="A173" s="401" t="str">
        <f t="shared" si="13"/>
        <v>A3211</v>
      </c>
      <c r="B173" s="1233" t="s">
        <v>17</v>
      </c>
      <c r="C173" s="1344"/>
      <c r="D173" s="1233" t="s">
        <v>297</v>
      </c>
      <c r="E173" s="1344"/>
      <c r="F173" s="1233" t="s">
        <v>290</v>
      </c>
      <c r="G173" s="1344"/>
      <c r="H173" s="1233"/>
      <c r="I173" s="1344"/>
      <c r="J173" s="1233"/>
      <c r="K173" s="1344"/>
      <c r="L173" s="1344"/>
      <c r="M173" s="1233"/>
      <c r="N173" s="1344"/>
      <c r="O173" s="1344"/>
      <c r="P173" s="1233"/>
      <c r="Q173" s="1344"/>
      <c r="R173" s="1233"/>
      <c r="S173" s="1344"/>
      <c r="T173" s="1232" t="s">
        <v>318</v>
      </c>
      <c r="U173" s="1344"/>
      <c r="V173" s="1344"/>
      <c r="W173" s="1344"/>
      <c r="X173" s="1344"/>
      <c r="Y173" s="1344"/>
      <c r="Z173" s="1344"/>
      <c r="AA173" s="1344"/>
      <c r="AB173" s="1233" t="s">
        <v>281</v>
      </c>
      <c r="AC173" s="1344"/>
      <c r="AD173" s="1344"/>
      <c r="AE173" s="1344"/>
      <c r="AF173" s="1344"/>
      <c r="AG173" s="1233" t="s">
        <v>284</v>
      </c>
      <c r="AH173" s="1344"/>
      <c r="AI173" s="1344"/>
      <c r="AJ173" s="169" t="s">
        <v>83</v>
      </c>
      <c r="AK173" s="1234"/>
      <c r="AL173" s="1234"/>
      <c r="AM173" s="1234"/>
      <c r="AN173" s="1234"/>
      <c r="AO173" s="274">
        <v>519000000</v>
      </c>
      <c r="AP173" s="275">
        <v>0</v>
      </c>
      <c r="AQ173" s="274">
        <v>519000000</v>
      </c>
      <c r="AR173" s="461">
        <v>0</v>
      </c>
      <c r="AS173" s="275">
        <v>0</v>
      </c>
      <c r="AT173" s="275">
        <v>0</v>
      </c>
      <c r="AU173" s="275">
        <v>0</v>
      </c>
      <c r="AV173" s="275">
        <v>0</v>
      </c>
      <c r="AW173" s="275">
        <v>0</v>
      </c>
      <c r="AX173" s="275">
        <v>0</v>
      </c>
      <c r="AY173" s="275">
        <v>0</v>
      </c>
      <c r="AZ173" s="275">
        <v>0</v>
      </c>
      <c r="BA173" s="275">
        <v>0</v>
      </c>
      <c r="BB173" s="399"/>
      <c r="BC173" s="434">
        <f t="shared" si="11"/>
        <v>0</v>
      </c>
      <c r="BD173" s="434" t="e">
        <f t="shared" si="12"/>
        <v>#DIV/0!</v>
      </c>
    </row>
    <row r="174" spans="1:56" ht="15" hidden="1" customHeight="1" x14ac:dyDescent="0.25">
      <c r="A174" s="401" t="str">
        <f t="shared" si="13"/>
        <v>A32111</v>
      </c>
      <c r="B174" s="1233" t="s">
        <v>17</v>
      </c>
      <c r="C174" s="1344"/>
      <c r="D174" s="1233" t="s">
        <v>297</v>
      </c>
      <c r="E174" s="1344"/>
      <c r="F174" s="1233" t="s">
        <v>290</v>
      </c>
      <c r="G174" s="1344"/>
      <c r="H174" s="1233" t="s">
        <v>287</v>
      </c>
      <c r="I174" s="1344"/>
      <c r="J174" s="1233"/>
      <c r="K174" s="1344"/>
      <c r="L174" s="1344"/>
      <c r="M174" s="1233"/>
      <c r="N174" s="1344"/>
      <c r="O174" s="1344"/>
      <c r="P174" s="1233"/>
      <c r="Q174" s="1344"/>
      <c r="R174" s="1233"/>
      <c r="S174" s="1344"/>
      <c r="T174" s="1232" t="s">
        <v>319</v>
      </c>
      <c r="U174" s="1344"/>
      <c r="V174" s="1344"/>
      <c r="W174" s="1344"/>
      <c r="X174" s="1344"/>
      <c r="Y174" s="1344"/>
      <c r="Z174" s="1344"/>
      <c r="AA174" s="1344"/>
      <c r="AB174" s="1233" t="s">
        <v>281</v>
      </c>
      <c r="AC174" s="1344"/>
      <c r="AD174" s="1344"/>
      <c r="AE174" s="1344"/>
      <c r="AF174" s="1344"/>
      <c r="AG174" s="1233" t="s">
        <v>284</v>
      </c>
      <c r="AH174" s="1344"/>
      <c r="AI174" s="1344"/>
      <c r="AJ174" s="169" t="s">
        <v>83</v>
      </c>
      <c r="AK174" s="1234"/>
      <c r="AL174" s="1234"/>
      <c r="AM174" s="1234"/>
      <c r="AN174" s="1234"/>
      <c r="AO174" s="274">
        <v>519000000</v>
      </c>
      <c r="AP174" s="275">
        <v>0</v>
      </c>
      <c r="AQ174" s="274">
        <v>519000000</v>
      </c>
      <c r="AR174" s="461">
        <v>0</v>
      </c>
      <c r="AS174" s="275">
        <v>0</v>
      </c>
      <c r="AT174" s="275">
        <v>0</v>
      </c>
      <c r="AU174" s="275">
        <v>0</v>
      </c>
      <c r="AV174" s="275">
        <v>0</v>
      </c>
      <c r="AW174" s="275">
        <v>0</v>
      </c>
      <c r="AX174" s="275">
        <v>0</v>
      </c>
      <c r="AY174" s="275">
        <v>0</v>
      </c>
      <c r="AZ174" s="275">
        <v>0</v>
      </c>
      <c r="BA174" s="275">
        <v>0</v>
      </c>
      <c r="BB174" s="399"/>
      <c r="BC174" s="434">
        <f t="shared" si="11"/>
        <v>0</v>
      </c>
      <c r="BD174" s="434" t="e">
        <f t="shared" si="12"/>
        <v>#DIV/0!</v>
      </c>
    </row>
    <row r="175" spans="1:56" ht="15" hidden="1" customHeight="1" x14ac:dyDescent="0.25">
      <c r="A175" s="401" t="str">
        <f t="shared" si="13"/>
        <v>A321111</v>
      </c>
      <c r="B175" s="1240" t="s">
        <v>17</v>
      </c>
      <c r="C175" s="1344"/>
      <c r="D175" s="1240" t="s">
        <v>297</v>
      </c>
      <c r="E175" s="1344"/>
      <c r="F175" s="1240" t="s">
        <v>290</v>
      </c>
      <c r="G175" s="1344"/>
      <c r="H175" s="1240" t="s">
        <v>287</v>
      </c>
      <c r="I175" s="1344"/>
      <c r="J175" s="1240" t="s">
        <v>287</v>
      </c>
      <c r="K175" s="1344"/>
      <c r="L175" s="1344"/>
      <c r="M175" s="1240"/>
      <c r="N175" s="1344"/>
      <c r="O175" s="1344"/>
      <c r="P175" s="1240"/>
      <c r="Q175" s="1344"/>
      <c r="R175" s="1240"/>
      <c r="S175" s="1344"/>
      <c r="T175" s="1239" t="s">
        <v>95</v>
      </c>
      <c r="U175" s="1344"/>
      <c r="V175" s="1344"/>
      <c r="W175" s="1344"/>
      <c r="X175" s="1344"/>
      <c r="Y175" s="1344"/>
      <c r="Z175" s="1344"/>
      <c r="AA175" s="1344"/>
      <c r="AB175" s="1240" t="s">
        <v>281</v>
      </c>
      <c r="AC175" s="1344"/>
      <c r="AD175" s="1344"/>
      <c r="AE175" s="1344"/>
      <c r="AF175" s="1344"/>
      <c r="AG175" s="1240" t="s">
        <v>284</v>
      </c>
      <c r="AH175" s="1344"/>
      <c r="AI175" s="1344"/>
      <c r="AJ175" s="172" t="s">
        <v>83</v>
      </c>
      <c r="AK175" s="1241"/>
      <c r="AL175" s="1241"/>
      <c r="AM175" s="1241"/>
      <c r="AN175" s="1241"/>
      <c r="AO175" s="278">
        <v>519000000</v>
      </c>
      <c r="AP175" s="279">
        <v>0</v>
      </c>
      <c r="AQ175" s="278">
        <v>519000000</v>
      </c>
      <c r="AR175" s="462">
        <v>0</v>
      </c>
      <c r="AS175" s="279">
        <v>0</v>
      </c>
      <c r="AT175" s="279">
        <v>0</v>
      </c>
      <c r="AU175" s="279">
        <v>0</v>
      </c>
      <c r="AV175" s="279">
        <v>0</v>
      </c>
      <c r="AW175" s="279">
        <v>0</v>
      </c>
      <c r="AX175" s="279">
        <v>0</v>
      </c>
      <c r="AY175" s="279">
        <v>0</v>
      </c>
      <c r="AZ175" s="279">
        <v>0</v>
      </c>
      <c r="BA175" s="279">
        <v>0</v>
      </c>
      <c r="BB175" s="399"/>
      <c r="BC175" s="434">
        <f t="shared" si="11"/>
        <v>0</v>
      </c>
      <c r="BD175" s="434" t="e">
        <f t="shared" si="12"/>
        <v>#DIV/0!</v>
      </c>
    </row>
    <row r="176" spans="1:56" ht="15" hidden="1" customHeight="1" x14ac:dyDescent="0.25">
      <c r="A176" s="401" t="str">
        <f t="shared" si="13"/>
        <v>A3510</v>
      </c>
      <c r="B176" s="1233" t="s">
        <v>17</v>
      </c>
      <c r="C176" s="1344"/>
      <c r="D176" s="1233" t="s">
        <v>297</v>
      </c>
      <c r="E176" s="1344"/>
      <c r="F176" s="1233" t="s">
        <v>292</v>
      </c>
      <c r="G176" s="1344"/>
      <c r="H176" s="1233"/>
      <c r="I176" s="1344"/>
      <c r="J176" s="1233"/>
      <c r="K176" s="1344"/>
      <c r="L176" s="1344"/>
      <c r="M176" s="1233"/>
      <c r="N176" s="1344"/>
      <c r="O176" s="1344"/>
      <c r="P176" s="1233"/>
      <c r="Q176" s="1344"/>
      <c r="R176" s="1233"/>
      <c r="S176" s="1344"/>
      <c r="T176" s="1232" t="s">
        <v>320</v>
      </c>
      <c r="U176" s="1344"/>
      <c r="V176" s="1344"/>
      <c r="W176" s="1344"/>
      <c r="X176" s="1344"/>
      <c r="Y176" s="1344"/>
      <c r="Z176" s="1344"/>
      <c r="AA176" s="1344"/>
      <c r="AB176" s="1233" t="s">
        <v>281</v>
      </c>
      <c r="AC176" s="1344"/>
      <c r="AD176" s="1344"/>
      <c r="AE176" s="1344"/>
      <c r="AF176" s="1344"/>
      <c r="AG176" s="1233" t="s">
        <v>282</v>
      </c>
      <c r="AH176" s="1344"/>
      <c r="AI176" s="1344"/>
      <c r="AJ176" s="169" t="s">
        <v>68</v>
      </c>
      <c r="AK176" s="1234"/>
      <c r="AL176" s="1234"/>
      <c r="AM176" s="1234"/>
      <c r="AN176" s="1234"/>
      <c r="AO176" s="274">
        <v>186200000</v>
      </c>
      <c r="AP176" s="275">
        <v>0</v>
      </c>
      <c r="AQ176" s="274">
        <v>186200000</v>
      </c>
      <c r="AR176" s="461">
        <v>0</v>
      </c>
      <c r="AS176" s="275">
        <v>0</v>
      </c>
      <c r="AT176" s="275">
        <v>0</v>
      </c>
      <c r="AU176" s="275">
        <v>0</v>
      </c>
      <c r="AV176" s="275">
        <v>0</v>
      </c>
      <c r="AW176" s="275">
        <v>0</v>
      </c>
      <c r="AX176" s="275">
        <v>0</v>
      </c>
      <c r="AY176" s="275">
        <v>0</v>
      </c>
      <c r="AZ176" s="275">
        <v>0</v>
      </c>
      <c r="BA176" s="275">
        <v>0</v>
      </c>
      <c r="BB176" s="399"/>
      <c r="BC176" s="434">
        <f t="shared" si="11"/>
        <v>0</v>
      </c>
      <c r="BD176" s="434" t="e">
        <f t="shared" si="12"/>
        <v>#DIV/0!</v>
      </c>
    </row>
    <row r="177" spans="1:56" ht="15" hidden="1" customHeight="1" x14ac:dyDescent="0.25">
      <c r="A177" s="401" t="str">
        <f t="shared" si="13"/>
        <v>A35310</v>
      </c>
      <c r="B177" s="1233" t="s">
        <v>17</v>
      </c>
      <c r="C177" s="1344"/>
      <c r="D177" s="1233" t="s">
        <v>297</v>
      </c>
      <c r="E177" s="1344"/>
      <c r="F177" s="1233" t="s">
        <v>292</v>
      </c>
      <c r="G177" s="1344"/>
      <c r="H177" s="1233" t="s">
        <v>297</v>
      </c>
      <c r="I177" s="1344"/>
      <c r="J177" s="1233"/>
      <c r="K177" s="1344"/>
      <c r="L177" s="1344"/>
      <c r="M177" s="1233"/>
      <c r="N177" s="1344"/>
      <c r="O177" s="1344"/>
      <c r="P177" s="1233"/>
      <c r="Q177" s="1344"/>
      <c r="R177" s="1233"/>
      <c r="S177" s="1344"/>
      <c r="T177" s="1232" t="s">
        <v>321</v>
      </c>
      <c r="U177" s="1344"/>
      <c r="V177" s="1344"/>
      <c r="W177" s="1344"/>
      <c r="X177" s="1344"/>
      <c r="Y177" s="1344"/>
      <c r="Z177" s="1344"/>
      <c r="AA177" s="1344"/>
      <c r="AB177" s="1233" t="s">
        <v>281</v>
      </c>
      <c r="AC177" s="1344"/>
      <c r="AD177" s="1344"/>
      <c r="AE177" s="1344"/>
      <c r="AF177" s="1344"/>
      <c r="AG177" s="1233" t="s">
        <v>282</v>
      </c>
      <c r="AH177" s="1344"/>
      <c r="AI177" s="1344"/>
      <c r="AJ177" s="169" t="s">
        <v>68</v>
      </c>
      <c r="AK177" s="1234"/>
      <c r="AL177" s="1234"/>
      <c r="AM177" s="1234"/>
      <c r="AN177" s="1234"/>
      <c r="AO177" s="274">
        <v>186200000</v>
      </c>
      <c r="AP177" s="275">
        <v>0</v>
      </c>
      <c r="AQ177" s="274">
        <v>186200000</v>
      </c>
      <c r="AR177" s="461">
        <v>0</v>
      </c>
      <c r="AS177" s="275">
        <v>0</v>
      </c>
      <c r="AT177" s="275">
        <v>0</v>
      </c>
      <c r="AU177" s="275">
        <v>0</v>
      </c>
      <c r="AV177" s="275">
        <v>0</v>
      </c>
      <c r="AW177" s="275">
        <v>0</v>
      </c>
      <c r="AX177" s="275">
        <v>0</v>
      </c>
      <c r="AY177" s="275">
        <v>0</v>
      </c>
      <c r="AZ177" s="275">
        <v>0</v>
      </c>
      <c r="BA177" s="275">
        <v>0</v>
      </c>
      <c r="BB177" s="399"/>
      <c r="BC177" s="434">
        <f t="shared" si="11"/>
        <v>0</v>
      </c>
      <c r="BD177" s="434" t="e">
        <f t="shared" si="12"/>
        <v>#DIV/0!</v>
      </c>
    </row>
    <row r="178" spans="1:56" ht="15" hidden="1" customHeight="1" x14ac:dyDescent="0.25">
      <c r="A178" s="401" t="str">
        <f t="shared" si="13"/>
        <v>A3534410</v>
      </c>
      <c r="B178" s="1240" t="s">
        <v>17</v>
      </c>
      <c r="C178" s="1344"/>
      <c r="D178" s="1240" t="s">
        <v>297</v>
      </c>
      <c r="E178" s="1344"/>
      <c r="F178" s="1240" t="s">
        <v>292</v>
      </c>
      <c r="G178" s="1344"/>
      <c r="H178" s="1240" t="s">
        <v>297</v>
      </c>
      <c r="I178" s="1344"/>
      <c r="J178" s="1240" t="s">
        <v>322</v>
      </c>
      <c r="K178" s="1344"/>
      <c r="L178" s="1344"/>
      <c r="M178" s="1240"/>
      <c r="N178" s="1344"/>
      <c r="O178" s="1344"/>
      <c r="P178" s="1240"/>
      <c r="Q178" s="1344"/>
      <c r="R178" s="1240"/>
      <c r="S178" s="1344"/>
      <c r="T178" s="1239" t="s">
        <v>96</v>
      </c>
      <c r="U178" s="1344"/>
      <c r="V178" s="1344"/>
      <c r="W178" s="1344"/>
      <c r="X178" s="1344"/>
      <c r="Y178" s="1344"/>
      <c r="Z178" s="1344"/>
      <c r="AA178" s="1344"/>
      <c r="AB178" s="1240" t="s">
        <v>281</v>
      </c>
      <c r="AC178" s="1344"/>
      <c r="AD178" s="1344"/>
      <c r="AE178" s="1344"/>
      <c r="AF178" s="1344"/>
      <c r="AG178" s="1240" t="s">
        <v>282</v>
      </c>
      <c r="AH178" s="1344"/>
      <c r="AI178" s="1344"/>
      <c r="AJ178" s="172" t="s">
        <v>68</v>
      </c>
      <c r="AK178" s="1241"/>
      <c r="AL178" s="1241"/>
      <c r="AM178" s="1241"/>
      <c r="AN178" s="1241"/>
      <c r="AO178" s="278">
        <v>186200000</v>
      </c>
      <c r="AP178" s="279">
        <v>0</v>
      </c>
      <c r="AQ178" s="278">
        <v>186200000</v>
      </c>
      <c r="AR178" s="462">
        <v>0</v>
      </c>
      <c r="AS178" s="279">
        <v>0</v>
      </c>
      <c r="AT178" s="279">
        <v>0</v>
      </c>
      <c r="AU178" s="279">
        <v>0</v>
      </c>
      <c r="AV178" s="279">
        <v>0</v>
      </c>
      <c r="AW178" s="279">
        <v>0</v>
      </c>
      <c r="AX178" s="279">
        <v>0</v>
      </c>
      <c r="AY178" s="279">
        <v>0</v>
      </c>
      <c r="AZ178" s="279">
        <v>0</v>
      </c>
      <c r="BA178" s="279">
        <v>0</v>
      </c>
      <c r="BB178" s="399"/>
      <c r="BC178" s="434">
        <f t="shared" si="11"/>
        <v>0</v>
      </c>
      <c r="BD178" s="434" t="e">
        <f t="shared" si="12"/>
        <v>#DIV/0!</v>
      </c>
    </row>
    <row r="179" spans="1:56" ht="15" hidden="1" customHeight="1" x14ac:dyDescent="0.25">
      <c r="A179" s="401" t="str">
        <f t="shared" si="13"/>
        <v>A3610</v>
      </c>
      <c r="B179" s="1233" t="s">
        <v>17</v>
      </c>
      <c r="C179" s="1344"/>
      <c r="D179" s="1233" t="s">
        <v>297</v>
      </c>
      <c r="E179" s="1344"/>
      <c r="F179" s="1233" t="s">
        <v>300</v>
      </c>
      <c r="G179" s="1344"/>
      <c r="H179" s="1233"/>
      <c r="I179" s="1344"/>
      <c r="J179" s="1233"/>
      <c r="K179" s="1344"/>
      <c r="L179" s="1344"/>
      <c r="M179" s="1233"/>
      <c r="N179" s="1344"/>
      <c r="O179" s="1344"/>
      <c r="P179" s="1233"/>
      <c r="Q179" s="1344"/>
      <c r="R179" s="1233"/>
      <c r="S179" s="1344"/>
      <c r="T179" s="1232" t="s">
        <v>323</v>
      </c>
      <c r="U179" s="1344"/>
      <c r="V179" s="1344"/>
      <c r="W179" s="1344"/>
      <c r="X179" s="1344"/>
      <c r="Y179" s="1344"/>
      <c r="Z179" s="1344"/>
      <c r="AA179" s="1344"/>
      <c r="AB179" s="1233" t="s">
        <v>281</v>
      </c>
      <c r="AC179" s="1344"/>
      <c r="AD179" s="1344"/>
      <c r="AE179" s="1344"/>
      <c r="AF179" s="1344"/>
      <c r="AG179" s="1233" t="s">
        <v>282</v>
      </c>
      <c r="AH179" s="1344"/>
      <c r="AI179" s="1344"/>
      <c r="AJ179" s="169" t="s">
        <v>68</v>
      </c>
      <c r="AK179" s="1234"/>
      <c r="AL179" s="1234"/>
      <c r="AM179" s="1234"/>
      <c r="AN179" s="1234"/>
      <c r="AO179" s="274">
        <v>211718000000</v>
      </c>
      <c r="AP179" s="274">
        <v>202643764151</v>
      </c>
      <c r="AQ179" s="274">
        <v>3074235849</v>
      </c>
      <c r="AR179" s="460">
        <v>6000000000</v>
      </c>
      <c r="AS179" s="274">
        <v>193072961520</v>
      </c>
      <c r="AT179" s="274">
        <v>9570802631</v>
      </c>
      <c r="AU179" s="274">
        <v>106707319107</v>
      </c>
      <c r="AV179" s="274">
        <v>86365642413</v>
      </c>
      <c r="AW179" s="274">
        <v>106684149252</v>
      </c>
      <c r="AX179" s="274">
        <v>23169855</v>
      </c>
      <c r="AY179" s="274">
        <v>106684149252</v>
      </c>
      <c r="AZ179" s="275">
        <v>0</v>
      </c>
      <c r="BA179" s="274">
        <v>2742263</v>
      </c>
      <c r="BB179" s="399"/>
      <c r="BC179" s="434">
        <f t="shared" si="11"/>
        <v>0.91193456163387143</v>
      </c>
      <c r="BD179" s="434">
        <f t="shared" si="12"/>
        <v>0.55255872397725059</v>
      </c>
    </row>
    <row r="180" spans="1:56" ht="15" hidden="1" customHeight="1" x14ac:dyDescent="0.25">
      <c r="A180" s="401" t="str">
        <f t="shared" si="13"/>
        <v>A3616</v>
      </c>
      <c r="B180" s="1233" t="s">
        <v>17</v>
      </c>
      <c r="C180" s="1344"/>
      <c r="D180" s="1233" t="s">
        <v>297</v>
      </c>
      <c r="E180" s="1344"/>
      <c r="F180" s="1233" t="s">
        <v>300</v>
      </c>
      <c r="G180" s="1344"/>
      <c r="H180" s="1233"/>
      <c r="I180" s="1344"/>
      <c r="J180" s="1233"/>
      <c r="K180" s="1344"/>
      <c r="L180" s="1344"/>
      <c r="M180" s="1233"/>
      <c r="N180" s="1344"/>
      <c r="O180" s="1344"/>
      <c r="P180" s="1233"/>
      <c r="Q180" s="1344"/>
      <c r="R180" s="1233"/>
      <c r="S180" s="1344"/>
      <c r="T180" s="1232" t="s">
        <v>323</v>
      </c>
      <c r="U180" s="1344"/>
      <c r="V180" s="1344"/>
      <c r="W180" s="1344"/>
      <c r="X180" s="1344"/>
      <c r="Y180" s="1344"/>
      <c r="Z180" s="1344"/>
      <c r="AA180" s="1344"/>
      <c r="AB180" s="1233" t="s">
        <v>281</v>
      </c>
      <c r="AC180" s="1344"/>
      <c r="AD180" s="1344"/>
      <c r="AE180" s="1344"/>
      <c r="AF180" s="1344"/>
      <c r="AG180" s="1233" t="s">
        <v>284</v>
      </c>
      <c r="AH180" s="1344"/>
      <c r="AI180" s="1344"/>
      <c r="AJ180" s="169" t="s">
        <v>26</v>
      </c>
      <c r="AK180" s="1234"/>
      <c r="AL180" s="1234"/>
      <c r="AM180" s="1234"/>
      <c r="AN180" s="1234"/>
      <c r="AO180" s="274">
        <v>66513900000</v>
      </c>
      <c r="AP180" s="274">
        <v>17751740315</v>
      </c>
      <c r="AQ180" s="274">
        <v>48762159685</v>
      </c>
      <c r="AR180" s="461">
        <v>0</v>
      </c>
      <c r="AS180" s="274">
        <v>15085305348</v>
      </c>
      <c r="AT180" s="274">
        <v>2666434967</v>
      </c>
      <c r="AU180" s="274">
        <v>10529975262</v>
      </c>
      <c r="AV180" s="274">
        <v>4555330086</v>
      </c>
      <c r="AW180" s="274">
        <v>10240517727</v>
      </c>
      <c r="AX180" s="274">
        <v>289457535</v>
      </c>
      <c r="AY180" s="274">
        <v>10240517727</v>
      </c>
      <c r="AZ180" s="275">
        <v>0</v>
      </c>
      <c r="BA180" s="275">
        <v>0</v>
      </c>
      <c r="BB180" s="399"/>
      <c r="BC180" s="434">
        <f t="shared" si="11"/>
        <v>0.22679929079485642</v>
      </c>
      <c r="BD180" s="434">
        <f t="shared" si="12"/>
        <v>0.67884059956119358</v>
      </c>
    </row>
    <row r="181" spans="1:56" ht="15" hidden="1" customHeight="1" x14ac:dyDescent="0.25">
      <c r="A181" s="401" t="str">
        <f t="shared" si="13"/>
        <v>A36110</v>
      </c>
      <c r="B181" s="1233" t="s">
        <v>17</v>
      </c>
      <c r="C181" s="1344"/>
      <c r="D181" s="1233" t="s">
        <v>297</v>
      </c>
      <c r="E181" s="1344"/>
      <c r="F181" s="1233" t="s">
        <v>300</v>
      </c>
      <c r="G181" s="1344"/>
      <c r="H181" s="1233" t="s">
        <v>287</v>
      </c>
      <c r="I181" s="1344"/>
      <c r="J181" s="1233"/>
      <c r="K181" s="1344"/>
      <c r="L181" s="1344"/>
      <c r="M181" s="1233"/>
      <c r="N181" s="1344"/>
      <c r="O181" s="1344"/>
      <c r="P181" s="1233"/>
      <c r="Q181" s="1344"/>
      <c r="R181" s="1233"/>
      <c r="S181" s="1344"/>
      <c r="T181" s="1232" t="s">
        <v>427</v>
      </c>
      <c r="U181" s="1344"/>
      <c r="V181" s="1344"/>
      <c r="W181" s="1344"/>
      <c r="X181" s="1344"/>
      <c r="Y181" s="1344"/>
      <c r="Z181" s="1344"/>
      <c r="AA181" s="1344"/>
      <c r="AB181" s="1233" t="s">
        <v>281</v>
      </c>
      <c r="AC181" s="1344"/>
      <c r="AD181" s="1344"/>
      <c r="AE181" s="1344"/>
      <c r="AF181" s="1344"/>
      <c r="AG181" s="1233" t="s">
        <v>282</v>
      </c>
      <c r="AH181" s="1344"/>
      <c r="AI181" s="1344"/>
      <c r="AJ181" s="169" t="s">
        <v>68</v>
      </c>
      <c r="AK181" s="1234"/>
      <c r="AL181" s="1234"/>
      <c r="AM181" s="1234"/>
      <c r="AN181" s="1234"/>
      <c r="AO181" s="274">
        <v>420000000</v>
      </c>
      <c r="AP181" s="274">
        <v>401464151</v>
      </c>
      <c r="AQ181" s="274">
        <v>18535849</v>
      </c>
      <c r="AR181" s="461">
        <v>0</v>
      </c>
      <c r="AS181" s="274">
        <v>401464151</v>
      </c>
      <c r="AT181" s="275">
        <v>0</v>
      </c>
      <c r="AU181" s="274">
        <v>401464151</v>
      </c>
      <c r="AV181" s="275">
        <v>0</v>
      </c>
      <c r="AW181" s="274">
        <v>401464151</v>
      </c>
      <c r="AX181" s="275">
        <v>0</v>
      </c>
      <c r="AY181" s="274">
        <v>401464151</v>
      </c>
      <c r="AZ181" s="275">
        <v>0</v>
      </c>
      <c r="BA181" s="275">
        <v>0</v>
      </c>
      <c r="BB181" s="399"/>
      <c r="BC181" s="434">
        <f t="shared" si="11"/>
        <v>0.95586702619047614</v>
      </c>
      <c r="BD181" s="434">
        <f t="shared" si="12"/>
        <v>1</v>
      </c>
    </row>
    <row r="182" spans="1:56" ht="15" hidden="1" customHeight="1" x14ac:dyDescent="0.25">
      <c r="A182" s="401" t="str">
        <f t="shared" si="13"/>
        <v>A361110</v>
      </c>
      <c r="B182" s="1240" t="s">
        <v>17</v>
      </c>
      <c r="C182" s="1344"/>
      <c r="D182" s="1240" t="s">
        <v>297</v>
      </c>
      <c r="E182" s="1344"/>
      <c r="F182" s="1240" t="s">
        <v>300</v>
      </c>
      <c r="G182" s="1344"/>
      <c r="H182" s="1240" t="s">
        <v>287</v>
      </c>
      <c r="I182" s="1344"/>
      <c r="J182" s="1240" t="s">
        <v>287</v>
      </c>
      <c r="K182" s="1344"/>
      <c r="L182" s="1344"/>
      <c r="M182" s="1240"/>
      <c r="N182" s="1344"/>
      <c r="O182" s="1344"/>
      <c r="P182" s="1240"/>
      <c r="Q182" s="1344"/>
      <c r="R182" s="1240"/>
      <c r="S182" s="1344"/>
      <c r="T182" s="1239" t="s">
        <v>427</v>
      </c>
      <c r="U182" s="1344"/>
      <c r="V182" s="1344"/>
      <c r="W182" s="1344"/>
      <c r="X182" s="1344"/>
      <c r="Y182" s="1344"/>
      <c r="Z182" s="1344"/>
      <c r="AA182" s="1344"/>
      <c r="AB182" s="1240" t="s">
        <v>281</v>
      </c>
      <c r="AC182" s="1344"/>
      <c r="AD182" s="1344"/>
      <c r="AE182" s="1344"/>
      <c r="AF182" s="1344"/>
      <c r="AG182" s="1240" t="s">
        <v>282</v>
      </c>
      <c r="AH182" s="1344"/>
      <c r="AI182" s="1344"/>
      <c r="AJ182" s="172" t="s">
        <v>68</v>
      </c>
      <c r="AK182" s="1241"/>
      <c r="AL182" s="1241"/>
      <c r="AM182" s="1241"/>
      <c r="AN182" s="1241"/>
      <c r="AO182" s="278">
        <v>420000000</v>
      </c>
      <c r="AP182" s="278">
        <v>401464151</v>
      </c>
      <c r="AQ182" s="278">
        <v>18535849</v>
      </c>
      <c r="AR182" s="462">
        <v>0</v>
      </c>
      <c r="AS182" s="278">
        <v>401464151</v>
      </c>
      <c r="AT182" s="279">
        <v>0</v>
      </c>
      <c r="AU182" s="278">
        <v>401464151</v>
      </c>
      <c r="AV182" s="279">
        <v>0</v>
      </c>
      <c r="AW182" s="278">
        <v>401464151</v>
      </c>
      <c r="AX182" s="279">
        <v>0</v>
      </c>
      <c r="AY182" s="278">
        <v>401464151</v>
      </c>
      <c r="AZ182" s="279">
        <v>0</v>
      </c>
      <c r="BA182" s="279">
        <v>0</v>
      </c>
      <c r="BB182" s="399"/>
      <c r="BC182" s="434">
        <f t="shared" si="11"/>
        <v>0.95586702619047614</v>
      </c>
      <c r="BD182" s="434">
        <f t="shared" si="12"/>
        <v>1</v>
      </c>
    </row>
    <row r="183" spans="1:56" ht="15" hidden="1" customHeight="1" x14ac:dyDescent="0.25">
      <c r="A183" s="401" t="str">
        <f t="shared" si="13"/>
        <v>A3611210</v>
      </c>
      <c r="B183" s="1240" t="s">
        <v>17</v>
      </c>
      <c r="C183" s="1344"/>
      <c r="D183" s="1240" t="s">
        <v>297</v>
      </c>
      <c r="E183" s="1344"/>
      <c r="F183" s="1240" t="s">
        <v>300</v>
      </c>
      <c r="G183" s="1344"/>
      <c r="H183" s="1240" t="s">
        <v>287</v>
      </c>
      <c r="I183" s="1344"/>
      <c r="J183" s="1240" t="s">
        <v>287</v>
      </c>
      <c r="K183" s="1344"/>
      <c r="L183" s="1344"/>
      <c r="M183" s="1240" t="s">
        <v>290</v>
      </c>
      <c r="N183" s="1344"/>
      <c r="O183" s="1344"/>
      <c r="P183" s="1240"/>
      <c r="Q183" s="1344"/>
      <c r="R183" s="1240"/>
      <c r="S183" s="1344"/>
      <c r="T183" s="1239" t="s">
        <v>428</v>
      </c>
      <c r="U183" s="1344"/>
      <c r="V183" s="1344"/>
      <c r="W183" s="1344"/>
      <c r="X183" s="1344"/>
      <c r="Y183" s="1344"/>
      <c r="Z183" s="1344"/>
      <c r="AA183" s="1344"/>
      <c r="AB183" s="1240" t="s">
        <v>281</v>
      </c>
      <c r="AC183" s="1344"/>
      <c r="AD183" s="1344"/>
      <c r="AE183" s="1344"/>
      <c r="AF183" s="1344"/>
      <c r="AG183" s="1240" t="s">
        <v>282</v>
      </c>
      <c r="AH183" s="1344"/>
      <c r="AI183" s="1344"/>
      <c r="AJ183" s="172" t="s">
        <v>68</v>
      </c>
      <c r="AK183" s="1241"/>
      <c r="AL183" s="1241"/>
      <c r="AM183" s="1241"/>
      <c r="AN183" s="1241"/>
      <c r="AO183" s="278">
        <v>420000000</v>
      </c>
      <c r="AP183" s="278">
        <v>401464151</v>
      </c>
      <c r="AQ183" s="278">
        <v>18535849</v>
      </c>
      <c r="AR183" s="462">
        <v>0</v>
      </c>
      <c r="AS183" s="278">
        <v>401464151</v>
      </c>
      <c r="AT183" s="279">
        <v>0</v>
      </c>
      <c r="AU183" s="278">
        <v>401464151</v>
      </c>
      <c r="AV183" s="279">
        <v>0</v>
      </c>
      <c r="AW183" s="278">
        <v>401464151</v>
      </c>
      <c r="AX183" s="279">
        <v>0</v>
      </c>
      <c r="AY183" s="278">
        <v>401464151</v>
      </c>
      <c r="AZ183" s="279">
        <v>0</v>
      </c>
      <c r="BA183" s="279">
        <v>0</v>
      </c>
      <c r="BB183" s="399"/>
      <c r="BC183" s="434">
        <f t="shared" si="11"/>
        <v>0.95586702619047614</v>
      </c>
      <c r="BD183" s="434">
        <f t="shared" si="12"/>
        <v>1</v>
      </c>
    </row>
    <row r="184" spans="1:56" ht="15" hidden="1" customHeight="1" x14ac:dyDescent="0.25">
      <c r="A184" s="401" t="str">
        <f t="shared" si="13"/>
        <v>A36310</v>
      </c>
      <c r="B184" s="1233" t="s">
        <v>17</v>
      </c>
      <c r="C184" s="1344"/>
      <c r="D184" s="1233" t="s">
        <v>297</v>
      </c>
      <c r="E184" s="1344"/>
      <c r="F184" s="1233" t="s">
        <v>300</v>
      </c>
      <c r="G184" s="1344"/>
      <c r="H184" s="1233" t="s">
        <v>297</v>
      </c>
      <c r="I184" s="1344"/>
      <c r="J184" s="1233"/>
      <c r="K184" s="1344"/>
      <c r="L184" s="1344"/>
      <c r="M184" s="1233"/>
      <c r="N184" s="1344"/>
      <c r="O184" s="1344"/>
      <c r="P184" s="1233"/>
      <c r="Q184" s="1344"/>
      <c r="R184" s="1233"/>
      <c r="S184" s="1344"/>
      <c r="T184" s="1232" t="s">
        <v>324</v>
      </c>
      <c r="U184" s="1344"/>
      <c r="V184" s="1344"/>
      <c r="W184" s="1344"/>
      <c r="X184" s="1344"/>
      <c r="Y184" s="1344"/>
      <c r="Z184" s="1344"/>
      <c r="AA184" s="1344"/>
      <c r="AB184" s="1233" t="s">
        <v>281</v>
      </c>
      <c r="AC184" s="1344"/>
      <c r="AD184" s="1344"/>
      <c r="AE184" s="1344"/>
      <c r="AF184" s="1344"/>
      <c r="AG184" s="1233" t="s">
        <v>282</v>
      </c>
      <c r="AH184" s="1344"/>
      <c r="AI184" s="1344"/>
      <c r="AJ184" s="169" t="s">
        <v>68</v>
      </c>
      <c r="AK184" s="1234"/>
      <c r="AL184" s="1234"/>
      <c r="AM184" s="1234"/>
      <c r="AN184" s="1234"/>
      <c r="AO184" s="274">
        <v>211298000000</v>
      </c>
      <c r="AP184" s="274">
        <v>202242300000</v>
      </c>
      <c r="AQ184" s="274">
        <v>3055700000</v>
      </c>
      <c r="AR184" s="460">
        <v>6000000000</v>
      </c>
      <c r="AS184" s="274">
        <v>192671497369</v>
      </c>
      <c r="AT184" s="274">
        <v>9570802631</v>
      </c>
      <c r="AU184" s="274">
        <v>106305854956</v>
      </c>
      <c r="AV184" s="274">
        <v>86365642413</v>
      </c>
      <c r="AW184" s="274">
        <v>106282685101</v>
      </c>
      <c r="AX184" s="274">
        <v>23169855</v>
      </c>
      <c r="AY184" s="274">
        <v>106282685101</v>
      </c>
      <c r="AZ184" s="275">
        <v>0</v>
      </c>
      <c r="BA184" s="274">
        <v>2742263</v>
      </c>
      <c r="BB184" s="399"/>
      <c r="BC184" s="434">
        <f t="shared" si="11"/>
        <v>0.91184723645751498</v>
      </c>
      <c r="BD184" s="434">
        <f t="shared" si="12"/>
        <v>0.55162640324245704</v>
      </c>
    </row>
    <row r="185" spans="1:56" ht="15" hidden="1" customHeight="1" x14ac:dyDescent="0.25">
      <c r="A185" s="401" t="str">
        <f t="shared" si="13"/>
        <v>A36316</v>
      </c>
      <c r="B185" s="1233" t="s">
        <v>17</v>
      </c>
      <c r="C185" s="1344"/>
      <c r="D185" s="1233" t="s">
        <v>297</v>
      </c>
      <c r="E185" s="1344"/>
      <c r="F185" s="1233" t="s">
        <v>300</v>
      </c>
      <c r="G185" s="1344"/>
      <c r="H185" s="1233" t="s">
        <v>297</v>
      </c>
      <c r="I185" s="1344"/>
      <c r="J185" s="1233"/>
      <c r="K185" s="1344"/>
      <c r="L185" s="1344"/>
      <c r="M185" s="1233"/>
      <c r="N185" s="1344"/>
      <c r="O185" s="1344"/>
      <c r="P185" s="1233"/>
      <c r="Q185" s="1344"/>
      <c r="R185" s="1233"/>
      <c r="S185" s="1344"/>
      <c r="T185" s="1232" t="s">
        <v>324</v>
      </c>
      <c r="U185" s="1344"/>
      <c r="V185" s="1344"/>
      <c r="W185" s="1344"/>
      <c r="X185" s="1344"/>
      <c r="Y185" s="1344"/>
      <c r="Z185" s="1344"/>
      <c r="AA185" s="1344"/>
      <c r="AB185" s="1233" t="s">
        <v>281</v>
      </c>
      <c r="AC185" s="1344"/>
      <c r="AD185" s="1344"/>
      <c r="AE185" s="1344"/>
      <c r="AF185" s="1344"/>
      <c r="AG185" s="1233" t="s">
        <v>284</v>
      </c>
      <c r="AH185" s="1344"/>
      <c r="AI185" s="1344"/>
      <c r="AJ185" s="169" t="s">
        <v>26</v>
      </c>
      <c r="AK185" s="1234"/>
      <c r="AL185" s="1234"/>
      <c r="AM185" s="1234"/>
      <c r="AN185" s="1234"/>
      <c r="AO185" s="274">
        <v>66513900000</v>
      </c>
      <c r="AP185" s="274">
        <v>17751740315</v>
      </c>
      <c r="AQ185" s="274">
        <v>48762159685</v>
      </c>
      <c r="AR185" s="461">
        <v>0</v>
      </c>
      <c r="AS185" s="274">
        <v>15085305348</v>
      </c>
      <c r="AT185" s="274">
        <v>2666434967</v>
      </c>
      <c r="AU185" s="274">
        <v>10529975262</v>
      </c>
      <c r="AV185" s="274">
        <v>4555330086</v>
      </c>
      <c r="AW185" s="274">
        <v>10240517727</v>
      </c>
      <c r="AX185" s="274">
        <v>289457535</v>
      </c>
      <c r="AY185" s="274">
        <v>10240517727</v>
      </c>
      <c r="AZ185" s="275">
        <v>0</v>
      </c>
      <c r="BA185" s="275">
        <v>0</v>
      </c>
      <c r="BB185" s="399"/>
      <c r="BC185" s="434">
        <f t="shared" si="11"/>
        <v>0.22679929079485642</v>
      </c>
      <c r="BD185" s="434">
        <f t="shared" si="12"/>
        <v>0.67884059956119358</v>
      </c>
    </row>
    <row r="186" spans="1:56" ht="15" hidden="1" customHeight="1" x14ac:dyDescent="0.25">
      <c r="A186" s="401" t="str">
        <f t="shared" si="13"/>
        <v>A363410</v>
      </c>
      <c r="B186" s="1240" t="s">
        <v>17</v>
      </c>
      <c r="C186" s="1344"/>
      <c r="D186" s="1240" t="s">
        <v>297</v>
      </c>
      <c r="E186" s="1344"/>
      <c r="F186" s="1240" t="s">
        <v>300</v>
      </c>
      <c r="G186" s="1344"/>
      <c r="H186" s="1240" t="s">
        <v>297</v>
      </c>
      <c r="I186" s="1344"/>
      <c r="J186" s="1240" t="s">
        <v>291</v>
      </c>
      <c r="K186" s="1344"/>
      <c r="L186" s="1344"/>
      <c r="M186" s="1240"/>
      <c r="N186" s="1344"/>
      <c r="O186" s="1344"/>
      <c r="P186" s="1240"/>
      <c r="Q186" s="1344"/>
      <c r="R186" s="1240"/>
      <c r="S186" s="1344"/>
      <c r="T186" s="1239" t="s">
        <v>97</v>
      </c>
      <c r="U186" s="1344"/>
      <c r="V186" s="1344"/>
      <c r="W186" s="1344"/>
      <c r="X186" s="1344"/>
      <c r="Y186" s="1344"/>
      <c r="Z186" s="1344"/>
      <c r="AA186" s="1344"/>
      <c r="AB186" s="1240" t="s">
        <v>281</v>
      </c>
      <c r="AC186" s="1344"/>
      <c r="AD186" s="1344"/>
      <c r="AE186" s="1344"/>
      <c r="AF186" s="1344"/>
      <c r="AG186" s="1240" t="s">
        <v>282</v>
      </c>
      <c r="AH186" s="1344"/>
      <c r="AI186" s="1344"/>
      <c r="AJ186" s="172" t="s">
        <v>68</v>
      </c>
      <c r="AK186" s="1241"/>
      <c r="AL186" s="1241"/>
      <c r="AM186" s="1241"/>
      <c r="AN186" s="1241"/>
      <c r="AO186" s="278">
        <v>298000000</v>
      </c>
      <c r="AP186" s="278">
        <v>239500000</v>
      </c>
      <c r="AQ186" s="278">
        <v>58500000</v>
      </c>
      <c r="AR186" s="462">
        <v>0</v>
      </c>
      <c r="AS186" s="278">
        <v>222066667</v>
      </c>
      <c r="AT186" s="278">
        <v>17433333</v>
      </c>
      <c r="AU186" s="278">
        <v>108800000</v>
      </c>
      <c r="AV186" s="278">
        <v>113266667</v>
      </c>
      <c r="AW186" s="278">
        <v>108800000</v>
      </c>
      <c r="AX186" s="279">
        <v>0</v>
      </c>
      <c r="AY186" s="278">
        <v>108800000</v>
      </c>
      <c r="AZ186" s="279">
        <v>0</v>
      </c>
      <c r="BA186" s="279">
        <v>0</v>
      </c>
      <c r="BB186" s="399"/>
      <c r="BC186" s="434">
        <f t="shared" si="11"/>
        <v>0.7451901577181208</v>
      </c>
      <c r="BD186" s="434">
        <f t="shared" si="12"/>
        <v>0.48994295933662119</v>
      </c>
    </row>
    <row r="187" spans="1:56" ht="15" hidden="1" customHeight="1" x14ac:dyDescent="0.25">
      <c r="A187" s="401" t="str">
        <f t="shared" si="13"/>
        <v>A363710</v>
      </c>
      <c r="B187" s="1240" t="s">
        <v>17</v>
      </c>
      <c r="C187" s="1344"/>
      <c r="D187" s="1240" t="s">
        <v>297</v>
      </c>
      <c r="E187" s="1344"/>
      <c r="F187" s="1240" t="s">
        <v>300</v>
      </c>
      <c r="G187" s="1344"/>
      <c r="H187" s="1240" t="s">
        <v>297</v>
      </c>
      <c r="I187" s="1344"/>
      <c r="J187" s="1240" t="s">
        <v>301</v>
      </c>
      <c r="K187" s="1344"/>
      <c r="L187" s="1344"/>
      <c r="M187" s="1240"/>
      <c r="N187" s="1344"/>
      <c r="O187" s="1344"/>
      <c r="P187" s="1240"/>
      <c r="Q187" s="1344"/>
      <c r="R187" s="1240"/>
      <c r="S187" s="1344"/>
      <c r="T187" s="1239" t="s">
        <v>98</v>
      </c>
      <c r="U187" s="1344"/>
      <c r="V187" s="1344"/>
      <c r="W187" s="1344"/>
      <c r="X187" s="1344"/>
      <c r="Y187" s="1344"/>
      <c r="Z187" s="1344"/>
      <c r="AA187" s="1344"/>
      <c r="AB187" s="1240" t="s">
        <v>281</v>
      </c>
      <c r="AC187" s="1344"/>
      <c r="AD187" s="1344"/>
      <c r="AE187" s="1344"/>
      <c r="AF187" s="1344"/>
      <c r="AG187" s="1240" t="s">
        <v>282</v>
      </c>
      <c r="AH187" s="1344"/>
      <c r="AI187" s="1344"/>
      <c r="AJ187" s="172" t="s">
        <v>68</v>
      </c>
      <c r="AK187" s="1241"/>
      <c r="AL187" s="1241"/>
      <c r="AM187" s="1241"/>
      <c r="AN187" s="1241"/>
      <c r="AO187" s="278">
        <v>211000000000</v>
      </c>
      <c r="AP187" s="278">
        <v>202002800000</v>
      </c>
      <c r="AQ187" s="278">
        <v>2997200000</v>
      </c>
      <c r="AR187" s="463">
        <v>6000000000</v>
      </c>
      <c r="AS187" s="278">
        <v>192449430702</v>
      </c>
      <c r="AT187" s="278">
        <v>9553369298</v>
      </c>
      <c r="AU187" s="278">
        <v>106197054956</v>
      </c>
      <c r="AV187" s="278">
        <v>86252375746</v>
      </c>
      <c r="AW187" s="278">
        <v>106173885101</v>
      </c>
      <c r="AX187" s="278">
        <v>23169855</v>
      </c>
      <c r="AY187" s="278">
        <v>106173885101</v>
      </c>
      <c r="AZ187" s="279">
        <v>0</v>
      </c>
      <c r="BA187" s="278">
        <v>2742263</v>
      </c>
      <c r="BB187" s="399"/>
      <c r="BC187" s="434">
        <f t="shared" si="11"/>
        <v>0.91208260996208534</v>
      </c>
      <c r="BD187" s="434">
        <f t="shared" si="12"/>
        <v>0.55169757953405374</v>
      </c>
    </row>
    <row r="188" spans="1:56" ht="15" hidden="1" customHeight="1" x14ac:dyDescent="0.25">
      <c r="A188" s="401" t="str">
        <f t="shared" si="13"/>
        <v>A3631116</v>
      </c>
      <c r="B188" s="1240" t="s">
        <v>17</v>
      </c>
      <c r="C188" s="1344"/>
      <c r="D188" s="1240" t="s">
        <v>297</v>
      </c>
      <c r="E188" s="1344"/>
      <c r="F188" s="1240" t="s">
        <v>300</v>
      </c>
      <c r="G188" s="1344"/>
      <c r="H188" s="1240" t="s">
        <v>297</v>
      </c>
      <c r="I188" s="1344"/>
      <c r="J188" s="1240" t="s">
        <v>83</v>
      </c>
      <c r="K188" s="1344"/>
      <c r="L188" s="1344"/>
      <c r="M188" s="1240"/>
      <c r="N188" s="1344"/>
      <c r="O188" s="1344"/>
      <c r="P188" s="1240"/>
      <c r="Q188" s="1344"/>
      <c r="R188" s="1240"/>
      <c r="S188" s="1344"/>
      <c r="T188" s="1239" t="s">
        <v>187</v>
      </c>
      <c r="U188" s="1344"/>
      <c r="V188" s="1344"/>
      <c r="W188" s="1344"/>
      <c r="X188" s="1344"/>
      <c r="Y188" s="1344"/>
      <c r="Z188" s="1344"/>
      <c r="AA188" s="1344"/>
      <c r="AB188" s="1240" t="s">
        <v>281</v>
      </c>
      <c r="AC188" s="1344"/>
      <c r="AD188" s="1344"/>
      <c r="AE188" s="1344"/>
      <c r="AF188" s="1344"/>
      <c r="AG188" s="1240" t="s">
        <v>284</v>
      </c>
      <c r="AH188" s="1344"/>
      <c r="AI188" s="1344"/>
      <c r="AJ188" s="172" t="s">
        <v>26</v>
      </c>
      <c r="AK188" s="1241"/>
      <c r="AL188" s="1241"/>
      <c r="AM188" s="1241"/>
      <c r="AN188" s="1241"/>
      <c r="AO188" s="278">
        <v>66009000000</v>
      </c>
      <c r="AP188" s="278">
        <v>17751740315</v>
      </c>
      <c r="AQ188" s="278">
        <v>48257259685</v>
      </c>
      <c r="AR188" s="462">
        <v>0</v>
      </c>
      <c r="AS188" s="278">
        <v>15085305348</v>
      </c>
      <c r="AT188" s="278">
        <v>2666434967</v>
      </c>
      <c r="AU188" s="278">
        <v>10529975262</v>
      </c>
      <c r="AV188" s="278">
        <v>4555330086</v>
      </c>
      <c r="AW188" s="278">
        <v>10240517727</v>
      </c>
      <c r="AX188" s="278">
        <v>289457535</v>
      </c>
      <c r="AY188" s="278">
        <v>10240517727</v>
      </c>
      <c r="AZ188" s="279">
        <v>0</v>
      </c>
      <c r="BA188" s="279">
        <v>0</v>
      </c>
      <c r="BB188" s="399"/>
      <c r="BC188" s="434">
        <f t="shared" si="11"/>
        <v>0.22853406880879881</v>
      </c>
      <c r="BD188" s="434">
        <f t="shared" si="12"/>
        <v>0.67884059956119358</v>
      </c>
    </row>
    <row r="189" spans="1:56" ht="15" hidden="1" customHeight="1" x14ac:dyDescent="0.25">
      <c r="A189" s="401" t="str">
        <f t="shared" si="13"/>
        <v>A36311116</v>
      </c>
      <c r="B189" s="1240" t="s">
        <v>17</v>
      </c>
      <c r="C189" s="1344"/>
      <c r="D189" s="1240" t="s">
        <v>297</v>
      </c>
      <c r="E189" s="1344"/>
      <c r="F189" s="1240" t="s">
        <v>300</v>
      </c>
      <c r="G189" s="1344"/>
      <c r="H189" s="1240" t="s">
        <v>297</v>
      </c>
      <c r="I189" s="1344"/>
      <c r="J189" s="1240" t="s">
        <v>83</v>
      </c>
      <c r="K189" s="1344"/>
      <c r="L189" s="1344"/>
      <c r="M189" s="1240" t="s">
        <v>287</v>
      </c>
      <c r="N189" s="1344"/>
      <c r="O189" s="1344"/>
      <c r="P189" s="1240" t="s">
        <v>244</v>
      </c>
      <c r="Q189" s="1344"/>
      <c r="R189" s="1240" t="s">
        <v>244</v>
      </c>
      <c r="S189" s="1344"/>
      <c r="T189" s="1239" t="s">
        <v>99</v>
      </c>
      <c r="U189" s="1344"/>
      <c r="V189" s="1344"/>
      <c r="W189" s="1344"/>
      <c r="X189" s="1344"/>
      <c r="Y189" s="1344"/>
      <c r="Z189" s="1344"/>
      <c r="AA189" s="1344"/>
      <c r="AB189" s="1240" t="s">
        <v>281</v>
      </c>
      <c r="AC189" s="1344"/>
      <c r="AD189" s="1344"/>
      <c r="AE189" s="1344"/>
      <c r="AF189" s="1344"/>
      <c r="AG189" s="1240" t="s">
        <v>284</v>
      </c>
      <c r="AH189" s="1344"/>
      <c r="AI189" s="1344"/>
      <c r="AJ189" s="172" t="s">
        <v>26</v>
      </c>
      <c r="AK189" s="1241"/>
      <c r="AL189" s="1241"/>
      <c r="AM189" s="1241"/>
      <c r="AN189" s="1241"/>
      <c r="AO189" s="278">
        <v>58014500000</v>
      </c>
      <c r="AP189" s="278">
        <v>9832240315</v>
      </c>
      <c r="AQ189" s="278">
        <v>48182259685</v>
      </c>
      <c r="AR189" s="462">
        <v>0</v>
      </c>
      <c r="AS189" s="278">
        <v>7382908329</v>
      </c>
      <c r="AT189" s="278">
        <v>2449331986</v>
      </c>
      <c r="AU189" s="278">
        <v>6666811583</v>
      </c>
      <c r="AV189" s="278">
        <v>716096746</v>
      </c>
      <c r="AW189" s="278">
        <v>6377354048</v>
      </c>
      <c r="AX189" s="278">
        <v>289457535</v>
      </c>
      <c r="AY189" s="278">
        <v>6377354048</v>
      </c>
      <c r="AZ189" s="279">
        <v>0</v>
      </c>
      <c r="BA189" s="279">
        <v>0</v>
      </c>
      <c r="BB189" s="399"/>
      <c r="BC189" s="434">
        <f t="shared" si="11"/>
        <v>0.12725970798679639</v>
      </c>
      <c r="BD189" s="434">
        <f t="shared" si="12"/>
        <v>0.8637997065397397</v>
      </c>
    </row>
    <row r="190" spans="1:56" ht="15" hidden="1" customHeight="1" x14ac:dyDescent="0.25">
      <c r="A190" s="401" t="str">
        <f t="shared" si="13"/>
        <v>A36311216</v>
      </c>
      <c r="B190" s="1240" t="s">
        <v>17</v>
      </c>
      <c r="C190" s="1344"/>
      <c r="D190" s="1240" t="s">
        <v>297</v>
      </c>
      <c r="E190" s="1344"/>
      <c r="F190" s="1240" t="s">
        <v>300</v>
      </c>
      <c r="G190" s="1344"/>
      <c r="H190" s="1240" t="s">
        <v>297</v>
      </c>
      <c r="I190" s="1344"/>
      <c r="J190" s="1240" t="s">
        <v>83</v>
      </c>
      <c r="K190" s="1344"/>
      <c r="L190" s="1344"/>
      <c r="M190" s="1240" t="s">
        <v>290</v>
      </c>
      <c r="N190" s="1344"/>
      <c r="O190" s="1344"/>
      <c r="P190" s="1240" t="s">
        <v>244</v>
      </c>
      <c r="Q190" s="1344"/>
      <c r="R190" s="1240" t="s">
        <v>244</v>
      </c>
      <c r="S190" s="1344"/>
      <c r="T190" s="1239" t="s">
        <v>100</v>
      </c>
      <c r="U190" s="1344"/>
      <c r="V190" s="1344"/>
      <c r="W190" s="1344"/>
      <c r="X190" s="1344"/>
      <c r="Y190" s="1344"/>
      <c r="Z190" s="1344"/>
      <c r="AA190" s="1344"/>
      <c r="AB190" s="1240" t="s">
        <v>281</v>
      </c>
      <c r="AC190" s="1344"/>
      <c r="AD190" s="1344"/>
      <c r="AE190" s="1344"/>
      <c r="AF190" s="1344"/>
      <c r="AG190" s="1240" t="s">
        <v>284</v>
      </c>
      <c r="AH190" s="1344"/>
      <c r="AI190" s="1344"/>
      <c r="AJ190" s="172" t="s">
        <v>26</v>
      </c>
      <c r="AK190" s="1241"/>
      <c r="AL190" s="1241"/>
      <c r="AM190" s="1241"/>
      <c r="AN190" s="1241"/>
      <c r="AO190" s="278">
        <v>7994500000</v>
      </c>
      <c r="AP190" s="278">
        <v>7919500000</v>
      </c>
      <c r="AQ190" s="278">
        <v>75000000</v>
      </c>
      <c r="AR190" s="462">
        <v>0</v>
      </c>
      <c r="AS190" s="278">
        <v>7702397019</v>
      </c>
      <c r="AT190" s="278">
        <v>217102981</v>
      </c>
      <c r="AU190" s="278">
        <v>3863163679</v>
      </c>
      <c r="AV190" s="278">
        <v>3839233340</v>
      </c>
      <c r="AW190" s="278">
        <v>3863163679</v>
      </c>
      <c r="AX190" s="279">
        <v>0</v>
      </c>
      <c r="AY190" s="278">
        <v>3863163679</v>
      </c>
      <c r="AZ190" s="279">
        <v>0</v>
      </c>
      <c r="BA190" s="279">
        <v>0</v>
      </c>
      <c r="BB190" s="399"/>
      <c r="BC190" s="434">
        <f t="shared" si="11"/>
        <v>0.96346200750515976</v>
      </c>
      <c r="BD190" s="434">
        <f t="shared" si="12"/>
        <v>0.50155343453089796</v>
      </c>
    </row>
    <row r="191" spans="1:56" ht="15" hidden="1" customHeight="1" x14ac:dyDescent="0.25">
      <c r="A191" s="401" t="str">
        <f t="shared" si="13"/>
        <v>A3636616</v>
      </c>
      <c r="B191" s="1240" t="s">
        <v>17</v>
      </c>
      <c r="C191" s="1344"/>
      <c r="D191" s="1240" t="s">
        <v>297</v>
      </c>
      <c r="E191" s="1344"/>
      <c r="F191" s="1240" t="s">
        <v>300</v>
      </c>
      <c r="G191" s="1344"/>
      <c r="H191" s="1240" t="s">
        <v>297</v>
      </c>
      <c r="I191" s="1344"/>
      <c r="J191" s="1240" t="s">
        <v>325</v>
      </c>
      <c r="K191" s="1344"/>
      <c r="L191" s="1344"/>
      <c r="M191" s="1240"/>
      <c r="N191" s="1344"/>
      <c r="O191" s="1344"/>
      <c r="P191" s="1240"/>
      <c r="Q191" s="1344"/>
      <c r="R191" s="1240"/>
      <c r="S191" s="1344"/>
      <c r="T191" s="1239" t="s">
        <v>101</v>
      </c>
      <c r="U191" s="1344"/>
      <c r="V191" s="1344"/>
      <c r="W191" s="1344"/>
      <c r="X191" s="1344"/>
      <c r="Y191" s="1344"/>
      <c r="Z191" s="1344"/>
      <c r="AA191" s="1344"/>
      <c r="AB191" s="1240" t="s">
        <v>281</v>
      </c>
      <c r="AC191" s="1344"/>
      <c r="AD191" s="1344"/>
      <c r="AE191" s="1344"/>
      <c r="AF191" s="1344"/>
      <c r="AG191" s="1240" t="s">
        <v>284</v>
      </c>
      <c r="AH191" s="1344"/>
      <c r="AI191" s="1344"/>
      <c r="AJ191" s="172" t="s">
        <v>26</v>
      </c>
      <c r="AK191" s="1241"/>
      <c r="AL191" s="1241"/>
      <c r="AM191" s="1241"/>
      <c r="AN191" s="1241"/>
      <c r="AO191" s="278">
        <v>504900000</v>
      </c>
      <c r="AP191" s="279">
        <v>0</v>
      </c>
      <c r="AQ191" s="278">
        <v>504900000</v>
      </c>
      <c r="AR191" s="462">
        <v>0</v>
      </c>
      <c r="AS191" s="279">
        <v>0</v>
      </c>
      <c r="AT191" s="279">
        <v>0</v>
      </c>
      <c r="AU191" s="279">
        <v>0</v>
      </c>
      <c r="AV191" s="279">
        <v>0</v>
      </c>
      <c r="AW191" s="279">
        <v>0</v>
      </c>
      <c r="AX191" s="279">
        <v>0</v>
      </c>
      <c r="AY191" s="279">
        <v>0</v>
      </c>
      <c r="AZ191" s="279">
        <v>0</v>
      </c>
      <c r="BA191" s="279">
        <v>0</v>
      </c>
      <c r="BB191" s="399"/>
      <c r="BC191" s="434">
        <f t="shared" si="11"/>
        <v>0</v>
      </c>
      <c r="BD191" s="434" t="e">
        <f t="shared" si="12"/>
        <v>#DIV/0!</v>
      </c>
    </row>
    <row r="192" spans="1:56" s="401" customFormat="1" ht="15" hidden="1" customHeight="1" x14ac:dyDescent="0.25">
      <c r="A192" s="401" t="str">
        <f t="shared" si="13"/>
        <v>C10</v>
      </c>
      <c r="B192" s="1237" t="s">
        <v>102</v>
      </c>
      <c r="C192" s="1236"/>
      <c r="D192" s="1237"/>
      <c r="E192" s="1236"/>
      <c r="F192" s="1237"/>
      <c r="G192" s="1236"/>
      <c r="H192" s="1237"/>
      <c r="I192" s="1236"/>
      <c r="J192" s="1237"/>
      <c r="K192" s="1236"/>
      <c r="L192" s="1236"/>
      <c r="M192" s="1237"/>
      <c r="N192" s="1236"/>
      <c r="O192" s="1236"/>
      <c r="P192" s="1237"/>
      <c r="Q192" s="1236"/>
      <c r="R192" s="1237"/>
      <c r="S192" s="1236"/>
      <c r="T192" s="1235" t="s">
        <v>13</v>
      </c>
      <c r="U192" s="1236"/>
      <c r="V192" s="1236"/>
      <c r="W192" s="1236"/>
      <c r="X192" s="1236"/>
      <c r="Y192" s="1236"/>
      <c r="Z192" s="1236"/>
      <c r="AA192" s="1236"/>
      <c r="AB192" s="1237" t="s">
        <v>281</v>
      </c>
      <c r="AC192" s="1236"/>
      <c r="AD192" s="1236"/>
      <c r="AE192" s="1236"/>
      <c r="AF192" s="1236"/>
      <c r="AG192" s="1237" t="s">
        <v>282</v>
      </c>
      <c r="AH192" s="1236"/>
      <c r="AI192" s="1236"/>
      <c r="AJ192" s="301" t="s">
        <v>68</v>
      </c>
      <c r="AK192" s="1238"/>
      <c r="AL192" s="1238"/>
      <c r="AM192" s="1238"/>
      <c r="AN192" s="1238"/>
      <c r="AO192" s="425">
        <v>25670420000</v>
      </c>
      <c r="AP192" s="425">
        <v>13040139694</v>
      </c>
      <c r="AQ192" s="425">
        <v>2433780306</v>
      </c>
      <c r="AR192" s="506">
        <v>10846500000</v>
      </c>
      <c r="AS192" s="425">
        <v>9803735692</v>
      </c>
      <c r="AT192" s="425">
        <v>3236404002</v>
      </c>
      <c r="AU192" s="425">
        <v>3844394528</v>
      </c>
      <c r="AV192" s="425">
        <v>5959341164</v>
      </c>
      <c r="AW192" s="425">
        <v>3820958015</v>
      </c>
      <c r="AX192" s="425">
        <v>23436513</v>
      </c>
      <c r="AY192" s="425">
        <v>3820958015</v>
      </c>
      <c r="AZ192" s="425">
        <v>0</v>
      </c>
      <c r="BA192" s="425">
        <v>1718802</v>
      </c>
      <c r="BB192" s="426"/>
      <c r="BC192" s="427">
        <f t="shared" si="11"/>
        <v>0.38190788043203033</v>
      </c>
      <c r="BD192" s="427">
        <f t="shared" si="12"/>
        <v>0.38974510686961511</v>
      </c>
    </row>
    <row r="193" spans="1:56" s="401" customFormat="1" ht="15" hidden="1" customHeight="1" x14ac:dyDescent="0.25">
      <c r="A193" s="401" t="str">
        <f t="shared" si="13"/>
        <v>C13</v>
      </c>
      <c r="B193" s="1237" t="s">
        <v>102</v>
      </c>
      <c r="C193" s="1236"/>
      <c r="D193" s="1237"/>
      <c r="E193" s="1236"/>
      <c r="F193" s="1237"/>
      <c r="G193" s="1236"/>
      <c r="H193" s="1237"/>
      <c r="I193" s="1236"/>
      <c r="J193" s="1237"/>
      <c r="K193" s="1236"/>
      <c r="L193" s="1236"/>
      <c r="M193" s="1237"/>
      <c r="N193" s="1236"/>
      <c r="O193" s="1236"/>
      <c r="P193" s="1237"/>
      <c r="Q193" s="1236"/>
      <c r="R193" s="1237"/>
      <c r="S193" s="1236"/>
      <c r="T193" s="1235" t="s">
        <v>13</v>
      </c>
      <c r="U193" s="1236"/>
      <c r="V193" s="1236"/>
      <c r="W193" s="1236"/>
      <c r="X193" s="1236"/>
      <c r="Y193" s="1236"/>
      <c r="Z193" s="1236"/>
      <c r="AA193" s="1236"/>
      <c r="AB193" s="1237" t="s">
        <v>281</v>
      </c>
      <c r="AC193" s="1236"/>
      <c r="AD193" s="1236"/>
      <c r="AE193" s="1236"/>
      <c r="AF193" s="1236"/>
      <c r="AG193" s="1237" t="s">
        <v>282</v>
      </c>
      <c r="AH193" s="1236"/>
      <c r="AI193" s="1236"/>
      <c r="AJ193" s="301" t="s">
        <v>311</v>
      </c>
      <c r="AK193" s="1238"/>
      <c r="AL193" s="1238"/>
      <c r="AM193" s="1238"/>
      <c r="AN193" s="1238"/>
      <c r="AO193" s="425">
        <v>5000000000</v>
      </c>
      <c r="AP193" s="425">
        <v>5000000000</v>
      </c>
      <c r="AQ193" s="425">
        <v>0</v>
      </c>
      <c r="AR193" s="506">
        <v>0</v>
      </c>
      <c r="AS193" s="425">
        <v>5000000000</v>
      </c>
      <c r="AT193" s="425">
        <v>0</v>
      </c>
      <c r="AU193" s="425">
        <v>241645683.05000001</v>
      </c>
      <c r="AV193" s="425">
        <v>4758354316.9499998</v>
      </c>
      <c r="AW193" s="425">
        <v>241645683.05000001</v>
      </c>
      <c r="AX193" s="425">
        <v>0</v>
      </c>
      <c r="AY193" s="425">
        <v>241645683.05000001</v>
      </c>
      <c r="AZ193" s="425">
        <v>0</v>
      </c>
      <c r="BA193" s="425">
        <v>0</v>
      </c>
      <c r="BB193" s="426"/>
      <c r="BC193" s="427">
        <f t="shared" si="11"/>
        <v>1</v>
      </c>
      <c r="BD193" s="427">
        <f t="shared" si="12"/>
        <v>4.8329136610000004E-2</v>
      </c>
    </row>
    <row r="194" spans="1:56" s="401" customFormat="1" ht="15" hidden="1" customHeight="1" x14ac:dyDescent="0.25">
      <c r="A194" s="401" t="str">
        <f t="shared" si="13"/>
        <v>C15</v>
      </c>
      <c r="B194" s="1237" t="s">
        <v>102</v>
      </c>
      <c r="C194" s="1236"/>
      <c r="D194" s="1237"/>
      <c r="E194" s="1236"/>
      <c r="F194" s="1237"/>
      <c r="G194" s="1236"/>
      <c r="H194" s="1237"/>
      <c r="I194" s="1236"/>
      <c r="J194" s="1237"/>
      <c r="K194" s="1236"/>
      <c r="L194" s="1236"/>
      <c r="M194" s="1237"/>
      <c r="N194" s="1236"/>
      <c r="O194" s="1236"/>
      <c r="P194" s="1237"/>
      <c r="Q194" s="1236"/>
      <c r="R194" s="1237"/>
      <c r="S194" s="1236"/>
      <c r="T194" s="1235" t="s">
        <v>13</v>
      </c>
      <c r="U194" s="1236"/>
      <c r="V194" s="1236"/>
      <c r="W194" s="1236"/>
      <c r="X194" s="1236"/>
      <c r="Y194" s="1236"/>
      <c r="Z194" s="1236"/>
      <c r="AA194" s="1236"/>
      <c r="AB194" s="1237" t="s">
        <v>281</v>
      </c>
      <c r="AC194" s="1236"/>
      <c r="AD194" s="1236"/>
      <c r="AE194" s="1236"/>
      <c r="AF194" s="1236"/>
      <c r="AG194" s="1237" t="s">
        <v>282</v>
      </c>
      <c r="AH194" s="1236"/>
      <c r="AI194" s="1236"/>
      <c r="AJ194" s="301" t="s">
        <v>294</v>
      </c>
      <c r="AK194" s="1238"/>
      <c r="AL194" s="1238"/>
      <c r="AM194" s="1238"/>
      <c r="AN194" s="1238"/>
      <c r="AO194" s="425">
        <v>2815325822</v>
      </c>
      <c r="AP194" s="425">
        <v>469800000</v>
      </c>
      <c r="AQ194" s="425">
        <v>2345525822</v>
      </c>
      <c r="AR194" s="506">
        <v>0</v>
      </c>
      <c r="AS194" s="425">
        <v>401300000</v>
      </c>
      <c r="AT194" s="425">
        <v>68500000</v>
      </c>
      <c r="AU194" s="425">
        <v>0</v>
      </c>
      <c r="AV194" s="425">
        <v>401300000</v>
      </c>
      <c r="AW194" s="425">
        <v>0</v>
      </c>
      <c r="AX194" s="425">
        <v>0</v>
      </c>
      <c r="AY194" s="425">
        <v>0</v>
      </c>
      <c r="AZ194" s="425">
        <v>0</v>
      </c>
      <c r="BA194" s="425">
        <v>0</v>
      </c>
      <c r="BB194" s="426"/>
      <c r="BC194" s="427">
        <f t="shared" si="11"/>
        <v>0.142541228039786</v>
      </c>
      <c r="BD194" s="427">
        <f t="shared" si="12"/>
        <v>0</v>
      </c>
    </row>
    <row r="195" spans="1:56" ht="15" hidden="1" customHeight="1" x14ac:dyDescent="0.25">
      <c r="A195" s="401" t="str">
        <f t="shared" si="13"/>
        <v>C250210</v>
      </c>
      <c r="B195" s="1233" t="s">
        <v>102</v>
      </c>
      <c r="C195" s="1344"/>
      <c r="D195" s="1233" t="s">
        <v>330</v>
      </c>
      <c r="E195" s="1344"/>
      <c r="F195" s="1233"/>
      <c r="G195" s="1344"/>
      <c r="H195" s="1233"/>
      <c r="I195" s="1344"/>
      <c r="J195" s="1233"/>
      <c r="K195" s="1344"/>
      <c r="L195" s="1344"/>
      <c r="M195" s="1233"/>
      <c r="N195" s="1344"/>
      <c r="O195" s="1344"/>
      <c r="P195" s="1233"/>
      <c r="Q195" s="1344"/>
      <c r="R195" s="1233"/>
      <c r="S195" s="1344"/>
      <c r="T195" s="1232" t="s">
        <v>331</v>
      </c>
      <c r="U195" s="1344"/>
      <c r="V195" s="1344"/>
      <c r="W195" s="1344"/>
      <c r="X195" s="1344"/>
      <c r="Y195" s="1344"/>
      <c r="Z195" s="1344"/>
      <c r="AA195" s="1344"/>
      <c r="AB195" s="1233" t="s">
        <v>281</v>
      </c>
      <c r="AC195" s="1344"/>
      <c r="AD195" s="1344"/>
      <c r="AE195" s="1344"/>
      <c r="AF195" s="1344"/>
      <c r="AG195" s="1233" t="s">
        <v>282</v>
      </c>
      <c r="AH195" s="1344"/>
      <c r="AI195" s="1344"/>
      <c r="AJ195" s="169" t="s">
        <v>68</v>
      </c>
      <c r="AK195" s="1234"/>
      <c r="AL195" s="1234"/>
      <c r="AM195" s="1234"/>
      <c r="AN195" s="1234"/>
      <c r="AO195" s="432">
        <v>16000000000</v>
      </c>
      <c r="AP195" s="432">
        <v>12536807694</v>
      </c>
      <c r="AQ195" s="432">
        <v>1663192306</v>
      </c>
      <c r="AR195" s="508">
        <v>2450000000</v>
      </c>
      <c r="AS195" s="432">
        <v>9803735692</v>
      </c>
      <c r="AT195" s="432">
        <v>2733072002</v>
      </c>
      <c r="AU195" s="432">
        <v>3844394528</v>
      </c>
      <c r="AV195" s="432">
        <v>5959341164</v>
      </c>
      <c r="AW195" s="432">
        <v>3820958015</v>
      </c>
      <c r="AX195" s="432">
        <v>23436513</v>
      </c>
      <c r="AY195" s="432">
        <v>3820958015</v>
      </c>
      <c r="AZ195" s="433">
        <v>0</v>
      </c>
      <c r="BA195" s="432">
        <v>1718802</v>
      </c>
      <c r="BB195" s="435"/>
      <c r="BC195" s="436">
        <f t="shared" si="11"/>
        <v>0.61273348075</v>
      </c>
      <c r="BD195" s="436">
        <f t="shared" si="12"/>
        <v>0.38974510686961511</v>
      </c>
    </row>
    <row r="196" spans="1:56" ht="15" hidden="1" customHeight="1" x14ac:dyDescent="0.25">
      <c r="A196" s="401" t="str">
        <f t="shared" si="13"/>
        <v>C250215</v>
      </c>
      <c r="B196" s="1233" t="s">
        <v>102</v>
      </c>
      <c r="C196" s="1344"/>
      <c r="D196" s="1233" t="s">
        <v>330</v>
      </c>
      <c r="E196" s="1344"/>
      <c r="F196" s="1233"/>
      <c r="G196" s="1344"/>
      <c r="H196" s="1233"/>
      <c r="I196" s="1344"/>
      <c r="J196" s="1233"/>
      <c r="K196" s="1344"/>
      <c r="L196" s="1344"/>
      <c r="M196" s="1233"/>
      <c r="N196" s="1344"/>
      <c r="O196" s="1344"/>
      <c r="P196" s="1233"/>
      <c r="Q196" s="1344"/>
      <c r="R196" s="1233"/>
      <c r="S196" s="1344"/>
      <c r="T196" s="1232" t="s">
        <v>331</v>
      </c>
      <c r="U196" s="1344"/>
      <c r="V196" s="1344"/>
      <c r="W196" s="1344"/>
      <c r="X196" s="1344"/>
      <c r="Y196" s="1344"/>
      <c r="Z196" s="1344"/>
      <c r="AA196" s="1344"/>
      <c r="AB196" s="1233" t="s">
        <v>281</v>
      </c>
      <c r="AC196" s="1344"/>
      <c r="AD196" s="1344"/>
      <c r="AE196" s="1344"/>
      <c r="AF196" s="1344"/>
      <c r="AG196" s="1233" t="s">
        <v>282</v>
      </c>
      <c r="AH196" s="1344"/>
      <c r="AI196" s="1344"/>
      <c r="AJ196" s="169" t="s">
        <v>294</v>
      </c>
      <c r="AK196" s="1234"/>
      <c r="AL196" s="1234"/>
      <c r="AM196" s="1234"/>
      <c r="AN196" s="1234"/>
      <c r="AO196" s="432">
        <v>2815325822</v>
      </c>
      <c r="AP196" s="432">
        <v>469800000</v>
      </c>
      <c r="AQ196" s="432">
        <v>2345525822</v>
      </c>
      <c r="AR196" s="508">
        <v>0</v>
      </c>
      <c r="AS196" s="432">
        <v>401300000</v>
      </c>
      <c r="AT196" s="432">
        <v>68500000</v>
      </c>
      <c r="AU196" s="433">
        <v>0</v>
      </c>
      <c r="AV196" s="432">
        <v>401300000</v>
      </c>
      <c r="AW196" s="433">
        <v>0</v>
      </c>
      <c r="AX196" s="433">
        <v>0</v>
      </c>
      <c r="AY196" s="433">
        <v>0</v>
      </c>
      <c r="AZ196" s="433">
        <v>0</v>
      </c>
      <c r="BA196" s="433">
        <v>0</v>
      </c>
      <c r="BB196" s="435"/>
      <c r="BC196" s="436">
        <f t="shared" si="11"/>
        <v>0.142541228039786</v>
      </c>
      <c r="BD196" s="436">
        <f t="shared" si="12"/>
        <v>0</v>
      </c>
    </row>
    <row r="197" spans="1:56" ht="15" hidden="1" customHeight="1" x14ac:dyDescent="0.25">
      <c r="A197" s="401" t="str">
        <f t="shared" si="13"/>
        <v>C2502100010</v>
      </c>
      <c r="B197" s="1233" t="s">
        <v>102</v>
      </c>
      <c r="C197" s="1344"/>
      <c r="D197" s="1233" t="s">
        <v>330</v>
      </c>
      <c r="E197" s="1344"/>
      <c r="F197" s="1233" t="s">
        <v>332</v>
      </c>
      <c r="G197" s="1344"/>
      <c r="H197" s="1233"/>
      <c r="I197" s="1344"/>
      <c r="J197" s="1233"/>
      <c r="K197" s="1344"/>
      <c r="L197" s="1344"/>
      <c r="M197" s="1233"/>
      <c r="N197" s="1344"/>
      <c r="O197" s="1344"/>
      <c r="P197" s="1233"/>
      <c r="Q197" s="1344"/>
      <c r="R197" s="1233"/>
      <c r="S197" s="1344"/>
      <c r="T197" s="1232" t="s">
        <v>333</v>
      </c>
      <c r="U197" s="1344"/>
      <c r="V197" s="1344"/>
      <c r="W197" s="1344"/>
      <c r="X197" s="1344"/>
      <c r="Y197" s="1344"/>
      <c r="Z197" s="1344"/>
      <c r="AA197" s="1344"/>
      <c r="AB197" s="1233" t="s">
        <v>281</v>
      </c>
      <c r="AC197" s="1344"/>
      <c r="AD197" s="1344"/>
      <c r="AE197" s="1344"/>
      <c r="AF197" s="1344"/>
      <c r="AG197" s="1233" t="s">
        <v>282</v>
      </c>
      <c r="AH197" s="1344"/>
      <c r="AI197" s="1344"/>
      <c r="AJ197" s="169" t="s">
        <v>68</v>
      </c>
      <c r="AK197" s="1234"/>
      <c r="AL197" s="1234"/>
      <c r="AM197" s="1234"/>
      <c r="AN197" s="1234"/>
      <c r="AO197" s="432">
        <v>16000000000</v>
      </c>
      <c r="AP197" s="432">
        <v>12536807694</v>
      </c>
      <c r="AQ197" s="432">
        <v>1663192306</v>
      </c>
      <c r="AR197" s="508">
        <v>2450000000</v>
      </c>
      <c r="AS197" s="432">
        <v>9803735692</v>
      </c>
      <c r="AT197" s="432">
        <v>2733072002</v>
      </c>
      <c r="AU197" s="432">
        <v>3844394528</v>
      </c>
      <c r="AV197" s="432">
        <v>5959341164</v>
      </c>
      <c r="AW197" s="432">
        <v>3820958015</v>
      </c>
      <c r="AX197" s="432">
        <v>23436513</v>
      </c>
      <c r="AY197" s="432">
        <v>3820958015</v>
      </c>
      <c r="AZ197" s="433">
        <v>0</v>
      </c>
      <c r="BA197" s="432">
        <v>1718802</v>
      </c>
      <c r="BB197" s="435"/>
      <c r="BC197" s="436">
        <f t="shared" si="11"/>
        <v>0.61273348075</v>
      </c>
      <c r="BD197" s="436">
        <f t="shared" si="12"/>
        <v>0.38974510686961511</v>
      </c>
    </row>
    <row r="198" spans="1:56" ht="15" hidden="1" customHeight="1" x14ac:dyDescent="0.25">
      <c r="A198" s="401" t="str">
        <f t="shared" si="13"/>
        <v>C2502100015</v>
      </c>
      <c r="B198" s="1233" t="s">
        <v>102</v>
      </c>
      <c r="C198" s="1344"/>
      <c r="D198" s="1233" t="s">
        <v>330</v>
      </c>
      <c r="E198" s="1344"/>
      <c r="F198" s="1233" t="s">
        <v>332</v>
      </c>
      <c r="G198" s="1344"/>
      <c r="H198" s="1233"/>
      <c r="I198" s="1344"/>
      <c r="J198" s="1233"/>
      <c r="K198" s="1344"/>
      <c r="L198" s="1344"/>
      <c r="M198" s="1233"/>
      <c r="N198" s="1344"/>
      <c r="O198" s="1344"/>
      <c r="P198" s="1233"/>
      <c r="Q198" s="1344"/>
      <c r="R198" s="1233"/>
      <c r="S198" s="1344"/>
      <c r="T198" s="1232" t="s">
        <v>333</v>
      </c>
      <c r="U198" s="1344"/>
      <c r="V198" s="1344"/>
      <c r="W198" s="1344"/>
      <c r="X198" s="1344"/>
      <c r="Y198" s="1344"/>
      <c r="Z198" s="1344"/>
      <c r="AA198" s="1344"/>
      <c r="AB198" s="1233" t="s">
        <v>281</v>
      </c>
      <c r="AC198" s="1344"/>
      <c r="AD198" s="1344"/>
      <c r="AE198" s="1344"/>
      <c r="AF198" s="1344"/>
      <c r="AG198" s="1233" t="s">
        <v>282</v>
      </c>
      <c r="AH198" s="1344"/>
      <c r="AI198" s="1344"/>
      <c r="AJ198" s="169" t="s">
        <v>294</v>
      </c>
      <c r="AK198" s="1234"/>
      <c r="AL198" s="1234"/>
      <c r="AM198" s="1234"/>
      <c r="AN198" s="1234"/>
      <c r="AO198" s="432">
        <v>2815325822</v>
      </c>
      <c r="AP198" s="432">
        <v>469800000</v>
      </c>
      <c r="AQ198" s="432">
        <v>2345525822</v>
      </c>
      <c r="AR198" s="508">
        <v>0</v>
      </c>
      <c r="AS198" s="432">
        <v>401300000</v>
      </c>
      <c r="AT198" s="432">
        <v>68500000</v>
      </c>
      <c r="AU198" s="433">
        <v>0</v>
      </c>
      <c r="AV198" s="432">
        <v>401300000</v>
      </c>
      <c r="AW198" s="433">
        <v>0</v>
      </c>
      <c r="AX198" s="433">
        <v>0</v>
      </c>
      <c r="AY198" s="433">
        <v>0</v>
      </c>
      <c r="AZ198" s="433">
        <v>0</v>
      </c>
      <c r="BA198" s="433">
        <v>0</v>
      </c>
      <c r="BB198" s="435"/>
      <c r="BC198" s="436">
        <f t="shared" si="11"/>
        <v>0.142541228039786</v>
      </c>
      <c r="BD198" s="436">
        <f t="shared" si="12"/>
        <v>0</v>
      </c>
    </row>
    <row r="199" spans="1:56" s="498" customFormat="1" ht="15" customHeight="1" x14ac:dyDescent="0.3">
      <c r="A199" s="498" t="str">
        <f t="shared" si="13"/>
        <v>C25021000110</v>
      </c>
      <c r="B199" s="1371" t="s">
        <v>102</v>
      </c>
      <c r="C199" s="1372"/>
      <c r="D199" s="1371" t="s">
        <v>330</v>
      </c>
      <c r="E199" s="1372"/>
      <c r="F199" s="1371" t="s">
        <v>332</v>
      </c>
      <c r="G199" s="1372"/>
      <c r="H199" s="1371" t="s">
        <v>287</v>
      </c>
      <c r="I199" s="1372"/>
      <c r="J199" s="1371"/>
      <c r="K199" s="1372"/>
      <c r="L199" s="1372"/>
      <c r="M199" s="1371"/>
      <c r="N199" s="1372"/>
      <c r="O199" s="1372"/>
      <c r="P199" s="1371"/>
      <c r="Q199" s="1372"/>
      <c r="R199" s="1371"/>
      <c r="S199" s="1372"/>
      <c r="T199" s="1374" t="s">
        <v>245</v>
      </c>
      <c r="U199" s="1372"/>
      <c r="V199" s="1372"/>
      <c r="W199" s="1372"/>
      <c r="X199" s="1372"/>
      <c r="Y199" s="1372"/>
      <c r="Z199" s="1372"/>
      <c r="AA199" s="1372"/>
      <c r="AB199" s="1371" t="s">
        <v>281</v>
      </c>
      <c r="AC199" s="1372"/>
      <c r="AD199" s="1372"/>
      <c r="AE199" s="1372"/>
      <c r="AF199" s="1372"/>
      <c r="AG199" s="1371" t="s">
        <v>282</v>
      </c>
      <c r="AH199" s="1372"/>
      <c r="AI199" s="1372"/>
      <c r="AJ199" s="499" t="s">
        <v>68</v>
      </c>
      <c r="AK199" s="1373"/>
      <c r="AL199" s="1373"/>
      <c r="AM199" s="1373"/>
      <c r="AN199" s="1373"/>
      <c r="AO199" s="500">
        <v>1700000000</v>
      </c>
      <c r="AP199" s="500">
        <v>1101000000</v>
      </c>
      <c r="AQ199" s="500">
        <v>199000000</v>
      </c>
      <c r="AR199" s="509">
        <v>400000000</v>
      </c>
      <c r="AS199" s="500">
        <v>464439242</v>
      </c>
      <c r="AT199" s="500">
        <v>636560758</v>
      </c>
      <c r="AU199" s="500">
        <v>42458604</v>
      </c>
      <c r="AV199" s="500">
        <v>421980638</v>
      </c>
      <c r="AW199" s="500">
        <v>42458604</v>
      </c>
      <c r="AX199" s="501">
        <v>0</v>
      </c>
      <c r="AY199" s="500">
        <v>42458604</v>
      </c>
      <c r="AZ199" s="501">
        <v>0</v>
      </c>
      <c r="BA199" s="501">
        <v>0</v>
      </c>
      <c r="BC199" s="502">
        <f t="shared" si="11"/>
        <v>0.27319955411764707</v>
      </c>
      <c r="BD199" s="502">
        <f t="shared" si="12"/>
        <v>9.1419070914769945E-2</v>
      </c>
    </row>
    <row r="200" spans="1:56" s="498" customFormat="1" ht="15" customHeight="1" x14ac:dyDescent="0.3">
      <c r="A200" s="498" t="str">
        <f t="shared" si="13"/>
        <v>C25021000115</v>
      </c>
      <c r="B200" s="1371" t="s">
        <v>102</v>
      </c>
      <c r="C200" s="1372"/>
      <c r="D200" s="1371" t="s">
        <v>330</v>
      </c>
      <c r="E200" s="1372"/>
      <c r="F200" s="1371" t="s">
        <v>332</v>
      </c>
      <c r="G200" s="1372"/>
      <c r="H200" s="1371" t="s">
        <v>287</v>
      </c>
      <c r="I200" s="1372"/>
      <c r="J200" s="1371"/>
      <c r="K200" s="1372"/>
      <c r="L200" s="1372"/>
      <c r="M200" s="1371"/>
      <c r="N200" s="1372"/>
      <c r="O200" s="1372"/>
      <c r="P200" s="1371"/>
      <c r="Q200" s="1372"/>
      <c r="R200" s="1371"/>
      <c r="S200" s="1372"/>
      <c r="T200" s="1374" t="s">
        <v>245</v>
      </c>
      <c r="U200" s="1372"/>
      <c r="V200" s="1372"/>
      <c r="W200" s="1372"/>
      <c r="X200" s="1372"/>
      <c r="Y200" s="1372"/>
      <c r="Z200" s="1372"/>
      <c r="AA200" s="1372"/>
      <c r="AB200" s="1371" t="s">
        <v>281</v>
      </c>
      <c r="AC200" s="1372"/>
      <c r="AD200" s="1372"/>
      <c r="AE200" s="1372"/>
      <c r="AF200" s="1372"/>
      <c r="AG200" s="1371" t="s">
        <v>282</v>
      </c>
      <c r="AH200" s="1372"/>
      <c r="AI200" s="1372"/>
      <c r="AJ200" s="499" t="s">
        <v>294</v>
      </c>
      <c r="AK200" s="1373"/>
      <c r="AL200" s="1373"/>
      <c r="AM200" s="1373"/>
      <c r="AN200" s="1373"/>
      <c r="AO200" s="500">
        <v>2815325822</v>
      </c>
      <c r="AP200" s="500">
        <v>469800000</v>
      </c>
      <c r="AQ200" s="500">
        <v>2345525822</v>
      </c>
      <c r="AR200" s="509">
        <v>0</v>
      </c>
      <c r="AS200" s="500">
        <v>401300000</v>
      </c>
      <c r="AT200" s="500">
        <v>68500000</v>
      </c>
      <c r="AU200" s="501">
        <v>0</v>
      </c>
      <c r="AV200" s="500">
        <v>401300000</v>
      </c>
      <c r="AW200" s="501">
        <v>0</v>
      </c>
      <c r="AX200" s="501">
        <v>0</v>
      </c>
      <c r="AY200" s="501">
        <v>0</v>
      </c>
      <c r="AZ200" s="501">
        <v>0</v>
      </c>
      <c r="BA200" s="501">
        <v>0</v>
      </c>
      <c r="BC200" s="502">
        <f t="shared" si="11"/>
        <v>0.142541228039786</v>
      </c>
      <c r="BD200" s="502">
        <f t="shared" si="12"/>
        <v>0</v>
      </c>
    </row>
    <row r="201" spans="1:56" ht="15" hidden="1" customHeight="1" x14ac:dyDescent="0.25">
      <c r="A201" s="401" t="str">
        <f t="shared" si="13"/>
        <v>C250210001010</v>
      </c>
      <c r="B201" s="1233" t="s">
        <v>102</v>
      </c>
      <c r="C201" s="1344"/>
      <c r="D201" s="1233" t="s">
        <v>330</v>
      </c>
      <c r="E201" s="1344"/>
      <c r="F201" s="1233" t="s">
        <v>332</v>
      </c>
      <c r="G201" s="1344"/>
      <c r="H201" s="1233" t="s">
        <v>287</v>
      </c>
      <c r="I201" s="1344"/>
      <c r="J201" s="1233" t="s">
        <v>288</v>
      </c>
      <c r="K201" s="1344"/>
      <c r="L201" s="1344"/>
      <c r="M201" s="1233"/>
      <c r="N201" s="1344"/>
      <c r="O201" s="1344"/>
      <c r="P201" s="1233"/>
      <c r="Q201" s="1344"/>
      <c r="R201" s="1233"/>
      <c r="S201" s="1344"/>
      <c r="T201" s="1232" t="s">
        <v>245</v>
      </c>
      <c r="U201" s="1344"/>
      <c r="V201" s="1344"/>
      <c r="W201" s="1344"/>
      <c r="X201" s="1344"/>
      <c r="Y201" s="1344"/>
      <c r="Z201" s="1344"/>
      <c r="AA201" s="1344"/>
      <c r="AB201" s="1233" t="s">
        <v>281</v>
      </c>
      <c r="AC201" s="1344"/>
      <c r="AD201" s="1344"/>
      <c r="AE201" s="1344"/>
      <c r="AF201" s="1344"/>
      <c r="AG201" s="1233" t="s">
        <v>282</v>
      </c>
      <c r="AH201" s="1344"/>
      <c r="AI201" s="1344"/>
      <c r="AJ201" s="169" t="s">
        <v>68</v>
      </c>
      <c r="AK201" s="1234"/>
      <c r="AL201" s="1234"/>
      <c r="AM201" s="1234"/>
      <c r="AN201" s="1234"/>
      <c r="AO201" s="432">
        <v>1300000000</v>
      </c>
      <c r="AP201" s="432">
        <v>1101000000</v>
      </c>
      <c r="AQ201" s="432">
        <v>199000000</v>
      </c>
      <c r="AR201" s="508">
        <v>0</v>
      </c>
      <c r="AS201" s="432">
        <v>464439242</v>
      </c>
      <c r="AT201" s="432">
        <v>636560758</v>
      </c>
      <c r="AU201" s="432">
        <v>42458604</v>
      </c>
      <c r="AV201" s="432">
        <v>421980638</v>
      </c>
      <c r="AW201" s="432">
        <v>42458604</v>
      </c>
      <c r="AX201" s="433">
        <v>0</v>
      </c>
      <c r="AY201" s="432">
        <v>42458604</v>
      </c>
      <c r="AZ201" s="433">
        <v>0</v>
      </c>
      <c r="BA201" s="433">
        <v>0</v>
      </c>
      <c r="BB201" s="435"/>
      <c r="BC201" s="436">
        <f t="shared" si="11"/>
        <v>0.35726095538461539</v>
      </c>
      <c r="BD201" s="436">
        <f t="shared" si="12"/>
        <v>9.1419070914769945E-2</v>
      </c>
    </row>
    <row r="202" spans="1:56" ht="15" hidden="1" customHeight="1" x14ac:dyDescent="0.25">
      <c r="A202" s="401" t="str">
        <f t="shared" si="13"/>
        <v>C250210001015</v>
      </c>
      <c r="B202" s="1233" t="s">
        <v>102</v>
      </c>
      <c r="C202" s="1344"/>
      <c r="D202" s="1233" t="s">
        <v>330</v>
      </c>
      <c r="E202" s="1344"/>
      <c r="F202" s="1233" t="s">
        <v>332</v>
      </c>
      <c r="G202" s="1344"/>
      <c r="H202" s="1233" t="s">
        <v>287</v>
      </c>
      <c r="I202" s="1344"/>
      <c r="J202" s="1233" t="s">
        <v>288</v>
      </c>
      <c r="K202" s="1344"/>
      <c r="L202" s="1344"/>
      <c r="M202" s="1233"/>
      <c r="N202" s="1344"/>
      <c r="O202" s="1344"/>
      <c r="P202" s="1233"/>
      <c r="Q202" s="1344"/>
      <c r="R202" s="1233"/>
      <c r="S202" s="1344"/>
      <c r="T202" s="1232" t="s">
        <v>245</v>
      </c>
      <c r="U202" s="1344"/>
      <c r="V202" s="1344"/>
      <c r="W202" s="1344"/>
      <c r="X202" s="1344"/>
      <c r="Y202" s="1344"/>
      <c r="Z202" s="1344"/>
      <c r="AA202" s="1344"/>
      <c r="AB202" s="1233" t="s">
        <v>281</v>
      </c>
      <c r="AC202" s="1344"/>
      <c r="AD202" s="1344"/>
      <c r="AE202" s="1344"/>
      <c r="AF202" s="1344"/>
      <c r="AG202" s="1233" t="s">
        <v>282</v>
      </c>
      <c r="AH202" s="1344"/>
      <c r="AI202" s="1344"/>
      <c r="AJ202" s="169" t="s">
        <v>294</v>
      </c>
      <c r="AK202" s="1234"/>
      <c r="AL202" s="1234"/>
      <c r="AM202" s="1234"/>
      <c r="AN202" s="1234"/>
      <c r="AO202" s="432">
        <v>2815325822</v>
      </c>
      <c r="AP202" s="432">
        <v>469800000</v>
      </c>
      <c r="AQ202" s="432">
        <v>2345525822</v>
      </c>
      <c r="AR202" s="508">
        <v>0</v>
      </c>
      <c r="AS202" s="432">
        <v>401300000</v>
      </c>
      <c r="AT202" s="432">
        <v>68500000</v>
      </c>
      <c r="AU202" s="433">
        <v>0</v>
      </c>
      <c r="AV202" s="432">
        <v>401300000</v>
      </c>
      <c r="AW202" s="433">
        <v>0</v>
      </c>
      <c r="AX202" s="433">
        <v>0</v>
      </c>
      <c r="AY202" s="433">
        <v>0</v>
      </c>
      <c r="AZ202" s="433">
        <v>0</v>
      </c>
      <c r="BA202" s="433">
        <v>0</v>
      </c>
      <c r="BB202" s="435"/>
      <c r="BC202" s="436">
        <f t="shared" si="11"/>
        <v>0.142541228039786</v>
      </c>
      <c r="BD202" s="436">
        <f t="shared" si="12"/>
        <v>0</v>
      </c>
    </row>
    <row r="203" spans="1:56" ht="15" hidden="1" customHeight="1" x14ac:dyDescent="0.25">
      <c r="A203" s="401" t="str">
        <f t="shared" si="13"/>
        <v>C2502100010210</v>
      </c>
      <c r="B203" s="1233" t="s">
        <v>102</v>
      </c>
      <c r="C203" s="1344"/>
      <c r="D203" s="1233" t="s">
        <v>330</v>
      </c>
      <c r="E203" s="1344"/>
      <c r="F203" s="1233" t="s">
        <v>332</v>
      </c>
      <c r="G203" s="1344"/>
      <c r="H203" s="1233" t="s">
        <v>287</v>
      </c>
      <c r="I203" s="1344"/>
      <c r="J203" s="1233" t="s">
        <v>288</v>
      </c>
      <c r="K203" s="1344"/>
      <c r="L203" s="1344"/>
      <c r="M203" s="1233" t="s">
        <v>290</v>
      </c>
      <c r="N203" s="1344"/>
      <c r="O203" s="1344"/>
      <c r="P203" s="1233"/>
      <c r="Q203" s="1344"/>
      <c r="R203" s="1233"/>
      <c r="S203" s="1344"/>
      <c r="T203" s="1232" t="s">
        <v>334</v>
      </c>
      <c r="U203" s="1344"/>
      <c r="V203" s="1344"/>
      <c r="W203" s="1344"/>
      <c r="X203" s="1344"/>
      <c r="Y203" s="1344"/>
      <c r="Z203" s="1344"/>
      <c r="AA203" s="1344"/>
      <c r="AB203" s="1233" t="s">
        <v>281</v>
      </c>
      <c r="AC203" s="1344"/>
      <c r="AD203" s="1344"/>
      <c r="AE203" s="1344"/>
      <c r="AF203" s="1344"/>
      <c r="AG203" s="1233" t="s">
        <v>282</v>
      </c>
      <c r="AH203" s="1344"/>
      <c r="AI203" s="1344"/>
      <c r="AJ203" s="169" t="s">
        <v>68</v>
      </c>
      <c r="AK203" s="1234"/>
      <c r="AL203" s="1234"/>
      <c r="AM203" s="1234"/>
      <c r="AN203" s="1234"/>
      <c r="AO203" s="432">
        <v>1300000000</v>
      </c>
      <c r="AP203" s="432">
        <v>1101000000</v>
      </c>
      <c r="AQ203" s="432">
        <v>199000000</v>
      </c>
      <c r="AR203" s="508">
        <v>0</v>
      </c>
      <c r="AS203" s="432">
        <v>464439242</v>
      </c>
      <c r="AT203" s="432">
        <v>636560758</v>
      </c>
      <c r="AU203" s="432">
        <v>42458604</v>
      </c>
      <c r="AV203" s="432">
        <v>421980638</v>
      </c>
      <c r="AW203" s="432">
        <v>42458604</v>
      </c>
      <c r="AX203" s="433">
        <v>0</v>
      </c>
      <c r="AY203" s="432">
        <v>42458604</v>
      </c>
      <c r="AZ203" s="433">
        <v>0</v>
      </c>
      <c r="BA203" s="433">
        <v>0</v>
      </c>
      <c r="BB203" s="435"/>
      <c r="BC203" s="436">
        <f t="shared" si="11"/>
        <v>0.35726095538461539</v>
      </c>
      <c r="BD203" s="436">
        <f t="shared" si="12"/>
        <v>9.1419070914769945E-2</v>
      </c>
    </row>
    <row r="204" spans="1:56" ht="15" hidden="1" customHeight="1" x14ac:dyDescent="0.25">
      <c r="A204" s="401" t="str">
        <f t="shared" si="13"/>
        <v>C25021000102110</v>
      </c>
      <c r="B204" s="1240" t="s">
        <v>102</v>
      </c>
      <c r="C204" s="1344"/>
      <c r="D204" s="1240" t="s">
        <v>330</v>
      </c>
      <c r="E204" s="1344"/>
      <c r="F204" s="1240" t="s">
        <v>332</v>
      </c>
      <c r="G204" s="1344"/>
      <c r="H204" s="1240" t="s">
        <v>287</v>
      </c>
      <c r="I204" s="1344"/>
      <c r="J204" s="1240" t="s">
        <v>288</v>
      </c>
      <c r="K204" s="1344"/>
      <c r="L204" s="1344"/>
      <c r="M204" s="1240" t="s">
        <v>290</v>
      </c>
      <c r="N204" s="1344"/>
      <c r="O204" s="1344"/>
      <c r="P204" s="1240" t="s">
        <v>287</v>
      </c>
      <c r="Q204" s="1344"/>
      <c r="R204" s="1240"/>
      <c r="S204" s="1344"/>
      <c r="T204" s="1239" t="s">
        <v>340</v>
      </c>
      <c r="U204" s="1344"/>
      <c r="V204" s="1344"/>
      <c r="W204" s="1344"/>
      <c r="X204" s="1344"/>
      <c r="Y204" s="1344"/>
      <c r="Z204" s="1344"/>
      <c r="AA204" s="1344"/>
      <c r="AB204" s="1240" t="s">
        <v>281</v>
      </c>
      <c r="AC204" s="1344"/>
      <c r="AD204" s="1344"/>
      <c r="AE204" s="1344"/>
      <c r="AF204" s="1344"/>
      <c r="AG204" s="1240" t="s">
        <v>282</v>
      </c>
      <c r="AH204" s="1344"/>
      <c r="AI204" s="1344"/>
      <c r="AJ204" s="172" t="s">
        <v>68</v>
      </c>
      <c r="AK204" s="1241"/>
      <c r="AL204" s="1241"/>
      <c r="AM204" s="1241"/>
      <c r="AN204" s="1241"/>
      <c r="AO204" s="437">
        <v>197200000</v>
      </c>
      <c r="AP204" s="437">
        <v>90000000</v>
      </c>
      <c r="AQ204" s="437">
        <v>107200000</v>
      </c>
      <c r="AR204" s="510">
        <v>0</v>
      </c>
      <c r="AS204" s="438">
        <v>0</v>
      </c>
      <c r="AT204" s="437">
        <v>90000000</v>
      </c>
      <c r="AU204" s="438">
        <v>0</v>
      </c>
      <c r="AV204" s="438">
        <v>0</v>
      </c>
      <c r="AW204" s="438">
        <v>0</v>
      </c>
      <c r="AX204" s="438">
        <v>0</v>
      </c>
      <c r="AY204" s="438">
        <v>0</v>
      </c>
      <c r="AZ204" s="438">
        <v>0</v>
      </c>
      <c r="BA204" s="438">
        <v>0</v>
      </c>
      <c r="BB204" s="435"/>
      <c r="BC204" s="436">
        <f t="shared" si="11"/>
        <v>0</v>
      </c>
      <c r="BD204" s="436" t="e">
        <f t="shared" si="12"/>
        <v>#DIV/0!</v>
      </c>
    </row>
    <row r="205" spans="1:56" ht="15" hidden="1" customHeight="1" x14ac:dyDescent="0.25">
      <c r="A205" s="401" t="str">
        <f t="shared" si="13"/>
        <v>C25021000102210</v>
      </c>
      <c r="B205" s="1240" t="s">
        <v>102</v>
      </c>
      <c r="C205" s="1344"/>
      <c r="D205" s="1240" t="s">
        <v>330</v>
      </c>
      <c r="E205" s="1344"/>
      <c r="F205" s="1240" t="s">
        <v>332</v>
      </c>
      <c r="G205" s="1344"/>
      <c r="H205" s="1240" t="s">
        <v>287</v>
      </c>
      <c r="I205" s="1344"/>
      <c r="J205" s="1240" t="s">
        <v>288</v>
      </c>
      <c r="K205" s="1344"/>
      <c r="L205" s="1344"/>
      <c r="M205" s="1240" t="s">
        <v>290</v>
      </c>
      <c r="N205" s="1344"/>
      <c r="O205" s="1344"/>
      <c r="P205" s="1240" t="s">
        <v>290</v>
      </c>
      <c r="Q205" s="1344"/>
      <c r="R205" s="1240"/>
      <c r="S205" s="1344"/>
      <c r="T205" s="1239" t="s">
        <v>335</v>
      </c>
      <c r="U205" s="1344"/>
      <c r="V205" s="1344"/>
      <c r="W205" s="1344"/>
      <c r="X205" s="1344"/>
      <c r="Y205" s="1344"/>
      <c r="Z205" s="1344"/>
      <c r="AA205" s="1344"/>
      <c r="AB205" s="1240" t="s">
        <v>281</v>
      </c>
      <c r="AC205" s="1344"/>
      <c r="AD205" s="1344"/>
      <c r="AE205" s="1344"/>
      <c r="AF205" s="1344"/>
      <c r="AG205" s="1240" t="s">
        <v>282</v>
      </c>
      <c r="AH205" s="1344"/>
      <c r="AI205" s="1344"/>
      <c r="AJ205" s="172" t="s">
        <v>68</v>
      </c>
      <c r="AK205" s="1241"/>
      <c r="AL205" s="1241"/>
      <c r="AM205" s="1241"/>
      <c r="AN205" s="1241"/>
      <c r="AO205" s="437">
        <v>135600000</v>
      </c>
      <c r="AP205" s="437">
        <v>105000000</v>
      </c>
      <c r="AQ205" s="437">
        <v>30600000</v>
      </c>
      <c r="AR205" s="510">
        <v>0</v>
      </c>
      <c r="AS205" s="437">
        <v>105000000</v>
      </c>
      <c r="AT205" s="438">
        <v>0</v>
      </c>
      <c r="AU205" s="437">
        <v>25000000</v>
      </c>
      <c r="AV205" s="437">
        <v>80000000</v>
      </c>
      <c r="AW205" s="437">
        <v>25000000</v>
      </c>
      <c r="AX205" s="438">
        <v>0</v>
      </c>
      <c r="AY205" s="437">
        <v>25000000</v>
      </c>
      <c r="AZ205" s="438">
        <v>0</v>
      </c>
      <c r="BA205" s="438">
        <v>0</v>
      </c>
      <c r="BB205" s="435"/>
      <c r="BC205" s="436">
        <f t="shared" si="11"/>
        <v>0.77433628318584069</v>
      </c>
      <c r="BD205" s="436">
        <f t="shared" si="12"/>
        <v>0.23809523809523808</v>
      </c>
    </row>
    <row r="206" spans="1:56" ht="15" hidden="1" customHeight="1" x14ac:dyDescent="0.25">
      <c r="A206" s="401" t="str">
        <f t="shared" si="13"/>
        <v>C25021000102310</v>
      </c>
      <c r="B206" s="1240" t="s">
        <v>102</v>
      </c>
      <c r="C206" s="1344"/>
      <c r="D206" s="1240" t="s">
        <v>330</v>
      </c>
      <c r="E206" s="1344"/>
      <c r="F206" s="1240" t="s">
        <v>332</v>
      </c>
      <c r="G206" s="1344"/>
      <c r="H206" s="1240" t="s">
        <v>287</v>
      </c>
      <c r="I206" s="1344"/>
      <c r="J206" s="1240" t="s">
        <v>288</v>
      </c>
      <c r="K206" s="1344"/>
      <c r="L206" s="1344"/>
      <c r="M206" s="1240" t="s">
        <v>290</v>
      </c>
      <c r="N206" s="1344"/>
      <c r="O206" s="1344"/>
      <c r="P206" s="1240" t="s">
        <v>297</v>
      </c>
      <c r="Q206" s="1344"/>
      <c r="R206" s="1240"/>
      <c r="S206" s="1344"/>
      <c r="T206" s="1239" t="s">
        <v>336</v>
      </c>
      <c r="U206" s="1344"/>
      <c r="V206" s="1344"/>
      <c r="W206" s="1344"/>
      <c r="X206" s="1344"/>
      <c r="Y206" s="1344"/>
      <c r="Z206" s="1344"/>
      <c r="AA206" s="1344"/>
      <c r="AB206" s="1240" t="s">
        <v>281</v>
      </c>
      <c r="AC206" s="1344"/>
      <c r="AD206" s="1344"/>
      <c r="AE206" s="1344"/>
      <c r="AF206" s="1344"/>
      <c r="AG206" s="1240" t="s">
        <v>282</v>
      </c>
      <c r="AH206" s="1344"/>
      <c r="AI206" s="1344"/>
      <c r="AJ206" s="172" t="s">
        <v>68</v>
      </c>
      <c r="AK206" s="1241"/>
      <c r="AL206" s="1241"/>
      <c r="AM206" s="1241"/>
      <c r="AN206" s="1241"/>
      <c r="AO206" s="437">
        <v>341600000</v>
      </c>
      <c r="AP206" s="437">
        <v>341600000</v>
      </c>
      <c r="AQ206" s="438">
        <v>0</v>
      </c>
      <c r="AR206" s="510">
        <v>0</v>
      </c>
      <c r="AS206" s="437">
        <v>341600000</v>
      </c>
      <c r="AT206" s="438">
        <v>0</v>
      </c>
      <c r="AU206" s="437">
        <v>5055867</v>
      </c>
      <c r="AV206" s="437">
        <v>336544133</v>
      </c>
      <c r="AW206" s="437">
        <v>5055867</v>
      </c>
      <c r="AX206" s="438">
        <v>0</v>
      </c>
      <c r="AY206" s="437">
        <v>5055867</v>
      </c>
      <c r="AZ206" s="438">
        <v>0</v>
      </c>
      <c r="BA206" s="438">
        <v>0</v>
      </c>
      <c r="BB206" s="435"/>
      <c r="BC206" s="436">
        <f t="shared" si="11"/>
        <v>1</v>
      </c>
      <c r="BD206" s="436">
        <f t="shared" si="12"/>
        <v>1.4800547423887587E-2</v>
      </c>
    </row>
    <row r="207" spans="1:56" ht="15" hidden="1" customHeight="1" x14ac:dyDescent="0.25">
      <c r="A207" s="401" t="str">
        <f t="shared" si="13"/>
        <v>C25021000102410</v>
      </c>
      <c r="B207" s="1240" t="s">
        <v>102</v>
      </c>
      <c r="C207" s="1344"/>
      <c r="D207" s="1240" t="s">
        <v>330</v>
      </c>
      <c r="E207" s="1344"/>
      <c r="F207" s="1240" t="s">
        <v>332</v>
      </c>
      <c r="G207" s="1344"/>
      <c r="H207" s="1240" t="s">
        <v>287</v>
      </c>
      <c r="I207" s="1344"/>
      <c r="J207" s="1240" t="s">
        <v>288</v>
      </c>
      <c r="K207" s="1344"/>
      <c r="L207" s="1344"/>
      <c r="M207" s="1240" t="s">
        <v>290</v>
      </c>
      <c r="N207" s="1344"/>
      <c r="O207" s="1344"/>
      <c r="P207" s="1240" t="s">
        <v>291</v>
      </c>
      <c r="Q207" s="1344"/>
      <c r="R207" s="1240"/>
      <c r="S207" s="1344"/>
      <c r="T207" s="1239" t="s">
        <v>87</v>
      </c>
      <c r="U207" s="1344"/>
      <c r="V207" s="1344"/>
      <c r="W207" s="1344"/>
      <c r="X207" s="1344"/>
      <c r="Y207" s="1344"/>
      <c r="Z207" s="1344"/>
      <c r="AA207" s="1344"/>
      <c r="AB207" s="1240" t="s">
        <v>281</v>
      </c>
      <c r="AC207" s="1344"/>
      <c r="AD207" s="1344"/>
      <c r="AE207" s="1344"/>
      <c r="AF207" s="1344"/>
      <c r="AG207" s="1240" t="s">
        <v>282</v>
      </c>
      <c r="AH207" s="1344"/>
      <c r="AI207" s="1344"/>
      <c r="AJ207" s="172" t="s">
        <v>68</v>
      </c>
      <c r="AK207" s="1241"/>
      <c r="AL207" s="1241"/>
      <c r="AM207" s="1241"/>
      <c r="AN207" s="1241"/>
      <c r="AO207" s="437">
        <v>394400000</v>
      </c>
      <c r="AP207" s="437">
        <v>394400000</v>
      </c>
      <c r="AQ207" s="438">
        <v>0</v>
      </c>
      <c r="AR207" s="510">
        <v>0</v>
      </c>
      <c r="AS207" s="437">
        <v>17839242</v>
      </c>
      <c r="AT207" s="437">
        <v>376560758</v>
      </c>
      <c r="AU207" s="437">
        <v>12402737</v>
      </c>
      <c r="AV207" s="437">
        <v>5436505</v>
      </c>
      <c r="AW207" s="437">
        <v>12402737</v>
      </c>
      <c r="AX207" s="438">
        <v>0</v>
      </c>
      <c r="AY207" s="437">
        <v>12402737</v>
      </c>
      <c r="AZ207" s="438">
        <v>0</v>
      </c>
      <c r="BA207" s="438">
        <v>0</v>
      </c>
      <c r="BB207" s="435"/>
      <c r="BC207" s="436">
        <f t="shared" si="11"/>
        <v>4.5231343813387427E-2</v>
      </c>
      <c r="BD207" s="436">
        <f t="shared" si="12"/>
        <v>0.69525022419674554</v>
      </c>
    </row>
    <row r="208" spans="1:56" ht="15" hidden="1" customHeight="1" x14ac:dyDescent="0.25">
      <c r="A208" s="401" t="str">
        <f t="shared" si="13"/>
        <v>C25021000102610</v>
      </c>
      <c r="B208" s="1240" t="s">
        <v>102</v>
      </c>
      <c r="C208" s="1344"/>
      <c r="D208" s="1240" t="s">
        <v>330</v>
      </c>
      <c r="E208" s="1344"/>
      <c r="F208" s="1240" t="s">
        <v>332</v>
      </c>
      <c r="G208" s="1344"/>
      <c r="H208" s="1240" t="s">
        <v>287</v>
      </c>
      <c r="I208" s="1344"/>
      <c r="J208" s="1240" t="s">
        <v>288</v>
      </c>
      <c r="K208" s="1344"/>
      <c r="L208" s="1344"/>
      <c r="M208" s="1240" t="s">
        <v>290</v>
      </c>
      <c r="N208" s="1344"/>
      <c r="O208" s="1344"/>
      <c r="P208" s="1240" t="s">
        <v>300</v>
      </c>
      <c r="Q208" s="1344"/>
      <c r="R208" s="1240"/>
      <c r="S208" s="1344"/>
      <c r="T208" s="1239" t="s">
        <v>337</v>
      </c>
      <c r="U208" s="1344"/>
      <c r="V208" s="1344"/>
      <c r="W208" s="1344"/>
      <c r="X208" s="1344"/>
      <c r="Y208" s="1344"/>
      <c r="Z208" s="1344"/>
      <c r="AA208" s="1344"/>
      <c r="AB208" s="1240" t="s">
        <v>281</v>
      </c>
      <c r="AC208" s="1344"/>
      <c r="AD208" s="1344"/>
      <c r="AE208" s="1344"/>
      <c r="AF208" s="1344"/>
      <c r="AG208" s="1240" t="s">
        <v>282</v>
      </c>
      <c r="AH208" s="1344"/>
      <c r="AI208" s="1344"/>
      <c r="AJ208" s="172" t="s">
        <v>68</v>
      </c>
      <c r="AK208" s="1241"/>
      <c r="AL208" s="1241"/>
      <c r="AM208" s="1241"/>
      <c r="AN208" s="1241"/>
      <c r="AO208" s="437">
        <v>230000000</v>
      </c>
      <c r="AP208" s="437">
        <v>170000000</v>
      </c>
      <c r="AQ208" s="437">
        <v>60000000</v>
      </c>
      <c r="AR208" s="510">
        <v>0</v>
      </c>
      <c r="AS208" s="438">
        <v>0</v>
      </c>
      <c r="AT208" s="437">
        <v>170000000</v>
      </c>
      <c r="AU208" s="438">
        <v>0</v>
      </c>
      <c r="AV208" s="438">
        <v>0</v>
      </c>
      <c r="AW208" s="438">
        <v>0</v>
      </c>
      <c r="AX208" s="438">
        <v>0</v>
      </c>
      <c r="AY208" s="438">
        <v>0</v>
      </c>
      <c r="AZ208" s="438">
        <v>0</v>
      </c>
      <c r="BA208" s="438">
        <v>0</v>
      </c>
      <c r="BB208" s="435"/>
      <c r="BC208" s="436">
        <f t="shared" si="11"/>
        <v>0</v>
      </c>
      <c r="BD208" s="436" t="e">
        <f t="shared" si="12"/>
        <v>#DIV/0!</v>
      </c>
    </row>
    <row r="209" spans="1:56" ht="15" hidden="1" customHeight="1" x14ac:dyDescent="0.25">
      <c r="A209" s="401" t="str">
        <f t="shared" si="13"/>
        <v>C250210001021110</v>
      </c>
      <c r="B209" s="1240" t="s">
        <v>102</v>
      </c>
      <c r="C209" s="1344"/>
      <c r="D209" s="1240" t="s">
        <v>330</v>
      </c>
      <c r="E209" s="1344"/>
      <c r="F209" s="1240" t="s">
        <v>332</v>
      </c>
      <c r="G209" s="1344"/>
      <c r="H209" s="1240" t="s">
        <v>287</v>
      </c>
      <c r="I209" s="1344"/>
      <c r="J209" s="1240" t="s">
        <v>288</v>
      </c>
      <c r="K209" s="1344"/>
      <c r="L209" s="1344"/>
      <c r="M209" s="1240" t="s">
        <v>290</v>
      </c>
      <c r="N209" s="1344"/>
      <c r="O209" s="1344"/>
      <c r="P209" s="1240" t="s">
        <v>83</v>
      </c>
      <c r="Q209" s="1344"/>
      <c r="R209" s="1240"/>
      <c r="S209" s="1344"/>
      <c r="T209" s="1239" t="s">
        <v>338</v>
      </c>
      <c r="U209" s="1344"/>
      <c r="V209" s="1344"/>
      <c r="W209" s="1344"/>
      <c r="X209" s="1344"/>
      <c r="Y209" s="1344"/>
      <c r="Z209" s="1344"/>
      <c r="AA209" s="1344"/>
      <c r="AB209" s="1240" t="s">
        <v>281</v>
      </c>
      <c r="AC209" s="1344"/>
      <c r="AD209" s="1344"/>
      <c r="AE209" s="1344"/>
      <c r="AF209" s="1344"/>
      <c r="AG209" s="1240" t="s">
        <v>282</v>
      </c>
      <c r="AH209" s="1344"/>
      <c r="AI209" s="1344"/>
      <c r="AJ209" s="172" t="s">
        <v>68</v>
      </c>
      <c r="AK209" s="1241"/>
      <c r="AL209" s="1241"/>
      <c r="AM209" s="1241"/>
      <c r="AN209" s="1241"/>
      <c r="AO209" s="437">
        <v>1200000</v>
      </c>
      <c r="AP209" s="438">
        <v>0</v>
      </c>
      <c r="AQ209" s="437">
        <v>1200000</v>
      </c>
      <c r="AR209" s="510">
        <v>0</v>
      </c>
      <c r="AS209" s="438">
        <v>0</v>
      </c>
      <c r="AT209" s="438">
        <v>0</v>
      </c>
      <c r="AU209" s="438">
        <v>0</v>
      </c>
      <c r="AV209" s="438">
        <v>0</v>
      </c>
      <c r="AW209" s="438">
        <v>0</v>
      </c>
      <c r="AX209" s="438">
        <v>0</v>
      </c>
      <c r="AY209" s="438">
        <v>0</v>
      </c>
      <c r="AZ209" s="438">
        <v>0</v>
      </c>
      <c r="BA209" s="438">
        <v>0</v>
      </c>
      <c r="BB209" s="435"/>
      <c r="BC209" s="436">
        <f t="shared" si="11"/>
        <v>0</v>
      </c>
      <c r="BD209" s="436" t="e">
        <f t="shared" si="12"/>
        <v>#DIV/0!</v>
      </c>
    </row>
    <row r="210" spans="1:56" ht="15" hidden="1" customHeight="1" x14ac:dyDescent="0.25">
      <c r="A210" s="401" t="str">
        <f t="shared" si="13"/>
        <v>C2502100010315</v>
      </c>
      <c r="B210" s="1233" t="s">
        <v>102</v>
      </c>
      <c r="C210" s="1344"/>
      <c r="D210" s="1233" t="s">
        <v>330</v>
      </c>
      <c r="E210" s="1344"/>
      <c r="F210" s="1233" t="s">
        <v>332</v>
      </c>
      <c r="G210" s="1344"/>
      <c r="H210" s="1233" t="s">
        <v>287</v>
      </c>
      <c r="I210" s="1344"/>
      <c r="J210" s="1233" t="s">
        <v>288</v>
      </c>
      <c r="K210" s="1344"/>
      <c r="L210" s="1344"/>
      <c r="M210" s="1233" t="s">
        <v>297</v>
      </c>
      <c r="N210" s="1344"/>
      <c r="O210" s="1344"/>
      <c r="P210" s="1233"/>
      <c r="Q210" s="1344"/>
      <c r="R210" s="1233"/>
      <c r="S210" s="1344"/>
      <c r="T210" s="1232" t="s">
        <v>430</v>
      </c>
      <c r="U210" s="1344"/>
      <c r="V210" s="1344"/>
      <c r="W210" s="1344"/>
      <c r="X210" s="1344"/>
      <c r="Y210" s="1344"/>
      <c r="Z210" s="1344"/>
      <c r="AA210" s="1344"/>
      <c r="AB210" s="1233" t="s">
        <v>281</v>
      </c>
      <c r="AC210" s="1344"/>
      <c r="AD210" s="1344"/>
      <c r="AE210" s="1344"/>
      <c r="AF210" s="1344"/>
      <c r="AG210" s="1233" t="s">
        <v>282</v>
      </c>
      <c r="AH210" s="1344"/>
      <c r="AI210" s="1344"/>
      <c r="AJ210" s="169" t="s">
        <v>294</v>
      </c>
      <c r="AK210" s="1234"/>
      <c r="AL210" s="1234"/>
      <c r="AM210" s="1234"/>
      <c r="AN210" s="1234"/>
      <c r="AO210" s="432">
        <v>2815325822</v>
      </c>
      <c r="AP210" s="432">
        <v>469800000</v>
      </c>
      <c r="AQ210" s="432">
        <v>2345525822</v>
      </c>
      <c r="AR210" s="508">
        <v>0</v>
      </c>
      <c r="AS210" s="432">
        <v>401300000</v>
      </c>
      <c r="AT210" s="432">
        <v>68500000</v>
      </c>
      <c r="AU210" s="433">
        <v>0</v>
      </c>
      <c r="AV210" s="432">
        <v>401300000</v>
      </c>
      <c r="AW210" s="433">
        <v>0</v>
      </c>
      <c r="AX210" s="433">
        <v>0</v>
      </c>
      <c r="AY210" s="433">
        <v>0</v>
      </c>
      <c r="AZ210" s="433">
        <v>0</v>
      </c>
      <c r="BA210" s="433">
        <v>0</v>
      </c>
      <c r="BB210" s="435"/>
      <c r="BC210" s="436">
        <f t="shared" si="11"/>
        <v>0.142541228039786</v>
      </c>
      <c r="BD210" s="436">
        <f t="shared" si="12"/>
        <v>0</v>
      </c>
    </row>
    <row r="211" spans="1:56" ht="15" hidden="1" customHeight="1" x14ac:dyDescent="0.25">
      <c r="A211" s="401" t="str">
        <f t="shared" si="13"/>
        <v>C25021000103115</v>
      </c>
      <c r="B211" s="1240" t="s">
        <v>102</v>
      </c>
      <c r="C211" s="1344"/>
      <c r="D211" s="1240" t="s">
        <v>330</v>
      </c>
      <c r="E211" s="1344"/>
      <c r="F211" s="1240" t="s">
        <v>332</v>
      </c>
      <c r="G211" s="1344"/>
      <c r="H211" s="1240" t="s">
        <v>287</v>
      </c>
      <c r="I211" s="1344"/>
      <c r="J211" s="1240" t="s">
        <v>288</v>
      </c>
      <c r="K211" s="1344"/>
      <c r="L211" s="1344"/>
      <c r="M211" s="1240" t="s">
        <v>297</v>
      </c>
      <c r="N211" s="1344"/>
      <c r="O211" s="1344"/>
      <c r="P211" s="1240" t="s">
        <v>287</v>
      </c>
      <c r="Q211" s="1344"/>
      <c r="R211" s="1240"/>
      <c r="S211" s="1344"/>
      <c r="T211" s="1239" t="s">
        <v>340</v>
      </c>
      <c r="U211" s="1344"/>
      <c r="V211" s="1344"/>
      <c r="W211" s="1344"/>
      <c r="X211" s="1344"/>
      <c r="Y211" s="1344"/>
      <c r="Z211" s="1344"/>
      <c r="AA211" s="1344"/>
      <c r="AB211" s="1240" t="s">
        <v>281</v>
      </c>
      <c r="AC211" s="1344"/>
      <c r="AD211" s="1344"/>
      <c r="AE211" s="1344"/>
      <c r="AF211" s="1344"/>
      <c r="AG211" s="1240" t="s">
        <v>282</v>
      </c>
      <c r="AH211" s="1344"/>
      <c r="AI211" s="1344"/>
      <c r="AJ211" s="172" t="s">
        <v>294</v>
      </c>
      <c r="AK211" s="1241"/>
      <c r="AL211" s="1241"/>
      <c r="AM211" s="1241"/>
      <c r="AN211" s="1241"/>
      <c r="AO211" s="437">
        <v>1217200000</v>
      </c>
      <c r="AP211" s="437">
        <v>469800000</v>
      </c>
      <c r="AQ211" s="437">
        <v>747400000</v>
      </c>
      <c r="AR211" s="510">
        <v>0</v>
      </c>
      <c r="AS211" s="437">
        <v>401300000</v>
      </c>
      <c r="AT211" s="437">
        <v>68500000</v>
      </c>
      <c r="AU211" s="438">
        <v>0</v>
      </c>
      <c r="AV211" s="437">
        <v>401300000</v>
      </c>
      <c r="AW211" s="438">
        <v>0</v>
      </c>
      <c r="AX211" s="438">
        <v>0</v>
      </c>
      <c r="AY211" s="438">
        <v>0</v>
      </c>
      <c r="AZ211" s="438">
        <v>0</v>
      </c>
      <c r="BA211" s="438">
        <v>0</v>
      </c>
      <c r="BB211" s="435"/>
      <c r="BC211" s="436">
        <f t="shared" si="11"/>
        <v>0.32969109431482091</v>
      </c>
      <c r="BD211" s="436">
        <f t="shared" si="12"/>
        <v>0</v>
      </c>
    </row>
    <row r="212" spans="1:56" ht="15" hidden="1" customHeight="1" x14ac:dyDescent="0.25">
      <c r="A212" s="401" t="str">
        <f t="shared" si="13"/>
        <v>C25021000103215</v>
      </c>
      <c r="B212" s="1240" t="s">
        <v>102</v>
      </c>
      <c r="C212" s="1344"/>
      <c r="D212" s="1240" t="s">
        <v>330</v>
      </c>
      <c r="E212" s="1344"/>
      <c r="F212" s="1240" t="s">
        <v>332</v>
      </c>
      <c r="G212" s="1344"/>
      <c r="H212" s="1240" t="s">
        <v>287</v>
      </c>
      <c r="I212" s="1344"/>
      <c r="J212" s="1240" t="s">
        <v>288</v>
      </c>
      <c r="K212" s="1344"/>
      <c r="L212" s="1344"/>
      <c r="M212" s="1240" t="s">
        <v>297</v>
      </c>
      <c r="N212" s="1344"/>
      <c r="O212" s="1344"/>
      <c r="P212" s="1240" t="s">
        <v>290</v>
      </c>
      <c r="Q212" s="1344"/>
      <c r="R212" s="1240"/>
      <c r="S212" s="1344"/>
      <c r="T212" s="1239" t="s">
        <v>335</v>
      </c>
      <c r="U212" s="1344"/>
      <c r="V212" s="1344"/>
      <c r="W212" s="1344"/>
      <c r="X212" s="1344"/>
      <c r="Y212" s="1344"/>
      <c r="Z212" s="1344"/>
      <c r="AA212" s="1344"/>
      <c r="AB212" s="1240" t="s">
        <v>281</v>
      </c>
      <c r="AC212" s="1344"/>
      <c r="AD212" s="1344"/>
      <c r="AE212" s="1344"/>
      <c r="AF212" s="1344"/>
      <c r="AG212" s="1240" t="s">
        <v>282</v>
      </c>
      <c r="AH212" s="1344"/>
      <c r="AI212" s="1344"/>
      <c r="AJ212" s="172" t="s">
        <v>294</v>
      </c>
      <c r="AK212" s="1241"/>
      <c r="AL212" s="1241"/>
      <c r="AM212" s="1241"/>
      <c r="AN212" s="1241"/>
      <c r="AO212" s="437">
        <v>228000000</v>
      </c>
      <c r="AP212" s="438">
        <v>0</v>
      </c>
      <c r="AQ212" s="437">
        <v>228000000</v>
      </c>
      <c r="AR212" s="510">
        <v>0</v>
      </c>
      <c r="AS212" s="438">
        <v>0</v>
      </c>
      <c r="AT212" s="438">
        <v>0</v>
      </c>
      <c r="AU212" s="438">
        <v>0</v>
      </c>
      <c r="AV212" s="438">
        <v>0</v>
      </c>
      <c r="AW212" s="438">
        <v>0</v>
      </c>
      <c r="AX212" s="438">
        <v>0</v>
      </c>
      <c r="AY212" s="438">
        <v>0</v>
      </c>
      <c r="AZ212" s="438">
        <v>0</v>
      </c>
      <c r="BA212" s="438">
        <v>0</v>
      </c>
      <c r="BB212" s="435"/>
      <c r="BC212" s="436">
        <f t="shared" si="11"/>
        <v>0</v>
      </c>
      <c r="BD212" s="436" t="e">
        <f t="shared" si="12"/>
        <v>#DIV/0!</v>
      </c>
    </row>
    <row r="213" spans="1:56" ht="15" hidden="1" customHeight="1" x14ac:dyDescent="0.25">
      <c r="A213" s="401" t="str">
        <f t="shared" si="13"/>
        <v>C25021000103315</v>
      </c>
      <c r="B213" s="1240" t="s">
        <v>102</v>
      </c>
      <c r="C213" s="1344"/>
      <c r="D213" s="1240" t="s">
        <v>330</v>
      </c>
      <c r="E213" s="1344"/>
      <c r="F213" s="1240" t="s">
        <v>332</v>
      </c>
      <c r="G213" s="1344"/>
      <c r="H213" s="1240" t="s">
        <v>287</v>
      </c>
      <c r="I213" s="1344"/>
      <c r="J213" s="1240" t="s">
        <v>288</v>
      </c>
      <c r="K213" s="1344"/>
      <c r="L213" s="1344"/>
      <c r="M213" s="1240" t="s">
        <v>297</v>
      </c>
      <c r="N213" s="1344"/>
      <c r="O213" s="1344"/>
      <c r="P213" s="1240" t="s">
        <v>297</v>
      </c>
      <c r="Q213" s="1344"/>
      <c r="R213" s="1240"/>
      <c r="S213" s="1344"/>
      <c r="T213" s="1239" t="s">
        <v>336</v>
      </c>
      <c r="U213" s="1344"/>
      <c r="V213" s="1344"/>
      <c r="W213" s="1344"/>
      <c r="X213" s="1344"/>
      <c r="Y213" s="1344"/>
      <c r="Z213" s="1344"/>
      <c r="AA213" s="1344"/>
      <c r="AB213" s="1240" t="s">
        <v>281</v>
      </c>
      <c r="AC213" s="1344"/>
      <c r="AD213" s="1344"/>
      <c r="AE213" s="1344"/>
      <c r="AF213" s="1344"/>
      <c r="AG213" s="1240" t="s">
        <v>282</v>
      </c>
      <c r="AH213" s="1344"/>
      <c r="AI213" s="1344"/>
      <c r="AJ213" s="172" t="s">
        <v>294</v>
      </c>
      <c r="AK213" s="1241"/>
      <c r="AL213" s="1241"/>
      <c r="AM213" s="1241"/>
      <c r="AN213" s="1241"/>
      <c r="AO213" s="437">
        <v>164000000</v>
      </c>
      <c r="AP213" s="438">
        <v>0</v>
      </c>
      <c r="AQ213" s="437">
        <v>164000000</v>
      </c>
      <c r="AR213" s="510">
        <v>0</v>
      </c>
      <c r="AS213" s="438">
        <v>0</v>
      </c>
      <c r="AT213" s="438">
        <v>0</v>
      </c>
      <c r="AU213" s="438">
        <v>0</v>
      </c>
      <c r="AV213" s="438">
        <v>0</v>
      </c>
      <c r="AW213" s="438">
        <v>0</v>
      </c>
      <c r="AX213" s="438">
        <v>0</v>
      </c>
      <c r="AY213" s="438">
        <v>0</v>
      </c>
      <c r="AZ213" s="438">
        <v>0</v>
      </c>
      <c r="BA213" s="438">
        <v>0</v>
      </c>
      <c r="BB213" s="435"/>
      <c r="BC213" s="436">
        <f t="shared" si="11"/>
        <v>0</v>
      </c>
      <c r="BD213" s="436" t="e">
        <f t="shared" si="12"/>
        <v>#DIV/0!</v>
      </c>
    </row>
    <row r="214" spans="1:56" ht="15" hidden="1" customHeight="1" x14ac:dyDescent="0.25">
      <c r="A214" s="401" t="str">
        <f t="shared" si="13"/>
        <v>C25021000103415</v>
      </c>
      <c r="B214" s="1240" t="s">
        <v>102</v>
      </c>
      <c r="C214" s="1344"/>
      <c r="D214" s="1240" t="s">
        <v>330</v>
      </c>
      <c r="E214" s="1344"/>
      <c r="F214" s="1240" t="s">
        <v>332</v>
      </c>
      <c r="G214" s="1344"/>
      <c r="H214" s="1240" t="s">
        <v>287</v>
      </c>
      <c r="I214" s="1344"/>
      <c r="J214" s="1240" t="s">
        <v>288</v>
      </c>
      <c r="K214" s="1344"/>
      <c r="L214" s="1344"/>
      <c r="M214" s="1240" t="s">
        <v>297</v>
      </c>
      <c r="N214" s="1344"/>
      <c r="O214" s="1344"/>
      <c r="P214" s="1240" t="s">
        <v>291</v>
      </c>
      <c r="Q214" s="1344"/>
      <c r="R214" s="1240"/>
      <c r="S214" s="1344"/>
      <c r="T214" s="1239" t="s">
        <v>87</v>
      </c>
      <c r="U214" s="1344"/>
      <c r="V214" s="1344"/>
      <c r="W214" s="1344"/>
      <c r="X214" s="1344"/>
      <c r="Y214" s="1344"/>
      <c r="Z214" s="1344"/>
      <c r="AA214" s="1344"/>
      <c r="AB214" s="1240" t="s">
        <v>281</v>
      </c>
      <c r="AC214" s="1344"/>
      <c r="AD214" s="1344"/>
      <c r="AE214" s="1344"/>
      <c r="AF214" s="1344"/>
      <c r="AG214" s="1240" t="s">
        <v>282</v>
      </c>
      <c r="AH214" s="1344"/>
      <c r="AI214" s="1344"/>
      <c r="AJ214" s="172" t="s">
        <v>294</v>
      </c>
      <c r="AK214" s="1241"/>
      <c r="AL214" s="1241"/>
      <c r="AM214" s="1241"/>
      <c r="AN214" s="1241"/>
      <c r="AO214" s="437">
        <v>361540000</v>
      </c>
      <c r="AP214" s="438">
        <v>0</v>
      </c>
      <c r="AQ214" s="437">
        <v>361540000</v>
      </c>
      <c r="AR214" s="510">
        <v>0</v>
      </c>
      <c r="AS214" s="438">
        <v>0</v>
      </c>
      <c r="AT214" s="438">
        <v>0</v>
      </c>
      <c r="AU214" s="438">
        <v>0</v>
      </c>
      <c r="AV214" s="438">
        <v>0</v>
      </c>
      <c r="AW214" s="438">
        <v>0</v>
      </c>
      <c r="AX214" s="438">
        <v>0</v>
      </c>
      <c r="AY214" s="438">
        <v>0</v>
      </c>
      <c r="AZ214" s="438">
        <v>0</v>
      </c>
      <c r="BA214" s="438">
        <v>0</v>
      </c>
      <c r="BB214" s="435"/>
      <c r="BC214" s="436">
        <f t="shared" si="11"/>
        <v>0</v>
      </c>
      <c r="BD214" s="436" t="e">
        <f t="shared" si="12"/>
        <v>#DIV/0!</v>
      </c>
    </row>
    <row r="215" spans="1:56" ht="15" hidden="1" customHeight="1" x14ac:dyDescent="0.25">
      <c r="A215" s="401" t="str">
        <f t="shared" si="13"/>
        <v>C250210001031115</v>
      </c>
      <c r="B215" s="1240" t="s">
        <v>102</v>
      </c>
      <c r="C215" s="1344"/>
      <c r="D215" s="1240" t="s">
        <v>330</v>
      </c>
      <c r="E215" s="1344"/>
      <c r="F215" s="1240" t="s">
        <v>332</v>
      </c>
      <c r="G215" s="1344"/>
      <c r="H215" s="1240" t="s">
        <v>287</v>
      </c>
      <c r="I215" s="1344"/>
      <c r="J215" s="1240" t="s">
        <v>288</v>
      </c>
      <c r="K215" s="1344"/>
      <c r="L215" s="1344"/>
      <c r="M215" s="1240" t="s">
        <v>297</v>
      </c>
      <c r="N215" s="1344"/>
      <c r="O215" s="1344"/>
      <c r="P215" s="1240" t="s">
        <v>83</v>
      </c>
      <c r="Q215" s="1344"/>
      <c r="R215" s="1240"/>
      <c r="S215" s="1344"/>
      <c r="T215" s="1239" t="s">
        <v>338</v>
      </c>
      <c r="U215" s="1344"/>
      <c r="V215" s="1344"/>
      <c r="W215" s="1344"/>
      <c r="X215" s="1344"/>
      <c r="Y215" s="1344"/>
      <c r="Z215" s="1344"/>
      <c r="AA215" s="1344"/>
      <c r="AB215" s="1240" t="s">
        <v>281</v>
      </c>
      <c r="AC215" s="1344"/>
      <c r="AD215" s="1344"/>
      <c r="AE215" s="1344"/>
      <c r="AF215" s="1344"/>
      <c r="AG215" s="1240" t="s">
        <v>282</v>
      </c>
      <c r="AH215" s="1344"/>
      <c r="AI215" s="1344"/>
      <c r="AJ215" s="172" t="s">
        <v>294</v>
      </c>
      <c r="AK215" s="1241"/>
      <c r="AL215" s="1241"/>
      <c r="AM215" s="1241"/>
      <c r="AN215" s="1241"/>
      <c r="AO215" s="437">
        <v>844585822</v>
      </c>
      <c r="AP215" s="438">
        <v>0</v>
      </c>
      <c r="AQ215" s="437">
        <v>844585822</v>
      </c>
      <c r="AR215" s="510">
        <v>0</v>
      </c>
      <c r="AS215" s="438">
        <v>0</v>
      </c>
      <c r="AT215" s="438">
        <v>0</v>
      </c>
      <c r="AU215" s="438">
        <v>0</v>
      </c>
      <c r="AV215" s="438">
        <v>0</v>
      </c>
      <c r="AW215" s="438">
        <v>0</v>
      </c>
      <c r="AX215" s="438">
        <v>0</v>
      </c>
      <c r="AY215" s="438">
        <v>0</v>
      </c>
      <c r="AZ215" s="438">
        <v>0</v>
      </c>
      <c r="BA215" s="438">
        <v>0</v>
      </c>
      <c r="BB215" s="435"/>
      <c r="BC215" s="436">
        <f t="shared" si="11"/>
        <v>0</v>
      </c>
      <c r="BD215" s="436" t="e">
        <f t="shared" si="12"/>
        <v>#DIV/0!</v>
      </c>
    </row>
    <row r="216" spans="1:56" s="498" customFormat="1" ht="15" customHeight="1" x14ac:dyDescent="0.3">
      <c r="A216" s="498" t="str">
        <f t="shared" si="13"/>
        <v>C25021000210</v>
      </c>
      <c r="B216" s="1371" t="s">
        <v>102</v>
      </c>
      <c r="C216" s="1372"/>
      <c r="D216" s="1371" t="s">
        <v>330</v>
      </c>
      <c r="E216" s="1372"/>
      <c r="F216" s="1371" t="s">
        <v>332</v>
      </c>
      <c r="G216" s="1372"/>
      <c r="H216" s="1371" t="s">
        <v>290</v>
      </c>
      <c r="I216" s="1372"/>
      <c r="J216" s="1371"/>
      <c r="K216" s="1372"/>
      <c r="L216" s="1372"/>
      <c r="M216" s="1371"/>
      <c r="N216" s="1372"/>
      <c r="O216" s="1372"/>
      <c r="P216" s="1371"/>
      <c r="Q216" s="1372"/>
      <c r="R216" s="1371"/>
      <c r="S216" s="1372"/>
      <c r="T216" s="1374" t="s">
        <v>326</v>
      </c>
      <c r="U216" s="1372"/>
      <c r="V216" s="1372"/>
      <c r="W216" s="1372"/>
      <c r="X216" s="1372"/>
      <c r="Y216" s="1372"/>
      <c r="Z216" s="1372"/>
      <c r="AA216" s="1372"/>
      <c r="AB216" s="1371" t="s">
        <v>281</v>
      </c>
      <c r="AC216" s="1372"/>
      <c r="AD216" s="1372"/>
      <c r="AE216" s="1372"/>
      <c r="AF216" s="1372"/>
      <c r="AG216" s="1371" t="s">
        <v>282</v>
      </c>
      <c r="AH216" s="1372"/>
      <c r="AI216" s="1372"/>
      <c r="AJ216" s="499" t="s">
        <v>68</v>
      </c>
      <c r="AK216" s="1373"/>
      <c r="AL216" s="1373"/>
      <c r="AM216" s="1373"/>
      <c r="AN216" s="1373"/>
      <c r="AO216" s="500">
        <v>1600000000</v>
      </c>
      <c r="AP216" s="500">
        <v>1353859460</v>
      </c>
      <c r="AQ216" s="500">
        <v>246140540</v>
      </c>
      <c r="AR216" s="509">
        <v>0</v>
      </c>
      <c r="AS216" s="500">
        <v>1258989940</v>
      </c>
      <c r="AT216" s="500">
        <v>94869520</v>
      </c>
      <c r="AU216" s="501">
        <v>307874050</v>
      </c>
      <c r="AV216" s="500">
        <v>951115890</v>
      </c>
      <c r="AW216" s="501">
        <v>306143693</v>
      </c>
      <c r="AX216" s="501">
        <v>1730357</v>
      </c>
      <c r="AY216" s="501">
        <v>306143693</v>
      </c>
      <c r="AZ216" s="501">
        <v>0</v>
      </c>
      <c r="BA216" s="501">
        <v>183673</v>
      </c>
      <c r="BC216" s="502">
        <f t="shared" si="11"/>
        <v>0.78686871250000001</v>
      </c>
      <c r="BD216" s="502">
        <f t="shared" si="12"/>
        <v>0.24316611537023083</v>
      </c>
    </row>
    <row r="217" spans="1:56" ht="15" hidden="1" customHeight="1" x14ac:dyDescent="0.25">
      <c r="A217" s="401" t="str">
        <f t="shared" si="13"/>
        <v>C250210002010</v>
      </c>
      <c r="B217" s="1233" t="s">
        <v>102</v>
      </c>
      <c r="C217" s="1344"/>
      <c r="D217" s="1233" t="s">
        <v>330</v>
      </c>
      <c r="E217" s="1344"/>
      <c r="F217" s="1233" t="s">
        <v>332</v>
      </c>
      <c r="G217" s="1344"/>
      <c r="H217" s="1233" t="s">
        <v>290</v>
      </c>
      <c r="I217" s="1344"/>
      <c r="J217" s="1233" t="s">
        <v>288</v>
      </c>
      <c r="K217" s="1344"/>
      <c r="L217" s="1344"/>
      <c r="M217" s="1233"/>
      <c r="N217" s="1344"/>
      <c r="O217" s="1344"/>
      <c r="P217" s="1233"/>
      <c r="Q217" s="1344"/>
      <c r="R217" s="1233"/>
      <c r="S217" s="1344"/>
      <c r="T217" s="1232" t="s">
        <v>326</v>
      </c>
      <c r="U217" s="1344"/>
      <c r="V217" s="1344"/>
      <c r="W217" s="1344"/>
      <c r="X217" s="1344"/>
      <c r="Y217" s="1344"/>
      <c r="Z217" s="1344"/>
      <c r="AA217" s="1344"/>
      <c r="AB217" s="1233" t="s">
        <v>281</v>
      </c>
      <c r="AC217" s="1344"/>
      <c r="AD217" s="1344"/>
      <c r="AE217" s="1344"/>
      <c r="AF217" s="1344"/>
      <c r="AG217" s="1233" t="s">
        <v>282</v>
      </c>
      <c r="AH217" s="1344"/>
      <c r="AI217" s="1344"/>
      <c r="AJ217" s="169" t="s">
        <v>68</v>
      </c>
      <c r="AK217" s="1234"/>
      <c r="AL217" s="1234"/>
      <c r="AM217" s="1234"/>
      <c r="AN217" s="1234"/>
      <c r="AO217" s="432">
        <v>1600000000</v>
      </c>
      <c r="AP217" s="432">
        <v>1353859460</v>
      </c>
      <c r="AQ217" s="432">
        <v>246140540</v>
      </c>
      <c r="AR217" s="508">
        <v>0</v>
      </c>
      <c r="AS217" s="432">
        <v>1258989940</v>
      </c>
      <c r="AT217" s="432">
        <v>94869520</v>
      </c>
      <c r="AU217" s="432">
        <v>307874050</v>
      </c>
      <c r="AV217" s="432">
        <v>951115890</v>
      </c>
      <c r="AW217" s="432">
        <v>306143693</v>
      </c>
      <c r="AX217" s="432">
        <v>1730357</v>
      </c>
      <c r="AY217" s="432">
        <v>306143693</v>
      </c>
      <c r="AZ217" s="433">
        <v>0</v>
      </c>
      <c r="BA217" s="432">
        <v>183673</v>
      </c>
      <c r="BB217" s="435"/>
      <c r="BC217" s="436">
        <f t="shared" si="11"/>
        <v>0.78686871250000001</v>
      </c>
      <c r="BD217" s="436">
        <f t="shared" si="12"/>
        <v>0.24316611537023083</v>
      </c>
    </row>
    <row r="218" spans="1:56" ht="15" hidden="1" customHeight="1" x14ac:dyDescent="0.25">
      <c r="A218" s="401" t="str">
        <f t="shared" si="13"/>
        <v>C2502100020110</v>
      </c>
      <c r="B218" s="1233" t="s">
        <v>102</v>
      </c>
      <c r="C218" s="1344"/>
      <c r="D218" s="1233" t="s">
        <v>330</v>
      </c>
      <c r="E218" s="1344"/>
      <c r="F218" s="1233" t="s">
        <v>332</v>
      </c>
      <c r="G218" s="1344"/>
      <c r="H218" s="1233" t="s">
        <v>290</v>
      </c>
      <c r="I218" s="1344"/>
      <c r="J218" s="1233" t="s">
        <v>288</v>
      </c>
      <c r="K218" s="1344"/>
      <c r="L218" s="1344"/>
      <c r="M218" s="1233" t="s">
        <v>287</v>
      </c>
      <c r="N218" s="1344"/>
      <c r="O218" s="1344"/>
      <c r="P218" s="1233"/>
      <c r="Q218" s="1344"/>
      <c r="R218" s="1233"/>
      <c r="S218" s="1344"/>
      <c r="T218" s="1232" t="s">
        <v>339</v>
      </c>
      <c r="U218" s="1344"/>
      <c r="V218" s="1344"/>
      <c r="W218" s="1344"/>
      <c r="X218" s="1344"/>
      <c r="Y218" s="1344"/>
      <c r="Z218" s="1344"/>
      <c r="AA218" s="1344"/>
      <c r="AB218" s="1233" t="s">
        <v>281</v>
      </c>
      <c r="AC218" s="1344"/>
      <c r="AD218" s="1344"/>
      <c r="AE218" s="1344"/>
      <c r="AF218" s="1344"/>
      <c r="AG218" s="1233" t="s">
        <v>282</v>
      </c>
      <c r="AH218" s="1344"/>
      <c r="AI218" s="1344"/>
      <c r="AJ218" s="169" t="s">
        <v>68</v>
      </c>
      <c r="AK218" s="1234"/>
      <c r="AL218" s="1234"/>
      <c r="AM218" s="1234"/>
      <c r="AN218" s="1234"/>
      <c r="AO218" s="432">
        <v>382300000</v>
      </c>
      <c r="AP218" s="432">
        <v>285000000</v>
      </c>
      <c r="AQ218" s="432">
        <v>97300000</v>
      </c>
      <c r="AR218" s="508">
        <v>0</v>
      </c>
      <c r="AS218" s="432">
        <v>274571528</v>
      </c>
      <c r="AT218" s="432">
        <v>10428472</v>
      </c>
      <c r="AU218" s="432">
        <v>56096412</v>
      </c>
      <c r="AV218" s="432">
        <v>218475116</v>
      </c>
      <c r="AW218" s="432">
        <v>55814144</v>
      </c>
      <c r="AX218" s="432">
        <v>282268</v>
      </c>
      <c r="AY218" s="432">
        <v>55814144</v>
      </c>
      <c r="AZ218" s="433">
        <v>0</v>
      </c>
      <c r="BA218" s="432">
        <v>183673</v>
      </c>
      <c r="BB218" s="435"/>
      <c r="BC218" s="436">
        <f t="shared" si="11"/>
        <v>0.71820959455924671</v>
      </c>
      <c r="BD218" s="436">
        <f t="shared" si="12"/>
        <v>0.20327724584757381</v>
      </c>
    </row>
    <row r="219" spans="1:56" ht="15" hidden="1" customHeight="1" x14ac:dyDescent="0.25">
      <c r="A219" s="401" t="str">
        <f t="shared" si="13"/>
        <v>C25021000201110</v>
      </c>
      <c r="B219" s="1240" t="s">
        <v>102</v>
      </c>
      <c r="C219" s="1344"/>
      <c r="D219" s="1240" t="s">
        <v>330</v>
      </c>
      <c r="E219" s="1344"/>
      <c r="F219" s="1240" t="s">
        <v>332</v>
      </c>
      <c r="G219" s="1344"/>
      <c r="H219" s="1240" t="s">
        <v>290</v>
      </c>
      <c r="I219" s="1344"/>
      <c r="J219" s="1240" t="s">
        <v>288</v>
      </c>
      <c r="K219" s="1344"/>
      <c r="L219" s="1344"/>
      <c r="M219" s="1240" t="s">
        <v>287</v>
      </c>
      <c r="N219" s="1344"/>
      <c r="O219" s="1344"/>
      <c r="P219" s="1240" t="s">
        <v>287</v>
      </c>
      <c r="Q219" s="1344"/>
      <c r="R219" s="1240"/>
      <c r="S219" s="1344"/>
      <c r="T219" s="1239" t="s">
        <v>340</v>
      </c>
      <c r="U219" s="1344"/>
      <c r="V219" s="1344"/>
      <c r="W219" s="1344"/>
      <c r="X219" s="1344"/>
      <c r="Y219" s="1344"/>
      <c r="Z219" s="1344"/>
      <c r="AA219" s="1344"/>
      <c r="AB219" s="1240" t="s">
        <v>281</v>
      </c>
      <c r="AC219" s="1344"/>
      <c r="AD219" s="1344"/>
      <c r="AE219" s="1344"/>
      <c r="AF219" s="1344"/>
      <c r="AG219" s="1240" t="s">
        <v>282</v>
      </c>
      <c r="AH219" s="1344"/>
      <c r="AI219" s="1344"/>
      <c r="AJ219" s="172" t="s">
        <v>68</v>
      </c>
      <c r="AK219" s="1241"/>
      <c r="AL219" s="1241"/>
      <c r="AM219" s="1241"/>
      <c r="AN219" s="1241"/>
      <c r="AO219" s="437">
        <v>177300000</v>
      </c>
      <c r="AP219" s="437">
        <v>80000000</v>
      </c>
      <c r="AQ219" s="437">
        <v>97300000</v>
      </c>
      <c r="AR219" s="510">
        <v>0</v>
      </c>
      <c r="AS219" s="437">
        <v>70000000</v>
      </c>
      <c r="AT219" s="437">
        <v>10000000</v>
      </c>
      <c r="AU219" s="438">
        <v>0</v>
      </c>
      <c r="AV219" s="437">
        <v>70000000</v>
      </c>
      <c r="AW219" s="438">
        <v>0</v>
      </c>
      <c r="AX219" s="438">
        <v>0</v>
      </c>
      <c r="AY219" s="438">
        <v>0</v>
      </c>
      <c r="AZ219" s="438">
        <v>0</v>
      </c>
      <c r="BA219" s="438">
        <v>0</v>
      </c>
      <c r="BB219" s="435"/>
      <c r="BC219" s="436">
        <f t="shared" si="11"/>
        <v>0.39481105470953187</v>
      </c>
      <c r="BD219" s="436">
        <f t="shared" si="12"/>
        <v>0</v>
      </c>
    </row>
    <row r="220" spans="1:56" ht="15" hidden="1" customHeight="1" x14ac:dyDescent="0.25">
      <c r="A220" s="401" t="str">
        <f t="shared" si="13"/>
        <v>C25021000201210</v>
      </c>
      <c r="B220" s="1240" t="s">
        <v>102</v>
      </c>
      <c r="C220" s="1344"/>
      <c r="D220" s="1240" t="s">
        <v>330</v>
      </c>
      <c r="E220" s="1344"/>
      <c r="F220" s="1240" t="s">
        <v>332</v>
      </c>
      <c r="G220" s="1344"/>
      <c r="H220" s="1240" t="s">
        <v>290</v>
      </c>
      <c r="I220" s="1344"/>
      <c r="J220" s="1240" t="s">
        <v>288</v>
      </c>
      <c r="K220" s="1344"/>
      <c r="L220" s="1344"/>
      <c r="M220" s="1240" t="s">
        <v>287</v>
      </c>
      <c r="N220" s="1344"/>
      <c r="O220" s="1344"/>
      <c r="P220" s="1240" t="s">
        <v>290</v>
      </c>
      <c r="Q220" s="1344"/>
      <c r="R220" s="1240"/>
      <c r="S220" s="1344"/>
      <c r="T220" s="1239" t="s">
        <v>335</v>
      </c>
      <c r="U220" s="1344"/>
      <c r="V220" s="1344"/>
      <c r="W220" s="1344"/>
      <c r="X220" s="1344"/>
      <c r="Y220" s="1344"/>
      <c r="Z220" s="1344"/>
      <c r="AA220" s="1344"/>
      <c r="AB220" s="1240" t="s">
        <v>281</v>
      </c>
      <c r="AC220" s="1344"/>
      <c r="AD220" s="1344"/>
      <c r="AE220" s="1344"/>
      <c r="AF220" s="1344"/>
      <c r="AG220" s="1240" t="s">
        <v>282</v>
      </c>
      <c r="AH220" s="1344"/>
      <c r="AI220" s="1344"/>
      <c r="AJ220" s="172" t="s">
        <v>68</v>
      </c>
      <c r="AK220" s="1241"/>
      <c r="AL220" s="1241"/>
      <c r="AM220" s="1241"/>
      <c r="AN220" s="1241"/>
      <c r="AO220" s="437">
        <v>175000000</v>
      </c>
      <c r="AP220" s="437">
        <v>175000000</v>
      </c>
      <c r="AQ220" s="438">
        <v>0</v>
      </c>
      <c r="AR220" s="510">
        <v>0</v>
      </c>
      <c r="AS220" s="437">
        <v>175000000</v>
      </c>
      <c r="AT220" s="438">
        <v>0</v>
      </c>
      <c r="AU220" s="437">
        <v>35000000</v>
      </c>
      <c r="AV220" s="437">
        <v>140000000</v>
      </c>
      <c r="AW220" s="437">
        <v>35000000</v>
      </c>
      <c r="AX220" s="438">
        <v>0</v>
      </c>
      <c r="AY220" s="437">
        <v>35000000</v>
      </c>
      <c r="AZ220" s="438">
        <v>0</v>
      </c>
      <c r="BA220" s="438">
        <v>0</v>
      </c>
      <c r="BB220" s="435"/>
      <c r="BC220" s="436">
        <f t="shared" si="11"/>
        <v>1</v>
      </c>
      <c r="BD220" s="436">
        <f t="shared" si="12"/>
        <v>0.2</v>
      </c>
    </row>
    <row r="221" spans="1:56" ht="15" hidden="1" customHeight="1" x14ac:dyDescent="0.25">
      <c r="A221" s="401" t="str">
        <f t="shared" si="13"/>
        <v>C25021000201310</v>
      </c>
      <c r="B221" s="1240" t="s">
        <v>102</v>
      </c>
      <c r="C221" s="1344"/>
      <c r="D221" s="1240" t="s">
        <v>330</v>
      </c>
      <c r="E221" s="1344"/>
      <c r="F221" s="1240" t="s">
        <v>332</v>
      </c>
      <c r="G221" s="1344"/>
      <c r="H221" s="1240" t="s">
        <v>290</v>
      </c>
      <c r="I221" s="1344"/>
      <c r="J221" s="1240" t="s">
        <v>288</v>
      </c>
      <c r="K221" s="1344"/>
      <c r="L221" s="1344"/>
      <c r="M221" s="1240" t="s">
        <v>287</v>
      </c>
      <c r="N221" s="1344"/>
      <c r="O221" s="1344"/>
      <c r="P221" s="1240" t="s">
        <v>297</v>
      </c>
      <c r="Q221" s="1344"/>
      <c r="R221" s="1240"/>
      <c r="S221" s="1344"/>
      <c r="T221" s="1239" t="s">
        <v>336</v>
      </c>
      <c r="U221" s="1344"/>
      <c r="V221" s="1344"/>
      <c r="W221" s="1344"/>
      <c r="X221" s="1344"/>
      <c r="Y221" s="1344"/>
      <c r="Z221" s="1344"/>
      <c r="AA221" s="1344"/>
      <c r="AB221" s="1240" t="s">
        <v>281</v>
      </c>
      <c r="AC221" s="1344"/>
      <c r="AD221" s="1344"/>
      <c r="AE221" s="1344"/>
      <c r="AF221" s="1344"/>
      <c r="AG221" s="1240" t="s">
        <v>282</v>
      </c>
      <c r="AH221" s="1344"/>
      <c r="AI221" s="1344"/>
      <c r="AJ221" s="172" t="s">
        <v>68</v>
      </c>
      <c r="AK221" s="1241"/>
      <c r="AL221" s="1241"/>
      <c r="AM221" s="1241"/>
      <c r="AN221" s="1241"/>
      <c r="AO221" s="437">
        <v>5000000</v>
      </c>
      <c r="AP221" s="437">
        <v>5000000</v>
      </c>
      <c r="AQ221" s="438">
        <v>0</v>
      </c>
      <c r="AR221" s="510">
        <v>0</v>
      </c>
      <c r="AS221" s="437">
        <v>5000000</v>
      </c>
      <c r="AT221" s="438">
        <v>0</v>
      </c>
      <c r="AU221" s="437">
        <v>504590</v>
      </c>
      <c r="AV221" s="437">
        <v>4495410</v>
      </c>
      <c r="AW221" s="437">
        <v>504590</v>
      </c>
      <c r="AX221" s="438">
        <v>0</v>
      </c>
      <c r="AY221" s="437">
        <v>504590</v>
      </c>
      <c r="AZ221" s="438">
        <v>0</v>
      </c>
      <c r="BA221" s="437">
        <v>183673</v>
      </c>
      <c r="BB221" s="435"/>
      <c r="BC221" s="436">
        <f t="shared" si="11"/>
        <v>1</v>
      </c>
      <c r="BD221" s="436">
        <f t="shared" si="12"/>
        <v>0.10091799999999999</v>
      </c>
    </row>
    <row r="222" spans="1:56" ht="15" hidden="1" customHeight="1" x14ac:dyDescent="0.25">
      <c r="A222" s="401" t="str">
        <f t="shared" si="13"/>
        <v>C25021000201410</v>
      </c>
      <c r="B222" s="1240" t="s">
        <v>102</v>
      </c>
      <c r="C222" s="1344"/>
      <c r="D222" s="1240" t="s">
        <v>330</v>
      </c>
      <c r="E222" s="1344"/>
      <c r="F222" s="1240" t="s">
        <v>332</v>
      </c>
      <c r="G222" s="1344"/>
      <c r="H222" s="1240" t="s">
        <v>290</v>
      </c>
      <c r="I222" s="1344"/>
      <c r="J222" s="1240" t="s">
        <v>288</v>
      </c>
      <c r="K222" s="1344"/>
      <c r="L222" s="1344"/>
      <c r="M222" s="1240" t="s">
        <v>287</v>
      </c>
      <c r="N222" s="1344"/>
      <c r="O222" s="1344"/>
      <c r="P222" s="1240" t="s">
        <v>291</v>
      </c>
      <c r="Q222" s="1344"/>
      <c r="R222" s="1240"/>
      <c r="S222" s="1344"/>
      <c r="T222" s="1239" t="s">
        <v>87</v>
      </c>
      <c r="U222" s="1344"/>
      <c r="V222" s="1344"/>
      <c r="W222" s="1344"/>
      <c r="X222" s="1344"/>
      <c r="Y222" s="1344"/>
      <c r="Z222" s="1344"/>
      <c r="AA222" s="1344"/>
      <c r="AB222" s="1240" t="s">
        <v>281</v>
      </c>
      <c r="AC222" s="1344"/>
      <c r="AD222" s="1344"/>
      <c r="AE222" s="1344"/>
      <c r="AF222" s="1344"/>
      <c r="AG222" s="1240" t="s">
        <v>282</v>
      </c>
      <c r="AH222" s="1344"/>
      <c r="AI222" s="1344"/>
      <c r="AJ222" s="172" t="s">
        <v>68</v>
      </c>
      <c r="AK222" s="1241"/>
      <c r="AL222" s="1241"/>
      <c r="AM222" s="1241"/>
      <c r="AN222" s="1241"/>
      <c r="AO222" s="437">
        <v>25000000</v>
      </c>
      <c r="AP222" s="437">
        <v>25000000</v>
      </c>
      <c r="AQ222" s="438">
        <v>0</v>
      </c>
      <c r="AR222" s="510">
        <v>0</v>
      </c>
      <c r="AS222" s="437">
        <v>24571528</v>
      </c>
      <c r="AT222" s="437">
        <v>428472</v>
      </c>
      <c r="AU222" s="437">
        <v>20591822</v>
      </c>
      <c r="AV222" s="437">
        <v>3979706</v>
      </c>
      <c r="AW222" s="437">
        <v>20309554</v>
      </c>
      <c r="AX222" s="437">
        <v>282268</v>
      </c>
      <c r="AY222" s="437">
        <v>20309554</v>
      </c>
      <c r="AZ222" s="438">
        <v>0</v>
      </c>
      <c r="BA222" s="438">
        <v>0</v>
      </c>
      <c r="BB222" s="435"/>
      <c r="BC222" s="436">
        <f t="shared" ref="BC222:BC285" si="14">+AS222/AO222</f>
        <v>0.98286112000000003</v>
      </c>
      <c r="BD222" s="436">
        <f t="shared" ref="BD222:BD285" si="15">+AW222/AS222</f>
        <v>0.8265482716418775</v>
      </c>
    </row>
    <row r="223" spans="1:56" ht="15" hidden="1" customHeight="1" x14ac:dyDescent="0.25">
      <c r="A223" s="401" t="str">
        <f t="shared" si="13"/>
        <v>C2502100020210</v>
      </c>
      <c r="B223" s="1233" t="s">
        <v>102</v>
      </c>
      <c r="C223" s="1344"/>
      <c r="D223" s="1233" t="s">
        <v>330</v>
      </c>
      <c r="E223" s="1344"/>
      <c r="F223" s="1233" t="s">
        <v>332</v>
      </c>
      <c r="G223" s="1344"/>
      <c r="H223" s="1233" t="s">
        <v>290</v>
      </c>
      <c r="I223" s="1344"/>
      <c r="J223" s="1233" t="s">
        <v>288</v>
      </c>
      <c r="K223" s="1344"/>
      <c r="L223" s="1344"/>
      <c r="M223" s="1233" t="s">
        <v>290</v>
      </c>
      <c r="N223" s="1344"/>
      <c r="O223" s="1344"/>
      <c r="P223" s="1233"/>
      <c r="Q223" s="1344"/>
      <c r="R223" s="1233"/>
      <c r="S223" s="1344"/>
      <c r="T223" s="1232" t="s">
        <v>334</v>
      </c>
      <c r="U223" s="1344"/>
      <c r="V223" s="1344"/>
      <c r="W223" s="1344"/>
      <c r="X223" s="1344"/>
      <c r="Y223" s="1344"/>
      <c r="Z223" s="1344"/>
      <c r="AA223" s="1344"/>
      <c r="AB223" s="1233" t="s">
        <v>281</v>
      </c>
      <c r="AC223" s="1344"/>
      <c r="AD223" s="1344"/>
      <c r="AE223" s="1344"/>
      <c r="AF223" s="1344"/>
      <c r="AG223" s="1233" t="s">
        <v>282</v>
      </c>
      <c r="AH223" s="1344"/>
      <c r="AI223" s="1344"/>
      <c r="AJ223" s="169" t="s">
        <v>68</v>
      </c>
      <c r="AK223" s="1234"/>
      <c r="AL223" s="1234"/>
      <c r="AM223" s="1234"/>
      <c r="AN223" s="1234"/>
      <c r="AO223" s="432">
        <v>1217700000</v>
      </c>
      <c r="AP223" s="432">
        <v>1068859460</v>
      </c>
      <c r="AQ223" s="432">
        <v>148840540</v>
      </c>
      <c r="AR223" s="508">
        <v>0</v>
      </c>
      <c r="AS223" s="432">
        <v>984418412</v>
      </c>
      <c r="AT223" s="432">
        <v>84441048</v>
      </c>
      <c r="AU223" s="432">
        <v>251777638</v>
      </c>
      <c r="AV223" s="432">
        <v>732640774</v>
      </c>
      <c r="AW223" s="432">
        <v>250329549</v>
      </c>
      <c r="AX223" s="432">
        <v>1448089</v>
      </c>
      <c r="AY223" s="432">
        <v>250329549</v>
      </c>
      <c r="AZ223" s="433">
        <v>0</v>
      </c>
      <c r="BA223" s="433">
        <v>0</v>
      </c>
      <c r="BB223" s="435"/>
      <c r="BC223" s="436">
        <f t="shared" si="14"/>
        <v>0.80842441652295316</v>
      </c>
      <c r="BD223" s="436">
        <f t="shared" si="15"/>
        <v>0.25429181936105438</v>
      </c>
    </row>
    <row r="224" spans="1:56" ht="15" hidden="1" customHeight="1" x14ac:dyDescent="0.25">
      <c r="A224" s="401" t="str">
        <f t="shared" si="13"/>
        <v>C25021000202110</v>
      </c>
      <c r="B224" s="1240" t="s">
        <v>102</v>
      </c>
      <c r="C224" s="1344"/>
      <c r="D224" s="1240" t="s">
        <v>330</v>
      </c>
      <c r="E224" s="1344"/>
      <c r="F224" s="1240" t="s">
        <v>332</v>
      </c>
      <c r="G224" s="1344"/>
      <c r="H224" s="1240" t="s">
        <v>290</v>
      </c>
      <c r="I224" s="1344"/>
      <c r="J224" s="1240" t="s">
        <v>288</v>
      </c>
      <c r="K224" s="1344"/>
      <c r="L224" s="1344"/>
      <c r="M224" s="1240" t="s">
        <v>290</v>
      </c>
      <c r="N224" s="1344"/>
      <c r="O224" s="1344"/>
      <c r="P224" s="1240" t="s">
        <v>287</v>
      </c>
      <c r="Q224" s="1344"/>
      <c r="R224" s="1240"/>
      <c r="S224" s="1344"/>
      <c r="T224" s="1239" t="s">
        <v>340</v>
      </c>
      <c r="U224" s="1344"/>
      <c r="V224" s="1344"/>
      <c r="W224" s="1344"/>
      <c r="X224" s="1344"/>
      <c r="Y224" s="1344"/>
      <c r="Z224" s="1344"/>
      <c r="AA224" s="1344"/>
      <c r="AB224" s="1240" t="s">
        <v>281</v>
      </c>
      <c r="AC224" s="1344"/>
      <c r="AD224" s="1344"/>
      <c r="AE224" s="1344"/>
      <c r="AF224" s="1344"/>
      <c r="AG224" s="1240" t="s">
        <v>282</v>
      </c>
      <c r="AH224" s="1344"/>
      <c r="AI224" s="1344"/>
      <c r="AJ224" s="172" t="s">
        <v>68</v>
      </c>
      <c r="AK224" s="1241"/>
      <c r="AL224" s="1241"/>
      <c r="AM224" s="1241"/>
      <c r="AN224" s="1241"/>
      <c r="AO224" s="437">
        <v>172000000</v>
      </c>
      <c r="AP224" s="437">
        <v>171600000</v>
      </c>
      <c r="AQ224" s="437">
        <v>400000</v>
      </c>
      <c r="AR224" s="510">
        <v>0</v>
      </c>
      <c r="AS224" s="437">
        <v>135340000</v>
      </c>
      <c r="AT224" s="437">
        <v>36260000</v>
      </c>
      <c r="AU224" s="437">
        <v>46840000</v>
      </c>
      <c r="AV224" s="437">
        <v>88500000</v>
      </c>
      <c r="AW224" s="437">
        <v>46840000</v>
      </c>
      <c r="AX224" s="438">
        <v>0</v>
      </c>
      <c r="AY224" s="437">
        <v>46840000</v>
      </c>
      <c r="AZ224" s="438">
        <v>0</v>
      </c>
      <c r="BA224" s="438">
        <v>0</v>
      </c>
      <c r="BB224" s="435"/>
      <c r="BC224" s="436">
        <f t="shared" si="14"/>
        <v>0.78686046511627905</v>
      </c>
      <c r="BD224" s="436">
        <f t="shared" si="15"/>
        <v>0.34609132555046551</v>
      </c>
    </row>
    <row r="225" spans="1:56" ht="15" hidden="1" customHeight="1" x14ac:dyDescent="0.25">
      <c r="A225" s="401" t="str">
        <f t="shared" si="13"/>
        <v>C25021000202210</v>
      </c>
      <c r="B225" s="1240" t="s">
        <v>102</v>
      </c>
      <c r="C225" s="1344"/>
      <c r="D225" s="1240" t="s">
        <v>330</v>
      </c>
      <c r="E225" s="1344"/>
      <c r="F225" s="1240" t="s">
        <v>332</v>
      </c>
      <c r="G225" s="1344"/>
      <c r="H225" s="1240" t="s">
        <v>290</v>
      </c>
      <c r="I225" s="1344"/>
      <c r="J225" s="1240" t="s">
        <v>288</v>
      </c>
      <c r="K225" s="1344"/>
      <c r="L225" s="1344"/>
      <c r="M225" s="1240" t="s">
        <v>290</v>
      </c>
      <c r="N225" s="1344"/>
      <c r="O225" s="1344"/>
      <c r="P225" s="1240" t="s">
        <v>290</v>
      </c>
      <c r="Q225" s="1344"/>
      <c r="R225" s="1240"/>
      <c r="S225" s="1344"/>
      <c r="T225" s="1239" t="s">
        <v>335</v>
      </c>
      <c r="U225" s="1344"/>
      <c r="V225" s="1344"/>
      <c r="W225" s="1344"/>
      <c r="X225" s="1344"/>
      <c r="Y225" s="1344"/>
      <c r="Z225" s="1344"/>
      <c r="AA225" s="1344"/>
      <c r="AB225" s="1240" t="s">
        <v>281</v>
      </c>
      <c r="AC225" s="1344"/>
      <c r="AD225" s="1344"/>
      <c r="AE225" s="1344"/>
      <c r="AF225" s="1344"/>
      <c r="AG225" s="1240" t="s">
        <v>282</v>
      </c>
      <c r="AH225" s="1344"/>
      <c r="AI225" s="1344"/>
      <c r="AJ225" s="172" t="s">
        <v>68</v>
      </c>
      <c r="AK225" s="1241"/>
      <c r="AL225" s="1241"/>
      <c r="AM225" s="1241"/>
      <c r="AN225" s="1241"/>
      <c r="AO225" s="437">
        <v>633400000</v>
      </c>
      <c r="AP225" s="437">
        <v>633400000</v>
      </c>
      <c r="AQ225" s="438">
        <v>0</v>
      </c>
      <c r="AR225" s="510">
        <v>0</v>
      </c>
      <c r="AS225" s="437">
        <v>633400000</v>
      </c>
      <c r="AT225" s="438">
        <v>0</v>
      </c>
      <c r="AU225" s="437">
        <v>126680000</v>
      </c>
      <c r="AV225" s="437">
        <v>506720000</v>
      </c>
      <c r="AW225" s="437">
        <v>126680000</v>
      </c>
      <c r="AX225" s="438">
        <v>0</v>
      </c>
      <c r="AY225" s="437">
        <v>126680000</v>
      </c>
      <c r="AZ225" s="438">
        <v>0</v>
      </c>
      <c r="BA225" s="438">
        <v>0</v>
      </c>
      <c r="BB225" s="435"/>
      <c r="BC225" s="436">
        <f t="shared" si="14"/>
        <v>1</v>
      </c>
      <c r="BD225" s="436">
        <f t="shared" si="15"/>
        <v>0.2</v>
      </c>
    </row>
    <row r="226" spans="1:56" ht="15" hidden="1" customHeight="1" x14ac:dyDescent="0.25">
      <c r="A226" s="401" t="str">
        <f t="shared" ref="A226:A289" si="16">+B226&amp;D226&amp;F226&amp;H226&amp;J226&amp;M226&amp;P226&amp;R226&amp;AJ226</f>
        <v>C25021000202310</v>
      </c>
      <c r="B226" s="1240" t="s">
        <v>102</v>
      </c>
      <c r="C226" s="1344"/>
      <c r="D226" s="1240" t="s">
        <v>330</v>
      </c>
      <c r="E226" s="1344"/>
      <c r="F226" s="1240" t="s">
        <v>332</v>
      </c>
      <c r="G226" s="1344"/>
      <c r="H226" s="1240" t="s">
        <v>290</v>
      </c>
      <c r="I226" s="1344"/>
      <c r="J226" s="1240" t="s">
        <v>288</v>
      </c>
      <c r="K226" s="1344"/>
      <c r="L226" s="1344"/>
      <c r="M226" s="1240" t="s">
        <v>290</v>
      </c>
      <c r="N226" s="1344"/>
      <c r="O226" s="1344"/>
      <c r="P226" s="1240" t="s">
        <v>297</v>
      </c>
      <c r="Q226" s="1344"/>
      <c r="R226" s="1240"/>
      <c r="S226" s="1344"/>
      <c r="T226" s="1239" t="s">
        <v>336</v>
      </c>
      <c r="U226" s="1344"/>
      <c r="V226" s="1344"/>
      <c r="W226" s="1344"/>
      <c r="X226" s="1344"/>
      <c r="Y226" s="1344"/>
      <c r="Z226" s="1344"/>
      <c r="AA226" s="1344"/>
      <c r="AB226" s="1240" t="s">
        <v>281</v>
      </c>
      <c r="AC226" s="1344"/>
      <c r="AD226" s="1344"/>
      <c r="AE226" s="1344"/>
      <c r="AF226" s="1344"/>
      <c r="AG226" s="1240" t="s">
        <v>282</v>
      </c>
      <c r="AH226" s="1344"/>
      <c r="AI226" s="1344"/>
      <c r="AJ226" s="172" t="s">
        <v>68</v>
      </c>
      <c r="AK226" s="1241"/>
      <c r="AL226" s="1241"/>
      <c r="AM226" s="1241"/>
      <c r="AN226" s="1241"/>
      <c r="AO226" s="437">
        <v>120000000</v>
      </c>
      <c r="AP226" s="437">
        <v>120000000</v>
      </c>
      <c r="AQ226" s="438">
        <v>0</v>
      </c>
      <c r="AR226" s="510">
        <v>0</v>
      </c>
      <c r="AS226" s="437">
        <v>120000000</v>
      </c>
      <c r="AT226" s="438">
        <v>0</v>
      </c>
      <c r="AU226" s="437">
        <v>10380733</v>
      </c>
      <c r="AV226" s="437">
        <v>109619267</v>
      </c>
      <c r="AW226" s="437">
        <v>10380733</v>
      </c>
      <c r="AX226" s="438">
        <v>0</v>
      </c>
      <c r="AY226" s="437">
        <v>10380733</v>
      </c>
      <c r="AZ226" s="438">
        <v>0</v>
      </c>
      <c r="BA226" s="438">
        <v>0</v>
      </c>
      <c r="BB226" s="435"/>
      <c r="BC226" s="436">
        <f t="shared" si="14"/>
        <v>1</v>
      </c>
      <c r="BD226" s="436">
        <f t="shared" si="15"/>
        <v>8.6506108333333331E-2</v>
      </c>
    </row>
    <row r="227" spans="1:56" ht="15" hidden="1" customHeight="1" x14ac:dyDescent="0.25">
      <c r="A227" s="401" t="str">
        <f t="shared" si="16"/>
        <v>C25021000202410</v>
      </c>
      <c r="B227" s="1240" t="s">
        <v>102</v>
      </c>
      <c r="C227" s="1344"/>
      <c r="D227" s="1240" t="s">
        <v>330</v>
      </c>
      <c r="E227" s="1344"/>
      <c r="F227" s="1240" t="s">
        <v>332</v>
      </c>
      <c r="G227" s="1344"/>
      <c r="H227" s="1240" t="s">
        <v>290</v>
      </c>
      <c r="I227" s="1344"/>
      <c r="J227" s="1240" t="s">
        <v>288</v>
      </c>
      <c r="K227" s="1344"/>
      <c r="L227" s="1344"/>
      <c r="M227" s="1240" t="s">
        <v>290</v>
      </c>
      <c r="N227" s="1344"/>
      <c r="O227" s="1344"/>
      <c r="P227" s="1240" t="s">
        <v>291</v>
      </c>
      <c r="Q227" s="1344"/>
      <c r="R227" s="1240"/>
      <c r="S227" s="1344"/>
      <c r="T227" s="1239" t="s">
        <v>87</v>
      </c>
      <c r="U227" s="1344"/>
      <c r="V227" s="1344"/>
      <c r="W227" s="1344"/>
      <c r="X227" s="1344"/>
      <c r="Y227" s="1344"/>
      <c r="Z227" s="1344"/>
      <c r="AA227" s="1344"/>
      <c r="AB227" s="1240" t="s">
        <v>281</v>
      </c>
      <c r="AC227" s="1344"/>
      <c r="AD227" s="1344"/>
      <c r="AE227" s="1344"/>
      <c r="AF227" s="1344"/>
      <c r="AG227" s="1240" t="s">
        <v>282</v>
      </c>
      <c r="AH227" s="1344"/>
      <c r="AI227" s="1344"/>
      <c r="AJ227" s="172" t="s">
        <v>68</v>
      </c>
      <c r="AK227" s="1241"/>
      <c r="AL227" s="1241"/>
      <c r="AM227" s="1241"/>
      <c r="AN227" s="1241"/>
      <c r="AO227" s="437">
        <v>140000000</v>
      </c>
      <c r="AP227" s="437">
        <v>140000000</v>
      </c>
      <c r="AQ227" s="438">
        <v>0</v>
      </c>
      <c r="AR227" s="510">
        <v>0</v>
      </c>
      <c r="AS227" s="437">
        <v>91818952</v>
      </c>
      <c r="AT227" s="437">
        <v>48181048</v>
      </c>
      <c r="AU227" s="437">
        <v>64017445</v>
      </c>
      <c r="AV227" s="437">
        <v>27801507</v>
      </c>
      <c r="AW227" s="437">
        <v>62569356</v>
      </c>
      <c r="AX227" s="437">
        <v>1448089</v>
      </c>
      <c r="AY227" s="437">
        <v>62569356</v>
      </c>
      <c r="AZ227" s="438">
        <v>0</v>
      </c>
      <c r="BA227" s="438">
        <v>0</v>
      </c>
      <c r="BB227" s="435"/>
      <c r="BC227" s="436">
        <f t="shared" si="14"/>
        <v>0.65584965714285715</v>
      </c>
      <c r="BD227" s="436">
        <f t="shared" si="15"/>
        <v>0.68144271566070591</v>
      </c>
    </row>
    <row r="228" spans="1:56" ht="15" hidden="1" customHeight="1" x14ac:dyDescent="0.25">
      <c r="A228" s="401" t="str">
        <f t="shared" si="16"/>
        <v>C25021000202610</v>
      </c>
      <c r="B228" s="1240" t="s">
        <v>102</v>
      </c>
      <c r="C228" s="1344"/>
      <c r="D228" s="1240" t="s">
        <v>330</v>
      </c>
      <c r="E228" s="1344"/>
      <c r="F228" s="1240" t="s">
        <v>332</v>
      </c>
      <c r="G228" s="1344"/>
      <c r="H228" s="1240" t="s">
        <v>290</v>
      </c>
      <c r="I228" s="1344"/>
      <c r="J228" s="1240" t="s">
        <v>288</v>
      </c>
      <c r="K228" s="1344"/>
      <c r="L228" s="1344"/>
      <c r="M228" s="1240" t="s">
        <v>290</v>
      </c>
      <c r="N228" s="1344"/>
      <c r="O228" s="1344"/>
      <c r="P228" s="1240" t="s">
        <v>300</v>
      </c>
      <c r="Q228" s="1344"/>
      <c r="R228" s="1240"/>
      <c r="S228" s="1344"/>
      <c r="T228" s="1239" t="s">
        <v>337</v>
      </c>
      <c r="U228" s="1344"/>
      <c r="V228" s="1344"/>
      <c r="W228" s="1344"/>
      <c r="X228" s="1344"/>
      <c r="Y228" s="1344"/>
      <c r="Z228" s="1344"/>
      <c r="AA228" s="1344"/>
      <c r="AB228" s="1240" t="s">
        <v>281</v>
      </c>
      <c r="AC228" s="1344"/>
      <c r="AD228" s="1344"/>
      <c r="AE228" s="1344"/>
      <c r="AF228" s="1344"/>
      <c r="AG228" s="1240" t="s">
        <v>282</v>
      </c>
      <c r="AH228" s="1344"/>
      <c r="AI228" s="1344"/>
      <c r="AJ228" s="172" t="s">
        <v>68</v>
      </c>
      <c r="AK228" s="1241"/>
      <c r="AL228" s="1241"/>
      <c r="AM228" s="1241"/>
      <c r="AN228" s="1241"/>
      <c r="AO228" s="437">
        <v>70000000</v>
      </c>
      <c r="AP228" s="438">
        <v>0</v>
      </c>
      <c r="AQ228" s="437">
        <v>70000000</v>
      </c>
      <c r="AR228" s="510">
        <v>0</v>
      </c>
      <c r="AS228" s="438">
        <v>0</v>
      </c>
      <c r="AT228" s="438">
        <v>0</v>
      </c>
      <c r="AU228" s="438">
        <v>0</v>
      </c>
      <c r="AV228" s="438">
        <v>0</v>
      </c>
      <c r="AW228" s="438">
        <v>0</v>
      </c>
      <c r="AX228" s="438">
        <v>0</v>
      </c>
      <c r="AY228" s="438">
        <v>0</v>
      </c>
      <c r="AZ228" s="438">
        <v>0</v>
      </c>
      <c r="BA228" s="438">
        <v>0</v>
      </c>
      <c r="BB228" s="435"/>
      <c r="BC228" s="436">
        <f t="shared" si="14"/>
        <v>0</v>
      </c>
      <c r="BD228" s="436" t="e">
        <f t="shared" si="15"/>
        <v>#DIV/0!</v>
      </c>
    </row>
    <row r="229" spans="1:56" s="491" customFormat="1" ht="15" hidden="1" customHeight="1" x14ac:dyDescent="0.25">
      <c r="A229" s="485" t="str">
        <f t="shared" si="16"/>
        <v>C250210002021110</v>
      </c>
      <c r="B229" s="1375" t="s">
        <v>102</v>
      </c>
      <c r="C229" s="1376"/>
      <c r="D229" s="1375" t="s">
        <v>330</v>
      </c>
      <c r="E229" s="1376"/>
      <c r="F229" s="1375" t="s">
        <v>332</v>
      </c>
      <c r="G229" s="1376"/>
      <c r="H229" s="1375" t="s">
        <v>290</v>
      </c>
      <c r="I229" s="1376"/>
      <c r="J229" s="1375" t="s">
        <v>288</v>
      </c>
      <c r="K229" s="1376"/>
      <c r="L229" s="1376"/>
      <c r="M229" s="1375" t="s">
        <v>290</v>
      </c>
      <c r="N229" s="1376"/>
      <c r="O229" s="1376"/>
      <c r="P229" s="1375" t="s">
        <v>83</v>
      </c>
      <c r="Q229" s="1376"/>
      <c r="R229" s="1375"/>
      <c r="S229" s="1376"/>
      <c r="T229" s="1378" t="s">
        <v>338</v>
      </c>
      <c r="U229" s="1376"/>
      <c r="V229" s="1376"/>
      <c r="W229" s="1376"/>
      <c r="X229" s="1376"/>
      <c r="Y229" s="1376"/>
      <c r="Z229" s="1376"/>
      <c r="AA229" s="1376"/>
      <c r="AB229" s="1375" t="s">
        <v>281</v>
      </c>
      <c r="AC229" s="1376"/>
      <c r="AD229" s="1376"/>
      <c r="AE229" s="1376"/>
      <c r="AF229" s="1376"/>
      <c r="AG229" s="1375" t="s">
        <v>282</v>
      </c>
      <c r="AH229" s="1376"/>
      <c r="AI229" s="1376"/>
      <c r="AJ229" s="486" t="s">
        <v>68</v>
      </c>
      <c r="AK229" s="1377"/>
      <c r="AL229" s="1377"/>
      <c r="AM229" s="1377"/>
      <c r="AN229" s="1377"/>
      <c r="AO229" s="487">
        <v>82300000</v>
      </c>
      <c r="AP229" s="487">
        <v>3859460</v>
      </c>
      <c r="AQ229" s="487">
        <v>78440540</v>
      </c>
      <c r="AR229" s="511">
        <v>0</v>
      </c>
      <c r="AS229" s="487">
        <v>3859460</v>
      </c>
      <c r="AT229" s="488">
        <v>0</v>
      </c>
      <c r="AU229" s="487">
        <v>3859460</v>
      </c>
      <c r="AV229" s="488">
        <v>0</v>
      </c>
      <c r="AW229" s="487">
        <v>3859460</v>
      </c>
      <c r="AX229" s="488">
        <v>0</v>
      </c>
      <c r="AY229" s="487">
        <v>3859460</v>
      </c>
      <c r="AZ229" s="488">
        <v>0</v>
      </c>
      <c r="BA229" s="488">
        <v>0</v>
      </c>
      <c r="BB229" s="489"/>
      <c r="BC229" s="490">
        <f t="shared" si="14"/>
        <v>4.6895018226002429E-2</v>
      </c>
      <c r="BD229" s="490">
        <f t="shared" si="15"/>
        <v>1</v>
      </c>
    </row>
    <row r="230" spans="1:56" s="498" customFormat="1" ht="15" customHeight="1" x14ac:dyDescent="0.3">
      <c r="A230" s="498" t="str">
        <f t="shared" si="16"/>
        <v>C25021000310</v>
      </c>
      <c r="B230" s="1371" t="s">
        <v>102</v>
      </c>
      <c r="C230" s="1372"/>
      <c r="D230" s="1371" t="s">
        <v>330</v>
      </c>
      <c r="E230" s="1372"/>
      <c r="F230" s="1371" t="s">
        <v>332</v>
      </c>
      <c r="G230" s="1372"/>
      <c r="H230" s="1371" t="s">
        <v>297</v>
      </c>
      <c r="I230" s="1372"/>
      <c r="J230" s="1371"/>
      <c r="K230" s="1372"/>
      <c r="L230" s="1372"/>
      <c r="M230" s="1371"/>
      <c r="N230" s="1372"/>
      <c r="O230" s="1372"/>
      <c r="P230" s="1371"/>
      <c r="Q230" s="1372"/>
      <c r="R230" s="1371"/>
      <c r="S230" s="1372"/>
      <c r="T230" s="1374" t="s">
        <v>328</v>
      </c>
      <c r="U230" s="1372"/>
      <c r="V230" s="1372"/>
      <c r="W230" s="1372"/>
      <c r="X230" s="1372"/>
      <c r="Y230" s="1372"/>
      <c r="Z230" s="1372"/>
      <c r="AA230" s="1372"/>
      <c r="AB230" s="1371" t="s">
        <v>281</v>
      </c>
      <c r="AC230" s="1372"/>
      <c r="AD230" s="1372"/>
      <c r="AE230" s="1372"/>
      <c r="AF230" s="1372"/>
      <c r="AG230" s="1371" t="s">
        <v>282</v>
      </c>
      <c r="AH230" s="1372"/>
      <c r="AI230" s="1372"/>
      <c r="AJ230" s="499" t="s">
        <v>68</v>
      </c>
      <c r="AK230" s="1373"/>
      <c r="AL230" s="1373"/>
      <c r="AM230" s="1373"/>
      <c r="AN230" s="1373"/>
      <c r="AO230" s="513">
        <v>2500000000</v>
      </c>
      <c r="AP230" s="500">
        <v>2174366881</v>
      </c>
      <c r="AQ230" s="500">
        <v>325633119</v>
      </c>
      <c r="AR230" s="514">
        <v>350000000</v>
      </c>
      <c r="AS230" s="500">
        <v>1564068950</v>
      </c>
      <c r="AT230" s="500">
        <v>610297931</v>
      </c>
      <c r="AU230" s="501">
        <v>521521896</v>
      </c>
      <c r="AV230" s="500">
        <v>1042547054</v>
      </c>
      <c r="AW230" s="501">
        <v>516695139</v>
      </c>
      <c r="AX230" s="501">
        <v>4826757</v>
      </c>
      <c r="AY230" s="501">
        <v>516695139</v>
      </c>
      <c r="AZ230" s="501">
        <v>0</v>
      </c>
      <c r="BA230" s="501">
        <v>0</v>
      </c>
      <c r="BC230" s="502">
        <f t="shared" si="14"/>
        <v>0.62562757999999996</v>
      </c>
      <c r="BD230" s="502">
        <f t="shared" si="15"/>
        <v>0.33035317209001558</v>
      </c>
    </row>
    <row r="231" spans="1:56" s="498" customFormat="1" ht="15" customHeight="1" x14ac:dyDescent="0.3">
      <c r="A231" s="498" t="str">
        <f t="shared" si="16"/>
        <v>C250210003010</v>
      </c>
      <c r="B231" s="1371" t="s">
        <v>102</v>
      </c>
      <c r="C231" s="1372"/>
      <c r="D231" s="1371" t="s">
        <v>330</v>
      </c>
      <c r="E231" s="1372"/>
      <c r="F231" s="1371" t="s">
        <v>332</v>
      </c>
      <c r="G231" s="1372"/>
      <c r="H231" s="1371" t="s">
        <v>297</v>
      </c>
      <c r="I231" s="1372"/>
      <c r="J231" s="1371" t="s">
        <v>288</v>
      </c>
      <c r="K231" s="1372"/>
      <c r="L231" s="1372"/>
      <c r="M231" s="1371"/>
      <c r="N231" s="1372"/>
      <c r="O231" s="1372"/>
      <c r="P231" s="1371"/>
      <c r="Q231" s="1372"/>
      <c r="R231" s="1371"/>
      <c r="S231" s="1372"/>
      <c r="T231" s="1374" t="s">
        <v>328</v>
      </c>
      <c r="U231" s="1372"/>
      <c r="V231" s="1372"/>
      <c r="W231" s="1372"/>
      <c r="X231" s="1372"/>
      <c r="Y231" s="1372"/>
      <c r="Z231" s="1372"/>
      <c r="AA231" s="1372"/>
      <c r="AB231" s="1371" t="s">
        <v>281</v>
      </c>
      <c r="AC231" s="1372"/>
      <c r="AD231" s="1372"/>
      <c r="AE231" s="1372"/>
      <c r="AF231" s="1372"/>
      <c r="AG231" s="1371" t="s">
        <v>282</v>
      </c>
      <c r="AH231" s="1372"/>
      <c r="AI231" s="1372"/>
      <c r="AJ231" s="499" t="s">
        <v>68</v>
      </c>
      <c r="AK231" s="1373"/>
      <c r="AL231" s="1373"/>
      <c r="AM231" s="1373"/>
      <c r="AN231" s="1373"/>
      <c r="AO231" s="513">
        <v>2500000000</v>
      </c>
      <c r="AP231" s="500">
        <v>2174366881</v>
      </c>
      <c r="AQ231" s="500">
        <v>325633119</v>
      </c>
      <c r="AR231" s="509">
        <v>0</v>
      </c>
      <c r="AS231" s="500">
        <v>1564068950</v>
      </c>
      <c r="AT231" s="500">
        <v>610297931</v>
      </c>
      <c r="AU231" s="501">
        <v>521521896</v>
      </c>
      <c r="AV231" s="500">
        <v>1042547054</v>
      </c>
      <c r="AW231" s="501">
        <v>516695139</v>
      </c>
      <c r="AX231" s="501">
        <v>4826757</v>
      </c>
      <c r="AY231" s="501">
        <v>516695139</v>
      </c>
      <c r="AZ231" s="501">
        <v>0</v>
      </c>
      <c r="BA231" s="501">
        <v>0</v>
      </c>
      <c r="BC231" s="502">
        <f t="shared" si="14"/>
        <v>0.62562757999999996</v>
      </c>
      <c r="BD231" s="502">
        <f t="shared" si="15"/>
        <v>0.33035317209001558</v>
      </c>
    </row>
    <row r="232" spans="1:56" ht="15" hidden="1" customHeight="1" x14ac:dyDescent="0.25">
      <c r="A232" s="401" t="str">
        <f t="shared" si="16"/>
        <v>C2502100030110</v>
      </c>
      <c r="B232" s="1233" t="s">
        <v>102</v>
      </c>
      <c r="C232" s="1344"/>
      <c r="D232" s="1233" t="s">
        <v>330</v>
      </c>
      <c r="E232" s="1344"/>
      <c r="F232" s="1233" t="s">
        <v>332</v>
      </c>
      <c r="G232" s="1344"/>
      <c r="H232" s="1233" t="s">
        <v>297</v>
      </c>
      <c r="I232" s="1344"/>
      <c r="J232" s="1233" t="s">
        <v>288</v>
      </c>
      <c r="K232" s="1344"/>
      <c r="L232" s="1344"/>
      <c r="M232" s="1233" t="s">
        <v>287</v>
      </c>
      <c r="N232" s="1344"/>
      <c r="O232" s="1344"/>
      <c r="P232" s="1233"/>
      <c r="Q232" s="1344"/>
      <c r="R232" s="1233"/>
      <c r="S232" s="1344"/>
      <c r="T232" s="1232" t="s">
        <v>339</v>
      </c>
      <c r="U232" s="1344"/>
      <c r="V232" s="1344"/>
      <c r="W232" s="1344"/>
      <c r="X232" s="1344"/>
      <c r="Y232" s="1344"/>
      <c r="Z232" s="1344"/>
      <c r="AA232" s="1344"/>
      <c r="AB232" s="1233" t="s">
        <v>281</v>
      </c>
      <c r="AC232" s="1344"/>
      <c r="AD232" s="1344"/>
      <c r="AE232" s="1344"/>
      <c r="AF232" s="1344"/>
      <c r="AG232" s="1233" t="s">
        <v>282</v>
      </c>
      <c r="AH232" s="1344"/>
      <c r="AI232" s="1344"/>
      <c r="AJ232" s="169" t="s">
        <v>68</v>
      </c>
      <c r="AK232" s="1234"/>
      <c r="AL232" s="1234"/>
      <c r="AM232" s="1234"/>
      <c r="AN232" s="1234"/>
      <c r="AO232" s="433">
        <v>0</v>
      </c>
      <c r="AP232" s="433">
        <v>0</v>
      </c>
      <c r="AQ232" s="433">
        <v>0</v>
      </c>
      <c r="AR232" s="508">
        <v>0</v>
      </c>
      <c r="AS232" s="433">
        <v>0</v>
      </c>
      <c r="AT232" s="433">
        <v>0</v>
      </c>
      <c r="AU232" s="433">
        <v>0</v>
      </c>
      <c r="AV232" s="433">
        <v>0</v>
      </c>
      <c r="AW232" s="433">
        <v>0</v>
      </c>
      <c r="AX232" s="433">
        <v>0</v>
      </c>
      <c r="AY232" s="433">
        <v>0</v>
      </c>
      <c r="AZ232" s="433">
        <v>0</v>
      </c>
      <c r="BA232" s="433">
        <v>0</v>
      </c>
      <c r="BB232" s="435"/>
      <c r="BC232" s="436" t="e">
        <f t="shared" si="14"/>
        <v>#DIV/0!</v>
      </c>
      <c r="BD232" s="436" t="e">
        <f t="shared" si="15"/>
        <v>#DIV/0!</v>
      </c>
    </row>
    <row r="233" spans="1:56" ht="15" hidden="1" customHeight="1" x14ac:dyDescent="0.25">
      <c r="A233" s="401" t="str">
        <f t="shared" si="16"/>
        <v>C25021000301410</v>
      </c>
      <c r="B233" s="1240" t="s">
        <v>102</v>
      </c>
      <c r="C233" s="1344"/>
      <c r="D233" s="1240" t="s">
        <v>330</v>
      </c>
      <c r="E233" s="1344"/>
      <c r="F233" s="1240" t="s">
        <v>332</v>
      </c>
      <c r="G233" s="1344"/>
      <c r="H233" s="1240" t="s">
        <v>297</v>
      </c>
      <c r="I233" s="1344"/>
      <c r="J233" s="1240" t="s">
        <v>288</v>
      </c>
      <c r="K233" s="1344"/>
      <c r="L233" s="1344"/>
      <c r="M233" s="1240" t="s">
        <v>287</v>
      </c>
      <c r="N233" s="1344"/>
      <c r="O233" s="1344"/>
      <c r="P233" s="1240" t="s">
        <v>291</v>
      </c>
      <c r="Q233" s="1344"/>
      <c r="R233" s="1240"/>
      <c r="S233" s="1344"/>
      <c r="T233" s="1239" t="s">
        <v>87</v>
      </c>
      <c r="U233" s="1344"/>
      <c r="V233" s="1344"/>
      <c r="W233" s="1344"/>
      <c r="X233" s="1344"/>
      <c r="Y233" s="1344"/>
      <c r="Z233" s="1344"/>
      <c r="AA233" s="1344"/>
      <c r="AB233" s="1240" t="s">
        <v>281</v>
      </c>
      <c r="AC233" s="1344"/>
      <c r="AD233" s="1344"/>
      <c r="AE233" s="1344"/>
      <c r="AF233" s="1344"/>
      <c r="AG233" s="1240" t="s">
        <v>282</v>
      </c>
      <c r="AH233" s="1344"/>
      <c r="AI233" s="1344"/>
      <c r="AJ233" s="172" t="s">
        <v>68</v>
      </c>
      <c r="AK233" s="1241"/>
      <c r="AL233" s="1241"/>
      <c r="AM233" s="1241"/>
      <c r="AN233" s="1241"/>
      <c r="AO233" s="438">
        <v>0</v>
      </c>
      <c r="AP233" s="438">
        <v>0</v>
      </c>
      <c r="AQ233" s="438">
        <v>0</v>
      </c>
      <c r="AR233" s="510">
        <v>0</v>
      </c>
      <c r="AS233" s="438">
        <v>0</v>
      </c>
      <c r="AT233" s="438">
        <v>0</v>
      </c>
      <c r="AU233" s="438">
        <v>0</v>
      </c>
      <c r="AV233" s="438">
        <v>0</v>
      </c>
      <c r="AW233" s="438">
        <v>0</v>
      </c>
      <c r="AX233" s="438">
        <v>0</v>
      </c>
      <c r="AY233" s="438">
        <v>0</v>
      </c>
      <c r="AZ233" s="438">
        <v>0</v>
      </c>
      <c r="BA233" s="438">
        <v>0</v>
      </c>
      <c r="BB233" s="435"/>
      <c r="BC233" s="436" t="e">
        <f t="shared" si="14"/>
        <v>#DIV/0!</v>
      </c>
      <c r="BD233" s="436" t="e">
        <f t="shared" si="15"/>
        <v>#DIV/0!</v>
      </c>
    </row>
    <row r="234" spans="1:56" ht="15" hidden="1" customHeight="1" x14ac:dyDescent="0.25">
      <c r="A234" s="401" t="str">
        <f t="shared" si="16"/>
        <v>C2502100030210</v>
      </c>
      <c r="B234" s="1233" t="s">
        <v>102</v>
      </c>
      <c r="C234" s="1344"/>
      <c r="D234" s="1233" t="s">
        <v>330</v>
      </c>
      <c r="E234" s="1344"/>
      <c r="F234" s="1233" t="s">
        <v>332</v>
      </c>
      <c r="G234" s="1344"/>
      <c r="H234" s="1233" t="s">
        <v>297</v>
      </c>
      <c r="I234" s="1344"/>
      <c r="J234" s="1233" t="s">
        <v>288</v>
      </c>
      <c r="K234" s="1344"/>
      <c r="L234" s="1344"/>
      <c r="M234" s="1233" t="s">
        <v>290</v>
      </c>
      <c r="N234" s="1344"/>
      <c r="O234" s="1344"/>
      <c r="P234" s="1233"/>
      <c r="Q234" s="1344"/>
      <c r="R234" s="1233"/>
      <c r="S234" s="1344"/>
      <c r="T234" s="1232" t="s">
        <v>334</v>
      </c>
      <c r="U234" s="1344"/>
      <c r="V234" s="1344"/>
      <c r="W234" s="1344"/>
      <c r="X234" s="1344"/>
      <c r="Y234" s="1344"/>
      <c r="Z234" s="1344"/>
      <c r="AA234" s="1344"/>
      <c r="AB234" s="1233" t="s">
        <v>281</v>
      </c>
      <c r="AC234" s="1344"/>
      <c r="AD234" s="1344"/>
      <c r="AE234" s="1344"/>
      <c r="AF234" s="1344"/>
      <c r="AG234" s="1233" t="s">
        <v>282</v>
      </c>
      <c r="AH234" s="1344"/>
      <c r="AI234" s="1344"/>
      <c r="AJ234" s="169" t="s">
        <v>68</v>
      </c>
      <c r="AK234" s="1234"/>
      <c r="AL234" s="1234"/>
      <c r="AM234" s="1234"/>
      <c r="AN234" s="1234"/>
      <c r="AO234" s="432">
        <v>2500000000</v>
      </c>
      <c r="AP234" s="432">
        <v>2174366881</v>
      </c>
      <c r="AQ234" s="432">
        <v>325633119</v>
      </c>
      <c r="AR234" s="508">
        <v>0</v>
      </c>
      <c r="AS234" s="432">
        <v>1564068950</v>
      </c>
      <c r="AT234" s="432">
        <v>610297931</v>
      </c>
      <c r="AU234" s="432">
        <v>521521896</v>
      </c>
      <c r="AV234" s="432">
        <v>1042547054</v>
      </c>
      <c r="AW234" s="432">
        <v>516695139</v>
      </c>
      <c r="AX234" s="432">
        <v>4826757</v>
      </c>
      <c r="AY234" s="432">
        <v>516695139</v>
      </c>
      <c r="AZ234" s="433">
        <v>0</v>
      </c>
      <c r="BA234" s="433">
        <v>0</v>
      </c>
      <c r="BB234" s="435"/>
      <c r="BC234" s="436">
        <f t="shared" si="14"/>
        <v>0.62562757999999996</v>
      </c>
      <c r="BD234" s="436">
        <f t="shared" si="15"/>
        <v>0.33035317209001558</v>
      </c>
    </row>
    <row r="235" spans="1:56" ht="15" hidden="1" customHeight="1" x14ac:dyDescent="0.25">
      <c r="A235" s="401" t="str">
        <f t="shared" si="16"/>
        <v>C25021000302110</v>
      </c>
      <c r="B235" s="1240" t="s">
        <v>102</v>
      </c>
      <c r="C235" s="1344"/>
      <c r="D235" s="1240" t="s">
        <v>330</v>
      </c>
      <c r="E235" s="1344"/>
      <c r="F235" s="1240" t="s">
        <v>332</v>
      </c>
      <c r="G235" s="1344"/>
      <c r="H235" s="1240" t="s">
        <v>297</v>
      </c>
      <c r="I235" s="1344"/>
      <c r="J235" s="1240" t="s">
        <v>288</v>
      </c>
      <c r="K235" s="1344"/>
      <c r="L235" s="1344"/>
      <c r="M235" s="1240" t="s">
        <v>290</v>
      </c>
      <c r="N235" s="1344"/>
      <c r="O235" s="1344"/>
      <c r="P235" s="1240" t="s">
        <v>287</v>
      </c>
      <c r="Q235" s="1344"/>
      <c r="R235" s="1240"/>
      <c r="S235" s="1344"/>
      <c r="T235" s="1239" t="s">
        <v>340</v>
      </c>
      <c r="U235" s="1344"/>
      <c r="V235" s="1344"/>
      <c r="W235" s="1344"/>
      <c r="X235" s="1344"/>
      <c r="Y235" s="1344"/>
      <c r="Z235" s="1344"/>
      <c r="AA235" s="1344"/>
      <c r="AB235" s="1240" t="s">
        <v>281</v>
      </c>
      <c r="AC235" s="1344"/>
      <c r="AD235" s="1344"/>
      <c r="AE235" s="1344"/>
      <c r="AF235" s="1344"/>
      <c r="AG235" s="1240" t="s">
        <v>282</v>
      </c>
      <c r="AH235" s="1344"/>
      <c r="AI235" s="1344"/>
      <c r="AJ235" s="172" t="s">
        <v>68</v>
      </c>
      <c r="AK235" s="1241"/>
      <c r="AL235" s="1241"/>
      <c r="AM235" s="1241"/>
      <c r="AN235" s="1241"/>
      <c r="AO235" s="437">
        <v>1000000000</v>
      </c>
      <c r="AP235" s="437">
        <v>904366881</v>
      </c>
      <c r="AQ235" s="437">
        <v>95633119</v>
      </c>
      <c r="AR235" s="510">
        <v>0</v>
      </c>
      <c r="AS235" s="437">
        <v>595292215</v>
      </c>
      <c r="AT235" s="437">
        <v>309074666</v>
      </c>
      <c r="AU235" s="437">
        <v>214289748</v>
      </c>
      <c r="AV235" s="437">
        <v>381002467</v>
      </c>
      <c r="AW235" s="437">
        <v>214289748</v>
      </c>
      <c r="AX235" s="438">
        <v>0</v>
      </c>
      <c r="AY235" s="437">
        <v>214289748</v>
      </c>
      <c r="AZ235" s="438">
        <v>0</v>
      </c>
      <c r="BA235" s="438">
        <v>0</v>
      </c>
      <c r="BB235" s="435"/>
      <c r="BC235" s="436">
        <f t="shared" si="14"/>
        <v>0.59529221499999996</v>
      </c>
      <c r="BD235" s="436">
        <f t="shared" si="15"/>
        <v>0.35997404736764449</v>
      </c>
    </row>
    <row r="236" spans="1:56" ht="15" hidden="1" customHeight="1" x14ac:dyDescent="0.25">
      <c r="A236" s="401" t="str">
        <f t="shared" si="16"/>
        <v>C25021000302210</v>
      </c>
      <c r="B236" s="1240" t="s">
        <v>102</v>
      </c>
      <c r="C236" s="1344"/>
      <c r="D236" s="1240" t="s">
        <v>330</v>
      </c>
      <c r="E236" s="1344"/>
      <c r="F236" s="1240" t="s">
        <v>332</v>
      </c>
      <c r="G236" s="1344"/>
      <c r="H236" s="1240" t="s">
        <v>297</v>
      </c>
      <c r="I236" s="1344"/>
      <c r="J236" s="1240" t="s">
        <v>288</v>
      </c>
      <c r="K236" s="1344"/>
      <c r="L236" s="1344"/>
      <c r="M236" s="1240" t="s">
        <v>290</v>
      </c>
      <c r="N236" s="1344"/>
      <c r="O236" s="1344"/>
      <c r="P236" s="1240" t="s">
        <v>290</v>
      </c>
      <c r="Q236" s="1344"/>
      <c r="R236" s="1240"/>
      <c r="S236" s="1344"/>
      <c r="T236" s="1239" t="s">
        <v>335</v>
      </c>
      <c r="U236" s="1344"/>
      <c r="V236" s="1344"/>
      <c r="W236" s="1344"/>
      <c r="X236" s="1344"/>
      <c r="Y236" s="1344"/>
      <c r="Z236" s="1344"/>
      <c r="AA236" s="1344"/>
      <c r="AB236" s="1240" t="s">
        <v>281</v>
      </c>
      <c r="AC236" s="1344"/>
      <c r="AD236" s="1344"/>
      <c r="AE236" s="1344"/>
      <c r="AF236" s="1344"/>
      <c r="AG236" s="1240" t="s">
        <v>282</v>
      </c>
      <c r="AH236" s="1344"/>
      <c r="AI236" s="1344"/>
      <c r="AJ236" s="172" t="s">
        <v>68</v>
      </c>
      <c r="AK236" s="1241"/>
      <c r="AL236" s="1241"/>
      <c r="AM236" s="1241"/>
      <c r="AN236" s="1241"/>
      <c r="AO236" s="437">
        <v>550000000</v>
      </c>
      <c r="AP236" s="437">
        <v>420000000</v>
      </c>
      <c r="AQ236" s="437">
        <v>130000000</v>
      </c>
      <c r="AR236" s="510">
        <v>0</v>
      </c>
      <c r="AS236" s="437">
        <v>420000000</v>
      </c>
      <c r="AT236" s="438">
        <v>0</v>
      </c>
      <c r="AU236" s="437">
        <v>84000000</v>
      </c>
      <c r="AV236" s="437">
        <v>336000000</v>
      </c>
      <c r="AW236" s="437">
        <v>84000000</v>
      </c>
      <c r="AX236" s="438">
        <v>0</v>
      </c>
      <c r="AY236" s="437">
        <v>84000000</v>
      </c>
      <c r="AZ236" s="438">
        <v>0</v>
      </c>
      <c r="BA236" s="438">
        <v>0</v>
      </c>
      <c r="BB236" s="435"/>
      <c r="BC236" s="436">
        <f t="shared" si="14"/>
        <v>0.76363636363636367</v>
      </c>
      <c r="BD236" s="436">
        <f t="shared" si="15"/>
        <v>0.2</v>
      </c>
    </row>
    <row r="237" spans="1:56" ht="15" hidden="1" customHeight="1" x14ac:dyDescent="0.25">
      <c r="A237" s="401" t="str">
        <f t="shared" si="16"/>
        <v>C25021000302310</v>
      </c>
      <c r="B237" s="1240" t="s">
        <v>102</v>
      </c>
      <c r="C237" s="1344"/>
      <c r="D237" s="1240" t="s">
        <v>330</v>
      </c>
      <c r="E237" s="1344"/>
      <c r="F237" s="1240" t="s">
        <v>332</v>
      </c>
      <c r="G237" s="1344"/>
      <c r="H237" s="1240" t="s">
        <v>297</v>
      </c>
      <c r="I237" s="1344"/>
      <c r="J237" s="1240" t="s">
        <v>288</v>
      </c>
      <c r="K237" s="1344"/>
      <c r="L237" s="1344"/>
      <c r="M237" s="1240" t="s">
        <v>290</v>
      </c>
      <c r="N237" s="1344"/>
      <c r="O237" s="1344"/>
      <c r="P237" s="1240" t="s">
        <v>297</v>
      </c>
      <c r="Q237" s="1344"/>
      <c r="R237" s="1240"/>
      <c r="S237" s="1344"/>
      <c r="T237" s="1239" t="s">
        <v>336</v>
      </c>
      <c r="U237" s="1344"/>
      <c r="V237" s="1344"/>
      <c r="W237" s="1344"/>
      <c r="X237" s="1344"/>
      <c r="Y237" s="1344"/>
      <c r="Z237" s="1344"/>
      <c r="AA237" s="1344"/>
      <c r="AB237" s="1240" t="s">
        <v>281</v>
      </c>
      <c r="AC237" s="1344"/>
      <c r="AD237" s="1344"/>
      <c r="AE237" s="1344"/>
      <c r="AF237" s="1344"/>
      <c r="AG237" s="1240" t="s">
        <v>282</v>
      </c>
      <c r="AH237" s="1344"/>
      <c r="AI237" s="1344"/>
      <c r="AJ237" s="172" t="s">
        <v>68</v>
      </c>
      <c r="AK237" s="1241"/>
      <c r="AL237" s="1241"/>
      <c r="AM237" s="1241"/>
      <c r="AN237" s="1241"/>
      <c r="AO237" s="437">
        <v>250000000</v>
      </c>
      <c r="AP237" s="437">
        <v>250000000</v>
      </c>
      <c r="AQ237" s="438">
        <v>0</v>
      </c>
      <c r="AR237" s="510">
        <v>0</v>
      </c>
      <c r="AS237" s="437">
        <v>250000000</v>
      </c>
      <c r="AT237" s="438">
        <v>0</v>
      </c>
      <c r="AU237" s="437">
        <v>17616386</v>
      </c>
      <c r="AV237" s="437">
        <v>232383614</v>
      </c>
      <c r="AW237" s="437">
        <v>17616386</v>
      </c>
      <c r="AX237" s="438">
        <v>0</v>
      </c>
      <c r="AY237" s="437">
        <v>17616386</v>
      </c>
      <c r="AZ237" s="438">
        <v>0</v>
      </c>
      <c r="BA237" s="438">
        <v>0</v>
      </c>
      <c r="BB237" s="435"/>
      <c r="BC237" s="436">
        <f t="shared" si="14"/>
        <v>1</v>
      </c>
      <c r="BD237" s="436">
        <f t="shared" si="15"/>
        <v>7.0465544000000005E-2</v>
      </c>
    </row>
    <row r="238" spans="1:56" ht="15" hidden="1" customHeight="1" x14ac:dyDescent="0.25">
      <c r="A238" s="401" t="str">
        <f t="shared" si="16"/>
        <v>C25021000302410</v>
      </c>
      <c r="B238" s="1240" t="s">
        <v>102</v>
      </c>
      <c r="C238" s="1344"/>
      <c r="D238" s="1240" t="s">
        <v>330</v>
      </c>
      <c r="E238" s="1344"/>
      <c r="F238" s="1240" t="s">
        <v>332</v>
      </c>
      <c r="G238" s="1344"/>
      <c r="H238" s="1240" t="s">
        <v>297</v>
      </c>
      <c r="I238" s="1344"/>
      <c r="J238" s="1240" t="s">
        <v>288</v>
      </c>
      <c r="K238" s="1344"/>
      <c r="L238" s="1344"/>
      <c r="M238" s="1240" t="s">
        <v>290</v>
      </c>
      <c r="N238" s="1344"/>
      <c r="O238" s="1344"/>
      <c r="P238" s="1240" t="s">
        <v>291</v>
      </c>
      <c r="Q238" s="1344"/>
      <c r="R238" s="1240"/>
      <c r="S238" s="1344"/>
      <c r="T238" s="1239" t="s">
        <v>87</v>
      </c>
      <c r="U238" s="1344"/>
      <c r="V238" s="1344"/>
      <c r="W238" s="1344"/>
      <c r="X238" s="1344"/>
      <c r="Y238" s="1344"/>
      <c r="Z238" s="1344"/>
      <c r="AA238" s="1344"/>
      <c r="AB238" s="1240" t="s">
        <v>281</v>
      </c>
      <c r="AC238" s="1344"/>
      <c r="AD238" s="1344"/>
      <c r="AE238" s="1344"/>
      <c r="AF238" s="1344"/>
      <c r="AG238" s="1240" t="s">
        <v>282</v>
      </c>
      <c r="AH238" s="1344"/>
      <c r="AI238" s="1344"/>
      <c r="AJ238" s="172" t="s">
        <v>68</v>
      </c>
      <c r="AK238" s="1241"/>
      <c r="AL238" s="1241"/>
      <c r="AM238" s="1241"/>
      <c r="AN238" s="1241"/>
      <c r="AO238" s="437">
        <v>400000000</v>
      </c>
      <c r="AP238" s="437">
        <v>400000000</v>
      </c>
      <c r="AQ238" s="438">
        <v>0</v>
      </c>
      <c r="AR238" s="510">
        <v>0</v>
      </c>
      <c r="AS238" s="437">
        <v>298776735</v>
      </c>
      <c r="AT238" s="437">
        <v>101223265</v>
      </c>
      <c r="AU238" s="437">
        <v>205615762</v>
      </c>
      <c r="AV238" s="437">
        <v>93160973</v>
      </c>
      <c r="AW238" s="437">
        <v>200789005</v>
      </c>
      <c r="AX238" s="437">
        <v>4826757</v>
      </c>
      <c r="AY238" s="437">
        <v>200789005</v>
      </c>
      <c r="AZ238" s="438">
        <v>0</v>
      </c>
      <c r="BA238" s="438">
        <v>0</v>
      </c>
      <c r="BB238" s="435"/>
      <c r="BC238" s="436">
        <f t="shared" si="14"/>
        <v>0.74694183749999998</v>
      </c>
      <c r="BD238" s="436">
        <f t="shared" si="15"/>
        <v>0.67203694758897481</v>
      </c>
    </row>
    <row r="239" spans="1:56" ht="15" hidden="1" customHeight="1" x14ac:dyDescent="0.25">
      <c r="A239" s="401" t="str">
        <f t="shared" si="16"/>
        <v>C25021000302610</v>
      </c>
      <c r="B239" s="1240" t="s">
        <v>102</v>
      </c>
      <c r="C239" s="1344"/>
      <c r="D239" s="1240" t="s">
        <v>330</v>
      </c>
      <c r="E239" s="1344"/>
      <c r="F239" s="1240" t="s">
        <v>332</v>
      </c>
      <c r="G239" s="1344"/>
      <c r="H239" s="1240" t="s">
        <v>297</v>
      </c>
      <c r="I239" s="1344"/>
      <c r="J239" s="1240" t="s">
        <v>288</v>
      </c>
      <c r="K239" s="1344"/>
      <c r="L239" s="1344"/>
      <c r="M239" s="1240" t="s">
        <v>290</v>
      </c>
      <c r="N239" s="1344"/>
      <c r="O239" s="1344"/>
      <c r="P239" s="1240" t="s">
        <v>300</v>
      </c>
      <c r="Q239" s="1344"/>
      <c r="R239" s="1240"/>
      <c r="S239" s="1344"/>
      <c r="T239" s="1239" t="s">
        <v>337</v>
      </c>
      <c r="U239" s="1344"/>
      <c r="V239" s="1344"/>
      <c r="W239" s="1344"/>
      <c r="X239" s="1344"/>
      <c r="Y239" s="1344"/>
      <c r="Z239" s="1344"/>
      <c r="AA239" s="1344"/>
      <c r="AB239" s="1240" t="s">
        <v>281</v>
      </c>
      <c r="AC239" s="1344"/>
      <c r="AD239" s="1344"/>
      <c r="AE239" s="1344"/>
      <c r="AF239" s="1344"/>
      <c r="AG239" s="1240" t="s">
        <v>282</v>
      </c>
      <c r="AH239" s="1344"/>
      <c r="AI239" s="1344"/>
      <c r="AJ239" s="172" t="s">
        <v>68</v>
      </c>
      <c r="AK239" s="1241"/>
      <c r="AL239" s="1241"/>
      <c r="AM239" s="1241"/>
      <c r="AN239" s="1241"/>
      <c r="AO239" s="437">
        <v>200000000</v>
      </c>
      <c r="AP239" s="437">
        <v>200000000</v>
      </c>
      <c r="AQ239" s="438">
        <v>0</v>
      </c>
      <c r="AR239" s="510">
        <v>0</v>
      </c>
      <c r="AS239" s="438">
        <v>0</v>
      </c>
      <c r="AT239" s="437">
        <v>200000000</v>
      </c>
      <c r="AU239" s="438">
        <v>0</v>
      </c>
      <c r="AV239" s="438">
        <v>0</v>
      </c>
      <c r="AW239" s="438">
        <v>0</v>
      </c>
      <c r="AX239" s="438">
        <v>0</v>
      </c>
      <c r="AY239" s="438">
        <v>0</v>
      </c>
      <c r="AZ239" s="438">
        <v>0</v>
      </c>
      <c r="BA239" s="438">
        <v>0</v>
      </c>
      <c r="BB239" s="435"/>
      <c r="BC239" s="436">
        <f t="shared" si="14"/>
        <v>0</v>
      </c>
      <c r="BD239" s="436" t="e">
        <f t="shared" si="15"/>
        <v>#DIV/0!</v>
      </c>
    </row>
    <row r="240" spans="1:56" ht="15" hidden="1" customHeight="1" x14ac:dyDescent="0.25">
      <c r="A240" s="401" t="str">
        <f t="shared" si="16"/>
        <v>C250210003021110</v>
      </c>
      <c r="B240" s="1240" t="s">
        <v>102</v>
      </c>
      <c r="C240" s="1344"/>
      <c r="D240" s="1240" t="s">
        <v>330</v>
      </c>
      <c r="E240" s="1344"/>
      <c r="F240" s="1240" t="s">
        <v>332</v>
      </c>
      <c r="G240" s="1344"/>
      <c r="H240" s="1240" t="s">
        <v>297</v>
      </c>
      <c r="I240" s="1344"/>
      <c r="J240" s="1240" t="s">
        <v>288</v>
      </c>
      <c r="K240" s="1344"/>
      <c r="L240" s="1344"/>
      <c r="M240" s="1240" t="s">
        <v>290</v>
      </c>
      <c r="N240" s="1344"/>
      <c r="O240" s="1344"/>
      <c r="P240" s="1240" t="s">
        <v>83</v>
      </c>
      <c r="Q240" s="1344"/>
      <c r="R240" s="1240"/>
      <c r="S240" s="1344"/>
      <c r="T240" s="1239" t="s">
        <v>338</v>
      </c>
      <c r="U240" s="1344"/>
      <c r="V240" s="1344"/>
      <c r="W240" s="1344"/>
      <c r="X240" s="1344"/>
      <c r="Y240" s="1344"/>
      <c r="Z240" s="1344"/>
      <c r="AA240" s="1344"/>
      <c r="AB240" s="1240" t="s">
        <v>281</v>
      </c>
      <c r="AC240" s="1344"/>
      <c r="AD240" s="1344"/>
      <c r="AE240" s="1344"/>
      <c r="AF240" s="1344"/>
      <c r="AG240" s="1240" t="s">
        <v>282</v>
      </c>
      <c r="AH240" s="1344"/>
      <c r="AI240" s="1344"/>
      <c r="AJ240" s="172" t="s">
        <v>68</v>
      </c>
      <c r="AK240" s="1241"/>
      <c r="AL240" s="1241"/>
      <c r="AM240" s="1241"/>
      <c r="AN240" s="1241"/>
      <c r="AO240" s="437">
        <v>100000000</v>
      </c>
      <c r="AP240" s="438">
        <v>0</v>
      </c>
      <c r="AQ240" s="437">
        <v>100000000</v>
      </c>
      <c r="AR240" s="510">
        <v>0</v>
      </c>
      <c r="AS240" s="438">
        <v>0</v>
      </c>
      <c r="AT240" s="438">
        <v>0</v>
      </c>
      <c r="AU240" s="438">
        <v>0</v>
      </c>
      <c r="AV240" s="438">
        <v>0</v>
      </c>
      <c r="AW240" s="438">
        <v>0</v>
      </c>
      <c r="AX240" s="438">
        <v>0</v>
      </c>
      <c r="AY240" s="438">
        <v>0</v>
      </c>
      <c r="AZ240" s="438">
        <v>0</v>
      </c>
      <c r="BA240" s="438">
        <v>0</v>
      </c>
      <c r="BB240" s="435"/>
      <c r="BC240" s="436">
        <f t="shared" si="14"/>
        <v>0</v>
      </c>
      <c r="BD240" s="436" t="e">
        <f t="shared" si="15"/>
        <v>#DIV/0!</v>
      </c>
    </row>
    <row r="241" spans="1:56" s="498" customFormat="1" ht="15" customHeight="1" x14ac:dyDescent="0.3">
      <c r="A241" s="498" t="str">
        <f t="shared" si="16"/>
        <v>C25021000410</v>
      </c>
      <c r="B241" s="1371" t="s">
        <v>102</v>
      </c>
      <c r="C241" s="1372"/>
      <c r="D241" s="1371" t="s">
        <v>330</v>
      </c>
      <c r="E241" s="1372"/>
      <c r="F241" s="1371" t="s">
        <v>332</v>
      </c>
      <c r="G241" s="1372"/>
      <c r="H241" s="1371" t="s">
        <v>291</v>
      </c>
      <c r="I241" s="1372"/>
      <c r="J241" s="1371"/>
      <c r="K241" s="1372"/>
      <c r="L241" s="1372"/>
      <c r="M241" s="1371"/>
      <c r="N241" s="1372"/>
      <c r="O241" s="1372"/>
      <c r="P241" s="1371"/>
      <c r="Q241" s="1372"/>
      <c r="R241" s="1371"/>
      <c r="S241" s="1372"/>
      <c r="T241" s="1374" t="s">
        <v>327</v>
      </c>
      <c r="U241" s="1372"/>
      <c r="V241" s="1372"/>
      <c r="W241" s="1372"/>
      <c r="X241" s="1372"/>
      <c r="Y241" s="1372"/>
      <c r="Z241" s="1372"/>
      <c r="AA241" s="1372"/>
      <c r="AB241" s="1371" t="s">
        <v>281</v>
      </c>
      <c r="AC241" s="1372"/>
      <c r="AD241" s="1372"/>
      <c r="AE241" s="1372"/>
      <c r="AF241" s="1372"/>
      <c r="AG241" s="1371" t="s">
        <v>282</v>
      </c>
      <c r="AH241" s="1372"/>
      <c r="AI241" s="1372"/>
      <c r="AJ241" s="499" t="s">
        <v>68</v>
      </c>
      <c r="AK241" s="1373"/>
      <c r="AL241" s="1373"/>
      <c r="AM241" s="1373"/>
      <c r="AN241" s="1373"/>
      <c r="AO241" s="515">
        <v>600000000</v>
      </c>
      <c r="AP241" s="500">
        <v>567051354</v>
      </c>
      <c r="AQ241" s="500">
        <v>32948646</v>
      </c>
      <c r="AR241" s="514">
        <v>300000000</v>
      </c>
      <c r="AS241" s="500">
        <v>349696021</v>
      </c>
      <c r="AT241" s="500">
        <v>217355333</v>
      </c>
      <c r="AU241" s="501">
        <v>119140730</v>
      </c>
      <c r="AV241" s="500">
        <v>230555291</v>
      </c>
      <c r="AW241" s="501">
        <v>117008016</v>
      </c>
      <c r="AX241" s="501">
        <v>2132714</v>
      </c>
      <c r="AY241" s="501">
        <v>117008016</v>
      </c>
      <c r="AZ241" s="501">
        <v>0</v>
      </c>
      <c r="BA241" s="501">
        <v>0</v>
      </c>
      <c r="BC241" s="502">
        <f t="shared" si="14"/>
        <v>0.58282670166666661</v>
      </c>
      <c r="BD241" s="502">
        <f t="shared" si="15"/>
        <v>0.33459922038975676</v>
      </c>
    </row>
    <row r="242" spans="1:56" s="498" customFormat="1" ht="15" customHeight="1" x14ac:dyDescent="0.3">
      <c r="A242" s="498" t="str">
        <f t="shared" si="16"/>
        <v>C250210004010</v>
      </c>
      <c r="B242" s="1371" t="s">
        <v>102</v>
      </c>
      <c r="C242" s="1372"/>
      <c r="D242" s="1371" t="s">
        <v>330</v>
      </c>
      <c r="E242" s="1372"/>
      <c r="F242" s="1371" t="s">
        <v>332</v>
      </c>
      <c r="G242" s="1372"/>
      <c r="H242" s="1371" t="s">
        <v>291</v>
      </c>
      <c r="I242" s="1372"/>
      <c r="J242" s="1371" t="s">
        <v>288</v>
      </c>
      <c r="K242" s="1372"/>
      <c r="L242" s="1372"/>
      <c r="M242" s="1371"/>
      <c r="N242" s="1372"/>
      <c r="O242" s="1372"/>
      <c r="P242" s="1371"/>
      <c r="Q242" s="1372"/>
      <c r="R242" s="1371"/>
      <c r="S242" s="1372"/>
      <c r="T242" s="1374" t="s">
        <v>327</v>
      </c>
      <c r="U242" s="1372"/>
      <c r="V242" s="1372"/>
      <c r="W242" s="1372"/>
      <c r="X242" s="1372"/>
      <c r="Y242" s="1372"/>
      <c r="Z242" s="1372"/>
      <c r="AA242" s="1372"/>
      <c r="AB242" s="1371" t="s">
        <v>281</v>
      </c>
      <c r="AC242" s="1372"/>
      <c r="AD242" s="1372"/>
      <c r="AE242" s="1372"/>
      <c r="AF242" s="1372"/>
      <c r="AG242" s="1371" t="s">
        <v>282</v>
      </c>
      <c r="AH242" s="1372"/>
      <c r="AI242" s="1372"/>
      <c r="AJ242" s="499" t="s">
        <v>68</v>
      </c>
      <c r="AK242" s="1373"/>
      <c r="AL242" s="1373"/>
      <c r="AM242" s="1373"/>
      <c r="AN242" s="1373"/>
      <c r="AO242" s="500">
        <v>600000000</v>
      </c>
      <c r="AP242" s="500">
        <v>567051354</v>
      </c>
      <c r="AQ242" s="500">
        <v>32948646</v>
      </c>
      <c r="AR242" s="509">
        <v>0</v>
      </c>
      <c r="AS242" s="500">
        <v>349696021</v>
      </c>
      <c r="AT242" s="500">
        <v>217355333</v>
      </c>
      <c r="AU242" s="501">
        <v>119140730</v>
      </c>
      <c r="AV242" s="500">
        <v>230555291</v>
      </c>
      <c r="AW242" s="501">
        <v>117008016</v>
      </c>
      <c r="AX242" s="501">
        <v>2132714</v>
      </c>
      <c r="AY242" s="501">
        <v>117008016</v>
      </c>
      <c r="AZ242" s="501">
        <v>0</v>
      </c>
      <c r="BA242" s="501">
        <v>0</v>
      </c>
      <c r="BC242" s="502">
        <f t="shared" si="14"/>
        <v>0.58282670166666661</v>
      </c>
      <c r="BD242" s="502">
        <f t="shared" si="15"/>
        <v>0.33459922038975676</v>
      </c>
    </row>
    <row r="243" spans="1:56" ht="15" hidden="1" customHeight="1" x14ac:dyDescent="0.25">
      <c r="A243" s="401" t="str">
        <f t="shared" si="16"/>
        <v>C2502100040210</v>
      </c>
      <c r="B243" s="1233" t="s">
        <v>102</v>
      </c>
      <c r="C243" s="1344"/>
      <c r="D243" s="1233" t="s">
        <v>330</v>
      </c>
      <c r="E243" s="1344"/>
      <c r="F243" s="1233" t="s">
        <v>332</v>
      </c>
      <c r="G243" s="1344"/>
      <c r="H243" s="1233" t="s">
        <v>291</v>
      </c>
      <c r="I243" s="1344"/>
      <c r="J243" s="1233" t="s">
        <v>288</v>
      </c>
      <c r="K243" s="1344"/>
      <c r="L243" s="1344"/>
      <c r="M243" s="1233" t="s">
        <v>290</v>
      </c>
      <c r="N243" s="1344"/>
      <c r="O243" s="1344"/>
      <c r="P243" s="1233"/>
      <c r="Q243" s="1344"/>
      <c r="R243" s="1233"/>
      <c r="S243" s="1344"/>
      <c r="T243" s="1232" t="s">
        <v>334</v>
      </c>
      <c r="U243" s="1344"/>
      <c r="V243" s="1344"/>
      <c r="W243" s="1344"/>
      <c r="X243" s="1344"/>
      <c r="Y243" s="1344"/>
      <c r="Z243" s="1344"/>
      <c r="AA243" s="1344"/>
      <c r="AB243" s="1233" t="s">
        <v>281</v>
      </c>
      <c r="AC243" s="1344"/>
      <c r="AD243" s="1344"/>
      <c r="AE243" s="1344"/>
      <c r="AF243" s="1344"/>
      <c r="AG243" s="1233" t="s">
        <v>282</v>
      </c>
      <c r="AH243" s="1344"/>
      <c r="AI243" s="1344"/>
      <c r="AJ243" s="169" t="s">
        <v>68</v>
      </c>
      <c r="AK243" s="1234"/>
      <c r="AL243" s="1234"/>
      <c r="AM243" s="1234"/>
      <c r="AN243" s="1234"/>
      <c r="AO243" s="432">
        <v>600000000</v>
      </c>
      <c r="AP243" s="432">
        <v>567051354</v>
      </c>
      <c r="AQ243" s="432">
        <v>32948646</v>
      </c>
      <c r="AR243" s="508">
        <v>0</v>
      </c>
      <c r="AS243" s="432">
        <v>349696021</v>
      </c>
      <c r="AT243" s="432">
        <v>217355333</v>
      </c>
      <c r="AU243" s="432">
        <v>119140730</v>
      </c>
      <c r="AV243" s="432">
        <v>230555291</v>
      </c>
      <c r="AW243" s="432">
        <v>117008016</v>
      </c>
      <c r="AX243" s="432">
        <v>2132714</v>
      </c>
      <c r="AY243" s="432">
        <v>117008016</v>
      </c>
      <c r="AZ243" s="433">
        <v>0</v>
      </c>
      <c r="BA243" s="433">
        <v>0</v>
      </c>
      <c r="BB243" s="435"/>
      <c r="BC243" s="436">
        <f t="shared" si="14"/>
        <v>0.58282670166666661</v>
      </c>
      <c r="BD243" s="436">
        <f t="shared" si="15"/>
        <v>0.33459922038975676</v>
      </c>
    </row>
    <row r="244" spans="1:56" s="454" customFormat="1" ht="21.75" hidden="1" customHeight="1" x14ac:dyDescent="0.25">
      <c r="A244" s="448" t="str">
        <f t="shared" si="16"/>
        <v>C25021000402110</v>
      </c>
      <c r="B244" s="1380" t="s">
        <v>102</v>
      </c>
      <c r="C244" s="1381"/>
      <c r="D244" s="1380" t="s">
        <v>330</v>
      </c>
      <c r="E244" s="1381"/>
      <c r="F244" s="1380" t="s">
        <v>332</v>
      </c>
      <c r="G244" s="1381"/>
      <c r="H244" s="1380" t="s">
        <v>291</v>
      </c>
      <c r="I244" s="1381"/>
      <c r="J244" s="1380" t="s">
        <v>288</v>
      </c>
      <c r="K244" s="1381"/>
      <c r="L244" s="1381"/>
      <c r="M244" s="1380" t="s">
        <v>290</v>
      </c>
      <c r="N244" s="1381"/>
      <c r="O244" s="1381"/>
      <c r="P244" s="1380" t="s">
        <v>287</v>
      </c>
      <c r="Q244" s="1381"/>
      <c r="R244" s="1380"/>
      <c r="S244" s="1381"/>
      <c r="T244" s="1382" t="s">
        <v>340</v>
      </c>
      <c r="U244" s="1381"/>
      <c r="V244" s="1381"/>
      <c r="W244" s="1381"/>
      <c r="X244" s="1381"/>
      <c r="Y244" s="1381"/>
      <c r="Z244" s="1381"/>
      <c r="AA244" s="1381"/>
      <c r="AB244" s="1380" t="s">
        <v>281</v>
      </c>
      <c r="AC244" s="1381"/>
      <c r="AD244" s="1381"/>
      <c r="AE244" s="1381"/>
      <c r="AF244" s="1381"/>
      <c r="AG244" s="1380" t="s">
        <v>282</v>
      </c>
      <c r="AH244" s="1381"/>
      <c r="AI244" s="1381"/>
      <c r="AJ244" s="449" t="s">
        <v>68</v>
      </c>
      <c r="AK244" s="1379"/>
      <c r="AL244" s="1379"/>
      <c r="AM244" s="1379"/>
      <c r="AN244" s="1379"/>
      <c r="AO244" s="450">
        <v>313318843</v>
      </c>
      <c r="AP244" s="450">
        <v>284734899</v>
      </c>
      <c r="AQ244" s="450">
        <v>28583944</v>
      </c>
      <c r="AR244" s="510">
        <v>0</v>
      </c>
      <c r="AS244" s="450">
        <v>197634899</v>
      </c>
      <c r="AT244" s="450">
        <v>87100000</v>
      </c>
      <c r="AU244" s="450">
        <v>72338049</v>
      </c>
      <c r="AV244" s="450">
        <v>125296850</v>
      </c>
      <c r="AW244" s="450">
        <v>72338049</v>
      </c>
      <c r="AX244" s="451">
        <v>0</v>
      </c>
      <c r="AY244" s="450">
        <v>72338049</v>
      </c>
      <c r="AZ244" s="451">
        <v>0</v>
      </c>
      <c r="BA244" s="451">
        <v>0</v>
      </c>
      <c r="BB244" s="452"/>
      <c r="BC244" s="453">
        <f t="shared" si="14"/>
        <v>0.63077884849715216</v>
      </c>
      <c r="BD244" s="453">
        <f t="shared" si="15"/>
        <v>0.36601859978181284</v>
      </c>
    </row>
    <row r="245" spans="1:56" ht="15" hidden="1" customHeight="1" x14ac:dyDescent="0.25">
      <c r="A245" s="401" t="str">
        <f t="shared" si="16"/>
        <v>C25021000402210</v>
      </c>
      <c r="B245" s="1240" t="s">
        <v>102</v>
      </c>
      <c r="C245" s="1344"/>
      <c r="D245" s="1240" t="s">
        <v>330</v>
      </c>
      <c r="E245" s="1344"/>
      <c r="F245" s="1240" t="s">
        <v>332</v>
      </c>
      <c r="G245" s="1344"/>
      <c r="H245" s="1240" t="s">
        <v>291</v>
      </c>
      <c r="I245" s="1344"/>
      <c r="J245" s="1240" t="s">
        <v>288</v>
      </c>
      <c r="K245" s="1344"/>
      <c r="L245" s="1344"/>
      <c r="M245" s="1240" t="s">
        <v>290</v>
      </c>
      <c r="N245" s="1344"/>
      <c r="O245" s="1344"/>
      <c r="P245" s="1240" t="s">
        <v>290</v>
      </c>
      <c r="Q245" s="1344"/>
      <c r="R245" s="1240"/>
      <c r="S245" s="1344"/>
      <c r="T245" s="1239" t="s">
        <v>335</v>
      </c>
      <c r="U245" s="1344"/>
      <c r="V245" s="1344"/>
      <c r="W245" s="1344"/>
      <c r="X245" s="1344"/>
      <c r="Y245" s="1344"/>
      <c r="Z245" s="1344"/>
      <c r="AA245" s="1344"/>
      <c r="AB245" s="1240" t="s">
        <v>281</v>
      </c>
      <c r="AC245" s="1344"/>
      <c r="AD245" s="1344"/>
      <c r="AE245" s="1344"/>
      <c r="AF245" s="1344"/>
      <c r="AG245" s="1240" t="s">
        <v>282</v>
      </c>
      <c r="AH245" s="1344"/>
      <c r="AI245" s="1344"/>
      <c r="AJ245" s="172" t="s">
        <v>68</v>
      </c>
      <c r="AK245" s="1241"/>
      <c r="AL245" s="1241"/>
      <c r="AM245" s="1241"/>
      <c r="AN245" s="1241"/>
      <c r="AO245" s="437">
        <v>62595455</v>
      </c>
      <c r="AP245" s="437">
        <v>62595455</v>
      </c>
      <c r="AQ245" s="438">
        <v>0</v>
      </c>
      <c r="AR245" s="510">
        <v>0</v>
      </c>
      <c r="AS245" s="437">
        <v>40000000</v>
      </c>
      <c r="AT245" s="437">
        <v>22595455</v>
      </c>
      <c r="AU245" s="438">
        <v>0</v>
      </c>
      <c r="AV245" s="437">
        <v>40000000</v>
      </c>
      <c r="AW245" s="438">
        <v>0</v>
      </c>
      <c r="AX245" s="438">
        <v>0</v>
      </c>
      <c r="AY245" s="438">
        <v>0</v>
      </c>
      <c r="AZ245" s="438">
        <v>0</v>
      </c>
      <c r="BA245" s="438">
        <v>0</v>
      </c>
      <c r="BB245" s="435"/>
      <c r="BC245" s="436">
        <f t="shared" si="14"/>
        <v>0.63902403137735797</v>
      </c>
      <c r="BD245" s="436">
        <f t="shared" si="15"/>
        <v>0</v>
      </c>
    </row>
    <row r="246" spans="1:56" ht="15" hidden="1" customHeight="1" x14ac:dyDescent="0.25">
      <c r="A246" s="401" t="str">
        <f t="shared" si="16"/>
        <v>C25021000402310</v>
      </c>
      <c r="B246" s="1240" t="s">
        <v>102</v>
      </c>
      <c r="C246" s="1344"/>
      <c r="D246" s="1240" t="s">
        <v>330</v>
      </c>
      <c r="E246" s="1344"/>
      <c r="F246" s="1240" t="s">
        <v>332</v>
      </c>
      <c r="G246" s="1344"/>
      <c r="H246" s="1240" t="s">
        <v>291</v>
      </c>
      <c r="I246" s="1344"/>
      <c r="J246" s="1240" t="s">
        <v>288</v>
      </c>
      <c r="K246" s="1344"/>
      <c r="L246" s="1344"/>
      <c r="M246" s="1240" t="s">
        <v>290</v>
      </c>
      <c r="N246" s="1344"/>
      <c r="O246" s="1344"/>
      <c r="P246" s="1240" t="s">
        <v>297</v>
      </c>
      <c r="Q246" s="1344"/>
      <c r="R246" s="1240"/>
      <c r="S246" s="1344"/>
      <c r="T246" s="1239" t="s">
        <v>336</v>
      </c>
      <c r="U246" s="1344"/>
      <c r="V246" s="1344"/>
      <c r="W246" s="1344"/>
      <c r="X246" s="1344"/>
      <c r="Y246" s="1344"/>
      <c r="Z246" s="1344"/>
      <c r="AA246" s="1344"/>
      <c r="AB246" s="1240" t="s">
        <v>281</v>
      </c>
      <c r="AC246" s="1344"/>
      <c r="AD246" s="1344"/>
      <c r="AE246" s="1344"/>
      <c r="AF246" s="1344"/>
      <c r="AG246" s="1240" t="s">
        <v>282</v>
      </c>
      <c r="AH246" s="1344"/>
      <c r="AI246" s="1344"/>
      <c r="AJ246" s="172" t="s">
        <v>68</v>
      </c>
      <c r="AK246" s="1241"/>
      <c r="AL246" s="1241"/>
      <c r="AM246" s="1241"/>
      <c r="AN246" s="1241"/>
      <c r="AO246" s="437">
        <v>45000000</v>
      </c>
      <c r="AP246" s="437">
        <v>45000000</v>
      </c>
      <c r="AQ246" s="438">
        <v>0</v>
      </c>
      <c r="AR246" s="510">
        <v>0</v>
      </c>
      <c r="AS246" s="437">
        <v>45000000</v>
      </c>
      <c r="AT246" s="438">
        <v>0</v>
      </c>
      <c r="AU246" s="437">
        <v>3926588</v>
      </c>
      <c r="AV246" s="437">
        <v>41073412</v>
      </c>
      <c r="AW246" s="437">
        <v>3926588</v>
      </c>
      <c r="AX246" s="438">
        <v>0</v>
      </c>
      <c r="AY246" s="437">
        <v>3926588</v>
      </c>
      <c r="AZ246" s="438">
        <v>0</v>
      </c>
      <c r="BA246" s="438">
        <v>0</v>
      </c>
      <c r="BB246" s="435"/>
      <c r="BC246" s="436">
        <f t="shared" si="14"/>
        <v>1</v>
      </c>
      <c r="BD246" s="436">
        <f t="shared" si="15"/>
        <v>8.7257511111111116E-2</v>
      </c>
    </row>
    <row r="247" spans="1:56" ht="15" hidden="1" customHeight="1" x14ac:dyDescent="0.25">
      <c r="A247" s="401" t="str">
        <f t="shared" si="16"/>
        <v>C25021000402410</v>
      </c>
      <c r="B247" s="1240" t="s">
        <v>102</v>
      </c>
      <c r="C247" s="1344"/>
      <c r="D247" s="1240" t="s">
        <v>330</v>
      </c>
      <c r="E247" s="1344"/>
      <c r="F247" s="1240" t="s">
        <v>332</v>
      </c>
      <c r="G247" s="1344"/>
      <c r="H247" s="1240" t="s">
        <v>291</v>
      </c>
      <c r="I247" s="1344"/>
      <c r="J247" s="1240" t="s">
        <v>288</v>
      </c>
      <c r="K247" s="1344"/>
      <c r="L247" s="1344"/>
      <c r="M247" s="1240" t="s">
        <v>290</v>
      </c>
      <c r="N247" s="1344"/>
      <c r="O247" s="1344"/>
      <c r="P247" s="1240" t="s">
        <v>291</v>
      </c>
      <c r="Q247" s="1344"/>
      <c r="R247" s="1240"/>
      <c r="S247" s="1344"/>
      <c r="T247" s="1239" t="s">
        <v>87</v>
      </c>
      <c r="U247" s="1344"/>
      <c r="V247" s="1344"/>
      <c r="W247" s="1344"/>
      <c r="X247" s="1344"/>
      <c r="Y247" s="1344"/>
      <c r="Z247" s="1344"/>
      <c r="AA247" s="1344"/>
      <c r="AB247" s="1240" t="s">
        <v>281</v>
      </c>
      <c r="AC247" s="1344"/>
      <c r="AD247" s="1344"/>
      <c r="AE247" s="1344"/>
      <c r="AF247" s="1344"/>
      <c r="AG247" s="1240" t="s">
        <v>282</v>
      </c>
      <c r="AH247" s="1344"/>
      <c r="AI247" s="1344"/>
      <c r="AJ247" s="172" t="s">
        <v>68</v>
      </c>
      <c r="AK247" s="1241"/>
      <c r="AL247" s="1241"/>
      <c r="AM247" s="1241"/>
      <c r="AN247" s="1241"/>
      <c r="AO247" s="437">
        <v>139085702</v>
      </c>
      <c r="AP247" s="437">
        <v>134721000</v>
      </c>
      <c r="AQ247" s="437">
        <v>4364702</v>
      </c>
      <c r="AR247" s="510">
        <v>0</v>
      </c>
      <c r="AS247" s="437">
        <v>67061122</v>
      </c>
      <c r="AT247" s="437">
        <v>67659878</v>
      </c>
      <c r="AU247" s="437">
        <v>42876093</v>
      </c>
      <c r="AV247" s="437">
        <v>24185029</v>
      </c>
      <c r="AW247" s="437">
        <v>40743379</v>
      </c>
      <c r="AX247" s="437">
        <v>2132714</v>
      </c>
      <c r="AY247" s="437">
        <v>40743379</v>
      </c>
      <c r="AZ247" s="438">
        <v>0</v>
      </c>
      <c r="BA247" s="438">
        <v>0</v>
      </c>
      <c r="BB247" s="435"/>
      <c r="BC247" s="436">
        <f t="shared" si="14"/>
        <v>0.48215683593414943</v>
      </c>
      <c r="BD247" s="436">
        <f t="shared" si="15"/>
        <v>0.60755588014170114</v>
      </c>
    </row>
    <row r="248" spans="1:56" ht="15" hidden="1" customHeight="1" x14ac:dyDescent="0.25">
      <c r="A248" s="401" t="str">
        <f t="shared" si="16"/>
        <v>C25021000402610</v>
      </c>
      <c r="B248" s="1240" t="s">
        <v>102</v>
      </c>
      <c r="C248" s="1344"/>
      <c r="D248" s="1240" t="s">
        <v>330</v>
      </c>
      <c r="E248" s="1344"/>
      <c r="F248" s="1240" t="s">
        <v>332</v>
      </c>
      <c r="G248" s="1344"/>
      <c r="H248" s="1240" t="s">
        <v>291</v>
      </c>
      <c r="I248" s="1344"/>
      <c r="J248" s="1240" t="s">
        <v>288</v>
      </c>
      <c r="K248" s="1344"/>
      <c r="L248" s="1344"/>
      <c r="M248" s="1240" t="s">
        <v>290</v>
      </c>
      <c r="N248" s="1344"/>
      <c r="O248" s="1344"/>
      <c r="P248" s="1240" t="s">
        <v>300</v>
      </c>
      <c r="Q248" s="1344"/>
      <c r="R248" s="1240"/>
      <c r="S248" s="1344"/>
      <c r="T248" s="1239" t="s">
        <v>337</v>
      </c>
      <c r="U248" s="1344"/>
      <c r="V248" s="1344"/>
      <c r="W248" s="1344"/>
      <c r="X248" s="1344"/>
      <c r="Y248" s="1344"/>
      <c r="Z248" s="1344"/>
      <c r="AA248" s="1344"/>
      <c r="AB248" s="1240" t="s">
        <v>281</v>
      </c>
      <c r="AC248" s="1344"/>
      <c r="AD248" s="1344"/>
      <c r="AE248" s="1344"/>
      <c r="AF248" s="1344"/>
      <c r="AG248" s="1240" t="s">
        <v>282</v>
      </c>
      <c r="AH248" s="1344"/>
      <c r="AI248" s="1344"/>
      <c r="AJ248" s="172" t="s">
        <v>68</v>
      </c>
      <c r="AK248" s="1241"/>
      <c r="AL248" s="1241"/>
      <c r="AM248" s="1241"/>
      <c r="AN248" s="1241"/>
      <c r="AO248" s="437">
        <v>40000000</v>
      </c>
      <c r="AP248" s="437">
        <v>40000000</v>
      </c>
      <c r="AQ248" s="438">
        <v>0</v>
      </c>
      <c r="AR248" s="510">
        <v>0</v>
      </c>
      <c r="AS248" s="438">
        <v>0</v>
      </c>
      <c r="AT248" s="437">
        <v>40000000</v>
      </c>
      <c r="AU248" s="438">
        <v>0</v>
      </c>
      <c r="AV248" s="438">
        <v>0</v>
      </c>
      <c r="AW248" s="438">
        <v>0</v>
      </c>
      <c r="AX248" s="438">
        <v>0</v>
      </c>
      <c r="AY248" s="438">
        <v>0</v>
      </c>
      <c r="AZ248" s="438">
        <v>0</v>
      </c>
      <c r="BA248" s="438">
        <v>0</v>
      </c>
      <c r="BB248" s="435"/>
      <c r="BC248" s="436">
        <f t="shared" si="14"/>
        <v>0</v>
      </c>
      <c r="BD248" s="436" t="e">
        <f t="shared" si="15"/>
        <v>#DIV/0!</v>
      </c>
    </row>
    <row r="249" spans="1:56" ht="15" hidden="1" customHeight="1" x14ac:dyDescent="0.25">
      <c r="A249" s="401" t="str">
        <f t="shared" si="16"/>
        <v>C250210004021110</v>
      </c>
      <c r="B249" s="1240" t="s">
        <v>102</v>
      </c>
      <c r="C249" s="1344"/>
      <c r="D249" s="1240" t="s">
        <v>330</v>
      </c>
      <c r="E249" s="1344"/>
      <c r="F249" s="1240" t="s">
        <v>332</v>
      </c>
      <c r="G249" s="1344"/>
      <c r="H249" s="1240" t="s">
        <v>291</v>
      </c>
      <c r="I249" s="1344"/>
      <c r="J249" s="1240" t="s">
        <v>288</v>
      </c>
      <c r="K249" s="1344"/>
      <c r="L249" s="1344"/>
      <c r="M249" s="1240" t="s">
        <v>290</v>
      </c>
      <c r="N249" s="1344"/>
      <c r="O249" s="1344"/>
      <c r="P249" s="1240" t="s">
        <v>83</v>
      </c>
      <c r="Q249" s="1344"/>
      <c r="R249" s="1240"/>
      <c r="S249" s="1344"/>
      <c r="T249" s="1239" t="s">
        <v>338</v>
      </c>
      <c r="U249" s="1344"/>
      <c r="V249" s="1344"/>
      <c r="W249" s="1344"/>
      <c r="X249" s="1344"/>
      <c r="Y249" s="1344"/>
      <c r="Z249" s="1344"/>
      <c r="AA249" s="1344"/>
      <c r="AB249" s="1240" t="s">
        <v>281</v>
      </c>
      <c r="AC249" s="1344"/>
      <c r="AD249" s="1344"/>
      <c r="AE249" s="1344"/>
      <c r="AF249" s="1344"/>
      <c r="AG249" s="1240" t="s">
        <v>282</v>
      </c>
      <c r="AH249" s="1344"/>
      <c r="AI249" s="1344"/>
      <c r="AJ249" s="172" t="s">
        <v>68</v>
      </c>
      <c r="AK249" s="1241"/>
      <c r="AL249" s="1241"/>
      <c r="AM249" s="1241"/>
      <c r="AN249" s="1241"/>
      <c r="AO249" s="438">
        <v>0</v>
      </c>
      <c r="AP249" s="438">
        <v>0</v>
      </c>
      <c r="AQ249" s="438">
        <v>0</v>
      </c>
      <c r="AR249" s="510">
        <v>0</v>
      </c>
      <c r="AS249" s="438">
        <v>0</v>
      </c>
      <c r="AT249" s="438">
        <v>0</v>
      </c>
      <c r="AU249" s="438">
        <v>0</v>
      </c>
      <c r="AV249" s="438">
        <v>0</v>
      </c>
      <c r="AW249" s="438">
        <v>0</v>
      </c>
      <c r="AX249" s="438">
        <v>0</v>
      </c>
      <c r="AY249" s="438">
        <v>0</v>
      </c>
      <c r="AZ249" s="438">
        <v>0</v>
      </c>
      <c r="BA249" s="438">
        <v>0</v>
      </c>
      <c r="BB249" s="435"/>
      <c r="BC249" s="436" t="e">
        <f t="shared" si="14"/>
        <v>#DIV/0!</v>
      </c>
      <c r="BD249" s="436" t="e">
        <f t="shared" si="15"/>
        <v>#DIV/0!</v>
      </c>
    </row>
    <row r="250" spans="1:56" s="498" customFormat="1" ht="15" customHeight="1" x14ac:dyDescent="0.3">
      <c r="A250" s="498" t="str">
        <f t="shared" si="16"/>
        <v>C25021000510</v>
      </c>
      <c r="B250" s="1371" t="s">
        <v>102</v>
      </c>
      <c r="C250" s="1372"/>
      <c r="D250" s="1371" t="s">
        <v>330</v>
      </c>
      <c r="E250" s="1372"/>
      <c r="F250" s="1371" t="s">
        <v>332</v>
      </c>
      <c r="G250" s="1372"/>
      <c r="H250" s="1371" t="s">
        <v>292</v>
      </c>
      <c r="I250" s="1372"/>
      <c r="J250" s="1371"/>
      <c r="K250" s="1372"/>
      <c r="L250" s="1372"/>
      <c r="M250" s="1371"/>
      <c r="N250" s="1372"/>
      <c r="O250" s="1372"/>
      <c r="P250" s="1371"/>
      <c r="Q250" s="1372"/>
      <c r="R250" s="1371"/>
      <c r="S250" s="1372"/>
      <c r="T250" s="1374" t="s">
        <v>341</v>
      </c>
      <c r="U250" s="1372"/>
      <c r="V250" s="1372"/>
      <c r="W250" s="1372"/>
      <c r="X250" s="1372"/>
      <c r="Y250" s="1372"/>
      <c r="Z250" s="1372"/>
      <c r="AA250" s="1372"/>
      <c r="AB250" s="1371" t="s">
        <v>281</v>
      </c>
      <c r="AC250" s="1372"/>
      <c r="AD250" s="1372"/>
      <c r="AE250" s="1372"/>
      <c r="AF250" s="1372"/>
      <c r="AG250" s="1371" t="s">
        <v>282</v>
      </c>
      <c r="AH250" s="1372"/>
      <c r="AI250" s="1372"/>
      <c r="AJ250" s="499" t="s">
        <v>68</v>
      </c>
      <c r="AK250" s="1373"/>
      <c r="AL250" s="1373"/>
      <c r="AM250" s="1373"/>
      <c r="AN250" s="1373"/>
      <c r="AO250" s="500">
        <v>900000000</v>
      </c>
      <c r="AP250" s="500">
        <v>900000000</v>
      </c>
      <c r="AQ250" s="500">
        <v>0</v>
      </c>
      <c r="AR250" s="509">
        <v>0</v>
      </c>
      <c r="AS250" s="500">
        <v>677655637</v>
      </c>
      <c r="AT250" s="500">
        <v>222344363</v>
      </c>
      <c r="AU250" s="501">
        <v>290139496</v>
      </c>
      <c r="AV250" s="500">
        <v>387516141</v>
      </c>
      <c r="AW250" s="501">
        <v>286886740</v>
      </c>
      <c r="AX250" s="501">
        <v>3252756</v>
      </c>
      <c r="AY250" s="501">
        <v>286886740</v>
      </c>
      <c r="AZ250" s="501">
        <v>0</v>
      </c>
      <c r="BA250" s="501">
        <v>0</v>
      </c>
      <c r="BC250" s="502">
        <f t="shared" si="14"/>
        <v>0.75295070777777773</v>
      </c>
      <c r="BD250" s="502">
        <f t="shared" si="15"/>
        <v>0.42335180929071209</v>
      </c>
    </row>
    <row r="251" spans="1:56" s="498" customFormat="1" ht="15" customHeight="1" x14ac:dyDescent="0.3">
      <c r="A251" s="498" t="str">
        <f t="shared" si="16"/>
        <v>C250210005010</v>
      </c>
      <c r="B251" s="1371" t="s">
        <v>102</v>
      </c>
      <c r="C251" s="1372"/>
      <c r="D251" s="1371" t="s">
        <v>330</v>
      </c>
      <c r="E251" s="1372"/>
      <c r="F251" s="1371" t="s">
        <v>332</v>
      </c>
      <c r="G251" s="1372"/>
      <c r="H251" s="1371" t="s">
        <v>292</v>
      </c>
      <c r="I251" s="1372"/>
      <c r="J251" s="1371" t="s">
        <v>288</v>
      </c>
      <c r="K251" s="1372"/>
      <c r="L251" s="1372"/>
      <c r="M251" s="1371"/>
      <c r="N251" s="1372"/>
      <c r="O251" s="1372"/>
      <c r="P251" s="1371"/>
      <c r="Q251" s="1372"/>
      <c r="R251" s="1371"/>
      <c r="S251" s="1372"/>
      <c r="T251" s="1374" t="s">
        <v>341</v>
      </c>
      <c r="U251" s="1372"/>
      <c r="V251" s="1372"/>
      <c r="W251" s="1372"/>
      <c r="X251" s="1372"/>
      <c r="Y251" s="1372"/>
      <c r="Z251" s="1372"/>
      <c r="AA251" s="1372"/>
      <c r="AB251" s="1371" t="s">
        <v>281</v>
      </c>
      <c r="AC251" s="1372"/>
      <c r="AD251" s="1372"/>
      <c r="AE251" s="1372"/>
      <c r="AF251" s="1372"/>
      <c r="AG251" s="1371" t="s">
        <v>282</v>
      </c>
      <c r="AH251" s="1372"/>
      <c r="AI251" s="1372"/>
      <c r="AJ251" s="499" t="s">
        <v>68</v>
      </c>
      <c r="AK251" s="1373"/>
      <c r="AL251" s="1373"/>
      <c r="AM251" s="1373"/>
      <c r="AN251" s="1373"/>
      <c r="AO251" s="500">
        <v>900000000</v>
      </c>
      <c r="AP251" s="500">
        <v>900000000</v>
      </c>
      <c r="AQ251" s="500">
        <v>0</v>
      </c>
      <c r="AR251" s="509">
        <v>0</v>
      </c>
      <c r="AS251" s="500">
        <v>677655637</v>
      </c>
      <c r="AT251" s="500">
        <v>222344363</v>
      </c>
      <c r="AU251" s="501">
        <v>290139496</v>
      </c>
      <c r="AV251" s="500">
        <v>387516141</v>
      </c>
      <c r="AW251" s="501">
        <v>286886740</v>
      </c>
      <c r="AX251" s="501">
        <v>3252756</v>
      </c>
      <c r="AY251" s="501">
        <v>286886740</v>
      </c>
      <c r="AZ251" s="501">
        <v>0</v>
      </c>
      <c r="BA251" s="501">
        <v>0</v>
      </c>
      <c r="BC251" s="502">
        <f t="shared" si="14"/>
        <v>0.75295070777777773</v>
      </c>
      <c r="BD251" s="502">
        <f t="shared" si="15"/>
        <v>0.42335180929071209</v>
      </c>
    </row>
    <row r="252" spans="1:56" ht="15" hidden="1" customHeight="1" x14ac:dyDescent="0.25">
      <c r="A252" s="401" t="str">
        <f t="shared" si="16"/>
        <v>C2502100050210</v>
      </c>
      <c r="B252" s="1233" t="s">
        <v>102</v>
      </c>
      <c r="C252" s="1344"/>
      <c r="D252" s="1233" t="s">
        <v>330</v>
      </c>
      <c r="E252" s="1344"/>
      <c r="F252" s="1233" t="s">
        <v>332</v>
      </c>
      <c r="G252" s="1344"/>
      <c r="H252" s="1233" t="s">
        <v>292</v>
      </c>
      <c r="I252" s="1344"/>
      <c r="J252" s="1233" t="s">
        <v>288</v>
      </c>
      <c r="K252" s="1344"/>
      <c r="L252" s="1344"/>
      <c r="M252" s="1233" t="s">
        <v>290</v>
      </c>
      <c r="N252" s="1344"/>
      <c r="O252" s="1344"/>
      <c r="P252" s="1233"/>
      <c r="Q252" s="1344"/>
      <c r="R252" s="1233"/>
      <c r="S252" s="1344"/>
      <c r="T252" s="1232" t="s">
        <v>334</v>
      </c>
      <c r="U252" s="1344"/>
      <c r="V252" s="1344"/>
      <c r="W252" s="1344"/>
      <c r="X252" s="1344"/>
      <c r="Y252" s="1344"/>
      <c r="Z252" s="1344"/>
      <c r="AA252" s="1344"/>
      <c r="AB252" s="1233" t="s">
        <v>281</v>
      </c>
      <c r="AC252" s="1344"/>
      <c r="AD252" s="1344"/>
      <c r="AE252" s="1344"/>
      <c r="AF252" s="1344"/>
      <c r="AG252" s="1233" t="s">
        <v>282</v>
      </c>
      <c r="AH252" s="1344"/>
      <c r="AI252" s="1344"/>
      <c r="AJ252" s="169" t="s">
        <v>68</v>
      </c>
      <c r="AK252" s="1234"/>
      <c r="AL252" s="1234"/>
      <c r="AM252" s="1234"/>
      <c r="AN252" s="1234"/>
      <c r="AO252" s="432">
        <v>900000000</v>
      </c>
      <c r="AP252" s="432">
        <v>900000000</v>
      </c>
      <c r="AQ252" s="433">
        <v>0</v>
      </c>
      <c r="AR252" s="508">
        <v>0</v>
      </c>
      <c r="AS252" s="432">
        <v>677655637</v>
      </c>
      <c r="AT252" s="432">
        <v>222344363</v>
      </c>
      <c r="AU252" s="432">
        <v>290139496</v>
      </c>
      <c r="AV252" s="432">
        <v>387516141</v>
      </c>
      <c r="AW252" s="432">
        <v>286886740</v>
      </c>
      <c r="AX252" s="432">
        <v>3252756</v>
      </c>
      <c r="AY252" s="432">
        <v>286886740</v>
      </c>
      <c r="AZ252" s="433">
        <v>0</v>
      </c>
      <c r="BA252" s="433">
        <v>0</v>
      </c>
      <c r="BB252" s="435"/>
      <c r="BC252" s="436">
        <f t="shared" si="14"/>
        <v>0.75295070777777773</v>
      </c>
      <c r="BD252" s="436">
        <f t="shared" si="15"/>
        <v>0.42335180929071209</v>
      </c>
    </row>
    <row r="253" spans="1:56" ht="15" hidden="1" customHeight="1" x14ac:dyDescent="0.25">
      <c r="A253" s="401" t="str">
        <f t="shared" si="16"/>
        <v>C25021000502110</v>
      </c>
      <c r="B253" s="1240" t="s">
        <v>102</v>
      </c>
      <c r="C253" s="1344"/>
      <c r="D253" s="1240" t="s">
        <v>330</v>
      </c>
      <c r="E253" s="1344"/>
      <c r="F253" s="1240" t="s">
        <v>332</v>
      </c>
      <c r="G253" s="1344"/>
      <c r="H253" s="1240" t="s">
        <v>292</v>
      </c>
      <c r="I253" s="1344"/>
      <c r="J253" s="1240" t="s">
        <v>288</v>
      </c>
      <c r="K253" s="1344"/>
      <c r="L253" s="1344"/>
      <c r="M253" s="1240" t="s">
        <v>290</v>
      </c>
      <c r="N253" s="1344"/>
      <c r="O253" s="1344"/>
      <c r="P253" s="1240" t="s">
        <v>287</v>
      </c>
      <c r="Q253" s="1344"/>
      <c r="R253" s="1240"/>
      <c r="S253" s="1344"/>
      <c r="T253" s="1239" t="s">
        <v>340</v>
      </c>
      <c r="U253" s="1344"/>
      <c r="V253" s="1344"/>
      <c r="W253" s="1344"/>
      <c r="X253" s="1344"/>
      <c r="Y253" s="1344"/>
      <c r="Z253" s="1344"/>
      <c r="AA253" s="1344"/>
      <c r="AB253" s="1240" t="s">
        <v>281</v>
      </c>
      <c r="AC253" s="1344"/>
      <c r="AD253" s="1344"/>
      <c r="AE253" s="1344"/>
      <c r="AF253" s="1344"/>
      <c r="AG253" s="1240" t="s">
        <v>282</v>
      </c>
      <c r="AH253" s="1344"/>
      <c r="AI253" s="1344"/>
      <c r="AJ253" s="172" t="s">
        <v>68</v>
      </c>
      <c r="AK253" s="1241"/>
      <c r="AL253" s="1241"/>
      <c r="AM253" s="1241"/>
      <c r="AN253" s="1241"/>
      <c r="AO253" s="437">
        <v>550000000</v>
      </c>
      <c r="AP253" s="437">
        <v>550000000</v>
      </c>
      <c r="AQ253" s="438">
        <v>0</v>
      </c>
      <c r="AR253" s="510">
        <v>0</v>
      </c>
      <c r="AS253" s="437">
        <v>352813333</v>
      </c>
      <c r="AT253" s="437">
        <v>197186667</v>
      </c>
      <c r="AU253" s="437">
        <v>138813333</v>
      </c>
      <c r="AV253" s="437">
        <v>214000000</v>
      </c>
      <c r="AW253" s="437">
        <v>138813333</v>
      </c>
      <c r="AX253" s="438">
        <v>0</v>
      </c>
      <c r="AY253" s="437">
        <v>138813333</v>
      </c>
      <c r="AZ253" s="438">
        <v>0</v>
      </c>
      <c r="BA253" s="438">
        <v>0</v>
      </c>
      <c r="BB253" s="435"/>
      <c r="BC253" s="436">
        <f t="shared" si="14"/>
        <v>0.64147878727272722</v>
      </c>
      <c r="BD253" s="436">
        <f t="shared" si="15"/>
        <v>0.3934469591034418</v>
      </c>
    </row>
    <row r="254" spans="1:56" ht="15" hidden="1" customHeight="1" x14ac:dyDescent="0.25">
      <c r="A254" s="401" t="str">
        <f t="shared" si="16"/>
        <v>C25021000502210</v>
      </c>
      <c r="B254" s="1240" t="s">
        <v>102</v>
      </c>
      <c r="C254" s="1344"/>
      <c r="D254" s="1240" t="s">
        <v>330</v>
      </c>
      <c r="E254" s="1344"/>
      <c r="F254" s="1240" t="s">
        <v>332</v>
      </c>
      <c r="G254" s="1344"/>
      <c r="H254" s="1240" t="s">
        <v>292</v>
      </c>
      <c r="I254" s="1344"/>
      <c r="J254" s="1240" t="s">
        <v>288</v>
      </c>
      <c r="K254" s="1344"/>
      <c r="L254" s="1344"/>
      <c r="M254" s="1240" t="s">
        <v>290</v>
      </c>
      <c r="N254" s="1344"/>
      <c r="O254" s="1344"/>
      <c r="P254" s="1240" t="s">
        <v>290</v>
      </c>
      <c r="Q254" s="1344"/>
      <c r="R254" s="1240"/>
      <c r="S254" s="1344"/>
      <c r="T254" s="1239" t="s">
        <v>335</v>
      </c>
      <c r="U254" s="1344"/>
      <c r="V254" s="1344"/>
      <c r="W254" s="1344"/>
      <c r="X254" s="1344"/>
      <c r="Y254" s="1344"/>
      <c r="Z254" s="1344"/>
      <c r="AA254" s="1344"/>
      <c r="AB254" s="1240" t="s">
        <v>281</v>
      </c>
      <c r="AC254" s="1344"/>
      <c r="AD254" s="1344"/>
      <c r="AE254" s="1344"/>
      <c r="AF254" s="1344"/>
      <c r="AG254" s="1240" t="s">
        <v>282</v>
      </c>
      <c r="AH254" s="1344"/>
      <c r="AI254" s="1344"/>
      <c r="AJ254" s="172" t="s">
        <v>68</v>
      </c>
      <c r="AK254" s="1241"/>
      <c r="AL254" s="1241"/>
      <c r="AM254" s="1241"/>
      <c r="AN254" s="1241"/>
      <c r="AO254" s="437">
        <v>120000000</v>
      </c>
      <c r="AP254" s="437">
        <v>120000000</v>
      </c>
      <c r="AQ254" s="438">
        <v>0</v>
      </c>
      <c r="AR254" s="510">
        <v>0</v>
      </c>
      <c r="AS254" s="437">
        <v>120000000</v>
      </c>
      <c r="AT254" s="438">
        <v>0</v>
      </c>
      <c r="AU254" s="437">
        <v>24000000</v>
      </c>
      <c r="AV254" s="437">
        <v>96000000</v>
      </c>
      <c r="AW254" s="437">
        <v>24000000</v>
      </c>
      <c r="AX254" s="438">
        <v>0</v>
      </c>
      <c r="AY254" s="437">
        <v>24000000</v>
      </c>
      <c r="AZ254" s="438">
        <v>0</v>
      </c>
      <c r="BA254" s="438">
        <v>0</v>
      </c>
      <c r="BB254" s="435"/>
      <c r="BC254" s="436">
        <f t="shared" si="14"/>
        <v>1</v>
      </c>
      <c r="BD254" s="436">
        <f t="shared" si="15"/>
        <v>0.2</v>
      </c>
    </row>
    <row r="255" spans="1:56" ht="15" hidden="1" customHeight="1" x14ac:dyDescent="0.25">
      <c r="A255" s="401" t="str">
        <f t="shared" si="16"/>
        <v>C25021000502310</v>
      </c>
      <c r="B255" s="1240" t="s">
        <v>102</v>
      </c>
      <c r="C255" s="1344"/>
      <c r="D255" s="1240" t="s">
        <v>330</v>
      </c>
      <c r="E255" s="1344"/>
      <c r="F255" s="1240" t="s">
        <v>332</v>
      </c>
      <c r="G255" s="1344"/>
      <c r="H255" s="1240" t="s">
        <v>292</v>
      </c>
      <c r="I255" s="1344"/>
      <c r="J255" s="1240" t="s">
        <v>288</v>
      </c>
      <c r="K255" s="1344"/>
      <c r="L255" s="1344"/>
      <c r="M255" s="1240" t="s">
        <v>290</v>
      </c>
      <c r="N255" s="1344"/>
      <c r="O255" s="1344"/>
      <c r="P255" s="1240" t="s">
        <v>297</v>
      </c>
      <c r="Q255" s="1344"/>
      <c r="R255" s="1240"/>
      <c r="S255" s="1344"/>
      <c r="T255" s="1239" t="s">
        <v>336</v>
      </c>
      <c r="U255" s="1344"/>
      <c r="V255" s="1344"/>
      <c r="W255" s="1344"/>
      <c r="X255" s="1344"/>
      <c r="Y255" s="1344"/>
      <c r="Z255" s="1344"/>
      <c r="AA255" s="1344"/>
      <c r="AB255" s="1240" t="s">
        <v>281</v>
      </c>
      <c r="AC255" s="1344"/>
      <c r="AD255" s="1344"/>
      <c r="AE255" s="1344"/>
      <c r="AF255" s="1344"/>
      <c r="AG255" s="1240" t="s">
        <v>282</v>
      </c>
      <c r="AH255" s="1344"/>
      <c r="AI255" s="1344"/>
      <c r="AJ255" s="172" t="s">
        <v>68</v>
      </c>
      <c r="AK255" s="1241"/>
      <c r="AL255" s="1241"/>
      <c r="AM255" s="1241"/>
      <c r="AN255" s="1241"/>
      <c r="AO255" s="437">
        <v>55000000</v>
      </c>
      <c r="AP255" s="437">
        <v>55000000</v>
      </c>
      <c r="AQ255" s="438">
        <v>0</v>
      </c>
      <c r="AR255" s="510">
        <v>0</v>
      </c>
      <c r="AS255" s="437">
        <v>55000000</v>
      </c>
      <c r="AT255" s="438">
        <v>0</v>
      </c>
      <c r="AU255" s="437">
        <v>19578547</v>
      </c>
      <c r="AV255" s="437">
        <v>35421453</v>
      </c>
      <c r="AW255" s="437">
        <v>19578547</v>
      </c>
      <c r="AX255" s="438">
        <v>0</v>
      </c>
      <c r="AY255" s="437">
        <v>19578547</v>
      </c>
      <c r="AZ255" s="438">
        <v>0</v>
      </c>
      <c r="BA255" s="438">
        <v>0</v>
      </c>
      <c r="BB255" s="435"/>
      <c r="BC255" s="436">
        <f t="shared" si="14"/>
        <v>1</v>
      </c>
      <c r="BD255" s="436">
        <f t="shared" si="15"/>
        <v>0.35597358181818184</v>
      </c>
    </row>
    <row r="256" spans="1:56" ht="15" hidden="1" customHeight="1" x14ac:dyDescent="0.25">
      <c r="A256" s="401" t="str">
        <f t="shared" si="16"/>
        <v>C25021000502410</v>
      </c>
      <c r="B256" s="1240" t="s">
        <v>102</v>
      </c>
      <c r="C256" s="1344"/>
      <c r="D256" s="1240" t="s">
        <v>330</v>
      </c>
      <c r="E256" s="1344"/>
      <c r="F256" s="1240" t="s">
        <v>332</v>
      </c>
      <c r="G256" s="1344"/>
      <c r="H256" s="1240" t="s">
        <v>292</v>
      </c>
      <c r="I256" s="1344"/>
      <c r="J256" s="1240" t="s">
        <v>288</v>
      </c>
      <c r="K256" s="1344"/>
      <c r="L256" s="1344"/>
      <c r="M256" s="1240" t="s">
        <v>290</v>
      </c>
      <c r="N256" s="1344"/>
      <c r="O256" s="1344"/>
      <c r="P256" s="1240" t="s">
        <v>291</v>
      </c>
      <c r="Q256" s="1344"/>
      <c r="R256" s="1240"/>
      <c r="S256" s="1344"/>
      <c r="T256" s="1239" t="s">
        <v>87</v>
      </c>
      <c r="U256" s="1344"/>
      <c r="V256" s="1344"/>
      <c r="W256" s="1344"/>
      <c r="X256" s="1344"/>
      <c r="Y256" s="1344"/>
      <c r="Z256" s="1344"/>
      <c r="AA256" s="1344"/>
      <c r="AB256" s="1240" t="s">
        <v>281</v>
      </c>
      <c r="AC256" s="1344"/>
      <c r="AD256" s="1344"/>
      <c r="AE256" s="1344"/>
      <c r="AF256" s="1344"/>
      <c r="AG256" s="1240" t="s">
        <v>282</v>
      </c>
      <c r="AH256" s="1344"/>
      <c r="AI256" s="1344"/>
      <c r="AJ256" s="172" t="s">
        <v>68</v>
      </c>
      <c r="AK256" s="1241"/>
      <c r="AL256" s="1241"/>
      <c r="AM256" s="1241"/>
      <c r="AN256" s="1241"/>
      <c r="AO256" s="437">
        <v>175000000</v>
      </c>
      <c r="AP256" s="437">
        <v>175000000</v>
      </c>
      <c r="AQ256" s="438">
        <v>0</v>
      </c>
      <c r="AR256" s="510">
        <v>0</v>
      </c>
      <c r="AS256" s="437">
        <v>149842304</v>
      </c>
      <c r="AT256" s="437">
        <v>25157696</v>
      </c>
      <c r="AU256" s="437">
        <v>107747616</v>
      </c>
      <c r="AV256" s="437">
        <v>42094688</v>
      </c>
      <c r="AW256" s="437">
        <v>104494860</v>
      </c>
      <c r="AX256" s="437">
        <v>3252756</v>
      </c>
      <c r="AY256" s="437">
        <v>104494860</v>
      </c>
      <c r="AZ256" s="438">
        <v>0</v>
      </c>
      <c r="BA256" s="438">
        <v>0</v>
      </c>
      <c r="BB256" s="435"/>
      <c r="BC256" s="436">
        <f t="shared" si="14"/>
        <v>0.85624173714285712</v>
      </c>
      <c r="BD256" s="436">
        <f t="shared" si="15"/>
        <v>0.69736554504661119</v>
      </c>
    </row>
    <row r="257" spans="1:56" ht="15" hidden="1" customHeight="1" x14ac:dyDescent="0.25">
      <c r="A257" s="401" t="str">
        <f t="shared" si="16"/>
        <v>C25021000502610</v>
      </c>
      <c r="B257" s="1240" t="s">
        <v>102</v>
      </c>
      <c r="C257" s="1344"/>
      <c r="D257" s="1240" t="s">
        <v>330</v>
      </c>
      <c r="E257" s="1344"/>
      <c r="F257" s="1240" t="s">
        <v>332</v>
      </c>
      <c r="G257" s="1344"/>
      <c r="H257" s="1240" t="s">
        <v>292</v>
      </c>
      <c r="I257" s="1344"/>
      <c r="J257" s="1240" t="s">
        <v>288</v>
      </c>
      <c r="K257" s="1344"/>
      <c r="L257" s="1344"/>
      <c r="M257" s="1240" t="s">
        <v>290</v>
      </c>
      <c r="N257" s="1344"/>
      <c r="O257" s="1344"/>
      <c r="P257" s="1240" t="s">
        <v>300</v>
      </c>
      <c r="Q257" s="1344"/>
      <c r="R257" s="1240"/>
      <c r="S257" s="1344"/>
      <c r="T257" s="1239" t="s">
        <v>337</v>
      </c>
      <c r="U257" s="1344"/>
      <c r="V257" s="1344"/>
      <c r="W257" s="1344"/>
      <c r="X257" s="1344"/>
      <c r="Y257" s="1344"/>
      <c r="Z257" s="1344"/>
      <c r="AA257" s="1344"/>
      <c r="AB257" s="1240" t="s">
        <v>281</v>
      </c>
      <c r="AC257" s="1344"/>
      <c r="AD257" s="1344"/>
      <c r="AE257" s="1344"/>
      <c r="AF257" s="1344"/>
      <c r="AG257" s="1240" t="s">
        <v>282</v>
      </c>
      <c r="AH257" s="1344"/>
      <c r="AI257" s="1344"/>
      <c r="AJ257" s="172" t="s">
        <v>68</v>
      </c>
      <c r="AK257" s="1241"/>
      <c r="AL257" s="1241"/>
      <c r="AM257" s="1241"/>
      <c r="AN257" s="1241"/>
      <c r="AO257" s="438">
        <v>0</v>
      </c>
      <c r="AP257" s="438">
        <v>0</v>
      </c>
      <c r="AQ257" s="438">
        <v>0</v>
      </c>
      <c r="AR257" s="510">
        <v>0</v>
      </c>
      <c r="AS257" s="438">
        <v>0</v>
      </c>
      <c r="AT257" s="438">
        <v>0</v>
      </c>
      <c r="AU257" s="438">
        <v>0</v>
      </c>
      <c r="AV257" s="438">
        <v>0</v>
      </c>
      <c r="AW257" s="438">
        <v>0</v>
      </c>
      <c r="AX257" s="438">
        <v>0</v>
      </c>
      <c r="AY257" s="438">
        <v>0</v>
      </c>
      <c r="AZ257" s="438">
        <v>0</v>
      </c>
      <c r="BA257" s="438">
        <v>0</v>
      </c>
      <c r="BB257" s="435"/>
      <c r="BC257" s="436" t="e">
        <f t="shared" si="14"/>
        <v>#DIV/0!</v>
      </c>
      <c r="BD257" s="436" t="e">
        <f t="shared" si="15"/>
        <v>#DIV/0!</v>
      </c>
    </row>
    <row r="258" spans="1:56" ht="15" hidden="1" customHeight="1" x14ac:dyDescent="0.25">
      <c r="A258" s="401" t="str">
        <f t="shared" si="16"/>
        <v>C250210005021110</v>
      </c>
      <c r="B258" s="1240" t="s">
        <v>102</v>
      </c>
      <c r="C258" s="1344"/>
      <c r="D258" s="1240" t="s">
        <v>330</v>
      </c>
      <c r="E258" s="1344"/>
      <c r="F258" s="1240" t="s">
        <v>332</v>
      </c>
      <c r="G258" s="1344"/>
      <c r="H258" s="1240" t="s">
        <v>292</v>
      </c>
      <c r="I258" s="1344"/>
      <c r="J258" s="1240" t="s">
        <v>288</v>
      </c>
      <c r="K258" s="1344"/>
      <c r="L258" s="1344"/>
      <c r="M258" s="1240" t="s">
        <v>290</v>
      </c>
      <c r="N258" s="1344"/>
      <c r="O258" s="1344"/>
      <c r="P258" s="1240" t="s">
        <v>83</v>
      </c>
      <c r="Q258" s="1344"/>
      <c r="R258" s="1240"/>
      <c r="S258" s="1344"/>
      <c r="T258" s="1239" t="s">
        <v>338</v>
      </c>
      <c r="U258" s="1344"/>
      <c r="V258" s="1344"/>
      <c r="W258" s="1344"/>
      <c r="X258" s="1344"/>
      <c r="Y258" s="1344"/>
      <c r="Z258" s="1344"/>
      <c r="AA258" s="1344"/>
      <c r="AB258" s="1240" t="s">
        <v>281</v>
      </c>
      <c r="AC258" s="1344"/>
      <c r="AD258" s="1344"/>
      <c r="AE258" s="1344"/>
      <c r="AF258" s="1344"/>
      <c r="AG258" s="1240" t="s">
        <v>282</v>
      </c>
      <c r="AH258" s="1344"/>
      <c r="AI258" s="1344"/>
      <c r="AJ258" s="172" t="s">
        <v>68</v>
      </c>
      <c r="AK258" s="1241"/>
      <c r="AL258" s="1241"/>
      <c r="AM258" s="1241"/>
      <c r="AN258" s="1241"/>
      <c r="AO258" s="438">
        <v>0</v>
      </c>
      <c r="AP258" s="438">
        <v>0</v>
      </c>
      <c r="AQ258" s="438">
        <v>0</v>
      </c>
      <c r="AR258" s="510">
        <v>0</v>
      </c>
      <c r="AS258" s="438">
        <v>0</v>
      </c>
      <c r="AT258" s="438">
        <v>0</v>
      </c>
      <c r="AU258" s="438">
        <v>0</v>
      </c>
      <c r="AV258" s="438">
        <v>0</v>
      </c>
      <c r="AW258" s="438">
        <v>0</v>
      </c>
      <c r="AX258" s="438">
        <v>0</v>
      </c>
      <c r="AY258" s="438">
        <v>0</v>
      </c>
      <c r="AZ258" s="438">
        <v>0</v>
      </c>
      <c r="BA258" s="438">
        <v>0</v>
      </c>
      <c r="BB258" s="435"/>
      <c r="BC258" s="436" t="e">
        <f t="shared" si="14"/>
        <v>#DIV/0!</v>
      </c>
      <c r="BD258" s="436" t="e">
        <f t="shared" si="15"/>
        <v>#DIV/0!</v>
      </c>
    </row>
    <row r="259" spans="1:56" s="498" customFormat="1" ht="15" customHeight="1" x14ac:dyDescent="0.3">
      <c r="A259" s="498" t="str">
        <f t="shared" si="16"/>
        <v>C25021000610</v>
      </c>
      <c r="B259" s="1371" t="s">
        <v>102</v>
      </c>
      <c r="C259" s="1372"/>
      <c r="D259" s="1371" t="s">
        <v>330</v>
      </c>
      <c r="E259" s="1372"/>
      <c r="F259" s="1371" t="s">
        <v>332</v>
      </c>
      <c r="G259" s="1372"/>
      <c r="H259" s="1371" t="s">
        <v>300</v>
      </c>
      <c r="I259" s="1372"/>
      <c r="J259" s="1371"/>
      <c r="K259" s="1372"/>
      <c r="L259" s="1372"/>
      <c r="M259" s="1371"/>
      <c r="N259" s="1372"/>
      <c r="O259" s="1372"/>
      <c r="P259" s="1371"/>
      <c r="Q259" s="1372"/>
      <c r="R259" s="1371"/>
      <c r="S259" s="1372"/>
      <c r="T259" s="1374" t="s">
        <v>342</v>
      </c>
      <c r="U259" s="1372"/>
      <c r="V259" s="1372"/>
      <c r="W259" s="1372"/>
      <c r="X259" s="1372"/>
      <c r="Y259" s="1372"/>
      <c r="Z259" s="1372"/>
      <c r="AA259" s="1372"/>
      <c r="AB259" s="1371" t="s">
        <v>281</v>
      </c>
      <c r="AC259" s="1372"/>
      <c r="AD259" s="1372"/>
      <c r="AE259" s="1372"/>
      <c r="AF259" s="1372"/>
      <c r="AG259" s="1371" t="s">
        <v>282</v>
      </c>
      <c r="AH259" s="1372"/>
      <c r="AI259" s="1372"/>
      <c r="AJ259" s="499" t="s">
        <v>68</v>
      </c>
      <c r="AK259" s="1373"/>
      <c r="AL259" s="1373"/>
      <c r="AM259" s="1373"/>
      <c r="AN259" s="1373"/>
      <c r="AO259" s="513">
        <v>4000000000</v>
      </c>
      <c r="AP259" s="500">
        <v>3200000000</v>
      </c>
      <c r="AQ259" s="500">
        <v>400000000</v>
      </c>
      <c r="AR259" s="509">
        <v>400000000</v>
      </c>
      <c r="AS259" s="500">
        <v>2655486173</v>
      </c>
      <c r="AT259" s="500">
        <v>544513827</v>
      </c>
      <c r="AU259" s="501">
        <v>1383827217</v>
      </c>
      <c r="AV259" s="500">
        <v>1271658956</v>
      </c>
      <c r="AW259" s="501">
        <v>1375664403</v>
      </c>
      <c r="AX259" s="501">
        <v>8162814</v>
      </c>
      <c r="AY259" s="501">
        <v>1375664403</v>
      </c>
      <c r="AZ259" s="501">
        <v>0</v>
      </c>
      <c r="BA259" s="501">
        <v>1535129</v>
      </c>
      <c r="BC259" s="502">
        <f t="shared" si="14"/>
        <v>0.66387154324999997</v>
      </c>
      <c r="BD259" s="502">
        <f t="shared" si="15"/>
        <v>0.51804615553537658</v>
      </c>
    </row>
    <row r="260" spans="1:56" s="498" customFormat="1" ht="15" customHeight="1" x14ac:dyDescent="0.3">
      <c r="A260" s="498" t="str">
        <f t="shared" si="16"/>
        <v>C250210006010</v>
      </c>
      <c r="B260" s="1371" t="s">
        <v>102</v>
      </c>
      <c r="C260" s="1372"/>
      <c r="D260" s="1371" t="s">
        <v>330</v>
      </c>
      <c r="E260" s="1372"/>
      <c r="F260" s="1371" t="s">
        <v>332</v>
      </c>
      <c r="G260" s="1372"/>
      <c r="H260" s="1371" t="s">
        <v>300</v>
      </c>
      <c r="I260" s="1372"/>
      <c r="J260" s="1371" t="s">
        <v>288</v>
      </c>
      <c r="K260" s="1372"/>
      <c r="L260" s="1372"/>
      <c r="M260" s="1371"/>
      <c r="N260" s="1372"/>
      <c r="O260" s="1372"/>
      <c r="P260" s="1371"/>
      <c r="Q260" s="1372"/>
      <c r="R260" s="1371"/>
      <c r="S260" s="1372"/>
      <c r="T260" s="1374" t="s">
        <v>342</v>
      </c>
      <c r="U260" s="1372"/>
      <c r="V260" s="1372"/>
      <c r="W260" s="1372"/>
      <c r="X260" s="1372"/>
      <c r="Y260" s="1372"/>
      <c r="Z260" s="1372"/>
      <c r="AA260" s="1372"/>
      <c r="AB260" s="1371" t="s">
        <v>281</v>
      </c>
      <c r="AC260" s="1372"/>
      <c r="AD260" s="1372"/>
      <c r="AE260" s="1372"/>
      <c r="AF260" s="1372"/>
      <c r="AG260" s="1371" t="s">
        <v>282</v>
      </c>
      <c r="AH260" s="1372"/>
      <c r="AI260" s="1372"/>
      <c r="AJ260" s="499" t="s">
        <v>68</v>
      </c>
      <c r="AK260" s="1373"/>
      <c r="AL260" s="1373"/>
      <c r="AM260" s="1373"/>
      <c r="AN260" s="1373"/>
      <c r="AO260" s="513">
        <v>3600000000</v>
      </c>
      <c r="AP260" s="500">
        <v>3200000000</v>
      </c>
      <c r="AQ260" s="500">
        <v>400000000</v>
      </c>
      <c r="AR260" s="509">
        <v>0</v>
      </c>
      <c r="AS260" s="500">
        <v>2655486173</v>
      </c>
      <c r="AT260" s="500">
        <v>544513827</v>
      </c>
      <c r="AU260" s="501">
        <v>1383827217</v>
      </c>
      <c r="AV260" s="500">
        <v>1271658956</v>
      </c>
      <c r="AW260" s="501">
        <v>1375664403</v>
      </c>
      <c r="AX260" s="501">
        <v>8162814</v>
      </c>
      <c r="AY260" s="501">
        <v>1375664403</v>
      </c>
      <c r="AZ260" s="501">
        <v>0</v>
      </c>
      <c r="BA260" s="501">
        <v>1535129</v>
      </c>
      <c r="BC260" s="502">
        <f t="shared" si="14"/>
        <v>0.73763504805555558</v>
      </c>
      <c r="BD260" s="502">
        <f t="shared" si="15"/>
        <v>0.51804615553537658</v>
      </c>
    </row>
    <row r="261" spans="1:56" ht="15" hidden="1" customHeight="1" x14ac:dyDescent="0.25">
      <c r="A261" s="401" t="str">
        <f t="shared" si="16"/>
        <v>C2502100060110</v>
      </c>
      <c r="B261" s="1233" t="s">
        <v>102</v>
      </c>
      <c r="C261" s="1344"/>
      <c r="D261" s="1233" t="s">
        <v>330</v>
      </c>
      <c r="E261" s="1344"/>
      <c r="F261" s="1233" t="s">
        <v>332</v>
      </c>
      <c r="G261" s="1344"/>
      <c r="H261" s="1233" t="s">
        <v>300</v>
      </c>
      <c r="I261" s="1344"/>
      <c r="J261" s="1233" t="s">
        <v>288</v>
      </c>
      <c r="K261" s="1344"/>
      <c r="L261" s="1344"/>
      <c r="M261" s="1233" t="s">
        <v>287</v>
      </c>
      <c r="N261" s="1344"/>
      <c r="O261" s="1344"/>
      <c r="P261" s="1233"/>
      <c r="Q261" s="1344"/>
      <c r="R261" s="1233"/>
      <c r="S261" s="1344"/>
      <c r="T261" s="1232" t="s">
        <v>339</v>
      </c>
      <c r="U261" s="1344"/>
      <c r="V261" s="1344"/>
      <c r="W261" s="1344"/>
      <c r="X261" s="1344"/>
      <c r="Y261" s="1344"/>
      <c r="Z261" s="1344"/>
      <c r="AA261" s="1344"/>
      <c r="AB261" s="1233" t="s">
        <v>281</v>
      </c>
      <c r="AC261" s="1344"/>
      <c r="AD261" s="1344"/>
      <c r="AE261" s="1344"/>
      <c r="AF261" s="1344"/>
      <c r="AG261" s="1233" t="s">
        <v>282</v>
      </c>
      <c r="AH261" s="1344"/>
      <c r="AI261" s="1344"/>
      <c r="AJ261" s="169" t="s">
        <v>68</v>
      </c>
      <c r="AK261" s="1234"/>
      <c r="AL261" s="1234"/>
      <c r="AM261" s="1234"/>
      <c r="AN261" s="1234"/>
      <c r="AO261" s="432">
        <v>3600000000</v>
      </c>
      <c r="AP261" s="432">
        <v>3200000000</v>
      </c>
      <c r="AQ261" s="432">
        <v>400000000</v>
      </c>
      <c r="AR261" s="508">
        <v>0</v>
      </c>
      <c r="AS261" s="432">
        <v>2655486173</v>
      </c>
      <c r="AT261" s="432">
        <v>544513827</v>
      </c>
      <c r="AU261" s="432">
        <v>1383827217</v>
      </c>
      <c r="AV261" s="432">
        <v>1271658956</v>
      </c>
      <c r="AW261" s="432">
        <v>1375664403</v>
      </c>
      <c r="AX261" s="432">
        <v>8162814</v>
      </c>
      <c r="AY261" s="432">
        <v>1375664403</v>
      </c>
      <c r="AZ261" s="433">
        <v>0</v>
      </c>
      <c r="BA261" s="432">
        <v>1535129</v>
      </c>
      <c r="BB261" s="435"/>
      <c r="BC261" s="436">
        <f t="shared" si="14"/>
        <v>0.73763504805555558</v>
      </c>
      <c r="BD261" s="436">
        <f t="shared" si="15"/>
        <v>0.51804615553537658</v>
      </c>
    </row>
    <row r="262" spans="1:56" ht="15" hidden="1" customHeight="1" x14ac:dyDescent="0.25">
      <c r="A262" s="401" t="str">
        <f t="shared" si="16"/>
        <v>C25021000601110</v>
      </c>
      <c r="B262" s="1240" t="s">
        <v>102</v>
      </c>
      <c r="C262" s="1344"/>
      <c r="D262" s="1240" t="s">
        <v>330</v>
      </c>
      <c r="E262" s="1344"/>
      <c r="F262" s="1240" t="s">
        <v>332</v>
      </c>
      <c r="G262" s="1344"/>
      <c r="H262" s="1240" t="s">
        <v>300</v>
      </c>
      <c r="I262" s="1344"/>
      <c r="J262" s="1240" t="s">
        <v>288</v>
      </c>
      <c r="K262" s="1344"/>
      <c r="L262" s="1344"/>
      <c r="M262" s="1240" t="s">
        <v>287</v>
      </c>
      <c r="N262" s="1344"/>
      <c r="O262" s="1344"/>
      <c r="P262" s="1240" t="s">
        <v>287</v>
      </c>
      <c r="Q262" s="1344"/>
      <c r="R262" s="1240"/>
      <c r="S262" s="1344"/>
      <c r="T262" s="1239" t="s">
        <v>340</v>
      </c>
      <c r="U262" s="1344"/>
      <c r="V262" s="1344"/>
      <c r="W262" s="1344"/>
      <c r="X262" s="1344"/>
      <c r="Y262" s="1344"/>
      <c r="Z262" s="1344"/>
      <c r="AA262" s="1344"/>
      <c r="AB262" s="1240" t="s">
        <v>281</v>
      </c>
      <c r="AC262" s="1344"/>
      <c r="AD262" s="1344"/>
      <c r="AE262" s="1344"/>
      <c r="AF262" s="1344"/>
      <c r="AG262" s="1240" t="s">
        <v>282</v>
      </c>
      <c r="AH262" s="1344"/>
      <c r="AI262" s="1344"/>
      <c r="AJ262" s="172" t="s">
        <v>68</v>
      </c>
      <c r="AK262" s="1241"/>
      <c r="AL262" s="1241"/>
      <c r="AM262" s="1241"/>
      <c r="AN262" s="1241"/>
      <c r="AO262" s="437">
        <v>868452358</v>
      </c>
      <c r="AP262" s="437">
        <v>868452358</v>
      </c>
      <c r="AQ262" s="438">
        <v>0</v>
      </c>
      <c r="AR262" s="510">
        <v>0</v>
      </c>
      <c r="AS262" s="437">
        <v>785890233</v>
      </c>
      <c r="AT262" s="437">
        <v>82562125</v>
      </c>
      <c r="AU262" s="437">
        <v>319290400</v>
      </c>
      <c r="AV262" s="437">
        <v>466599833</v>
      </c>
      <c r="AW262" s="437">
        <v>319290400</v>
      </c>
      <c r="AX262" s="438">
        <v>0</v>
      </c>
      <c r="AY262" s="437">
        <v>319290400</v>
      </c>
      <c r="AZ262" s="438">
        <v>0</v>
      </c>
      <c r="BA262" s="438">
        <v>0</v>
      </c>
      <c r="BB262" s="435"/>
      <c r="BC262" s="436">
        <f t="shared" si="14"/>
        <v>0.90493188919408751</v>
      </c>
      <c r="BD262" s="436">
        <f t="shared" si="15"/>
        <v>0.40627862084653238</v>
      </c>
    </row>
    <row r="263" spans="1:56" ht="15" hidden="1" customHeight="1" x14ac:dyDescent="0.25">
      <c r="A263" s="401" t="str">
        <f t="shared" si="16"/>
        <v>C25021000601210</v>
      </c>
      <c r="B263" s="1240" t="s">
        <v>102</v>
      </c>
      <c r="C263" s="1344"/>
      <c r="D263" s="1240" t="s">
        <v>330</v>
      </c>
      <c r="E263" s="1344"/>
      <c r="F263" s="1240" t="s">
        <v>332</v>
      </c>
      <c r="G263" s="1344"/>
      <c r="H263" s="1240" t="s">
        <v>300</v>
      </c>
      <c r="I263" s="1344"/>
      <c r="J263" s="1240" t="s">
        <v>288</v>
      </c>
      <c r="K263" s="1344"/>
      <c r="L263" s="1344"/>
      <c r="M263" s="1240" t="s">
        <v>287</v>
      </c>
      <c r="N263" s="1344"/>
      <c r="O263" s="1344"/>
      <c r="P263" s="1240" t="s">
        <v>290</v>
      </c>
      <c r="Q263" s="1344"/>
      <c r="R263" s="1240"/>
      <c r="S263" s="1344"/>
      <c r="T263" s="1239" t="s">
        <v>335</v>
      </c>
      <c r="U263" s="1344"/>
      <c r="V263" s="1344"/>
      <c r="W263" s="1344"/>
      <c r="X263" s="1344"/>
      <c r="Y263" s="1344"/>
      <c r="Z263" s="1344"/>
      <c r="AA263" s="1344"/>
      <c r="AB263" s="1240" t="s">
        <v>281</v>
      </c>
      <c r="AC263" s="1344"/>
      <c r="AD263" s="1344"/>
      <c r="AE263" s="1344"/>
      <c r="AF263" s="1344"/>
      <c r="AG263" s="1240" t="s">
        <v>282</v>
      </c>
      <c r="AH263" s="1344"/>
      <c r="AI263" s="1344"/>
      <c r="AJ263" s="172" t="s">
        <v>68</v>
      </c>
      <c r="AK263" s="1241"/>
      <c r="AL263" s="1241"/>
      <c r="AM263" s="1241"/>
      <c r="AN263" s="1241"/>
      <c r="AO263" s="437">
        <v>480000000</v>
      </c>
      <c r="AP263" s="437">
        <v>370000000</v>
      </c>
      <c r="AQ263" s="437">
        <v>110000000</v>
      </c>
      <c r="AR263" s="510">
        <v>0</v>
      </c>
      <c r="AS263" s="437">
        <v>370000000</v>
      </c>
      <c r="AT263" s="438">
        <v>0</v>
      </c>
      <c r="AU263" s="437">
        <v>74000000</v>
      </c>
      <c r="AV263" s="437">
        <v>296000000</v>
      </c>
      <c r="AW263" s="437">
        <v>74000000</v>
      </c>
      <c r="AX263" s="438">
        <v>0</v>
      </c>
      <c r="AY263" s="437">
        <v>74000000</v>
      </c>
      <c r="AZ263" s="438">
        <v>0</v>
      </c>
      <c r="BA263" s="438">
        <v>0</v>
      </c>
      <c r="BB263" s="435"/>
      <c r="BC263" s="436">
        <f t="shared" si="14"/>
        <v>0.77083333333333337</v>
      </c>
      <c r="BD263" s="436">
        <f t="shared" si="15"/>
        <v>0.2</v>
      </c>
    </row>
    <row r="264" spans="1:56" ht="15" hidden="1" customHeight="1" x14ac:dyDescent="0.25">
      <c r="A264" s="401" t="str">
        <f t="shared" si="16"/>
        <v>C25021000601310</v>
      </c>
      <c r="B264" s="1240" t="s">
        <v>102</v>
      </c>
      <c r="C264" s="1344"/>
      <c r="D264" s="1240" t="s">
        <v>330</v>
      </c>
      <c r="E264" s="1344"/>
      <c r="F264" s="1240" t="s">
        <v>332</v>
      </c>
      <c r="G264" s="1344"/>
      <c r="H264" s="1240" t="s">
        <v>300</v>
      </c>
      <c r="I264" s="1344"/>
      <c r="J264" s="1240" t="s">
        <v>288</v>
      </c>
      <c r="K264" s="1344"/>
      <c r="L264" s="1344"/>
      <c r="M264" s="1240" t="s">
        <v>287</v>
      </c>
      <c r="N264" s="1344"/>
      <c r="O264" s="1344"/>
      <c r="P264" s="1240" t="s">
        <v>297</v>
      </c>
      <c r="Q264" s="1344"/>
      <c r="R264" s="1240"/>
      <c r="S264" s="1344"/>
      <c r="T264" s="1239" t="s">
        <v>336</v>
      </c>
      <c r="U264" s="1344"/>
      <c r="V264" s="1344"/>
      <c r="W264" s="1344"/>
      <c r="X264" s="1344"/>
      <c r="Y264" s="1344"/>
      <c r="Z264" s="1344"/>
      <c r="AA264" s="1344"/>
      <c r="AB264" s="1240" t="s">
        <v>281</v>
      </c>
      <c r="AC264" s="1344"/>
      <c r="AD264" s="1344"/>
      <c r="AE264" s="1344"/>
      <c r="AF264" s="1344"/>
      <c r="AG264" s="1240" t="s">
        <v>282</v>
      </c>
      <c r="AH264" s="1344"/>
      <c r="AI264" s="1344"/>
      <c r="AJ264" s="172" t="s">
        <v>68</v>
      </c>
      <c r="AK264" s="1241"/>
      <c r="AL264" s="1241"/>
      <c r="AM264" s="1241"/>
      <c r="AN264" s="1241"/>
      <c r="AO264" s="437">
        <v>390000000</v>
      </c>
      <c r="AP264" s="437">
        <v>390000000</v>
      </c>
      <c r="AQ264" s="438">
        <v>0</v>
      </c>
      <c r="AR264" s="510">
        <v>0</v>
      </c>
      <c r="AS264" s="437">
        <v>390000000</v>
      </c>
      <c r="AT264" s="438">
        <v>0</v>
      </c>
      <c r="AU264" s="437">
        <v>51240318</v>
      </c>
      <c r="AV264" s="437">
        <v>338759682</v>
      </c>
      <c r="AW264" s="437">
        <v>51240318</v>
      </c>
      <c r="AX264" s="438">
        <v>0</v>
      </c>
      <c r="AY264" s="437">
        <v>51240318</v>
      </c>
      <c r="AZ264" s="438">
        <v>0</v>
      </c>
      <c r="BA264" s="438">
        <v>0</v>
      </c>
      <c r="BB264" s="435"/>
      <c r="BC264" s="436">
        <f t="shared" si="14"/>
        <v>1</v>
      </c>
      <c r="BD264" s="436">
        <f t="shared" si="15"/>
        <v>0.13138543076923076</v>
      </c>
    </row>
    <row r="265" spans="1:56" ht="15" hidden="1" customHeight="1" x14ac:dyDescent="0.25">
      <c r="A265" s="401" t="str">
        <f t="shared" si="16"/>
        <v>C25021000601410</v>
      </c>
      <c r="B265" s="1240" t="s">
        <v>102</v>
      </c>
      <c r="C265" s="1344"/>
      <c r="D265" s="1240" t="s">
        <v>330</v>
      </c>
      <c r="E265" s="1344"/>
      <c r="F265" s="1240" t="s">
        <v>332</v>
      </c>
      <c r="G265" s="1344"/>
      <c r="H265" s="1240" t="s">
        <v>300</v>
      </c>
      <c r="I265" s="1344"/>
      <c r="J265" s="1240" t="s">
        <v>288</v>
      </c>
      <c r="K265" s="1344"/>
      <c r="L265" s="1344"/>
      <c r="M265" s="1240" t="s">
        <v>287</v>
      </c>
      <c r="N265" s="1344"/>
      <c r="O265" s="1344"/>
      <c r="P265" s="1240" t="s">
        <v>291</v>
      </c>
      <c r="Q265" s="1344"/>
      <c r="R265" s="1240"/>
      <c r="S265" s="1344"/>
      <c r="T265" s="1239" t="s">
        <v>87</v>
      </c>
      <c r="U265" s="1344"/>
      <c r="V265" s="1344"/>
      <c r="W265" s="1344"/>
      <c r="X265" s="1344"/>
      <c r="Y265" s="1344"/>
      <c r="Z265" s="1344"/>
      <c r="AA265" s="1344"/>
      <c r="AB265" s="1240" t="s">
        <v>281</v>
      </c>
      <c r="AC265" s="1344"/>
      <c r="AD265" s="1344"/>
      <c r="AE265" s="1344"/>
      <c r="AF265" s="1344"/>
      <c r="AG265" s="1240" t="s">
        <v>282</v>
      </c>
      <c r="AH265" s="1344"/>
      <c r="AI265" s="1344"/>
      <c r="AJ265" s="172" t="s">
        <v>68</v>
      </c>
      <c r="AK265" s="1241"/>
      <c r="AL265" s="1241"/>
      <c r="AM265" s="1241"/>
      <c r="AN265" s="1241"/>
      <c r="AO265" s="437">
        <v>1571547642</v>
      </c>
      <c r="AP265" s="437">
        <v>1571547642</v>
      </c>
      <c r="AQ265" s="438">
        <v>0</v>
      </c>
      <c r="AR265" s="510">
        <v>0</v>
      </c>
      <c r="AS265" s="437">
        <v>1109595940</v>
      </c>
      <c r="AT265" s="437">
        <v>461951702</v>
      </c>
      <c r="AU265" s="437">
        <v>939296499</v>
      </c>
      <c r="AV265" s="437">
        <v>170299441</v>
      </c>
      <c r="AW265" s="437">
        <v>931133685</v>
      </c>
      <c r="AX265" s="437">
        <v>8162814</v>
      </c>
      <c r="AY265" s="437">
        <v>931133685</v>
      </c>
      <c r="AZ265" s="438">
        <v>0</v>
      </c>
      <c r="BA265" s="437">
        <v>1535129</v>
      </c>
      <c r="BB265" s="435"/>
      <c r="BC265" s="436">
        <f t="shared" si="14"/>
        <v>0.70605300809582461</v>
      </c>
      <c r="BD265" s="436">
        <f t="shared" si="15"/>
        <v>0.83916464672716806</v>
      </c>
    </row>
    <row r="266" spans="1:56" ht="15" hidden="1" customHeight="1" x14ac:dyDescent="0.25">
      <c r="A266" s="401" t="str">
        <f t="shared" si="16"/>
        <v>C25021000601710</v>
      </c>
      <c r="B266" s="1240" t="s">
        <v>102</v>
      </c>
      <c r="C266" s="1344"/>
      <c r="D266" s="1240" t="s">
        <v>330</v>
      </c>
      <c r="E266" s="1344"/>
      <c r="F266" s="1240" t="s">
        <v>332</v>
      </c>
      <c r="G266" s="1344"/>
      <c r="H266" s="1240" t="s">
        <v>300</v>
      </c>
      <c r="I266" s="1344"/>
      <c r="J266" s="1240" t="s">
        <v>288</v>
      </c>
      <c r="K266" s="1344"/>
      <c r="L266" s="1344"/>
      <c r="M266" s="1240" t="s">
        <v>287</v>
      </c>
      <c r="N266" s="1344"/>
      <c r="O266" s="1344"/>
      <c r="P266" s="1240" t="s">
        <v>301</v>
      </c>
      <c r="Q266" s="1344"/>
      <c r="R266" s="1240"/>
      <c r="S266" s="1344"/>
      <c r="T266" s="1239" t="s">
        <v>343</v>
      </c>
      <c r="U266" s="1344"/>
      <c r="V266" s="1344"/>
      <c r="W266" s="1344"/>
      <c r="X266" s="1344"/>
      <c r="Y266" s="1344"/>
      <c r="Z266" s="1344"/>
      <c r="AA266" s="1344"/>
      <c r="AB266" s="1240" t="s">
        <v>281</v>
      </c>
      <c r="AC266" s="1344"/>
      <c r="AD266" s="1344"/>
      <c r="AE266" s="1344"/>
      <c r="AF266" s="1344"/>
      <c r="AG266" s="1240" t="s">
        <v>282</v>
      </c>
      <c r="AH266" s="1344"/>
      <c r="AI266" s="1344"/>
      <c r="AJ266" s="172" t="s">
        <v>68</v>
      </c>
      <c r="AK266" s="1241"/>
      <c r="AL266" s="1241"/>
      <c r="AM266" s="1241"/>
      <c r="AN266" s="1241"/>
      <c r="AO266" s="437">
        <v>170000000</v>
      </c>
      <c r="AP266" s="438">
        <v>0</v>
      </c>
      <c r="AQ266" s="437">
        <v>170000000</v>
      </c>
      <c r="AR266" s="510">
        <v>0</v>
      </c>
      <c r="AS266" s="438">
        <v>0</v>
      </c>
      <c r="AT266" s="438">
        <v>0</v>
      </c>
      <c r="AU266" s="438">
        <v>0</v>
      </c>
      <c r="AV266" s="438">
        <v>0</v>
      </c>
      <c r="AW266" s="438">
        <v>0</v>
      </c>
      <c r="AX266" s="438">
        <v>0</v>
      </c>
      <c r="AY266" s="438">
        <v>0</v>
      </c>
      <c r="AZ266" s="438">
        <v>0</v>
      </c>
      <c r="BA266" s="438">
        <v>0</v>
      </c>
      <c r="BB266" s="435"/>
      <c r="BC266" s="436">
        <f t="shared" si="14"/>
        <v>0</v>
      </c>
      <c r="BD266" s="436" t="e">
        <f t="shared" si="15"/>
        <v>#DIV/0!</v>
      </c>
    </row>
    <row r="267" spans="1:56" ht="33" customHeight="1" x14ac:dyDescent="0.25">
      <c r="A267" s="401" t="str">
        <f t="shared" si="16"/>
        <v>250210006011210</v>
      </c>
      <c r="B267" s="1240"/>
      <c r="C267" s="1344"/>
      <c r="D267" s="1240" t="s">
        <v>330</v>
      </c>
      <c r="E267" s="1344"/>
      <c r="F267" s="1240" t="s">
        <v>332</v>
      </c>
      <c r="G267" s="1344"/>
      <c r="H267" s="1240" t="s">
        <v>300</v>
      </c>
      <c r="I267" s="1344"/>
      <c r="J267" s="1240" t="s">
        <v>288</v>
      </c>
      <c r="K267" s="1344"/>
      <c r="L267" s="1344"/>
      <c r="M267" s="1240" t="s">
        <v>287</v>
      </c>
      <c r="N267" s="1344"/>
      <c r="O267" s="1344"/>
      <c r="P267" s="1240" t="s">
        <v>298</v>
      </c>
      <c r="Q267" s="1344"/>
      <c r="R267" s="1240" t="s">
        <v>244</v>
      </c>
      <c r="S267" s="1344"/>
      <c r="T267" s="1239" t="s">
        <v>871</v>
      </c>
      <c r="U267" s="1344"/>
      <c r="V267" s="1344"/>
      <c r="W267" s="1344"/>
      <c r="X267" s="1344"/>
      <c r="Y267" s="1344"/>
      <c r="Z267" s="1344"/>
      <c r="AA267" s="1344"/>
      <c r="AB267" s="1240" t="s">
        <v>281</v>
      </c>
      <c r="AC267" s="1344"/>
      <c r="AD267" s="1344"/>
      <c r="AE267" s="1344"/>
      <c r="AF267" s="1344"/>
      <c r="AG267" s="1240" t="s">
        <v>282</v>
      </c>
      <c r="AH267" s="1344"/>
      <c r="AI267" s="1344"/>
      <c r="AJ267" s="172" t="s">
        <v>68</v>
      </c>
      <c r="AK267" s="1241"/>
      <c r="AL267" s="1241"/>
      <c r="AM267" s="1241"/>
      <c r="AN267" s="1241"/>
      <c r="AO267" s="437">
        <v>120000000</v>
      </c>
      <c r="AP267" s="438">
        <v>0</v>
      </c>
      <c r="AQ267" s="437">
        <v>120000000</v>
      </c>
      <c r="AR267" s="510">
        <v>0</v>
      </c>
      <c r="AS267" s="438">
        <v>0</v>
      </c>
      <c r="AT267" s="438">
        <v>0</v>
      </c>
      <c r="AU267" s="438">
        <v>0</v>
      </c>
      <c r="AV267" s="438">
        <v>0</v>
      </c>
      <c r="AW267" s="438">
        <v>0</v>
      </c>
      <c r="AX267" s="438">
        <v>0</v>
      </c>
      <c r="AY267" s="438">
        <v>0</v>
      </c>
      <c r="AZ267" s="438">
        <v>0</v>
      </c>
      <c r="BA267" s="438">
        <v>0</v>
      </c>
      <c r="BB267" s="435"/>
      <c r="BC267" s="436">
        <f t="shared" si="14"/>
        <v>0</v>
      </c>
      <c r="BD267" s="436" t="e">
        <f t="shared" si="15"/>
        <v>#DIV/0!</v>
      </c>
    </row>
    <row r="268" spans="1:56" s="498" customFormat="1" ht="15" customHeight="1" x14ac:dyDescent="0.3">
      <c r="A268" s="498" t="str">
        <f t="shared" si="16"/>
        <v>C25021000710</v>
      </c>
      <c r="B268" s="1371" t="s">
        <v>102</v>
      </c>
      <c r="C268" s="1372"/>
      <c r="D268" s="1371" t="s">
        <v>330</v>
      </c>
      <c r="E268" s="1372"/>
      <c r="F268" s="1371" t="s">
        <v>332</v>
      </c>
      <c r="G268" s="1372"/>
      <c r="H268" s="1371" t="s">
        <v>301</v>
      </c>
      <c r="I268" s="1372"/>
      <c r="J268" s="1371"/>
      <c r="K268" s="1372"/>
      <c r="L268" s="1372"/>
      <c r="M268" s="1371"/>
      <c r="N268" s="1372"/>
      <c r="O268" s="1372"/>
      <c r="P268" s="1371"/>
      <c r="Q268" s="1372"/>
      <c r="R268" s="1371"/>
      <c r="S268" s="1372"/>
      <c r="T268" s="1374" t="s">
        <v>344</v>
      </c>
      <c r="U268" s="1372"/>
      <c r="V268" s="1372"/>
      <c r="W268" s="1372"/>
      <c r="X268" s="1372"/>
      <c r="Y268" s="1372"/>
      <c r="Z268" s="1372"/>
      <c r="AA268" s="1372"/>
      <c r="AB268" s="1371" t="s">
        <v>281</v>
      </c>
      <c r="AC268" s="1372"/>
      <c r="AD268" s="1372"/>
      <c r="AE268" s="1372"/>
      <c r="AF268" s="1372"/>
      <c r="AG268" s="1371" t="s">
        <v>282</v>
      </c>
      <c r="AH268" s="1372"/>
      <c r="AI268" s="1372"/>
      <c r="AJ268" s="499" t="s">
        <v>68</v>
      </c>
      <c r="AK268" s="1373"/>
      <c r="AL268" s="1373"/>
      <c r="AM268" s="1373"/>
      <c r="AN268" s="1373"/>
      <c r="AO268" s="513">
        <v>4700000000</v>
      </c>
      <c r="AP268" s="500">
        <v>3240529999</v>
      </c>
      <c r="AQ268" s="500">
        <v>459470001</v>
      </c>
      <c r="AR268" s="509">
        <v>1000000000</v>
      </c>
      <c r="AS268" s="500">
        <v>2833399729</v>
      </c>
      <c r="AT268" s="500">
        <v>407130270</v>
      </c>
      <c r="AU268" s="501">
        <v>1179432535</v>
      </c>
      <c r="AV268" s="500">
        <v>1653967194</v>
      </c>
      <c r="AW268" s="501">
        <v>1176101420</v>
      </c>
      <c r="AX268" s="501">
        <v>3331115</v>
      </c>
      <c r="AY268" s="501">
        <v>1176101420</v>
      </c>
      <c r="AZ268" s="501">
        <v>0</v>
      </c>
      <c r="BA268" s="501">
        <v>0</v>
      </c>
      <c r="BC268" s="502">
        <f t="shared" si="14"/>
        <v>0.60285100617021281</v>
      </c>
      <c r="BD268" s="502">
        <f t="shared" si="15"/>
        <v>0.4150848918218415</v>
      </c>
    </row>
    <row r="269" spans="1:56" s="498" customFormat="1" ht="15" customHeight="1" x14ac:dyDescent="0.3">
      <c r="A269" s="498" t="str">
        <f t="shared" si="16"/>
        <v>C250210007010</v>
      </c>
      <c r="B269" s="1371" t="s">
        <v>102</v>
      </c>
      <c r="C269" s="1372"/>
      <c r="D269" s="1371" t="s">
        <v>330</v>
      </c>
      <c r="E269" s="1372"/>
      <c r="F269" s="1371" t="s">
        <v>332</v>
      </c>
      <c r="G269" s="1372"/>
      <c r="H269" s="1371" t="s">
        <v>301</v>
      </c>
      <c r="I269" s="1372"/>
      <c r="J269" s="1371" t="s">
        <v>288</v>
      </c>
      <c r="K269" s="1372"/>
      <c r="L269" s="1372"/>
      <c r="M269" s="1371"/>
      <c r="N269" s="1372"/>
      <c r="O269" s="1372"/>
      <c r="P269" s="1371"/>
      <c r="Q269" s="1372"/>
      <c r="R269" s="1371"/>
      <c r="S269" s="1372"/>
      <c r="T269" s="1374" t="s">
        <v>344</v>
      </c>
      <c r="U269" s="1372"/>
      <c r="V269" s="1372"/>
      <c r="W269" s="1372"/>
      <c r="X269" s="1372"/>
      <c r="Y269" s="1372"/>
      <c r="Z269" s="1372"/>
      <c r="AA269" s="1372"/>
      <c r="AB269" s="1371" t="s">
        <v>281</v>
      </c>
      <c r="AC269" s="1372"/>
      <c r="AD269" s="1372"/>
      <c r="AE269" s="1372"/>
      <c r="AF269" s="1372"/>
      <c r="AG269" s="1371" t="s">
        <v>282</v>
      </c>
      <c r="AH269" s="1372"/>
      <c r="AI269" s="1372"/>
      <c r="AJ269" s="499" t="s">
        <v>68</v>
      </c>
      <c r="AK269" s="1373"/>
      <c r="AL269" s="1373"/>
      <c r="AM269" s="1373"/>
      <c r="AN269" s="1373"/>
      <c r="AO269" s="513">
        <v>3500000000</v>
      </c>
      <c r="AP269" s="500">
        <v>3240529999</v>
      </c>
      <c r="AQ269" s="500">
        <v>259470001</v>
      </c>
      <c r="AR269" s="509">
        <v>0</v>
      </c>
      <c r="AS269" s="500">
        <v>2833399729</v>
      </c>
      <c r="AT269" s="500">
        <v>407130270</v>
      </c>
      <c r="AU269" s="501">
        <v>1179432535</v>
      </c>
      <c r="AV269" s="500">
        <v>1653967194</v>
      </c>
      <c r="AW269" s="501">
        <v>1176101420</v>
      </c>
      <c r="AX269" s="501">
        <v>3331115</v>
      </c>
      <c r="AY269" s="501">
        <v>1176101420</v>
      </c>
      <c r="AZ269" s="501">
        <v>0</v>
      </c>
      <c r="BA269" s="501">
        <v>0</v>
      </c>
      <c r="BC269" s="502">
        <f t="shared" si="14"/>
        <v>0.80954277971428568</v>
      </c>
      <c r="BD269" s="502">
        <f t="shared" si="15"/>
        <v>0.4150848918218415</v>
      </c>
    </row>
    <row r="270" spans="1:56" ht="15" hidden="1" customHeight="1" x14ac:dyDescent="0.25">
      <c r="A270" s="401" t="str">
        <f t="shared" si="16"/>
        <v>C2502100070210</v>
      </c>
      <c r="B270" s="1233" t="s">
        <v>102</v>
      </c>
      <c r="C270" s="1344"/>
      <c r="D270" s="1233" t="s">
        <v>330</v>
      </c>
      <c r="E270" s="1344"/>
      <c r="F270" s="1233" t="s">
        <v>332</v>
      </c>
      <c r="G270" s="1344"/>
      <c r="H270" s="1233" t="s">
        <v>301</v>
      </c>
      <c r="I270" s="1344"/>
      <c r="J270" s="1233" t="s">
        <v>288</v>
      </c>
      <c r="K270" s="1344"/>
      <c r="L270" s="1344"/>
      <c r="M270" s="1233" t="s">
        <v>290</v>
      </c>
      <c r="N270" s="1344"/>
      <c r="O270" s="1344"/>
      <c r="P270" s="1233"/>
      <c r="Q270" s="1344"/>
      <c r="R270" s="1233"/>
      <c r="S270" s="1344"/>
      <c r="T270" s="1232" t="s">
        <v>334</v>
      </c>
      <c r="U270" s="1344"/>
      <c r="V270" s="1344"/>
      <c r="W270" s="1344"/>
      <c r="X270" s="1344"/>
      <c r="Y270" s="1344"/>
      <c r="Z270" s="1344"/>
      <c r="AA270" s="1344"/>
      <c r="AB270" s="1233" t="s">
        <v>281</v>
      </c>
      <c r="AC270" s="1344"/>
      <c r="AD270" s="1344"/>
      <c r="AE270" s="1344"/>
      <c r="AF270" s="1344"/>
      <c r="AG270" s="1233" t="s">
        <v>282</v>
      </c>
      <c r="AH270" s="1344"/>
      <c r="AI270" s="1344"/>
      <c r="AJ270" s="169" t="s">
        <v>68</v>
      </c>
      <c r="AK270" s="1234"/>
      <c r="AL270" s="1234"/>
      <c r="AM270" s="1234"/>
      <c r="AN270" s="1234"/>
      <c r="AO270" s="432">
        <v>3500000000</v>
      </c>
      <c r="AP270" s="432">
        <v>3240529999</v>
      </c>
      <c r="AQ270" s="432">
        <v>259470001</v>
      </c>
      <c r="AR270" s="508">
        <v>0</v>
      </c>
      <c r="AS270" s="432">
        <v>2833399729</v>
      </c>
      <c r="AT270" s="432">
        <v>407130270</v>
      </c>
      <c r="AU270" s="432">
        <v>1179432535</v>
      </c>
      <c r="AV270" s="432">
        <v>1653967194</v>
      </c>
      <c r="AW270" s="432">
        <v>1176101420</v>
      </c>
      <c r="AX270" s="432">
        <v>3331115</v>
      </c>
      <c r="AY270" s="432">
        <v>1176101420</v>
      </c>
      <c r="AZ270" s="433">
        <v>0</v>
      </c>
      <c r="BA270" s="433">
        <v>0</v>
      </c>
      <c r="BB270" s="435"/>
      <c r="BC270" s="436">
        <f t="shared" si="14"/>
        <v>0.80954277971428568</v>
      </c>
      <c r="BD270" s="436">
        <f t="shared" si="15"/>
        <v>0.4150848918218415</v>
      </c>
    </row>
    <row r="271" spans="1:56" ht="15" hidden="1" customHeight="1" x14ac:dyDescent="0.25">
      <c r="A271" s="401" t="str">
        <f t="shared" si="16"/>
        <v>C25021000702110</v>
      </c>
      <c r="B271" s="1240" t="s">
        <v>102</v>
      </c>
      <c r="C271" s="1344"/>
      <c r="D271" s="1240" t="s">
        <v>330</v>
      </c>
      <c r="E271" s="1344"/>
      <c r="F271" s="1240" t="s">
        <v>332</v>
      </c>
      <c r="G271" s="1344"/>
      <c r="H271" s="1240" t="s">
        <v>301</v>
      </c>
      <c r="I271" s="1344"/>
      <c r="J271" s="1240" t="s">
        <v>288</v>
      </c>
      <c r="K271" s="1344"/>
      <c r="L271" s="1344"/>
      <c r="M271" s="1240" t="s">
        <v>290</v>
      </c>
      <c r="N271" s="1344"/>
      <c r="O271" s="1344"/>
      <c r="P271" s="1240" t="s">
        <v>287</v>
      </c>
      <c r="Q271" s="1344"/>
      <c r="R271" s="1240"/>
      <c r="S271" s="1344"/>
      <c r="T271" s="1239" t="s">
        <v>340</v>
      </c>
      <c r="U271" s="1344"/>
      <c r="V271" s="1344"/>
      <c r="W271" s="1344"/>
      <c r="X271" s="1344"/>
      <c r="Y271" s="1344"/>
      <c r="Z271" s="1344"/>
      <c r="AA271" s="1344"/>
      <c r="AB271" s="1240" t="s">
        <v>281</v>
      </c>
      <c r="AC271" s="1344"/>
      <c r="AD271" s="1344"/>
      <c r="AE271" s="1344"/>
      <c r="AF271" s="1344"/>
      <c r="AG271" s="1240" t="s">
        <v>282</v>
      </c>
      <c r="AH271" s="1344"/>
      <c r="AI271" s="1344"/>
      <c r="AJ271" s="172" t="s">
        <v>68</v>
      </c>
      <c r="AK271" s="1241"/>
      <c r="AL271" s="1241"/>
      <c r="AM271" s="1241"/>
      <c r="AN271" s="1241"/>
      <c r="AO271" s="437">
        <v>2400000000</v>
      </c>
      <c r="AP271" s="437">
        <v>2215529999</v>
      </c>
      <c r="AQ271" s="437">
        <v>184470001</v>
      </c>
      <c r="AR271" s="510">
        <v>0</v>
      </c>
      <c r="AS271" s="437">
        <v>1950122331</v>
      </c>
      <c r="AT271" s="437">
        <v>265407668</v>
      </c>
      <c r="AU271" s="437">
        <v>762776652</v>
      </c>
      <c r="AV271" s="437">
        <v>1187345679</v>
      </c>
      <c r="AW271" s="437">
        <v>762776652</v>
      </c>
      <c r="AX271" s="438">
        <v>0</v>
      </c>
      <c r="AY271" s="437">
        <v>762776652</v>
      </c>
      <c r="AZ271" s="438">
        <v>0</v>
      </c>
      <c r="BA271" s="438">
        <v>0</v>
      </c>
      <c r="BB271" s="435"/>
      <c r="BC271" s="436">
        <f t="shared" si="14"/>
        <v>0.81255097124999998</v>
      </c>
      <c r="BD271" s="436">
        <f t="shared" si="15"/>
        <v>0.39114297594287689</v>
      </c>
    </row>
    <row r="272" spans="1:56" ht="15" hidden="1" customHeight="1" x14ac:dyDescent="0.25">
      <c r="A272" s="401" t="str">
        <f t="shared" si="16"/>
        <v>C25021000702210</v>
      </c>
      <c r="B272" s="1240" t="s">
        <v>102</v>
      </c>
      <c r="C272" s="1344"/>
      <c r="D272" s="1240" t="s">
        <v>330</v>
      </c>
      <c r="E272" s="1344"/>
      <c r="F272" s="1240" t="s">
        <v>332</v>
      </c>
      <c r="G272" s="1344"/>
      <c r="H272" s="1240" t="s">
        <v>301</v>
      </c>
      <c r="I272" s="1344"/>
      <c r="J272" s="1240" t="s">
        <v>288</v>
      </c>
      <c r="K272" s="1344"/>
      <c r="L272" s="1344"/>
      <c r="M272" s="1240" t="s">
        <v>290</v>
      </c>
      <c r="N272" s="1344"/>
      <c r="O272" s="1344"/>
      <c r="P272" s="1240" t="s">
        <v>290</v>
      </c>
      <c r="Q272" s="1344"/>
      <c r="R272" s="1240"/>
      <c r="S272" s="1344"/>
      <c r="T272" s="1239" t="s">
        <v>335</v>
      </c>
      <c r="U272" s="1344"/>
      <c r="V272" s="1344"/>
      <c r="W272" s="1344"/>
      <c r="X272" s="1344"/>
      <c r="Y272" s="1344"/>
      <c r="Z272" s="1344"/>
      <c r="AA272" s="1344"/>
      <c r="AB272" s="1240" t="s">
        <v>281</v>
      </c>
      <c r="AC272" s="1344"/>
      <c r="AD272" s="1344"/>
      <c r="AE272" s="1344"/>
      <c r="AF272" s="1344"/>
      <c r="AG272" s="1240" t="s">
        <v>282</v>
      </c>
      <c r="AH272" s="1344"/>
      <c r="AI272" s="1344"/>
      <c r="AJ272" s="172" t="s">
        <v>68</v>
      </c>
      <c r="AK272" s="1241"/>
      <c r="AL272" s="1241"/>
      <c r="AM272" s="1241"/>
      <c r="AN272" s="1241"/>
      <c r="AO272" s="437">
        <v>375000000</v>
      </c>
      <c r="AP272" s="437">
        <v>375000000</v>
      </c>
      <c r="AQ272" s="438">
        <v>0</v>
      </c>
      <c r="AR272" s="510">
        <v>0</v>
      </c>
      <c r="AS272" s="437">
        <v>375000000</v>
      </c>
      <c r="AT272" s="438">
        <v>0</v>
      </c>
      <c r="AU272" s="437">
        <v>75000000</v>
      </c>
      <c r="AV272" s="437">
        <v>300000000</v>
      </c>
      <c r="AW272" s="437">
        <v>75000000</v>
      </c>
      <c r="AX272" s="438">
        <v>0</v>
      </c>
      <c r="AY272" s="437">
        <v>75000000</v>
      </c>
      <c r="AZ272" s="438">
        <v>0</v>
      </c>
      <c r="BA272" s="438">
        <v>0</v>
      </c>
      <c r="BB272" s="435"/>
      <c r="BC272" s="436">
        <f t="shared" si="14"/>
        <v>1</v>
      </c>
      <c r="BD272" s="436">
        <f t="shared" si="15"/>
        <v>0.2</v>
      </c>
    </row>
    <row r="273" spans="1:56" ht="15" hidden="1" customHeight="1" x14ac:dyDescent="0.25">
      <c r="A273" s="401" t="str">
        <f t="shared" si="16"/>
        <v>C25021000702310</v>
      </c>
      <c r="B273" s="1240" t="s">
        <v>102</v>
      </c>
      <c r="C273" s="1344"/>
      <c r="D273" s="1240" t="s">
        <v>330</v>
      </c>
      <c r="E273" s="1344"/>
      <c r="F273" s="1240" t="s">
        <v>332</v>
      </c>
      <c r="G273" s="1344"/>
      <c r="H273" s="1240" t="s">
        <v>301</v>
      </c>
      <c r="I273" s="1344"/>
      <c r="J273" s="1240" t="s">
        <v>288</v>
      </c>
      <c r="K273" s="1344"/>
      <c r="L273" s="1344"/>
      <c r="M273" s="1240" t="s">
        <v>290</v>
      </c>
      <c r="N273" s="1344"/>
      <c r="O273" s="1344"/>
      <c r="P273" s="1240" t="s">
        <v>297</v>
      </c>
      <c r="Q273" s="1344"/>
      <c r="R273" s="1240"/>
      <c r="S273" s="1344"/>
      <c r="T273" s="1239" t="s">
        <v>336</v>
      </c>
      <c r="U273" s="1344"/>
      <c r="V273" s="1344"/>
      <c r="W273" s="1344"/>
      <c r="X273" s="1344"/>
      <c r="Y273" s="1344"/>
      <c r="Z273" s="1344"/>
      <c r="AA273" s="1344"/>
      <c r="AB273" s="1240" t="s">
        <v>281</v>
      </c>
      <c r="AC273" s="1344"/>
      <c r="AD273" s="1344"/>
      <c r="AE273" s="1344"/>
      <c r="AF273" s="1344"/>
      <c r="AG273" s="1240" t="s">
        <v>282</v>
      </c>
      <c r="AH273" s="1344"/>
      <c r="AI273" s="1344"/>
      <c r="AJ273" s="172" t="s">
        <v>68</v>
      </c>
      <c r="AK273" s="1241"/>
      <c r="AL273" s="1241"/>
      <c r="AM273" s="1241"/>
      <c r="AN273" s="1241"/>
      <c r="AO273" s="437">
        <v>150000000</v>
      </c>
      <c r="AP273" s="437">
        <v>150000000</v>
      </c>
      <c r="AQ273" s="438">
        <v>0</v>
      </c>
      <c r="AR273" s="510">
        <v>0</v>
      </c>
      <c r="AS273" s="437">
        <v>150000000</v>
      </c>
      <c r="AT273" s="438">
        <v>0</v>
      </c>
      <c r="AU273" s="437">
        <v>76781230</v>
      </c>
      <c r="AV273" s="437">
        <v>73218770</v>
      </c>
      <c r="AW273" s="437">
        <v>76781230</v>
      </c>
      <c r="AX273" s="438">
        <v>0</v>
      </c>
      <c r="AY273" s="437">
        <v>76781230</v>
      </c>
      <c r="AZ273" s="438">
        <v>0</v>
      </c>
      <c r="BA273" s="438">
        <v>0</v>
      </c>
      <c r="BB273" s="435"/>
      <c r="BC273" s="436">
        <f t="shared" si="14"/>
        <v>1</v>
      </c>
      <c r="BD273" s="436">
        <f t="shared" si="15"/>
        <v>0.51187486666666671</v>
      </c>
    </row>
    <row r="274" spans="1:56" ht="15" hidden="1" customHeight="1" x14ac:dyDescent="0.25">
      <c r="A274" s="401" t="str">
        <f t="shared" si="16"/>
        <v>C25021000702410</v>
      </c>
      <c r="B274" s="1240" t="s">
        <v>102</v>
      </c>
      <c r="C274" s="1344"/>
      <c r="D274" s="1240" t="s">
        <v>330</v>
      </c>
      <c r="E274" s="1344"/>
      <c r="F274" s="1240" t="s">
        <v>332</v>
      </c>
      <c r="G274" s="1344"/>
      <c r="H274" s="1240" t="s">
        <v>301</v>
      </c>
      <c r="I274" s="1344"/>
      <c r="J274" s="1240" t="s">
        <v>288</v>
      </c>
      <c r="K274" s="1344"/>
      <c r="L274" s="1344"/>
      <c r="M274" s="1240" t="s">
        <v>290</v>
      </c>
      <c r="N274" s="1344"/>
      <c r="O274" s="1344"/>
      <c r="P274" s="1240" t="s">
        <v>291</v>
      </c>
      <c r="Q274" s="1344"/>
      <c r="R274" s="1240"/>
      <c r="S274" s="1344"/>
      <c r="T274" s="1239" t="s">
        <v>87</v>
      </c>
      <c r="U274" s="1344"/>
      <c r="V274" s="1344"/>
      <c r="W274" s="1344"/>
      <c r="X274" s="1344"/>
      <c r="Y274" s="1344"/>
      <c r="Z274" s="1344"/>
      <c r="AA274" s="1344"/>
      <c r="AB274" s="1240" t="s">
        <v>281</v>
      </c>
      <c r="AC274" s="1344"/>
      <c r="AD274" s="1344"/>
      <c r="AE274" s="1344"/>
      <c r="AF274" s="1344"/>
      <c r="AG274" s="1240" t="s">
        <v>282</v>
      </c>
      <c r="AH274" s="1344"/>
      <c r="AI274" s="1344"/>
      <c r="AJ274" s="172" t="s">
        <v>68</v>
      </c>
      <c r="AK274" s="1241"/>
      <c r="AL274" s="1241"/>
      <c r="AM274" s="1241"/>
      <c r="AN274" s="1241"/>
      <c r="AO274" s="437">
        <v>500000000</v>
      </c>
      <c r="AP274" s="437">
        <v>500000000</v>
      </c>
      <c r="AQ274" s="438">
        <v>0</v>
      </c>
      <c r="AR274" s="510">
        <v>0</v>
      </c>
      <c r="AS274" s="437">
        <v>358277398</v>
      </c>
      <c r="AT274" s="437">
        <v>141722602</v>
      </c>
      <c r="AU274" s="437">
        <v>264874653</v>
      </c>
      <c r="AV274" s="437">
        <v>93402745</v>
      </c>
      <c r="AW274" s="437">
        <v>261543538</v>
      </c>
      <c r="AX274" s="437">
        <v>3331115</v>
      </c>
      <c r="AY274" s="437">
        <v>261543538</v>
      </c>
      <c r="AZ274" s="438">
        <v>0</v>
      </c>
      <c r="BA274" s="438">
        <v>0</v>
      </c>
      <c r="BB274" s="435"/>
      <c r="BC274" s="436">
        <f t="shared" si="14"/>
        <v>0.71655479600000005</v>
      </c>
      <c r="BD274" s="436">
        <f t="shared" si="15"/>
        <v>0.73000289568922239</v>
      </c>
    </row>
    <row r="275" spans="1:56" ht="15" hidden="1" customHeight="1" x14ac:dyDescent="0.25">
      <c r="A275" s="401" t="str">
        <f t="shared" si="16"/>
        <v>C25021000702610</v>
      </c>
      <c r="B275" s="1240" t="s">
        <v>102</v>
      </c>
      <c r="C275" s="1344"/>
      <c r="D275" s="1240" t="s">
        <v>330</v>
      </c>
      <c r="E275" s="1344"/>
      <c r="F275" s="1240" t="s">
        <v>332</v>
      </c>
      <c r="G275" s="1344"/>
      <c r="H275" s="1240" t="s">
        <v>301</v>
      </c>
      <c r="I275" s="1344"/>
      <c r="J275" s="1240" t="s">
        <v>288</v>
      </c>
      <c r="K275" s="1344"/>
      <c r="L275" s="1344"/>
      <c r="M275" s="1240" t="s">
        <v>290</v>
      </c>
      <c r="N275" s="1344"/>
      <c r="O275" s="1344"/>
      <c r="P275" s="1240" t="s">
        <v>300</v>
      </c>
      <c r="Q275" s="1344"/>
      <c r="R275" s="1240"/>
      <c r="S275" s="1344"/>
      <c r="T275" s="1239" t="s">
        <v>337</v>
      </c>
      <c r="U275" s="1344"/>
      <c r="V275" s="1344"/>
      <c r="W275" s="1344"/>
      <c r="X275" s="1344"/>
      <c r="Y275" s="1344"/>
      <c r="Z275" s="1344"/>
      <c r="AA275" s="1344"/>
      <c r="AB275" s="1240" t="s">
        <v>281</v>
      </c>
      <c r="AC275" s="1344"/>
      <c r="AD275" s="1344"/>
      <c r="AE275" s="1344"/>
      <c r="AF275" s="1344"/>
      <c r="AG275" s="1240" t="s">
        <v>282</v>
      </c>
      <c r="AH275" s="1344"/>
      <c r="AI275" s="1344"/>
      <c r="AJ275" s="172" t="s">
        <v>68</v>
      </c>
      <c r="AK275" s="1241"/>
      <c r="AL275" s="1241"/>
      <c r="AM275" s="1241"/>
      <c r="AN275" s="1241"/>
      <c r="AO275" s="437">
        <v>75000000</v>
      </c>
      <c r="AP275" s="438">
        <v>0</v>
      </c>
      <c r="AQ275" s="437">
        <v>75000000</v>
      </c>
      <c r="AR275" s="510">
        <v>0</v>
      </c>
      <c r="AS275" s="438">
        <v>0</v>
      </c>
      <c r="AT275" s="438">
        <v>0</v>
      </c>
      <c r="AU275" s="438">
        <v>0</v>
      </c>
      <c r="AV275" s="438">
        <v>0</v>
      </c>
      <c r="AW275" s="438">
        <v>0</v>
      </c>
      <c r="AX275" s="438">
        <v>0</v>
      </c>
      <c r="AY275" s="438">
        <v>0</v>
      </c>
      <c r="AZ275" s="438">
        <v>0</v>
      </c>
      <c r="BA275" s="438">
        <v>0</v>
      </c>
      <c r="BB275" s="435"/>
      <c r="BC275" s="436">
        <f t="shared" si="14"/>
        <v>0</v>
      </c>
      <c r="BD275" s="436" t="e">
        <f t="shared" si="15"/>
        <v>#DIV/0!</v>
      </c>
    </row>
    <row r="276" spans="1:56" s="454" customFormat="1" ht="15" hidden="1" customHeight="1" x14ac:dyDescent="0.25">
      <c r="A276" s="448" t="str">
        <f t="shared" si="16"/>
        <v>C250210007021110</v>
      </c>
      <c r="B276" s="1380" t="s">
        <v>102</v>
      </c>
      <c r="C276" s="1381"/>
      <c r="D276" s="1380" t="s">
        <v>330</v>
      </c>
      <c r="E276" s="1381"/>
      <c r="F276" s="1380" t="s">
        <v>332</v>
      </c>
      <c r="G276" s="1381"/>
      <c r="H276" s="1380" t="s">
        <v>301</v>
      </c>
      <c r="I276" s="1381"/>
      <c r="J276" s="1380" t="s">
        <v>288</v>
      </c>
      <c r="K276" s="1381"/>
      <c r="L276" s="1381"/>
      <c r="M276" s="1380" t="s">
        <v>290</v>
      </c>
      <c r="N276" s="1381"/>
      <c r="O276" s="1381"/>
      <c r="P276" s="1380" t="s">
        <v>83</v>
      </c>
      <c r="Q276" s="1381"/>
      <c r="R276" s="1380"/>
      <c r="S276" s="1381"/>
      <c r="T276" s="1382" t="s">
        <v>338</v>
      </c>
      <c r="U276" s="1381"/>
      <c r="V276" s="1381"/>
      <c r="W276" s="1381"/>
      <c r="X276" s="1381"/>
      <c r="Y276" s="1381"/>
      <c r="Z276" s="1381"/>
      <c r="AA276" s="1381"/>
      <c r="AB276" s="1380" t="s">
        <v>281</v>
      </c>
      <c r="AC276" s="1381"/>
      <c r="AD276" s="1381"/>
      <c r="AE276" s="1381"/>
      <c r="AF276" s="1381"/>
      <c r="AG276" s="1380" t="s">
        <v>282</v>
      </c>
      <c r="AH276" s="1381"/>
      <c r="AI276" s="1381"/>
      <c r="AJ276" s="449" t="s">
        <v>68</v>
      </c>
      <c r="AK276" s="1379"/>
      <c r="AL276" s="1379"/>
      <c r="AM276" s="1379"/>
      <c r="AN276" s="1379"/>
      <c r="AO276" s="451">
        <v>0</v>
      </c>
      <c r="AP276" s="451">
        <v>0</v>
      </c>
      <c r="AQ276" s="451">
        <v>0</v>
      </c>
      <c r="AR276" s="510">
        <v>0</v>
      </c>
      <c r="AS276" s="451">
        <v>0</v>
      </c>
      <c r="AT276" s="451">
        <v>0</v>
      </c>
      <c r="AU276" s="451">
        <v>0</v>
      </c>
      <c r="AV276" s="451">
        <v>0</v>
      </c>
      <c r="AW276" s="451">
        <v>0</v>
      </c>
      <c r="AX276" s="451">
        <v>0</v>
      </c>
      <c r="AY276" s="451">
        <v>0</v>
      </c>
      <c r="AZ276" s="451">
        <v>0</v>
      </c>
      <c r="BA276" s="451">
        <v>0</v>
      </c>
      <c r="BB276" s="452"/>
      <c r="BC276" s="453" t="e">
        <f t="shared" si="14"/>
        <v>#DIV/0!</v>
      </c>
      <c r="BD276" s="453" t="e">
        <f t="shared" si="15"/>
        <v>#DIV/0!</v>
      </c>
    </row>
    <row r="277" spans="1:56" ht="15" hidden="1" customHeight="1" x14ac:dyDescent="0.25">
      <c r="A277" s="493" t="str">
        <f t="shared" si="16"/>
        <v>C259910</v>
      </c>
      <c r="B277" s="1233" t="s">
        <v>102</v>
      </c>
      <c r="C277" s="1233"/>
      <c r="D277" s="1233" t="s">
        <v>345</v>
      </c>
      <c r="E277" s="1233"/>
      <c r="F277" s="1233"/>
      <c r="G277" s="1233"/>
      <c r="H277" s="1233"/>
      <c r="I277" s="1233"/>
      <c r="J277" s="1233"/>
      <c r="K277" s="1233"/>
      <c r="L277" s="1233"/>
      <c r="M277" s="1233"/>
      <c r="N277" s="1233"/>
      <c r="O277" s="1233"/>
      <c r="P277" s="1233"/>
      <c r="Q277" s="1233"/>
      <c r="R277" s="1233"/>
      <c r="S277" s="1233"/>
      <c r="T277" s="1232" t="s">
        <v>346</v>
      </c>
      <c r="U277" s="1232"/>
      <c r="V277" s="1232"/>
      <c r="W277" s="1232"/>
      <c r="X277" s="1232"/>
      <c r="Y277" s="1232"/>
      <c r="Z277" s="1232"/>
      <c r="AA277" s="1232"/>
      <c r="AB277" s="1233" t="s">
        <v>281</v>
      </c>
      <c r="AC277" s="1233"/>
      <c r="AD277" s="1233"/>
      <c r="AE277" s="1233"/>
      <c r="AF277" s="1233"/>
      <c r="AG277" s="1233" t="s">
        <v>282</v>
      </c>
      <c r="AH277" s="1233"/>
      <c r="AI277" s="1233"/>
      <c r="AJ277" s="169" t="s">
        <v>68</v>
      </c>
      <c r="AK277" s="1234"/>
      <c r="AL277" s="1234"/>
      <c r="AM277" s="1234"/>
      <c r="AN277" s="1234"/>
      <c r="AO277" s="432">
        <v>9670420000</v>
      </c>
      <c r="AP277" s="432">
        <v>503332000</v>
      </c>
      <c r="AQ277" s="432">
        <v>770588000</v>
      </c>
      <c r="AR277" s="508">
        <v>8396500000</v>
      </c>
      <c r="AS277" s="433">
        <v>0</v>
      </c>
      <c r="AT277" s="432">
        <v>503332000</v>
      </c>
      <c r="AU277" s="433">
        <v>0</v>
      </c>
      <c r="AV277" s="433">
        <v>0</v>
      </c>
      <c r="AW277" s="433">
        <v>0</v>
      </c>
      <c r="AX277" s="433">
        <v>0</v>
      </c>
      <c r="AY277" s="433">
        <v>0</v>
      </c>
      <c r="AZ277" s="433">
        <v>0</v>
      </c>
      <c r="BA277" s="433">
        <v>0</v>
      </c>
      <c r="BB277" s="435"/>
      <c r="BC277" s="436">
        <f t="shared" si="14"/>
        <v>0</v>
      </c>
      <c r="BD277" s="436" t="e">
        <f t="shared" si="15"/>
        <v>#DIV/0!</v>
      </c>
    </row>
    <row r="278" spans="1:56" ht="15" hidden="1" customHeight="1" x14ac:dyDescent="0.25">
      <c r="A278" s="401" t="str">
        <f t="shared" si="16"/>
        <v>C259913</v>
      </c>
      <c r="B278" s="1233" t="s">
        <v>102</v>
      </c>
      <c r="C278" s="1344"/>
      <c r="D278" s="1233" t="s">
        <v>345</v>
      </c>
      <c r="E278" s="1344"/>
      <c r="F278" s="1233"/>
      <c r="G278" s="1344"/>
      <c r="H278" s="1233"/>
      <c r="I278" s="1344"/>
      <c r="J278" s="1233"/>
      <c r="K278" s="1344"/>
      <c r="L278" s="1344"/>
      <c r="M278" s="1233"/>
      <c r="N278" s="1344"/>
      <c r="O278" s="1344"/>
      <c r="P278" s="1233"/>
      <c r="Q278" s="1344"/>
      <c r="R278" s="1233"/>
      <c r="S278" s="1344"/>
      <c r="T278" s="1232" t="s">
        <v>346</v>
      </c>
      <c r="U278" s="1344"/>
      <c r="V278" s="1344"/>
      <c r="W278" s="1344"/>
      <c r="X278" s="1344"/>
      <c r="Y278" s="1344"/>
      <c r="Z278" s="1344"/>
      <c r="AA278" s="1344"/>
      <c r="AB278" s="1233" t="s">
        <v>281</v>
      </c>
      <c r="AC278" s="1344"/>
      <c r="AD278" s="1344"/>
      <c r="AE278" s="1344"/>
      <c r="AF278" s="1344"/>
      <c r="AG278" s="1233" t="s">
        <v>282</v>
      </c>
      <c r="AH278" s="1344"/>
      <c r="AI278" s="1344"/>
      <c r="AJ278" s="169" t="s">
        <v>311</v>
      </c>
      <c r="AK278" s="1234"/>
      <c r="AL278" s="1234"/>
      <c r="AM278" s="1234"/>
      <c r="AN278" s="1234"/>
      <c r="AO278" s="432">
        <v>5000000000</v>
      </c>
      <c r="AP278" s="432">
        <v>5000000000</v>
      </c>
      <c r="AQ278" s="433">
        <v>0</v>
      </c>
      <c r="AR278" s="508">
        <v>0</v>
      </c>
      <c r="AS278" s="432">
        <v>5000000000</v>
      </c>
      <c r="AT278" s="433">
        <v>0</v>
      </c>
      <c r="AU278" s="432">
        <v>241645683.05000001</v>
      </c>
      <c r="AV278" s="432">
        <v>4758354316.9499998</v>
      </c>
      <c r="AW278" s="432">
        <v>241645683.05000001</v>
      </c>
      <c r="AX278" s="433">
        <v>0</v>
      </c>
      <c r="AY278" s="432">
        <v>241645683.05000001</v>
      </c>
      <c r="AZ278" s="433">
        <v>0</v>
      </c>
      <c r="BA278" s="433">
        <v>0</v>
      </c>
      <c r="BB278" s="435"/>
      <c r="BC278" s="436">
        <f t="shared" si="14"/>
        <v>1</v>
      </c>
      <c r="BD278" s="436">
        <f t="shared" si="15"/>
        <v>4.8329136610000004E-2</v>
      </c>
    </row>
    <row r="279" spans="1:56" ht="15" hidden="1" customHeight="1" x14ac:dyDescent="0.25">
      <c r="A279" s="401" t="str">
        <f t="shared" si="16"/>
        <v>C2599100010</v>
      </c>
      <c r="B279" s="1233" t="s">
        <v>102</v>
      </c>
      <c r="C279" s="1344"/>
      <c r="D279" s="1233" t="s">
        <v>345</v>
      </c>
      <c r="E279" s="1344"/>
      <c r="F279" s="1233" t="s">
        <v>332</v>
      </c>
      <c r="G279" s="1344"/>
      <c r="H279" s="1233"/>
      <c r="I279" s="1344"/>
      <c r="J279" s="1233"/>
      <c r="K279" s="1344"/>
      <c r="L279" s="1344"/>
      <c r="M279" s="1233"/>
      <c r="N279" s="1344"/>
      <c r="O279" s="1344"/>
      <c r="P279" s="1233"/>
      <c r="Q279" s="1344"/>
      <c r="R279" s="1233"/>
      <c r="S279" s="1344"/>
      <c r="T279" s="1232" t="s">
        <v>333</v>
      </c>
      <c r="U279" s="1344"/>
      <c r="V279" s="1344"/>
      <c r="W279" s="1344"/>
      <c r="X279" s="1344"/>
      <c r="Y279" s="1344"/>
      <c r="Z279" s="1344"/>
      <c r="AA279" s="1344"/>
      <c r="AB279" s="1233" t="s">
        <v>281</v>
      </c>
      <c r="AC279" s="1344"/>
      <c r="AD279" s="1344"/>
      <c r="AE279" s="1344"/>
      <c r="AF279" s="1344"/>
      <c r="AG279" s="1233" t="s">
        <v>282</v>
      </c>
      <c r="AH279" s="1344"/>
      <c r="AI279" s="1344"/>
      <c r="AJ279" s="169" t="s">
        <v>68</v>
      </c>
      <c r="AK279" s="1234"/>
      <c r="AL279" s="1234"/>
      <c r="AM279" s="1234"/>
      <c r="AN279" s="1234"/>
      <c r="AO279" s="432">
        <v>9670420000</v>
      </c>
      <c r="AP279" s="432">
        <v>503332000</v>
      </c>
      <c r="AQ279" s="432">
        <v>770588000</v>
      </c>
      <c r="AR279" s="508">
        <v>8396500000</v>
      </c>
      <c r="AS279" s="433">
        <v>0</v>
      </c>
      <c r="AT279" s="432">
        <v>503332000</v>
      </c>
      <c r="AU279" s="433">
        <v>0</v>
      </c>
      <c r="AV279" s="433">
        <v>0</v>
      </c>
      <c r="AW279" s="433">
        <v>0</v>
      </c>
      <c r="AX279" s="433">
        <v>0</v>
      </c>
      <c r="AY279" s="433">
        <v>0</v>
      </c>
      <c r="AZ279" s="433">
        <v>0</v>
      </c>
      <c r="BA279" s="433">
        <v>0</v>
      </c>
      <c r="BB279" s="435"/>
      <c r="BC279" s="436">
        <f t="shared" si="14"/>
        <v>0</v>
      </c>
      <c r="BD279" s="436" t="e">
        <f t="shared" si="15"/>
        <v>#DIV/0!</v>
      </c>
    </row>
    <row r="280" spans="1:56" ht="15" hidden="1" customHeight="1" x14ac:dyDescent="0.25">
      <c r="A280" s="401" t="str">
        <f t="shared" si="16"/>
        <v>C2599100013</v>
      </c>
      <c r="B280" s="1233" t="s">
        <v>102</v>
      </c>
      <c r="C280" s="1344"/>
      <c r="D280" s="1233" t="s">
        <v>345</v>
      </c>
      <c r="E280" s="1344"/>
      <c r="F280" s="1233" t="s">
        <v>332</v>
      </c>
      <c r="G280" s="1344"/>
      <c r="H280" s="1233"/>
      <c r="I280" s="1344"/>
      <c r="J280" s="1233"/>
      <c r="K280" s="1344"/>
      <c r="L280" s="1344"/>
      <c r="M280" s="1233"/>
      <c r="N280" s="1344"/>
      <c r="O280" s="1344"/>
      <c r="P280" s="1233"/>
      <c r="Q280" s="1344"/>
      <c r="R280" s="1233"/>
      <c r="S280" s="1344"/>
      <c r="T280" s="1232" t="s">
        <v>333</v>
      </c>
      <c r="U280" s="1344"/>
      <c r="V280" s="1344"/>
      <c r="W280" s="1344"/>
      <c r="X280" s="1344"/>
      <c r="Y280" s="1344"/>
      <c r="Z280" s="1344"/>
      <c r="AA280" s="1344"/>
      <c r="AB280" s="1233" t="s">
        <v>281</v>
      </c>
      <c r="AC280" s="1344"/>
      <c r="AD280" s="1344"/>
      <c r="AE280" s="1344"/>
      <c r="AF280" s="1344"/>
      <c r="AG280" s="1233" t="s">
        <v>282</v>
      </c>
      <c r="AH280" s="1344"/>
      <c r="AI280" s="1344"/>
      <c r="AJ280" s="169" t="s">
        <v>311</v>
      </c>
      <c r="AK280" s="1234"/>
      <c r="AL280" s="1234"/>
      <c r="AM280" s="1234"/>
      <c r="AN280" s="1234"/>
      <c r="AO280" s="432">
        <v>5000000000</v>
      </c>
      <c r="AP280" s="432">
        <v>5000000000</v>
      </c>
      <c r="AQ280" s="433">
        <v>0</v>
      </c>
      <c r="AR280" s="508">
        <v>0</v>
      </c>
      <c r="AS280" s="432">
        <v>5000000000</v>
      </c>
      <c r="AT280" s="433">
        <v>0</v>
      </c>
      <c r="AU280" s="432">
        <v>241645683.05000001</v>
      </c>
      <c r="AV280" s="432">
        <v>4758354316.9499998</v>
      </c>
      <c r="AW280" s="432">
        <v>241645683.05000001</v>
      </c>
      <c r="AX280" s="433">
        <v>0</v>
      </c>
      <c r="AY280" s="432">
        <v>241645683.05000001</v>
      </c>
      <c r="AZ280" s="433">
        <v>0</v>
      </c>
      <c r="BA280" s="433">
        <v>0</v>
      </c>
      <c r="BB280" s="435"/>
      <c r="BC280" s="436">
        <f t="shared" si="14"/>
        <v>1</v>
      </c>
      <c r="BD280" s="436">
        <f t="shared" si="15"/>
        <v>4.8329136610000004E-2</v>
      </c>
    </row>
    <row r="281" spans="1:56" s="498" customFormat="1" ht="15" customHeight="1" x14ac:dyDescent="0.3">
      <c r="A281" s="498" t="str">
        <f t="shared" si="16"/>
        <v>C25991000110</v>
      </c>
      <c r="B281" s="1371" t="s">
        <v>102</v>
      </c>
      <c r="C281" s="1372"/>
      <c r="D281" s="1371" t="s">
        <v>345</v>
      </c>
      <c r="E281" s="1372"/>
      <c r="F281" s="1371" t="s">
        <v>332</v>
      </c>
      <c r="G281" s="1372"/>
      <c r="H281" s="1371" t="s">
        <v>287</v>
      </c>
      <c r="I281" s="1372"/>
      <c r="J281" s="1371"/>
      <c r="K281" s="1372"/>
      <c r="L281" s="1372"/>
      <c r="M281" s="1371"/>
      <c r="N281" s="1372"/>
      <c r="O281" s="1372"/>
      <c r="P281" s="1371"/>
      <c r="Q281" s="1372"/>
      <c r="R281" s="1371"/>
      <c r="S281" s="1372"/>
      <c r="T281" s="1374" t="s">
        <v>188</v>
      </c>
      <c r="U281" s="1372"/>
      <c r="V281" s="1372"/>
      <c r="W281" s="1372"/>
      <c r="X281" s="1372"/>
      <c r="Y281" s="1372"/>
      <c r="Z281" s="1372"/>
      <c r="AA281" s="1372"/>
      <c r="AB281" s="1371" t="s">
        <v>281</v>
      </c>
      <c r="AC281" s="1372"/>
      <c r="AD281" s="1372"/>
      <c r="AE281" s="1372"/>
      <c r="AF281" s="1372"/>
      <c r="AG281" s="1371" t="s">
        <v>282</v>
      </c>
      <c r="AH281" s="1372"/>
      <c r="AI281" s="1372"/>
      <c r="AJ281" s="499" t="s">
        <v>68</v>
      </c>
      <c r="AK281" s="1373"/>
      <c r="AL281" s="1373"/>
      <c r="AM281" s="1373"/>
      <c r="AN281" s="1373"/>
      <c r="AO281" s="500">
        <v>8396500000</v>
      </c>
      <c r="AP281" s="500">
        <v>0</v>
      </c>
      <c r="AQ281" s="500">
        <v>0</v>
      </c>
      <c r="AR281" s="509">
        <v>8396500000</v>
      </c>
      <c r="AS281" s="500">
        <v>0</v>
      </c>
      <c r="AT281" s="500">
        <v>0</v>
      </c>
      <c r="AU281" s="501">
        <v>0</v>
      </c>
      <c r="AV281" s="500">
        <v>0</v>
      </c>
      <c r="AW281" s="501">
        <v>0</v>
      </c>
      <c r="AX281" s="501">
        <v>0</v>
      </c>
      <c r="AY281" s="501">
        <v>0</v>
      </c>
      <c r="AZ281" s="501">
        <v>0</v>
      </c>
      <c r="BA281" s="501">
        <v>0</v>
      </c>
      <c r="BC281" s="502">
        <f t="shared" si="14"/>
        <v>0</v>
      </c>
      <c r="BD281" s="502" t="e">
        <f t="shared" si="15"/>
        <v>#DIV/0!</v>
      </c>
    </row>
    <row r="282" spans="1:56" s="498" customFormat="1" ht="15" customHeight="1" x14ac:dyDescent="0.3">
      <c r="A282" s="498" t="str">
        <f t="shared" si="16"/>
        <v>C25991000113</v>
      </c>
      <c r="B282" s="1371" t="s">
        <v>102</v>
      </c>
      <c r="C282" s="1372"/>
      <c r="D282" s="1371" t="s">
        <v>345</v>
      </c>
      <c r="E282" s="1372"/>
      <c r="F282" s="1371" t="s">
        <v>332</v>
      </c>
      <c r="G282" s="1372"/>
      <c r="H282" s="1371" t="s">
        <v>287</v>
      </c>
      <c r="I282" s="1372"/>
      <c r="J282" s="1371"/>
      <c r="K282" s="1372"/>
      <c r="L282" s="1372"/>
      <c r="M282" s="1371"/>
      <c r="N282" s="1372"/>
      <c r="O282" s="1372"/>
      <c r="P282" s="1371"/>
      <c r="Q282" s="1372"/>
      <c r="R282" s="1371"/>
      <c r="S282" s="1372"/>
      <c r="T282" s="1374" t="s">
        <v>188</v>
      </c>
      <c r="U282" s="1372"/>
      <c r="V282" s="1372"/>
      <c r="W282" s="1372"/>
      <c r="X282" s="1372"/>
      <c r="Y282" s="1372"/>
      <c r="Z282" s="1372"/>
      <c r="AA282" s="1372"/>
      <c r="AB282" s="1371" t="s">
        <v>281</v>
      </c>
      <c r="AC282" s="1372"/>
      <c r="AD282" s="1372"/>
      <c r="AE282" s="1372"/>
      <c r="AF282" s="1372"/>
      <c r="AG282" s="1371" t="s">
        <v>282</v>
      </c>
      <c r="AH282" s="1372"/>
      <c r="AI282" s="1372"/>
      <c r="AJ282" s="499" t="s">
        <v>311</v>
      </c>
      <c r="AK282" s="1373"/>
      <c r="AL282" s="1373"/>
      <c r="AM282" s="1373"/>
      <c r="AN282" s="1373"/>
      <c r="AO282" s="500">
        <v>5000000000</v>
      </c>
      <c r="AP282" s="500">
        <v>5000000000</v>
      </c>
      <c r="AQ282" s="500">
        <v>0</v>
      </c>
      <c r="AR282" s="509">
        <v>0</v>
      </c>
      <c r="AS282" s="500">
        <v>5000000000</v>
      </c>
      <c r="AT282" s="500">
        <v>0</v>
      </c>
      <c r="AU282" s="501">
        <v>241645683.05000001</v>
      </c>
      <c r="AV282" s="500">
        <v>4758354316.9499998</v>
      </c>
      <c r="AW282" s="501">
        <v>241645683.05000001</v>
      </c>
      <c r="AX282" s="501">
        <v>0</v>
      </c>
      <c r="AY282" s="501">
        <v>241645683.05000001</v>
      </c>
      <c r="AZ282" s="501">
        <v>0</v>
      </c>
      <c r="BA282" s="501">
        <v>0</v>
      </c>
      <c r="BC282" s="502">
        <f t="shared" si="14"/>
        <v>1</v>
      </c>
      <c r="BD282" s="502">
        <f t="shared" si="15"/>
        <v>4.8329136610000004E-2</v>
      </c>
    </row>
    <row r="283" spans="1:56" s="498" customFormat="1" ht="15" customHeight="1" x14ac:dyDescent="0.3">
      <c r="A283" s="498" t="str">
        <f t="shared" si="16"/>
        <v>C25991000210</v>
      </c>
      <c r="B283" s="1371" t="s">
        <v>102</v>
      </c>
      <c r="C283" s="1372"/>
      <c r="D283" s="1371" t="s">
        <v>345</v>
      </c>
      <c r="E283" s="1372"/>
      <c r="F283" s="1371" t="s">
        <v>332</v>
      </c>
      <c r="G283" s="1372"/>
      <c r="H283" s="1371" t="s">
        <v>290</v>
      </c>
      <c r="I283" s="1372"/>
      <c r="J283" s="1371" t="s">
        <v>244</v>
      </c>
      <c r="K283" s="1372"/>
      <c r="L283" s="1372"/>
      <c r="M283" s="1371" t="s">
        <v>244</v>
      </c>
      <c r="N283" s="1372"/>
      <c r="O283" s="1372"/>
      <c r="P283" s="1371" t="s">
        <v>244</v>
      </c>
      <c r="Q283" s="1372"/>
      <c r="R283" s="1371" t="s">
        <v>244</v>
      </c>
      <c r="S283" s="1372"/>
      <c r="T283" s="1374" t="s">
        <v>655</v>
      </c>
      <c r="U283" s="1372"/>
      <c r="V283" s="1372"/>
      <c r="W283" s="1372"/>
      <c r="X283" s="1372"/>
      <c r="Y283" s="1372"/>
      <c r="Z283" s="1372"/>
      <c r="AA283" s="1372"/>
      <c r="AB283" s="1371" t="s">
        <v>281</v>
      </c>
      <c r="AC283" s="1372"/>
      <c r="AD283" s="1372"/>
      <c r="AE283" s="1372"/>
      <c r="AF283" s="1372"/>
      <c r="AG283" s="1371" t="s">
        <v>282</v>
      </c>
      <c r="AH283" s="1372"/>
      <c r="AI283" s="1372"/>
      <c r="AJ283" s="499" t="s">
        <v>68</v>
      </c>
      <c r="AK283" s="1373"/>
      <c r="AL283" s="1373"/>
      <c r="AM283" s="1373"/>
      <c r="AN283" s="1373"/>
      <c r="AO283" s="500">
        <v>323920000</v>
      </c>
      <c r="AP283" s="500">
        <v>0</v>
      </c>
      <c r="AQ283" s="500">
        <v>323920000</v>
      </c>
      <c r="AR283" s="509">
        <v>0</v>
      </c>
      <c r="AS283" s="500">
        <v>0</v>
      </c>
      <c r="AT283" s="500">
        <v>0</v>
      </c>
      <c r="AU283" s="501">
        <v>0</v>
      </c>
      <c r="AV283" s="500">
        <v>0</v>
      </c>
      <c r="AW283" s="501">
        <v>0</v>
      </c>
      <c r="AX283" s="501">
        <v>0</v>
      </c>
      <c r="AY283" s="501">
        <v>0</v>
      </c>
      <c r="AZ283" s="501">
        <v>0</v>
      </c>
      <c r="BA283" s="501">
        <v>0</v>
      </c>
      <c r="BC283" s="502">
        <f t="shared" si="14"/>
        <v>0</v>
      </c>
      <c r="BD283" s="502" t="e">
        <f t="shared" si="15"/>
        <v>#DIV/0!</v>
      </c>
    </row>
    <row r="284" spans="1:56" s="454" customFormat="1" ht="15" hidden="1" customHeight="1" x14ac:dyDescent="0.25">
      <c r="A284" s="448" t="str">
        <f t="shared" si="16"/>
        <v>C259910004010</v>
      </c>
      <c r="B284" s="1383" t="s">
        <v>102</v>
      </c>
      <c r="C284" s="1381"/>
      <c r="D284" s="1383" t="s">
        <v>345</v>
      </c>
      <c r="E284" s="1381"/>
      <c r="F284" s="1383" t="s">
        <v>332</v>
      </c>
      <c r="G284" s="1381"/>
      <c r="H284" s="1383" t="s">
        <v>291</v>
      </c>
      <c r="I284" s="1381"/>
      <c r="J284" s="1383" t="s">
        <v>288</v>
      </c>
      <c r="K284" s="1381"/>
      <c r="L284" s="1381"/>
      <c r="M284" s="1383"/>
      <c r="N284" s="1381"/>
      <c r="O284" s="1381"/>
      <c r="P284" s="1383"/>
      <c r="Q284" s="1381"/>
      <c r="R284" s="1383"/>
      <c r="S284" s="1381"/>
      <c r="T284" s="1385" t="s">
        <v>656</v>
      </c>
      <c r="U284" s="1381"/>
      <c r="V284" s="1381"/>
      <c r="W284" s="1381"/>
      <c r="X284" s="1381"/>
      <c r="Y284" s="1381"/>
      <c r="Z284" s="1381"/>
      <c r="AA284" s="1381"/>
      <c r="AB284" s="1383" t="s">
        <v>281</v>
      </c>
      <c r="AC284" s="1381"/>
      <c r="AD284" s="1381"/>
      <c r="AE284" s="1381"/>
      <c r="AF284" s="1381"/>
      <c r="AG284" s="1383" t="s">
        <v>282</v>
      </c>
      <c r="AH284" s="1381"/>
      <c r="AI284" s="1381"/>
      <c r="AJ284" s="455" t="s">
        <v>68</v>
      </c>
      <c r="AK284" s="1384"/>
      <c r="AL284" s="1384"/>
      <c r="AM284" s="1384"/>
      <c r="AN284" s="1384"/>
      <c r="AO284" s="456">
        <v>350000000</v>
      </c>
      <c r="AP284" s="456">
        <v>120000000</v>
      </c>
      <c r="AQ284" s="456">
        <v>230000000</v>
      </c>
      <c r="AR284" s="508">
        <v>0</v>
      </c>
      <c r="AS284" s="457">
        <v>0</v>
      </c>
      <c r="AT284" s="456">
        <v>120000000</v>
      </c>
      <c r="AU284" s="457">
        <v>0</v>
      </c>
      <c r="AV284" s="457">
        <v>0</v>
      </c>
      <c r="AW284" s="457">
        <v>0</v>
      </c>
      <c r="AX284" s="457">
        <v>0</v>
      </c>
      <c r="AY284" s="457">
        <v>0</v>
      </c>
      <c r="AZ284" s="457">
        <v>0</v>
      </c>
      <c r="BA284" s="457">
        <v>0</v>
      </c>
      <c r="BB284" s="452"/>
      <c r="BC284" s="453">
        <f t="shared" si="14"/>
        <v>0</v>
      </c>
      <c r="BD284" s="453" t="e">
        <f t="shared" si="15"/>
        <v>#DIV/0!</v>
      </c>
    </row>
    <row r="285" spans="1:56" s="498" customFormat="1" ht="15" customHeight="1" x14ac:dyDescent="0.3">
      <c r="A285" s="498" t="str">
        <f t="shared" si="16"/>
        <v>C25991000410</v>
      </c>
      <c r="B285" s="1371" t="s">
        <v>102</v>
      </c>
      <c r="C285" s="1372"/>
      <c r="D285" s="1371" t="s">
        <v>345</v>
      </c>
      <c r="E285" s="1372"/>
      <c r="F285" s="1371" t="s">
        <v>332</v>
      </c>
      <c r="G285" s="1372"/>
      <c r="H285" s="1371" t="s">
        <v>291</v>
      </c>
      <c r="I285" s="1372"/>
      <c r="J285" s="1371" t="s">
        <v>244</v>
      </c>
      <c r="K285" s="1372"/>
      <c r="L285" s="1372"/>
      <c r="M285" s="1371" t="s">
        <v>244</v>
      </c>
      <c r="N285" s="1372"/>
      <c r="O285" s="1372"/>
      <c r="P285" s="1371" t="s">
        <v>244</v>
      </c>
      <c r="Q285" s="1372"/>
      <c r="R285" s="1371" t="s">
        <v>244</v>
      </c>
      <c r="S285" s="1372"/>
      <c r="T285" s="1374" t="s">
        <v>656</v>
      </c>
      <c r="U285" s="1372"/>
      <c r="V285" s="1372"/>
      <c r="W285" s="1372"/>
      <c r="X285" s="1372"/>
      <c r="Y285" s="1372"/>
      <c r="Z285" s="1372"/>
      <c r="AA285" s="1372"/>
      <c r="AB285" s="1371" t="s">
        <v>281</v>
      </c>
      <c r="AC285" s="1372"/>
      <c r="AD285" s="1372"/>
      <c r="AE285" s="1372"/>
      <c r="AF285" s="1372"/>
      <c r="AG285" s="1371" t="s">
        <v>282</v>
      </c>
      <c r="AH285" s="1372"/>
      <c r="AI285" s="1372"/>
      <c r="AJ285" s="499" t="s">
        <v>68</v>
      </c>
      <c r="AK285" s="1373"/>
      <c r="AL285" s="1373"/>
      <c r="AM285" s="1373"/>
      <c r="AN285" s="1373"/>
      <c r="AO285" s="500">
        <v>350000000</v>
      </c>
      <c r="AP285" s="500">
        <v>120000000</v>
      </c>
      <c r="AQ285" s="500">
        <v>230000000</v>
      </c>
      <c r="AR285" s="509">
        <v>0</v>
      </c>
      <c r="AS285" s="500">
        <v>0</v>
      </c>
      <c r="AT285" s="500">
        <v>120000000</v>
      </c>
      <c r="AU285" s="501">
        <v>0</v>
      </c>
      <c r="AV285" s="500">
        <v>0</v>
      </c>
      <c r="AW285" s="501">
        <v>0</v>
      </c>
      <c r="AX285" s="501">
        <v>0</v>
      </c>
      <c r="AY285" s="501">
        <v>0</v>
      </c>
      <c r="AZ285" s="501">
        <v>0</v>
      </c>
      <c r="BA285" s="501">
        <v>0</v>
      </c>
      <c r="BC285" s="502">
        <f t="shared" si="14"/>
        <v>0</v>
      </c>
      <c r="BD285" s="502" t="e">
        <f t="shared" si="15"/>
        <v>#DIV/0!</v>
      </c>
    </row>
    <row r="286" spans="1:56" s="454" customFormat="1" ht="15" hidden="1" customHeight="1" x14ac:dyDescent="0.25">
      <c r="A286" s="448" t="str">
        <f t="shared" si="16"/>
        <v>C2599100040210</v>
      </c>
      <c r="B286" s="1383" t="s">
        <v>102</v>
      </c>
      <c r="C286" s="1381"/>
      <c r="D286" s="1383" t="s">
        <v>345</v>
      </c>
      <c r="E286" s="1381"/>
      <c r="F286" s="1383" t="s">
        <v>332</v>
      </c>
      <c r="G286" s="1381"/>
      <c r="H286" s="1383" t="s">
        <v>291</v>
      </c>
      <c r="I286" s="1381"/>
      <c r="J286" s="1383" t="s">
        <v>288</v>
      </c>
      <c r="K286" s="1381"/>
      <c r="L286" s="1381"/>
      <c r="M286" s="1383" t="s">
        <v>290</v>
      </c>
      <c r="N286" s="1381"/>
      <c r="O286" s="1381"/>
      <c r="P286" s="1383"/>
      <c r="Q286" s="1381"/>
      <c r="R286" s="1383"/>
      <c r="S286" s="1381"/>
      <c r="T286" s="1385" t="s">
        <v>334</v>
      </c>
      <c r="U286" s="1381"/>
      <c r="V286" s="1381"/>
      <c r="W286" s="1381"/>
      <c r="X286" s="1381"/>
      <c r="Y286" s="1381"/>
      <c r="Z286" s="1381"/>
      <c r="AA286" s="1381"/>
      <c r="AB286" s="1383" t="s">
        <v>281</v>
      </c>
      <c r="AC286" s="1381"/>
      <c r="AD286" s="1381"/>
      <c r="AE286" s="1381"/>
      <c r="AF286" s="1381"/>
      <c r="AG286" s="1383" t="s">
        <v>282</v>
      </c>
      <c r="AH286" s="1381"/>
      <c r="AI286" s="1381"/>
      <c r="AJ286" s="455" t="s">
        <v>68</v>
      </c>
      <c r="AK286" s="1384"/>
      <c r="AL286" s="1384"/>
      <c r="AM286" s="1384"/>
      <c r="AN286" s="1384"/>
      <c r="AO286" s="456">
        <v>350000000</v>
      </c>
      <c r="AP286" s="456">
        <v>120000000</v>
      </c>
      <c r="AQ286" s="456">
        <v>230000000</v>
      </c>
      <c r="AR286" s="508">
        <v>0</v>
      </c>
      <c r="AS286" s="457">
        <v>0</v>
      </c>
      <c r="AT286" s="456">
        <v>120000000</v>
      </c>
      <c r="AU286" s="457">
        <v>0</v>
      </c>
      <c r="AV286" s="457">
        <v>0</v>
      </c>
      <c r="AW286" s="457">
        <v>0</v>
      </c>
      <c r="AX286" s="457">
        <v>0</v>
      </c>
      <c r="AY286" s="457">
        <v>0</v>
      </c>
      <c r="AZ286" s="457">
        <v>0</v>
      </c>
      <c r="BA286" s="457">
        <v>0</v>
      </c>
      <c r="BB286" s="452"/>
      <c r="BC286" s="453">
        <f t="shared" ref="BC286:BC305" si="17">+AS286/AO286</f>
        <v>0</v>
      </c>
      <c r="BD286" s="453" t="e">
        <f t="shared" ref="BD286:BD305" si="18">+AW286/AS286</f>
        <v>#DIV/0!</v>
      </c>
    </row>
    <row r="287" spans="1:56" s="454" customFormat="1" ht="15" hidden="1" customHeight="1" x14ac:dyDescent="0.25">
      <c r="A287" s="448" t="str">
        <f t="shared" si="16"/>
        <v>C25991000402110</v>
      </c>
      <c r="B287" s="1380" t="s">
        <v>102</v>
      </c>
      <c r="C287" s="1381"/>
      <c r="D287" s="1380" t="s">
        <v>345</v>
      </c>
      <c r="E287" s="1381"/>
      <c r="F287" s="1380" t="s">
        <v>332</v>
      </c>
      <c r="G287" s="1381"/>
      <c r="H287" s="1380" t="s">
        <v>291</v>
      </c>
      <c r="I287" s="1381"/>
      <c r="J287" s="1380" t="s">
        <v>288</v>
      </c>
      <c r="K287" s="1381"/>
      <c r="L287" s="1381"/>
      <c r="M287" s="1380" t="s">
        <v>290</v>
      </c>
      <c r="N287" s="1381"/>
      <c r="O287" s="1381"/>
      <c r="P287" s="1380" t="s">
        <v>287</v>
      </c>
      <c r="Q287" s="1381"/>
      <c r="R287" s="1380"/>
      <c r="S287" s="1381"/>
      <c r="T287" s="1382" t="s">
        <v>340</v>
      </c>
      <c r="U287" s="1381"/>
      <c r="V287" s="1381"/>
      <c r="W287" s="1381"/>
      <c r="X287" s="1381"/>
      <c r="Y287" s="1381"/>
      <c r="Z287" s="1381"/>
      <c r="AA287" s="1381"/>
      <c r="AB287" s="1380" t="s">
        <v>281</v>
      </c>
      <c r="AC287" s="1381"/>
      <c r="AD287" s="1381"/>
      <c r="AE287" s="1381"/>
      <c r="AF287" s="1381"/>
      <c r="AG287" s="1380" t="s">
        <v>282</v>
      </c>
      <c r="AH287" s="1381"/>
      <c r="AI287" s="1381"/>
      <c r="AJ287" s="449" t="s">
        <v>68</v>
      </c>
      <c r="AK287" s="1379"/>
      <c r="AL287" s="1379"/>
      <c r="AM287" s="1379"/>
      <c r="AN287" s="1379"/>
      <c r="AO287" s="450">
        <v>120000000</v>
      </c>
      <c r="AP287" s="450">
        <v>120000000</v>
      </c>
      <c r="AQ287" s="451">
        <v>0</v>
      </c>
      <c r="AR287" s="510">
        <v>0</v>
      </c>
      <c r="AS287" s="451">
        <v>0</v>
      </c>
      <c r="AT287" s="450">
        <v>120000000</v>
      </c>
      <c r="AU287" s="451">
        <v>0</v>
      </c>
      <c r="AV287" s="451">
        <v>0</v>
      </c>
      <c r="AW287" s="451">
        <v>0</v>
      </c>
      <c r="AX287" s="451">
        <v>0</v>
      </c>
      <c r="AY287" s="451">
        <v>0</v>
      </c>
      <c r="AZ287" s="451">
        <v>0</v>
      </c>
      <c r="BA287" s="451">
        <v>0</v>
      </c>
      <c r="BB287" s="452"/>
      <c r="BC287" s="453">
        <f t="shared" si="17"/>
        <v>0</v>
      </c>
      <c r="BD287" s="453" t="e">
        <f t="shared" si="18"/>
        <v>#DIV/0!</v>
      </c>
    </row>
    <row r="288" spans="1:56" s="454" customFormat="1" ht="15" hidden="1" customHeight="1" x14ac:dyDescent="0.25">
      <c r="A288" s="448" t="str">
        <f t="shared" si="16"/>
        <v>C25991000402310</v>
      </c>
      <c r="B288" s="1380" t="s">
        <v>102</v>
      </c>
      <c r="C288" s="1381"/>
      <c r="D288" s="1380" t="s">
        <v>345</v>
      </c>
      <c r="E288" s="1381"/>
      <c r="F288" s="1380" t="s">
        <v>332</v>
      </c>
      <c r="G288" s="1381"/>
      <c r="H288" s="1380" t="s">
        <v>291</v>
      </c>
      <c r="I288" s="1381"/>
      <c r="J288" s="1380" t="s">
        <v>288</v>
      </c>
      <c r="K288" s="1381"/>
      <c r="L288" s="1381"/>
      <c r="M288" s="1380" t="s">
        <v>290</v>
      </c>
      <c r="N288" s="1381"/>
      <c r="O288" s="1381"/>
      <c r="P288" s="1380" t="s">
        <v>297</v>
      </c>
      <c r="Q288" s="1381"/>
      <c r="R288" s="1380"/>
      <c r="S288" s="1381"/>
      <c r="T288" s="1382" t="s">
        <v>336</v>
      </c>
      <c r="U288" s="1381"/>
      <c r="V288" s="1381"/>
      <c r="W288" s="1381"/>
      <c r="X288" s="1381"/>
      <c r="Y288" s="1381"/>
      <c r="Z288" s="1381"/>
      <c r="AA288" s="1381"/>
      <c r="AB288" s="1380" t="s">
        <v>281</v>
      </c>
      <c r="AC288" s="1381"/>
      <c r="AD288" s="1381"/>
      <c r="AE288" s="1381"/>
      <c r="AF288" s="1381"/>
      <c r="AG288" s="1380" t="s">
        <v>282</v>
      </c>
      <c r="AH288" s="1381"/>
      <c r="AI288" s="1381"/>
      <c r="AJ288" s="449" t="s">
        <v>68</v>
      </c>
      <c r="AK288" s="1379"/>
      <c r="AL288" s="1379"/>
      <c r="AM288" s="1379"/>
      <c r="AN288" s="1379"/>
      <c r="AO288" s="450">
        <v>45000000</v>
      </c>
      <c r="AP288" s="451">
        <v>0</v>
      </c>
      <c r="AQ288" s="450">
        <v>45000000</v>
      </c>
      <c r="AR288" s="510">
        <v>0</v>
      </c>
      <c r="AS288" s="451">
        <v>0</v>
      </c>
      <c r="AT288" s="451">
        <v>0</v>
      </c>
      <c r="AU288" s="451">
        <v>0</v>
      </c>
      <c r="AV288" s="451">
        <v>0</v>
      </c>
      <c r="AW288" s="451">
        <v>0</v>
      </c>
      <c r="AX288" s="451">
        <v>0</v>
      </c>
      <c r="AY288" s="451">
        <v>0</v>
      </c>
      <c r="AZ288" s="451">
        <v>0</v>
      </c>
      <c r="BA288" s="451">
        <v>0</v>
      </c>
      <c r="BB288" s="452"/>
      <c r="BC288" s="453">
        <f t="shared" si="17"/>
        <v>0</v>
      </c>
      <c r="BD288" s="453" t="e">
        <f t="shared" si="18"/>
        <v>#DIV/0!</v>
      </c>
    </row>
    <row r="289" spans="1:56" s="454" customFormat="1" ht="15" hidden="1" customHeight="1" x14ac:dyDescent="0.25">
      <c r="A289" s="448" t="str">
        <f t="shared" si="16"/>
        <v>C25991000402410</v>
      </c>
      <c r="B289" s="1380" t="s">
        <v>102</v>
      </c>
      <c r="C289" s="1381"/>
      <c r="D289" s="1380" t="s">
        <v>345</v>
      </c>
      <c r="E289" s="1381"/>
      <c r="F289" s="1380" t="s">
        <v>332</v>
      </c>
      <c r="G289" s="1381"/>
      <c r="H289" s="1380" t="s">
        <v>291</v>
      </c>
      <c r="I289" s="1381"/>
      <c r="J289" s="1380" t="s">
        <v>288</v>
      </c>
      <c r="K289" s="1381"/>
      <c r="L289" s="1381"/>
      <c r="M289" s="1380" t="s">
        <v>290</v>
      </c>
      <c r="N289" s="1381"/>
      <c r="O289" s="1381"/>
      <c r="P289" s="1380" t="s">
        <v>291</v>
      </c>
      <c r="Q289" s="1381"/>
      <c r="R289" s="1380"/>
      <c r="S289" s="1381"/>
      <c r="T289" s="1382" t="s">
        <v>87</v>
      </c>
      <c r="U289" s="1381"/>
      <c r="V289" s="1381"/>
      <c r="W289" s="1381"/>
      <c r="X289" s="1381"/>
      <c r="Y289" s="1381"/>
      <c r="Z289" s="1381"/>
      <c r="AA289" s="1381"/>
      <c r="AB289" s="1380" t="s">
        <v>281</v>
      </c>
      <c r="AC289" s="1381"/>
      <c r="AD289" s="1381"/>
      <c r="AE289" s="1381"/>
      <c r="AF289" s="1381"/>
      <c r="AG289" s="1380" t="s">
        <v>282</v>
      </c>
      <c r="AH289" s="1381"/>
      <c r="AI289" s="1381"/>
      <c r="AJ289" s="449" t="s">
        <v>68</v>
      </c>
      <c r="AK289" s="1379"/>
      <c r="AL289" s="1379"/>
      <c r="AM289" s="1379"/>
      <c r="AN289" s="1379"/>
      <c r="AO289" s="450">
        <v>55000000</v>
      </c>
      <c r="AP289" s="451">
        <v>0</v>
      </c>
      <c r="AQ289" s="450">
        <v>55000000</v>
      </c>
      <c r="AR289" s="510">
        <v>0</v>
      </c>
      <c r="AS289" s="451">
        <v>0</v>
      </c>
      <c r="AT289" s="451">
        <v>0</v>
      </c>
      <c r="AU289" s="451">
        <v>0</v>
      </c>
      <c r="AV289" s="451">
        <v>0</v>
      </c>
      <c r="AW289" s="451">
        <v>0</v>
      </c>
      <c r="AX289" s="451">
        <v>0</v>
      </c>
      <c r="AY289" s="451">
        <v>0</v>
      </c>
      <c r="AZ289" s="451">
        <v>0</v>
      </c>
      <c r="BA289" s="451">
        <v>0</v>
      </c>
      <c r="BB289" s="452"/>
      <c r="BC289" s="453">
        <f t="shared" si="17"/>
        <v>0</v>
      </c>
      <c r="BD289" s="453" t="e">
        <f t="shared" si="18"/>
        <v>#DIV/0!</v>
      </c>
    </row>
    <row r="290" spans="1:56" s="454" customFormat="1" ht="18" hidden="1" customHeight="1" x14ac:dyDescent="0.25">
      <c r="A290" s="448" t="str">
        <f t="shared" ref="A290:A305" si="19">+B290&amp;D290&amp;F290&amp;H290&amp;J290&amp;M290&amp;P290&amp;R290&amp;AJ290</f>
        <v>C25991000402710</v>
      </c>
      <c r="B290" s="1380" t="s">
        <v>102</v>
      </c>
      <c r="C290" s="1381"/>
      <c r="D290" s="1380" t="s">
        <v>345</v>
      </c>
      <c r="E290" s="1381"/>
      <c r="F290" s="1380" t="s">
        <v>332</v>
      </c>
      <c r="G290" s="1381"/>
      <c r="H290" s="1380" t="s">
        <v>291</v>
      </c>
      <c r="I290" s="1381"/>
      <c r="J290" s="1380" t="s">
        <v>288</v>
      </c>
      <c r="K290" s="1381"/>
      <c r="L290" s="1381"/>
      <c r="M290" s="1380" t="s">
        <v>290</v>
      </c>
      <c r="N290" s="1381"/>
      <c r="O290" s="1381"/>
      <c r="P290" s="1380" t="s">
        <v>301</v>
      </c>
      <c r="Q290" s="1381"/>
      <c r="R290" s="1380"/>
      <c r="S290" s="1381"/>
      <c r="T290" s="1386" t="s">
        <v>343</v>
      </c>
      <c r="U290" s="1381"/>
      <c r="V290" s="1381"/>
      <c r="W290" s="1381"/>
      <c r="X290" s="1381"/>
      <c r="Y290" s="1381"/>
      <c r="Z290" s="1381"/>
      <c r="AA290" s="1381"/>
      <c r="AB290" s="1380" t="s">
        <v>281</v>
      </c>
      <c r="AC290" s="1381"/>
      <c r="AD290" s="1381"/>
      <c r="AE290" s="1381"/>
      <c r="AF290" s="1381"/>
      <c r="AG290" s="1380" t="s">
        <v>282</v>
      </c>
      <c r="AH290" s="1381"/>
      <c r="AI290" s="1381"/>
      <c r="AJ290" s="449" t="s">
        <v>68</v>
      </c>
      <c r="AK290" s="1379"/>
      <c r="AL290" s="1379"/>
      <c r="AM290" s="1379"/>
      <c r="AN290" s="1379"/>
      <c r="AO290" s="450">
        <v>130000000</v>
      </c>
      <c r="AP290" s="451">
        <v>0</v>
      </c>
      <c r="AQ290" s="450">
        <v>130000000</v>
      </c>
      <c r="AR290" s="510">
        <v>0</v>
      </c>
      <c r="AS290" s="451">
        <v>0</v>
      </c>
      <c r="AT290" s="451">
        <v>0</v>
      </c>
      <c r="AU290" s="451">
        <v>0</v>
      </c>
      <c r="AV290" s="451">
        <v>0</v>
      </c>
      <c r="AW290" s="451">
        <v>0</v>
      </c>
      <c r="AX290" s="451">
        <v>0</v>
      </c>
      <c r="AY290" s="451">
        <v>0</v>
      </c>
      <c r="AZ290" s="451">
        <v>0</v>
      </c>
      <c r="BA290" s="451">
        <v>0</v>
      </c>
      <c r="BB290" s="452"/>
      <c r="BC290" s="453">
        <f t="shared" si="17"/>
        <v>0</v>
      </c>
      <c r="BD290" s="453" t="e">
        <f t="shared" si="18"/>
        <v>#DIV/0!</v>
      </c>
    </row>
    <row r="291" spans="1:56" s="498" customFormat="1" ht="15" customHeight="1" x14ac:dyDescent="0.3">
      <c r="A291" s="498" t="str">
        <f t="shared" si="19"/>
        <v>C259910005010</v>
      </c>
      <c r="B291" s="1371" t="s">
        <v>102</v>
      </c>
      <c r="C291" s="1372"/>
      <c r="D291" s="1371" t="s">
        <v>345</v>
      </c>
      <c r="E291" s="1372"/>
      <c r="F291" s="1371" t="s">
        <v>332</v>
      </c>
      <c r="G291" s="1372"/>
      <c r="H291" s="1371" t="s">
        <v>292</v>
      </c>
      <c r="I291" s="1372"/>
      <c r="J291" s="1371" t="s">
        <v>288</v>
      </c>
      <c r="K291" s="1372"/>
      <c r="L291" s="1372"/>
      <c r="M291" s="1371"/>
      <c r="N291" s="1372"/>
      <c r="O291" s="1372"/>
      <c r="P291" s="1371"/>
      <c r="Q291" s="1372"/>
      <c r="R291" s="1371"/>
      <c r="S291" s="1372"/>
      <c r="T291" s="1374" t="s">
        <v>657</v>
      </c>
      <c r="U291" s="1372"/>
      <c r="V291" s="1372"/>
      <c r="W291" s="1372"/>
      <c r="X291" s="1372"/>
      <c r="Y291" s="1372"/>
      <c r="Z291" s="1372"/>
      <c r="AA291" s="1372"/>
      <c r="AB291" s="1371" t="s">
        <v>281</v>
      </c>
      <c r="AC291" s="1372"/>
      <c r="AD291" s="1372"/>
      <c r="AE291" s="1372"/>
      <c r="AF291" s="1372"/>
      <c r="AG291" s="1371" t="s">
        <v>282</v>
      </c>
      <c r="AH291" s="1372"/>
      <c r="AI291" s="1372"/>
      <c r="AJ291" s="499" t="s">
        <v>68</v>
      </c>
      <c r="AK291" s="1373"/>
      <c r="AL291" s="1373"/>
      <c r="AM291" s="1373"/>
      <c r="AN291" s="1373"/>
      <c r="AO291" s="500">
        <v>300000000</v>
      </c>
      <c r="AP291" s="500">
        <v>300000000</v>
      </c>
      <c r="AQ291" s="500">
        <v>0</v>
      </c>
      <c r="AR291" s="509">
        <v>0</v>
      </c>
      <c r="AS291" s="500">
        <v>0</v>
      </c>
      <c r="AT291" s="500">
        <v>300000000</v>
      </c>
      <c r="AU291" s="501">
        <v>0</v>
      </c>
      <c r="AV291" s="500">
        <v>0</v>
      </c>
      <c r="AW291" s="501">
        <v>0</v>
      </c>
      <c r="AX291" s="501">
        <v>0</v>
      </c>
      <c r="AY291" s="501">
        <v>0</v>
      </c>
      <c r="AZ291" s="501">
        <v>0</v>
      </c>
      <c r="BA291" s="501">
        <v>0</v>
      </c>
      <c r="BC291" s="502">
        <f t="shared" si="17"/>
        <v>0</v>
      </c>
      <c r="BD291" s="502" t="e">
        <f t="shared" si="18"/>
        <v>#DIV/0!</v>
      </c>
    </row>
    <row r="292" spans="1:56" ht="15" hidden="1" customHeight="1" x14ac:dyDescent="0.25">
      <c r="A292" s="401" t="str">
        <f t="shared" si="19"/>
        <v>C25991000510</v>
      </c>
      <c r="B292" s="1233" t="s">
        <v>102</v>
      </c>
      <c r="C292" s="1344"/>
      <c r="D292" s="1233" t="s">
        <v>345</v>
      </c>
      <c r="E292" s="1344"/>
      <c r="F292" s="1233" t="s">
        <v>332</v>
      </c>
      <c r="G292" s="1344"/>
      <c r="H292" s="1233" t="s">
        <v>292</v>
      </c>
      <c r="I292" s="1344"/>
      <c r="J292" s="1233" t="s">
        <v>244</v>
      </c>
      <c r="K292" s="1344"/>
      <c r="L292" s="1344"/>
      <c r="M292" s="1233" t="s">
        <v>244</v>
      </c>
      <c r="N292" s="1344"/>
      <c r="O292" s="1344"/>
      <c r="P292" s="1233" t="s">
        <v>244</v>
      </c>
      <c r="Q292" s="1344"/>
      <c r="R292" s="1233" t="s">
        <v>244</v>
      </c>
      <c r="S292" s="1344"/>
      <c r="T292" s="1232" t="s">
        <v>657</v>
      </c>
      <c r="U292" s="1344"/>
      <c r="V292" s="1344"/>
      <c r="W292" s="1344"/>
      <c r="X292" s="1344"/>
      <c r="Y292" s="1344"/>
      <c r="Z292" s="1344"/>
      <c r="AA292" s="1344"/>
      <c r="AB292" s="1233" t="s">
        <v>281</v>
      </c>
      <c r="AC292" s="1344"/>
      <c r="AD292" s="1344"/>
      <c r="AE292" s="1344"/>
      <c r="AF292" s="1344"/>
      <c r="AG292" s="1233" t="s">
        <v>282</v>
      </c>
      <c r="AH292" s="1344"/>
      <c r="AI292" s="1344"/>
      <c r="AJ292" s="169" t="s">
        <v>68</v>
      </c>
      <c r="AK292" s="1234"/>
      <c r="AL292" s="1234"/>
      <c r="AM292" s="1234"/>
      <c r="AN292" s="1234"/>
      <c r="AO292" s="432">
        <v>300000000</v>
      </c>
      <c r="AP292" s="432">
        <v>300000000</v>
      </c>
      <c r="AQ292" s="433">
        <v>0</v>
      </c>
      <c r="AR292" s="508">
        <v>0</v>
      </c>
      <c r="AS292" s="433">
        <v>0</v>
      </c>
      <c r="AT292" s="432">
        <v>300000000</v>
      </c>
      <c r="AU292" s="433">
        <v>0</v>
      </c>
      <c r="AV292" s="433">
        <v>0</v>
      </c>
      <c r="AW292" s="433">
        <v>0</v>
      </c>
      <c r="AX292" s="433">
        <v>0</v>
      </c>
      <c r="AY292" s="433">
        <v>0</v>
      </c>
      <c r="AZ292" s="433">
        <v>0</v>
      </c>
      <c r="BA292" s="433">
        <v>0</v>
      </c>
      <c r="BB292" s="435"/>
      <c r="BC292" s="436">
        <f t="shared" si="17"/>
        <v>0</v>
      </c>
      <c r="BD292" s="436" t="e">
        <f t="shared" si="18"/>
        <v>#DIV/0!</v>
      </c>
    </row>
    <row r="293" spans="1:56" ht="15" hidden="1" customHeight="1" x14ac:dyDescent="0.25">
      <c r="A293" s="401" t="str">
        <f t="shared" si="19"/>
        <v>C2599100050210</v>
      </c>
      <c r="B293" s="1233" t="s">
        <v>102</v>
      </c>
      <c r="C293" s="1344"/>
      <c r="D293" s="1233" t="s">
        <v>345</v>
      </c>
      <c r="E293" s="1344"/>
      <c r="F293" s="1233" t="s">
        <v>332</v>
      </c>
      <c r="G293" s="1344"/>
      <c r="H293" s="1233" t="s">
        <v>292</v>
      </c>
      <c r="I293" s="1344"/>
      <c r="J293" s="1233" t="s">
        <v>288</v>
      </c>
      <c r="K293" s="1344"/>
      <c r="L293" s="1344"/>
      <c r="M293" s="1233" t="s">
        <v>290</v>
      </c>
      <c r="N293" s="1344"/>
      <c r="O293" s="1344"/>
      <c r="P293" s="1233"/>
      <c r="Q293" s="1344"/>
      <c r="R293" s="1233"/>
      <c r="S293" s="1344"/>
      <c r="T293" s="1232" t="s">
        <v>334</v>
      </c>
      <c r="U293" s="1344"/>
      <c r="V293" s="1344"/>
      <c r="W293" s="1344"/>
      <c r="X293" s="1344"/>
      <c r="Y293" s="1344"/>
      <c r="Z293" s="1344"/>
      <c r="AA293" s="1344"/>
      <c r="AB293" s="1233" t="s">
        <v>281</v>
      </c>
      <c r="AC293" s="1344"/>
      <c r="AD293" s="1344"/>
      <c r="AE293" s="1344"/>
      <c r="AF293" s="1344"/>
      <c r="AG293" s="1233" t="s">
        <v>282</v>
      </c>
      <c r="AH293" s="1344"/>
      <c r="AI293" s="1344"/>
      <c r="AJ293" s="169" t="s">
        <v>68</v>
      </c>
      <c r="AK293" s="1234"/>
      <c r="AL293" s="1234"/>
      <c r="AM293" s="1234"/>
      <c r="AN293" s="1234"/>
      <c r="AO293" s="432">
        <v>300000000</v>
      </c>
      <c r="AP293" s="432">
        <v>300000000</v>
      </c>
      <c r="AQ293" s="433">
        <v>0</v>
      </c>
      <c r="AR293" s="508">
        <v>0</v>
      </c>
      <c r="AS293" s="433">
        <v>0</v>
      </c>
      <c r="AT293" s="432">
        <v>300000000</v>
      </c>
      <c r="AU293" s="433">
        <v>0</v>
      </c>
      <c r="AV293" s="433">
        <v>0</v>
      </c>
      <c r="AW293" s="433">
        <v>0</v>
      </c>
      <c r="AX293" s="433">
        <v>0</v>
      </c>
      <c r="AY293" s="433">
        <v>0</v>
      </c>
      <c r="AZ293" s="433">
        <v>0</v>
      </c>
      <c r="BA293" s="433">
        <v>0</v>
      </c>
      <c r="BB293" s="435"/>
      <c r="BC293" s="436">
        <f t="shared" si="17"/>
        <v>0</v>
      </c>
      <c r="BD293" s="436" t="e">
        <f t="shared" si="18"/>
        <v>#DIV/0!</v>
      </c>
    </row>
    <row r="294" spans="1:56" ht="15" hidden="1" customHeight="1" x14ac:dyDescent="0.25">
      <c r="A294" s="401" t="str">
        <f t="shared" si="19"/>
        <v>C25991000502110</v>
      </c>
      <c r="B294" s="1240" t="s">
        <v>102</v>
      </c>
      <c r="C294" s="1344"/>
      <c r="D294" s="1240" t="s">
        <v>345</v>
      </c>
      <c r="E294" s="1344"/>
      <c r="F294" s="1240" t="s">
        <v>332</v>
      </c>
      <c r="G294" s="1344"/>
      <c r="H294" s="1240" t="s">
        <v>292</v>
      </c>
      <c r="I294" s="1344"/>
      <c r="J294" s="1240" t="s">
        <v>288</v>
      </c>
      <c r="K294" s="1344"/>
      <c r="L294" s="1344"/>
      <c r="M294" s="1240" t="s">
        <v>290</v>
      </c>
      <c r="N294" s="1344"/>
      <c r="O294" s="1344"/>
      <c r="P294" s="1240" t="s">
        <v>287</v>
      </c>
      <c r="Q294" s="1344"/>
      <c r="R294" s="1240"/>
      <c r="S294" s="1344"/>
      <c r="T294" s="1239" t="s">
        <v>340</v>
      </c>
      <c r="U294" s="1344"/>
      <c r="V294" s="1344"/>
      <c r="W294" s="1344"/>
      <c r="X294" s="1344"/>
      <c r="Y294" s="1344"/>
      <c r="Z294" s="1344"/>
      <c r="AA294" s="1344"/>
      <c r="AB294" s="1240" t="s">
        <v>281</v>
      </c>
      <c r="AC294" s="1344"/>
      <c r="AD294" s="1344"/>
      <c r="AE294" s="1344"/>
      <c r="AF294" s="1344"/>
      <c r="AG294" s="1240" t="s">
        <v>282</v>
      </c>
      <c r="AH294" s="1344"/>
      <c r="AI294" s="1344"/>
      <c r="AJ294" s="172" t="s">
        <v>68</v>
      </c>
      <c r="AK294" s="1241"/>
      <c r="AL294" s="1241"/>
      <c r="AM294" s="1241"/>
      <c r="AN294" s="1241"/>
      <c r="AO294" s="437">
        <v>300000000</v>
      </c>
      <c r="AP294" s="437">
        <v>300000000</v>
      </c>
      <c r="AQ294" s="438">
        <v>0</v>
      </c>
      <c r="AR294" s="510">
        <v>0</v>
      </c>
      <c r="AS294" s="438">
        <v>0</v>
      </c>
      <c r="AT294" s="437">
        <v>300000000</v>
      </c>
      <c r="AU294" s="438">
        <v>0</v>
      </c>
      <c r="AV294" s="438">
        <v>0</v>
      </c>
      <c r="AW294" s="438">
        <v>0</v>
      </c>
      <c r="AX294" s="438">
        <v>0</v>
      </c>
      <c r="AY294" s="438">
        <v>0</v>
      </c>
      <c r="AZ294" s="438">
        <v>0</v>
      </c>
      <c r="BA294" s="438">
        <v>0</v>
      </c>
      <c r="BB294" s="435"/>
      <c r="BC294" s="436">
        <f t="shared" si="17"/>
        <v>0</v>
      </c>
      <c r="BD294" s="436" t="e">
        <f t="shared" si="18"/>
        <v>#DIV/0!</v>
      </c>
    </row>
    <row r="295" spans="1:56" ht="32.25" hidden="1" customHeight="1" x14ac:dyDescent="0.25">
      <c r="A295" s="401" t="str">
        <f t="shared" si="19"/>
        <v>C259910006010</v>
      </c>
      <c r="B295" s="1233" t="s">
        <v>102</v>
      </c>
      <c r="C295" s="1344"/>
      <c r="D295" s="1233" t="s">
        <v>345</v>
      </c>
      <c r="E295" s="1344"/>
      <c r="F295" s="1233" t="s">
        <v>332</v>
      </c>
      <c r="G295" s="1344"/>
      <c r="H295" s="1233" t="s">
        <v>300</v>
      </c>
      <c r="I295" s="1344"/>
      <c r="J295" s="1233" t="s">
        <v>288</v>
      </c>
      <c r="K295" s="1344"/>
      <c r="L295" s="1344"/>
      <c r="M295" s="1233"/>
      <c r="N295" s="1344"/>
      <c r="O295" s="1344"/>
      <c r="P295" s="1233"/>
      <c r="Q295" s="1344"/>
      <c r="R295" s="1233"/>
      <c r="S295" s="1344"/>
      <c r="T295" s="1232" t="s">
        <v>674</v>
      </c>
      <c r="U295" s="1344"/>
      <c r="V295" s="1344"/>
      <c r="W295" s="1344"/>
      <c r="X295" s="1344"/>
      <c r="Y295" s="1344"/>
      <c r="Z295" s="1344"/>
      <c r="AA295" s="1344"/>
      <c r="AB295" s="1233" t="s">
        <v>281</v>
      </c>
      <c r="AC295" s="1344"/>
      <c r="AD295" s="1344"/>
      <c r="AE295" s="1344"/>
      <c r="AF295" s="1344"/>
      <c r="AG295" s="1233" t="s">
        <v>282</v>
      </c>
      <c r="AH295" s="1344"/>
      <c r="AI295" s="1344"/>
      <c r="AJ295" s="169" t="s">
        <v>68</v>
      </c>
      <c r="AK295" s="1234"/>
      <c r="AL295" s="1234"/>
      <c r="AM295" s="1234"/>
      <c r="AN295" s="1234"/>
      <c r="AO295" s="432">
        <v>300000000</v>
      </c>
      <c r="AP295" s="432">
        <v>83332000</v>
      </c>
      <c r="AQ295" s="432">
        <v>216668000</v>
      </c>
      <c r="AR295" s="508">
        <v>0</v>
      </c>
      <c r="AS295" s="433">
        <v>0</v>
      </c>
      <c r="AT295" s="432">
        <v>83332000</v>
      </c>
      <c r="AU295" s="433">
        <v>0</v>
      </c>
      <c r="AV295" s="433">
        <v>0</v>
      </c>
      <c r="AW295" s="433">
        <v>0</v>
      </c>
      <c r="AX295" s="433">
        <v>0</v>
      </c>
      <c r="AY295" s="433">
        <v>0</v>
      </c>
      <c r="AZ295" s="433">
        <v>0</v>
      </c>
      <c r="BA295" s="433">
        <v>0</v>
      </c>
      <c r="BB295" s="435"/>
      <c r="BC295" s="436">
        <f t="shared" si="17"/>
        <v>0</v>
      </c>
      <c r="BD295" s="436" t="e">
        <f t="shared" si="18"/>
        <v>#DIV/0!</v>
      </c>
    </row>
    <row r="296" spans="1:56" s="498" customFormat="1" ht="15" customHeight="1" x14ac:dyDescent="0.3">
      <c r="A296" s="498" t="str">
        <f t="shared" si="19"/>
        <v>C25991000610</v>
      </c>
      <c r="B296" s="1371" t="s">
        <v>102</v>
      </c>
      <c r="C296" s="1372"/>
      <c r="D296" s="1371" t="s">
        <v>345</v>
      </c>
      <c r="E296" s="1372"/>
      <c r="F296" s="1371" t="s">
        <v>332</v>
      </c>
      <c r="G296" s="1372"/>
      <c r="H296" s="1371" t="s">
        <v>300</v>
      </c>
      <c r="I296" s="1372"/>
      <c r="J296" s="1371" t="s">
        <v>244</v>
      </c>
      <c r="K296" s="1372"/>
      <c r="L296" s="1372"/>
      <c r="M296" s="1371" t="s">
        <v>244</v>
      </c>
      <c r="N296" s="1372"/>
      <c r="O296" s="1372"/>
      <c r="P296" s="1371" t="s">
        <v>244</v>
      </c>
      <c r="Q296" s="1372"/>
      <c r="R296" s="1371" t="s">
        <v>244</v>
      </c>
      <c r="S296" s="1372"/>
      <c r="T296" s="1374" t="s">
        <v>659</v>
      </c>
      <c r="U296" s="1372"/>
      <c r="V296" s="1372"/>
      <c r="W296" s="1372"/>
      <c r="X296" s="1372"/>
      <c r="Y296" s="1372"/>
      <c r="Z296" s="1372"/>
      <c r="AA296" s="1372"/>
      <c r="AB296" s="1371" t="s">
        <v>281</v>
      </c>
      <c r="AC296" s="1372"/>
      <c r="AD296" s="1372"/>
      <c r="AE296" s="1372"/>
      <c r="AF296" s="1372"/>
      <c r="AG296" s="1371" t="s">
        <v>282</v>
      </c>
      <c r="AH296" s="1372"/>
      <c r="AI296" s="1372"/>
      <c r="AJ296" s="499" t="s">
        <v>68</v>
      </c>
      <c r="AK296" s="1373"/>
      <c r="AL296" s="1373"/>
      <c r="AM296" s="1373"/>
      <c r="AN296" s="1373"/>
      <c r="AO296" s="500">
        <v>300000000</v>
      </c>
      <c r="AP296" s="500">
        <v>83332000</v>
      </c>
      <c r="AQ296" s="500">
        <v>216668000</v>
      </c>
      <c r="AR296" s="509">
        <v>0</v>
      </c>
      <c r="AS296" s="500">
        <v>0</v>
      </c>
      <c r="AT296" s="500">
        <v>83332000</v>
      </c>
      <c r="AU296" s="501">
        <v>0</v>
      </c>
      <c r="AV296" s="500">
        <v>0</v>
      </c>
      <c r="AW296" s="501">
        <v>0</v>
      </c>
      <c r="AX296" s="501">
        <v>0</v>
      </c>
      <c r="AY296" s="501">
        <v>0</v>
      </c>
      <c r="AZ296" s="501">
        <v>0</v>
      </c>
      <c r="BA296" s="501">
        <v>0</v>
      </c>
      <c r="BC296" s="502">
        <f t="shared" si="17"/>
        <v>0</v>
      </c>
      <c r="BD296" s="502" t="e">
        <f t="shared" si="18"/>
        <v>#DIV/0!</v>
      </c>
    </row>
    <row r="297" spans="1:56" ht="15" hidden="1" customHeight="1" x14ac:dyDescent="0.25">
      <c r="A297" s="401" t="str">
        <f t="shared" si="19"/>
        <v>C2599100060110</v>
      </c>
      <c r="B297" s="1233" t="s">
        <v>102</v>
      </c>
      <c r="C297" s="1344"/>
      <c r="D297" s="1233" t="s">
        <v>345</v>
      </c>
      <c r="E297" s="1344"/>
      <c r="F297" s="1233" t="s">
        <v>332</v>
      </c>
      <c r="G297" s="1344"/>
      <c r="H297" s="1233" t="s">
        <v>300</v>
      </c>
      <c r="I297" s="1344"/>
      <c r="J297" s="1233" t="s">
        <v>288</v>
      </c>
      <c r="K297" s="1344"/>
      <c r="L297" s="1344"/>
      <c r="M297" s="1233" t="s">
        <v>287</v>
      </c>
      <c r="N297" s="1344"/>
      <c r="O297" s="1344"/>
      <c r="P297" s="1233"/>
      <c r="Q297" s="1344"/>
      <c r="R297" s="1233"/>
      <c r="S297" s="1344"/>
      <c r="T297" s="1232" t="s">
        <v>339</v>
      </c>
      <c r="U297" s="1344"/>
      <c r="V297" s="1344"/>
      <c r="W297" s="1344"/>
      <c r="X297" s="1344"/>
      <c r="Y297" s="1344"/>
      <c r="Z297" s="1344"/>
      <c r="AA297" s="1344"/>
      <c r="AB297" s="1233" t="s">
        <v>281</v>
      </c>
      <c r="AC297" s="1344"/>
      <c r="AD297" s="1344"/>
      <c r="AE297" s="1344"/>
      <c r="AF297" s="1344"/>
      <c r="AG297" s="1233" t="s">
        <v>282</v>
      </c>
      <c r="AH297" s="1344"/>
      <c r="AI297" s="1344"/>
      <c r="AJ297" s="169" t="s">
        <v>68</v>
      </c>
      <c r="AK297" s="1234"/>
      <c r="AL297" s="1234"/>
      <c r="AM297" s="1234"/>
      <c r="AN297" s="1234"/>
      <c r="AO297" s="433">
        <v>0</v>
      </c>
      <c r="AP297" s="433">
        <v>0</v>
      </c>
      <c r="AQ297" s="433">
        <v>0</v>
      </c>
      <c r="AR297" s="508">
        <v>0</v>
      </c>
      <c r="AS297" s="433">
        <v>0</v>
      </c>
      <c r="AT297" s="433">
        <v>0</v>
      </c>
      <c r="AU297" s="433">
        <v>0</v>
      </c>
      <c r="AV297" s="433">
        <v>0</v>
      </c>
      <c r="AW297" s="433">
        <v>0</v>
      </c>
      <c r="AX297" s="433">
        <v>0</v>
      </c>
      <c r="AY297" s="433">
        <v>0</v>
      </c>
      <c r="AZ297" s="433">
        <v>0</v>
      </c>
      <c r="BA297" s="433">
        <v>0</v>
      </c>
      <c r="BB297" s="435"/>
      <c r="BC297" s="436" t="e">
        <f t="shared" si="17"/>
        <v>#DIV/0!</v>
      </c>
      <c r="BD297" s="436" t="e">
        <f t="shared" si="18"/>
        <v>#DIV/0!</v>
      </c>
    </row>
    <row r="298" spans="1:56" ht="15" hidden="1" customHeight="1" x14ac:dyDescent="0.25">
      <c r="A298" s="401" t="str">
        <f t="shared" si="19"/>
        <v>C25991000601110</v>
      </c>
      <c r="B298" s="1240" t="s">
        <v>102</v>
      </c>
      <c r="C298" s="1344"/>
      <c r="D298" s="1240" t="s">
        <v>345</v>
      </c>
      <c r="E298" s="1344"/>
      <c r="F298" s="1240" t="s">
        <v>332</v>
      </c>
      <c r="G298" s="1344"/>
      <c r="H298" s="1240" t="s">
        <v>300</v>
      </c>
      <c r="I298" s="1344"/>
      <c r="J298" s="1240" t="s">
        <v>288</v>
      </c>
      <c r="K298" s="1344"/>
      <c r="L298" s="1344"/>
      <c r="M298" s="1240" t="s">
        <v>287</v>
      </c>
      <c r="N298" s="1344"/>
      <c r="O298" s="1344"/>
      <c r="P298" s="1240" t="s">
        <v>287</v>
      </c>
      <c r="Q298" s="1344"/>
      <c r="R298" s="1240"/>
      <c r="S298" s="1344"/>
      <c r="T298" s="1239" t="s">
        <v>340</v>
      </c>
      <c r="U298" s="1344"/>
      <c r="V298" s="1344"/>
      <c r="W298" s="1344"/>
      <c r="X298" s="1344"/>
      <c r="Y298" s="1344"/>
      <c r="Z298" s="1344"/>
      <c r="AA298" s="1344"/>
      <c r="AB298" s="1240" t="s">
        <v>281</v>
      </c>
      <c r="AC298" s="1344"/>
      <c r="AD298" s="1344"/>
      <c r="AE298" s="1344"/>
      <c r="AF298" s="1344"/>
      <c r="AG298" s="1240" t="s">
        <v>282</v>
      </c>
      <c r="AH298" s="1344"/>
      <c r="AI298" s="1344"/>
      <c r="AJ298" s="172" t="s">
        <v>68</v>
      </c>
      <c r="AK298" s="1241"/>
      <c r="AL298" s="1241"/>
      <c r="AM298" s="1241"/>
      <c r="AN298" s="1241"/>
      <c r="AO298" s="438">
        <v>0</v>
      </c>
      <c r="AP298" s="438">
        <v>0</v>
      </c>
      <c r="AQ298" s="438">
        <v>0</v>
      </c>
      <c r="AR298" s="510">
        <v>0</v>
      </c>
      <c r="AS298" s="438">
        <v>0</v>
      </c>
      <c r="AT298" s="438">
        <v>0</v>
      </c>
      <c r="AU298" s="438">
        <v>0</v>
      </c>
      <c r="AV298" s="438">
        <v>0</v>
      </c>
      <c r="AW298" s="438">
        <v>0</v>
      </c>
      <c r="AX298" s="438">
        <v>0</v>
      </c>
      <c r="AY298" s="438">
        <v>0</v>
      </c>
      <c r="AZ298" s="438">
        <v>0</v>
      </c>
      <c r="BA298" s="438">
        <v>0</v>
      </c>
      <c r="BB298" s="435"/>
      <c r="BC298" s="436" t="e">
        <f t="shared" si="17"/>
        <v>#DIV/0!</v>
      </c>
      <c r="BD298" s="436" t="e">
        <f t="shared" si="18"/>
        <v>#DIV/0!</v>
      </c>
    </row>
    <row r="299" spans="1:56" ht="15" hidden="1" customHeight="1" x14ac:dyDescent="0.25">
      <c r="A299" s="401" t="str">
        <f t="shared" si="19"/>
        <v>C2599100060210</v>
      </c>
      <c r="B299" s="1233" t="s">
        <v>102</v>
      </c>
      <c r="C299" s="1344"/>
      <c r="D299" s="1233" t="s">
        <v>345</v>
      </c>
      <c r="E299" s="1344"/>
      <c r="F299" s="1233" t="s">
        <v>332</v>
      </c>
      <c r="G299" s="1344"/>
      <c r="H299" s="1233" t="s">
        <v>300</v>
      </c>
      <c r="I299" s="1344"/>
      <c r="J299" s="1233" t="s">
        <v>288</v>
      </c>
      <c r="K299" s="1344"/>
      <c r="L299" s="1344"/>
      <c r="M299" s="1233" t="s">
        <v>290</v>
      </c>
      <c r="N299" s="1344"/>
      <c r="O299" s="1344"/>
      <c r="P299" s="1233"/>
      <c r="Q299" s="1344"/>
      <c r="R299" s="1233"/>
      <c r="S299" s="1344"/>
      <c r="T299" s="1232" t="s">
        <v>334</v>
      </c>
      <c r="U299" s="1344"/>
      <c r="V299" s="1344"/>
      <c r="W299" s="1344"/>
      <c r="X299" s="1344"/>
      <c r="Y299" s="1344"/>
      <c r="Z299" s="1344"/>
      <c r="AA299" s="1344"/>
      <c r="AB299" s="1233" t="s">
        <v>281</v>
      </c>
      <c r="AC299" s="1344"/>
      <c r="AD299" s="1344"/>
      <c r="AE299" s="1344"/>
      <c r="AF299" s="1344"/>
      <c r="AG299" s="1233" t="s">
        <v>282</v>
      </c>
      <c r="AH299" s="1344"/>
      <c r="AI299" s="1344"/>
      <c r="AJ299" s="169" t="s">
        <v>68</v>
      </c>
      <c r="AK299" s="1234"/>
      <c r="AL299" s="1234"/>
      <c r="AM299" s="1234"/>
      <c r="AN299" s="1234"/>
      <c r="AO299" s="432">
        <v>300000000</v>
      </c>
      <c r="AP299" s="432">
        <v>83332000</v>
      </c>
      <c r="AQ299" s="432">
        <v>216668000</v>
      </c>
      <c r="AR299" s="508">
        <v>0</v>
      </c>
      <c r="AS299" s="433">
        <v>0</v>
      </c>
      <c r="AT299" s="432">
        <v>83332000</v>
      </c>
      <c r="AU299" s="433">
        <v>0</v>
      </c>
      <c r="AV299" s="433">
        <v>0</v>
      </c>
      <c r="AW299" s="433">
        <v>0</v>
      </c>
      <c r="AX299" s="433">
        <v>0</v>
      </c>
      <c r="AY299" s="433">
        <v>0</v>
      </c>
      <c r="AZ299" s="433">
        <v>0</v>
      </c>
      <c r="BA299" s="433">
        <v>0</v>
      </c>
      <c r="BB299" s="435"/>
      <c r="BC299" s="436">
        <f t="shared" si="17"/>
        <v>0</v>
      </c>
      <c r="BD299" s="436" t="e">
        <f t="shared" si="18"/>
        <v>#DIV/0!</v>
      </c>
    </row>
    <row r="300" spans="1:56" ht="15" hidden="1" customHeight="1" x14ac:dyDescent="0.25">
      <c r="A300" s="401" t="str">
        <f t="shared" si="19"/>
        <v>C25991000602110</v>
      </c>
      <c r="B300" s="1240" t="s">
        <v>102</v>
      </c>
      <c r="C300" s="1344"/>
      <c r="D300" s="1240" t="s">
        <v>345</v>
      </c>
      <c r="E300" s="1344"/>
      <c r="F300" s="1240" t="s">
        <v>332</v>
      </c>
      <c r="G300" s="1344"/>
      <c r="H300" s="1240" t="s">
        <v>300</v>
      </c>
      <c r="I300" s="1344"/>
      <c r="J300" s="1240" t="s">
        <v>288</v>
      </c>
      <c r="K300" s="1344"/>
      <c r="L300" s="1344"/>
      <c r="M300" s="1240" t="s">
        <v>290</v>
      </c>
      <c r="N300" s="1344"/>
      <c r="O300" s="1344"/>
      <c r="P300" s="1240" t="s">
        <v>287</v>
      </c>
      <c r="Q300" s="1344"/>
      <c r="R300" s="1240"/>
      <c r="S300" s="1344"/>
      <c r="T300" s="1239" t="s">
        <v>340</v>
      </c>
      <c r="U300" s="1344"/>
      <c r="V300" s="1344"/>
      <c r="W300" s="1344"/>
      <c r="X300" s="1344"/>
      <c r="Y300" s="1344"/>
      <c r="Z300" s="1344"/>
      <c r="AA300" s="1344"/>
      <c r="AB300" s="1240" t="s">
        <v>281</v>
      </c>
      <c r="AC300" s="1344"/>
      <c r="AD300" s="1344"/>
      <c r="AE300" s="1344"/>
      <c r="AF300" s="1344"/>
      <c r="AG300" s="1240" t="s">
        <v>282</v>
      </c>
      <c r="AH300" s="1344"/>
      <c r="AI300" s="1344"/>
      <c r="AJ300" s="172" t="s">
        <v>68</v>
      </c>
      <c r="AK300" s="1241"/>
      <c r="AL300" s="1241"/>
      <c r="AM300" s="1241"/>
      <c r="AN300" s="1241"/>
      <c r="AO300" s="437">
        <v>54000000</v>
      </c>
      <c r="AP300" s="437">
        <v>53332000</v>
      </c>
      <c r="AQ300" s="437">
        <v>668000</v>
      </c>
      <c r="AR300" s="510">
        <v>0</v>
      </c>
      <c r="AS300" s="438">
        <v>0</v>
      </c>
      <c r="AT300" s="437">
        <v>53332000</v>
      </c>
      <c r="AU300" s="438">
        <v>0</v>
      </c>
      <c r="AV300" s="438">
        <v>0</v>
      </c>
      <c r="AW300" s="438">
        <v>0</v>
      </c>
      <c r="AX300" s="438">
        <v>0</v>
      </c>
      <c r="AY300" s="438">
        <v>0</v>
      </c>
      <c r="AZ300" s="438">
        <v>0</v>
      </c>
      <c r="BA300" s="438">
        <v>0</v>
      </c>
      <c r="BB300" s="435"/>
      <c r="BC300" s="436">
        <f t="shared" si="17"/>
        <v>0</v>
      </c>
      <c r="BD300" s="436" t="e">
        <f t="shared" si="18"/>
        <v>#DIV/0!</v>
      </c>
    </row>
    <row r="301" spans="1:56" ht="15" hidden="1" customHeight="1" x14ac:dyDescent="0.25">
      <c r="A301" s="401" t="str">
        <f t="shared" si="19"/>
        <v>C25991000602310</v>
      </c>
      <c r="B301" s="1240" t="s">
        <v>102</v>
      </c>
      <c r="C301" s="1344"/>
      <c r="D301" s="1240" t="s">
        <v>345</v>
      </c>
      <c r="E301" s="1344"/>
      <c r="F301" s="1240" t="s">
        <v>332</v>
      </c>
      <c r="G301" s="1344"/>
      <c r="H301" s="1240" t="s">
        <v>300</v>
      </c>
      <c r="I301" s="1344"/>
      <c r="J301" s="1240" t="s">
        <v>288</v>
      </c>
      <c r="K301" s="1344"/>
      <c r="L301" s="1344"/>
      <c r="M301" s="1240" t="s">
        <v>290</v>
      </c>
      <c r="N301" s="1344"/>
      <c r="O301" s="1344"/>
      <c r="P301" s="1240" t="s">
        <v>297</v>
      </c>
      <c r="Q301" s="1344"/>
      <c r="R301" s="1240"/>
      <c r="S301" s="1344"/>
      <c r="T301" s="1239" t="s">
        <v>336</v>
      </c>
      <c r="U301" s="1344"/>
      <c r="V301" s="1344"/>
      <c r="W301" s="1344"/>
      <c r="X301" s="1344"/>
      <c r="Y301" s="1344"/>
      <c r="Z301" s="1344"/>
      <c r="AA301" s="1344"/>
      <c r="AB301" s="1240" t="s">
        <v>281</v>
      </c>
      <c r="AC301" s="1344"/>
      <c r="AD301" s="1344"/>
      <c r="AE301" s="1344"/>
      <c r="AF301" s="1344"/>
      <c r="AG301" s="1240" t="s">
        <v>282</v>
      </c>
      <c r="AH301" s="1344"/>
      <c r="AI301" s="1344"/>
      <c r="AJ301" s="172" t="s">
        <v>68</v>
      </c>
      <c r="AK301" s="1241"/>
      <c r="AL301" s="1241"/>
      <c r="AM301" s="1241"/>
      <c r="AN301" s="1241"/>
      <c r="AO301" s="437">
        <v>16000000</v>
      </c>
      <c r="AP301" s="437">
        <v>16000000</v>
      </c>
      <c r="AQ301" s="438">
        <v>0</v>
      </c>
      <c r="AR301" s="510">
        <v>0</v>
      </c>
      <c r="AS301" s="438">
        <v>0</v>
      </c>
      <c r="AT301" s="437">
        <v>16000000</v>
      </c>
      <c r="AU301" s="438">
        <v>0</v>
      </c>
      <c r="AV301" s="438">
        <v>0</v>
      </c>
      <c r="AW301" s="438">
        <v>0</v>
      </c>
      <c r="AX301" s="438">
        <v>0</v>
      </c>
      <c r="AY301" s="438">
        <v>0</v>
      </c>
      <c r="AZ301" s="438">
        <v>0</v>
      </c>
      <c r="BA301" s="438">
        <v>0</v>
      </c>
      <c r="BB301" s="435"/>
      <c r="BC301" s="436">
        <f t="shared" si="17"/>
        <v>0</v>
      </c>
      <c r="BD301" s="436" t="e">
        <f t="shared" si="18"/>
        <v>#DIV/0!</v>
      </c>
    </row>
    <row r="302" spans="1:56" ht="15" hidden="1" customHeight="1" x14ac:dyDescent="0.25">
      <c r="A302" s="401" t="str">
        <f t="shared" si="19"/>
        <v>C25991000602410</v>
      </c>
      <c r="B302" s="1240" t="s">
        <v>102</v>
      </c>
      <c r="C302" s="1344"/>
      <c r="D302" s="1240" t="s">
        <v>345</v>
      </c>
      <c r="E302" s="1344"/>
      <c r="F302" s="1240" t="s">
        <v>332</v>
      </c>
      <c r="G302" s="1344"/>
      <c r="H302" s="1240" t="s">
        <v>300</v>
      </c>
      <c r="I302" s="1344"/>
      <c r="J302" s="1240" t="s">
        <v>288</v>
      </c>
      <c r="K302" s="1344"/>
      <c r="L302" s="1344"/>
      <c r="M302" s="1240" t="s">
        <v>290</v>
      </c>
      <c r="N302" s="1344"/>
      <c r="O302" s="1344"/>
      <c r="P302" s="1240" t="s">
        <v>291</v>
      </c>
      <c r="Q302" s="1344"/>
      <c r="R302" s="1240"/>
      <c r="S302" s="1344"/>
      <c r="T302" s="1239" t="s">
        <v>87</v>
      </c>
      <c r="U302" s="1344"/>
      <c r="V302" s="1344"/>
      <c r="W302" s="1344"/>
      <c r="X302" s="1344"/>
      <c r="Y302" s="1344"/>
      <c r="Z302" s="1344"/>
      <c r="AA302" s="1344"/>
      <c r="AB302" s="1240" t="s">
        <v>281</v>
      </c>
      <c r="AC302" s="1344"/>
      <c r="AD302" s="1344"/>
      <c r="AE302" s="1344"/>
      <c r="AF302" s="1344"/>
      <c r="AG302" s="1240" t="s">
        <v>282</v>
      </c>
      <c r="AH302" s="1344"/>
      <c r="AI302" s="1344"/>
      <c r="AJ302" s="172" t="s">
        <v>68</v>
      </c>
      <c r="AK302" s="1241"/>
      <c r="AL302" s="1241"/>
      <c r="AM302" s="1241"/>
      <c r="AN302" s="1241"/>
      <c r="AO302" s="437">
        <v>14000000</v>
      </c>
      <c r="AP302" s="437">
        <v>14000000</v>
      </c>
      <c r="AQ302" s="438">
        <v>0</v>
      </c>
      <c r="AR302" s="510">
        <v>0</v>
      </c>
      <c r="AS302" s="438">
        <v>0</v>
      </c>
      <c r="AT302" s="437">
        <v>14000000</v>
      </c>
      <c r="AU302" s="438">
        <v>0</v>
      </c>
      <c r="AV302" s="438">
        <v>0</v>
      </c>
      <c r="AW302" s="438">
        <v>0</v>
      </c>
      <c r="AX302" s="438">
        <v>0</v>
      </c>
      <c r="AY302" s="438">
        <v>0</v>
      </c>
      <c r="AZ302" s="438">
        <v>0</v>
      </c>
      <c r="BA302" s="438">
        <v>0</v>
      </c>
      <c r="BB302" s="435"/>
      <c r="BC302" s="436">
        <f t="shared" si="17"/>
        <v>0</v>
      </c>
      <c r="BD302" s="436" t="e">
        <f t="shared" si="18"/>
        <v>#DIV/0!</v>
      </c>
    </row>
    <row r="303" spans="1:56" ht="15" hidden="1" customHeight="1" x14ac:dyDescent="0.25">
      <c r="A303" s="401" t="str">
        <f t="shared" si="19"/>
        <v>C25991000602810</v>
      </c>
      <c r="B303" s="1240" t="s">
        <v>102</v>
      </c>
      <c r="C303" s="1344"/>
      <c r="D303" s="1240" t="s">
        <v>345</v>
      </c>
      <c r="E303" s="1344"/>
      <c r="F303" s="1240" t="s">
        <v>332</v>
      </c>
      <c r="G303" s="1344"/>
      <c r="H303" s="1240" t="s">
        <v>300</v>
      </c>
      <c r="I303" s="1344"/>
      <c r="J303" s="1240" t="s">
        <v>288</v>
      </c>
      <c r="K303" s="1344"/>
      <c r="L303" s="1344"/>
      <c r="M303" s="1240" t="s">
        <v>290</v>
      </c>
      <c r="N303" s="1344"/>
      <c r="O303" s="1344"/>
      <c r="P303" s="1240" t="s">
        <v>302</v>
      </c>
      <c r="Q303" s="1344"/>
      <c r="R303" s="1240"/>
      <c r="S303" s="1344"/>
      <c r="T303" s="1239" t="s">
        <v>660</v>
      </c>
      <c r="U303" s="1344"/>
      <c r="V303" s="1344"/>
      <c r="W303" s="1344"/>
      <c r="X303" s="1344"/>
      <c r="Y303" s="1344"/>
      <c r="Z303" s="1344"/>
      <c r="AA303" s="1344"/>
      <c r="AB303" s="1240" t="s">
        <v>281</v>
      </c>
      <c r="AC303" s="1344"/>
      <c r="AD303" s="1344"/>
      <c r="AE303" s="1344"/>
      <c r="AF303" s="1344"/>
      <c r="AG303" s="1240" t="s">
        <v>282</v>
      </c>
      <c r="AH303" s="1344"/>
      <c r="AI303" s="1344"/>
      <c r="AJ303" s="172" t="s">
        <v>68</v>
      </c>
      <c r="AK303" s="1241"/>
      <c r="AL303" s="1241"/>
      <c r="AM303" s="1241"/>
      <c r="AN303" s="1241"/>
      <c r="AO303" s="437">
        <v>160000000</v>
      </c>
      <c r="AP303" s="438">
        <v>0</v>
      </c>
      <c r="AQ303" s="437">
        <v>160000000</v>
      </c>
      <c r="AR303" s="510">
        <v>0</v>
      </c>
      <c r="AS303" s="438">
        <v>0</v>
      </c>
      <c r="AT303" s="438">
        <v>0</v>
      </c>
      <c r="AU303" s="438">
        <v>0</v>
      </c>
      <c r="AV303" s="438">
        <v>0</v>
      </c>
      <c r="AW303" s="438">
        <v>0</v>
      </c>
      <c r="AX303" s="438">
        <v>0</v>
      </c>
      <c r="AY303" s="438">
        <v>0</v>
      </c>
      <c r="AZ303" s="438">
        <v>0</v>
      </c>
      <c r="BA303" s="438">
        <v>0</v>
      </c>
      <c r="BB303" s="435"/>
      <c r="BC303" s="436">
        <f t="shared" si="17"/>
        <v>0</v>
      </c>
      <c r="BD303" s="436" t="e">
        <f t="shared" si="18"/>
        <v>#DIV/0!</v>
      </c>
    </row>
    <row r="304" spans="1:56" ht="15" hidden="1" customHeight="1" x14ac:dyDescent="0.25">
      <c r="A304" s="401" t="str">
        <f t="shared" si="19"/>
        <v>C259910006021110</v>
      </c>
      <c r="B304" s="1240" t="s">
        <v>102</v>
      </c>
      <c r="C304" s="1344"/>
      <c r="D304" s="1240" t="s">
        <v>345</v>
      </c>
      <c r="E304" s="1344"/>
      <c r="F304" s="1240" t="s">
        <v>332</v>
      </c>
      <c r="G304" s="1344"/>
      <c r="H304" s="1240" t="s">
        <v>300</v>
      </c>
      <c r="I304" s="1344"/>
      <c r="J304" s="1240" t="s">
        <v>288</v>
      </c>
      <c r="K304" s="1344"/>
      <c r="L304" s="1344"/>
      <c r="M304" s="1240" t="s">
        <v>290</v>
      </c>
      <c r="N304" s="1344"/>
      <c r="O304" s="1344"/>
      <c r="P304" s="1240" t="s">
        <v>83</v>
      </c>
      <c r="Q304" s="1344"/>
      <c r="R304" s="1240"/>
      <c r="S304" s="1344"/>
      <c r="T304" s="1239" t="s">
        <v>338</v>
      </c>
      <c r="U304" s="1344"/>
      <c r="V304" s="1344"/>
      <c r="W304" s="1344"/>
      <c r="X304" s="1344"/>
      <c r="Y304" s="1344"/>
      <c r="Z304" s="1344"/>
      <c r="AA304" s="1344"/>
      <c r="AB304" s="1240" t="s">
        <v>281</v>
      </c>
      <c r="AC304" s="1344"/>
      <c r="AD304" s="1344"/>
      <c r="AE304" s="1344"/>
      <c r="AF304" s="1344"/>
      <c r="AG304" s="1240" t="s">
        <v>282</v>
      </c>
      <c r="AH304" s="1344"/>
      <c r="AI304" s="1344"/>
      <c r="AJ304" s="172" t="s">
        <v>68</v>
      </c>
      <c r="AK304" s="1241"/>
      <c r="AL304" s="1241"/>
      <c r="AM304" s="1241"/>
      <c r="AN304" s="1241"/>
      <c r="AO304" s="437">
        <v>56000000</v>
      </c>
      <c r="AP304" s="438">
        <v>0</v>
      </c>
      <c r="AQ304" s="437">
        <v>56000000</v>
      </c>
      <c r="AR304" s="510">
        <v>0</v>
      </c>
      <c r="AS304" s="438">
        <v>0</v>
      </c>
      <c r="AT304" s="438">
        <v>0</v>
      </c>
      <c r="AU304" s="438">
        <v>0</v>
      </c>
      <c r="AV304" s="438">
        <v>0</v>
      </c>
      <c r="AW304" s="438">
        <v>0</v>
      </c>
      <c r="AX304" s="438">
        <v>0</v>
      </c>
      <c r="AY304" s="438">
        <v>0</v>
      </c>
      <c r="AZ304" s="438">
        <v>0</v>
      </c>
      <c r="BA304" s="438">
        <v>0</v>
      </c>
      <c r="BB304" s="435"/>
      <c r="BC304" s="436">
        <f t="shared" si="17"/>
        <v>0</v>
      </c>
      <c r="BD304" s="436" t="e">
        <f t="shared" si="18"/>
        <v>#DIV/0!</v>
      </c>
    </row>
    <row r="305" spans="1:56" ht="15" hidden="1" customHeight="1" x14ac:dyDescent="0.25">
      <c r="A305" s="401" t="str">
        <f t="shared" si="19"/>
        <v/>
      </c>
      <c r="B305" s="405" t="s">
        <v>244</v>
      </c>
      <c r="C305" s="405" t="s">
        <v>244</v>
      </c>
      <c r="D305" s="405" t="s">
        <v>244</v>
      </c>
      <c r="E305" s="405" t="s">
        <v>244</v>
      </c>
      <c r="F305" s="405" t="s">
        <v>244</v>
      </c>
      <c r="G305" s="405" t="s">
        <v>244</v>
      </c>
      <c r="H305" s="405" t="s">
        <v>244</v>
      </c>
      <c r="I305" s="405" t="s">
        <v>244</v>
      </c>
      <c r="J305" s="405" t="s">
        <v>244</v>
      </c>
      <c r="K305" s="1361" t="s">
        <v>244</v>
      </c>
      <c r="L305" s="1344"/>
      <c r="M305" s="1361" t="s">
        <v>244</v>
      </c>
      <c r="N305" s="1344"/>
      <c r="O305" s="405" t="s">
        <v>244</v>
      </c>
      <c r="P305" s="405" t="s">
        <v>244</v>
      </c>
      <c r="Q305" s="405" t="s">
        <v>244</v>
      </c>
      <c r="R305" s="405" t="s">
        <v>244</v>
      </c>
      <c r="S305" s="405" t="s">
        <v>244</v>
      </c>
      <c r="T305" s="405" t="s">
        <v>244</v>
      </c>
      <c r="U305" s="405" t="s">
        <v>244</v>
      </c>
      <c r="V305" s="405" t="s">
        <v>244</v>
      </c>
      <c r="W305" s="405" t="s">
        <v>244</v>
      </c>
      <c r="X305" s="405" t="s">
        <v>244</v>
      </c>
      <c r="Y305" s="405" t="s">
        <v>244</v>
      </c>
      <c r="Z305" s="405" t="s">
        <v>244</v>
      </c>
      <c r="AA305" s="405" t="s">
        <v>244</v>
      </c>
      <c r="AB305" s="1361" t="s">
        <v>244</v>
      </c>
      <c r="AC305" s="1344"/>
      <c r="AD305" s="1361" t="s">
        <v>244</v>
      </c>
      <c r="AE305" s="1344"/>
      <c r="AF305" s="405" t="s">
        <v>244</v>
      </c>
      <c r="AG305" s="405" t="s">
        <v>244</v>
      </c>
      <c r="AH305" s="405" t="s">
        <v>244</v>
      </c>
      <c r="AI305" s="405" t="s">
        <v>244</v>
      </c>
      <c r="AJ305" s="405" t="s">
        <v>244</v>
      </c>
      <c r="AK305" s="405" t="s">
        <v>244</v>
      </c>
      <c r="AL305" s="1355" t="s">
        <v>244</v>
      </c>
      <c r="AM305" s="1355"/>
      <c r="AN305" s="1355"/>
      <c r="AO305" s="439" t="s">
        <v>244</v>
      </c>
      <c r="AP305" s="439" t="s">
        <v>244</v>
      </c>
      <c r="AQ305" s="439" t="s">
        <v>244</v>
      </c>
      <c r="AR305" s="512" t="s">
        <v>244</v>
      </c>
      <c r="AS305" s="439" t="s">
        <v>244</v>
      </c>
      <c r="AT305" s="439" t="s">
        <v>244</v>
      </c>
      <c r="AU305" s="439" t="s">
        <v>244</v>
      </c>
      <c r="AV305" s="439" t="s">
        <v>244</v>
      </c>
      <c r="AW305" s="439" t="s">
        <v>244</v>
      </c>
      <c r="AX305" s="439" t="s">
        <v>244</v>
      </c>
      <c r="AY305" s="439" t="s">
        <v>244</v>
      </c>
      <c r="AZ305" s="439" t="s">
        <v>244</v>
      </c>
      <c r="BA305" s="439" t="s">
        <v>244</v>
      </c>
      <c r="BB305" s="435"/>
      <c r="BC305" s="436" t="e">
        <f t="shared" si="17"/>
        <v>#VALUE!</v>
      </c>
      <c r="BD305" s="436" t="e">
        <f t="shared" si="18"/>
        <v>#VALUE!</v>
      </c>
    </row>
    <row r="306" spans="1:56" x14ac:dyDescent="0.25">
      <c r="AO306" s="417">
        <f>+AO296+AO285+AO283+AO282+AO281+AO268+AO259+AO250+AO241+AO230+AO216+AO200+AO199</f>
        <v>33185745822</v>
      </c>
    </row>
    <row r="307" spans="1:56" x14ac:dyDescent="0.25">
      <c r="AO307" s="417">
        <f>+AO306+AP27-AO22</f>
        <v>-100000000</v>
      </c>
    </row>
    <row r="308" spans="1:56" ht="18" x14ac:dyDescent="0.25">
      <c r="AO308" s="417" t="str">
        <f>+T199</f>
        <v>FORTALECIMIENTO DE LA CAPACIDAD TÉCNICA DE DEFENSA DE LOS OPERADORES , , NACIONAL</v>
      </c>
      <c r="AP308" s="155">
        <v>400000000</v>
      </c>
      <c r="AQ308" s="155">
        <v>-400000000</v>
      </c>
    </row>
    <row r="309" spans="1:56" ht="18" x14ac:dyDescent="0.25">
      <c r="AO309" s="417" t="str">
        <f>+T230</f>
        <v>CONSOLIDACIÓN DEL SISTEMA DE ALERTAS TEMPRANAS PARA LA PREVENCIÓN DE VIOLACIONES DE DDHH Y DIH A NIVEL NACIONAL</v>
      </c>
      <c r="AP309" s="159">
        <v>350000000</v>
      </c>
      <c r="AQ309" s="159">
        <v>350000000</v>
      </c>
    </row>
    <row r="310" spans="1:56" ht="18" x14ac:dyDescent="0.25">
      <c r="AO310" s="417" t="str">
        <f>+T241</f>
        <v>IMPLEMENTACIÓN DE LA ESTRATEGIA DE ATENCIÓN DEFENSORIAL DESCENTRALIZADA A LA POBLACIÓN RURAL EN COLOMBIA</v>
      </c>
      <c r="AP310" s="159">
        <v>300000000</v>
      </c>
      <c r="AQ310" s="159">
        <v>-300000000</v>
      </c>
    </row>
    <row r="311" spans="1:56" ht="18" x14ac:dyDescent="0.25">
      <c r="AO311" s="417" t="str">
        <f>+T259</f>
        <v>FORTALECIMIENTO DE LAS COMUNIDADES EN RIESGO Y SITUACIÓN DE DESPLAZAMIENTO FORZADO, PARA LA EXIGIBILIDAD DE SUS DERECHOS , , NACIONAL</v>
      </c>
      <c r="AP311" s="159">
        <v>400000000</v>
      </c>
      <c r="AQ311" s="159">
        <v>-400000000</v>
      </c>
    </row>
    <row r="312" spans="1:56" x14ac:dyDescent="0.25">
      <c r="AP312" s="417">
        <f>+SUM(AP308:AP311)</f>
        <v>1450000000</v>
      </c>
      <c r="AQ312" s="495">
        <f>+SUM(AQ308:AQ311)</f>
        <v>-750000000</v>
      </c>
    </row>
  </sheetData>
  <autoFilter ref="B28:BD305">
    <filterColumn colId="0" showButton="0">
      <filters>
        <filter val="C"/>
      </filters>
    </filterColumn>
    <filterColumn colId="2" showButton="0"/>
    <filterColumn colId="4" showButton="0">
      <colorFilter dxfId="0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395" customWidth="1"/>
    <col min="2" max="5" width="2.7109375" style="395" customWidth="1"/>
    <col min="6" max="6" width="2.85546875" style="395" customWidth="1"/>
    <col min="7" max="9" width="2.7109375" style="395" customWidth="1"/>
    <col min="10" max="10" width="2.42578125" style="395" customWidth="1"/>
    <col min="11" max="11" width="0.28515625" style="395" customWidth="1"/>
    <col min="12" max="12" width="1" style="395" customWidth="1"/>
    <col min="13" max="13" width="1.5703125" style="395" customWidth="1"/>
    <col min="14" max="26" width="2.7109375" style="395" customWidth="1"/>
    <col min="27" max="27" width="2.42578125" style="395" customWidth="1"/>
    <col min="28" max="28" width="0.28515625" style="395" customWidth="1"/>
    <col min="29" max="29" width="1.85546875" style="395" customWidth="1"/>
    <col min="30" max="30" width="0.85546875" style="395" customWidth="1"/>
    <col min="31" max="34" width="2.7109375" style="395" customWidth="1"/>
    <col min="35" max="35" width="3.28515625" style="395" customWidth="1"/>
    <col min="36" max="36" width="3.140625" style="395" customWidth="1"/>
    <col min="37" max="38" width="2.7109375" style="395" customWidth="1"/>
    <col min="39" max="40" width="0.85546875" style="395" customWidth="1"/>
    <col min="41" max="41" width="1" style="395" customWidth="1"/>
    <col min="42" max="42" width="17.42578125" style="395" bestFit="1" customWidth="1"/>
    <col min="43" max="46" width="15.7109375" style="395" customWidth="1"/>
    <col min="47" max="47" width="16.42578125" style="395" bestFit="1" customWidth="1"/>
    <col min="48" max="48" width="15.7109375" style="395" customWidth="1"/>
    <col min="49" max="49" width="16.42578125" style="395" bestFit="1" customWidth="1"/>
    <col min="50" max="54" width="15.7109375" style="395" customWidth="1"/>
    <col min="55" max="55" width="0.5703125" style="395" customWidth="1"/>
    <col min="56" max="16384" width="11.42578125" style="395"/>
  </cols>
  <sheetData>
    <row r="1" spans="1:54" ht="4.3499999999999996" customHeight="1" x14ac:dyDescent="0.25"/>
    <row r="2" spans="1:54" ht="4.3499999999999996" customHeight="1" x14ac:dyDescent="0.25">
      <c r="A2" s="1145"/>
      <c r="B2" s="1145"/>
      <c r="C2" s="1145"/>
      <c r="D2" s="1145"/>
      <c r="E2" s="1145"/>
      <c r="F2" s="1145"/>
      <c r="G2" s="1145"/>
      <c r="H2" s="1145"/>
      <c r="I2" s="1145"/>
      <c r="J2" s="1145"/>
    </row>
    <row r="3" spans="1:54" ht="14.1" hidden="1" customHeight="1" x14ac:dyDescent="0.25">
      <c r="A3" s="1145"/>
      <c r="B3" s="1145"/>
      <c r="C3" s="1145"/>
      <c r="D3" s="1145"/>
      <c r="E3" s="1145"/>
      <c r="F3" s="1145"/>
      <c r="G3" s="1145"/>
      <c r="H3" s="1145"/>
      <c r="I3" s="1145"/>
      <c r="J3" s="1145"/>
      <c r="M3" s="1387" t="s">
        <v>422</v>
      </c>
      <c r="N3" s="1145"/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D3" s="1147" t="s">
        <v>246</v>
      </c>
      <c r="AE3" s="1145"/>
      <c r="AF3" s="1145"/>
      <c r="AG3" s="1145"/>
      <c r="AH3" s="1145"/>
      <c r="AI3" s="1145"/>
      <c r="AJ3" s="1145"/>
      <c r="AK3" s="1145"/>
      <c r="AL3" s="1145"/>
      <c r="AM3" s="1145"/>
      <c r="AO3" s="1148" t="s">
        <v>865</v>
      </c>
      <c r="AP3" s="1145"/>
      <c r="AQ3" s="1145"/>
      <c r="AR3" s="1145"/>
      <c r="AS3" s="1145"/>
    </row>
    <row r="4" spans="1:54" ht="7.15" hidden="1" customHeight="1" x14ac:dyDescent="0.25">
      <c r="A4" s="1145"/>
      <c r="B4" s="1145"/>
      <c r="C4" s="1145"/>
      <c r="D4" s="1145"/>
      <c r="E4" s="1145"/>
      <c r="F4" s="1145"/>
      <c r="G4" s="1145"/>
      <c r="H4" s="1145"/>
      <c r="I4" s="1145"/>
      <c r="J4" s="1145"/>
      <c r="M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</row>
    <row r="5" spans="1:54" ht="28.35" hidden="1" customHeight="1" x14ac:dyDescent="0.25">
      <c r="A5" s="1145"/>
      <c r="B5" s="1145"/>
      <c r="C5" s="1145"/>
      <c r="D5" s="1145"/>
      <c r="E5" s="1145"/>
      <c r="F5" s="1145"/>
      <c r="G5" s="1145"/>
      <c r="H5" s="1145"/>
      <c r="I5" s="1145"/>
      <c r="J5" s="1145"/>
      <c r="M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D5" s="1149" t="s">
        <v>247</v>
      </c>
      <c r="AE5" s="1145"/>
      <c r="AF5" s="1145"/>
      <c r="AG5" s="1145"/>
      <c r="AH5" s="1145"/>
      <c r="AI5" s="1145"/>
      <c r="AJ5" s="1145"/>
      <c r="AK5" s="1145"/>
      <c r="AL5" s="1145"/>
      <c r="AM5" s="1145"/>
      <c r="AO5" s="1150" t="s">
        <v>248</v>
      </c>
      <c r="AP5" s="1145"/>
      <c r="AQ5" s="1145"/>
      <c r="AR5" s="1145"/>
      <c r="AS5" s="1145"/>
    </row>
    <row r="6" spans="1:54" ht="2.85" hidden="1" customHeight="1" x14ac:dyDescent="0.25">
      <c r="A6" s="1145"/>
      <c r="B6" s="1145"/>
      <c r="C6" s="1145"/>
      <c r="D6" s="1145"/>
      <c r="E6" s="1145"/>
      <c r="F6" s="1145"/>
      <c r="G6" s="1145"/>
      <c r="H6" s="1145"/>
      <c r="I6" s="1145"/>
      <c r="J6" s="1145"/>
      <c r="AD6" s="1145"/>
      <c r="AE6" s="1145"/>
      <c r="AF6" s="1145"/>
      <c r="AG6" s="1145"/>
      <c r="AH6" s="1145"/>
      <c r="AI6" s="1145"/>
      <c r="AJ6" s="1145"/>
      <c r="AK6" s="1145"/>
      <c r="AL6" s="1145"/>
      <c r="AM6" s="1145"/>
      <c r="AO6" s="1145"/>
      <c r="AP6" s="1145"/>
      <c r="AQ6" s="1145"/>
      <c r="AR6" s="1145"/>
      <c r="AS6" s="1145"/>
    </row>
    <row r="7" spans="1:54" hidden="1" x14ac:dyDescent="0.25">
      <c r="AD7" s="1145"/>
      <c r="AE7" s="1145"/>
      <c r="AF7" s="1145"/>
      <c r="AG7" s="1145"/>
      <c r="AH7" s="1145"/>
      <c r="AI7" s="1145"/>
      <c r="AJ7" s="1145"/>
      <c r="AK7" s="1145"/>
      <c r="AL7" s="1145"/>
      <c r="AM7" s="1145"/>
      <c r="AO7" s="1145"/>
      <c r="AP7" s="1145"/>
      <c r="AQ7" s="1145"/>
      <c r="AR7" s="1145"/>
      <c r="AS7" s="1145"/>
    </row>
    <row r="8" spans="1:54" ht="7.15" hidden="1" customHeight="1" x14ac:dyDescent="0.25"/>
    <row r="9" spans="1:54" ht="14.1" hidden="1" customHeight="1" x14ac:dyDescent="0.25">
      <c r="AD9" s="1149" t="s">
        <v>249</v>
      </c>
      <c r="AE9" s="1145"/>
      <c r="AF9" s="1145"/>
      <c r="AG9" s="1145"/>
      <c r="AH9" s="1145"/>
      <c r="AI9" s="1145"/>
      <c r="AJ9" s="1145"/>
      <c r="AK9" s="1145"/>
      <c r="AL9" s="1145"/>
      <c r="AM9" s="1145"/>
      <c r="AO9" s="1150" t="s">
        <v>872</v>
      </c>
      <c r="AP9" s="1145"/>
      <c r="AQ9" s="1145"/>
      <c r="AR9" s="1145"/>
      <c r="AS9" s="1145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155" t="s">
        <v>250</v>
      </c>
      <c r="B14" s="1137"/>
      <c r="C14" s="1137"/>
      <c r="D14" s="1137"/>
      <c r="E14" s="1138"/>
      <c r="F14" s="1156" t="s">
        <v>423</v>
      </c>
      <c r="G14" s="1137"/>
      <c r="H14" s="1138"/>
      <c r="I14" s="1155" t="s">
        <v>251</v>
      </c>
      <c r="J14" s="1137"/>
      <c r="K14" s="1137"/>
      <c r="L14" s="1137"/>
      <c r="M14" s="1137"/>
      <c r="N14" s="1137"/>
      <c r="O14" s="1137"/>
      <c r="P14" s="1138"/>
      <c r="Q14" s="1157" t="s">
        <v>252</v>
      </c>
      <c r="R14" s="1137"/>
      <c r="S14" s="1137"/>
      <c r="T14" s="1137"/>
      <c r="U14" s="1137"/>
      <c r="V14" s="1137"/>
      <c r="W14" s="1138"/>
      <c r="X14" s="1155" t="s">
        <v>253</v>
      </c>
      <c r="Y14" s="1137"/>
      <c r="Z14" s="1137"/>
      <c r="AA14" s="1137"/>
      <c r="AB14" s="1137"/>
      <c r="AC14" s="1137"/>
      <c r="AD14" s="1138"/>
      <c r="AE14" s="1157" t="s">
        <v>873</v>
      </c>
      <c r="AF14" s="1137"/>
      <c r="AG14" s="1137"/>
      <c r="AH14" s="1137"/>
      <c r="AI14" s="1137"/>
      <c r="AJ14" s="1138"/>
      <c r="AK14" s="396" t="s">
        <v>244</v>
      </c>
      <c r="AL14" s="396" t="s">
        <v>244</v>
      </c>
      <c r="AM14" s="1080" t="s">
        <v>244</v>
      </c>
      <c r="AN14" s="1145"/>
      <c r="AO14" s="1145"/>
      <c r="AP14" s="396" t="s">
        <v>244</v>
      </c>
      <c r="AQ14" s="396" t="s">
        <v>244</v>
      </c>
      <c r="AR14" s="396" t="s">
        <v>244</v>
      </c>
      <c r="AS14" s="416" t="s">
        <v>244</v>
      </c>
      <c r="AT14" s="291">
        <f>+AT17-AT15</f>
        <v>4502650354</v>
      </c>
      <c r="AU14" s="396" t="s">
        <v>244</v>
      </c>
      <c r="AV14" s="291">
        <f>+AV15-AV18</f>
        <v>-2555366</v>
      </c>
      <c r="AW14" s="396" t="s">
        <v>244</v>
      </c>
      <c r="AX14" s="396" t="s">
        <v>244</v>
      </c>
      <c r="AY14" s="396" t="s">
        <v>244</v>
      </c>
      <c r="AZ14" s="396" t="s">
        <v>244</v>
      </c>
      <c r="BA14" s="396" t="s">
        <v>244</v>
      </c>
      <c r="BB14" s="396" t="s">
        <v>244</v>
      </c>
    </row>
    <row r="15" spans="1:54" x14ac:dyDescent="0.25">
      <c r="A15" s="1151" t="s">
        <v>254</v>
      </c>
      <c r="B15" s="1137"/>
      <c r="C15" s="1137"/>
      <c r="D15" s="1137"/>
      <c r="E15" s="1137"/>
      <c r="F15" s="1138"/>
      <c r="G15" s="1152" t="s">
        <v>248</v>
      </c>
      <c r="H15" s="1137"/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8"/>
      <c r="AH15" s="398" t="s">
        <v>244</v>
      </c>
      <c r="AI15" s="398" t="s">
        <v>244</v>
      </c>
      <c r="AJ15" s="398" t="s">
        <v>244</v>
      </c>
      <c r="AK15" s="398" t="s">
        <v>244</v>
      </c>
      <c r="AL15" s="398" t="s">
        <v>244</v>
      </c>
      <c r="AM15" s="1153" t="s">
        <v>244</v>
      </c>
      <c r="AN15" s="1154"/>
      <c r="AO15" s="1154"/>
      <c r="AP15" s="396" t="s">
        <v>244</v>
      </c>
      <c r="AQ15" s="396" t="s">
        <v>244</v>
      </c>
      <c r="AR15" s="396" t="s">
        <v>244</v>
      </c>
      <c r="AS15" s="416" t="s">
        <v>244</v>
      </c>
      <c r="AT15" s="416">
        <v>9354644686</v>
      </c>
      <c r="AU15" s="396" t="s">
        <v>244</v>
      </c>
      <c r="AV15" s="396">
        <v>683344920</v>
      </c>
      <c r="AW15" s="396" t="s">
        <v>244</v>
      </c>
      <c r="AX15" s="396" t="s">
        <v>244</v>
      </c>
      <c r="AY15" s="396" t="s">
        <v>244</v>
      </c>
      <c r="AZ15" s="396" t="s">
        <v>244</v>
      </c>
      <c r="BA15" s="396" t="s">
        <v>244</v>
      </c>
      <c r="BB15" s="396" t="s">
        <v>244</v>
      </c>
    </row>
    <row r="16" spans="1:54" ht="36" x14ac:dyDescent="0.25">
      <c r="A16" s="1151" t="s">
        <v>671</v>
      </c>
      <c r="B16" s="1137"/>
      <c r="C16" s="1137"/>
      <c r="D16" s="1137"/>
      <c r="E16" s="1137"/>
      <c r="F16" s="1137"/>
      <c r="G16" s="1138"/>
      <c r="H16" s="1152" t="s">
        <v>672</v>
      </c>
      <c r="I16" s="1137"/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8"/>
      <c r="AP16" s="410" t="s">
        <v>268</v>
      </c>
      <c r="AQ16" s="410" t="s">
        <v>269</v>
      </c>
      <c r="AR16" s="410" t="s">
        <v>270</v>
      </c>
      <c r="AS16" s="410" t="s">
        <v>271</v>
      </c>
      <c r="AT16" s="410" t="s">
        <v>272</v>
      </c>
      <c r="AU16" s="410" t="s">
        <v>273</v>
      </c>
      <c r="AV16" s="410" t="s">
        <v>274</v>
      </c>
      <c r="AW16" s="410" t="s">
        <v>275</v>
      </c>
      <c r="AX16" s="410" t="s">
        <v>276</v>
      </c>
      <c r="AY16" s="410" t="s">
        <v>277</v>
      </c>
      <c r="AZ16" s="410" t="s">
        <v>278</v>
      </c>
      <c r="BA16" s="410" t="s">
        <v>279</v>
      </c>
      <c r="BB16" s="410" t="s">
        <v>280</v>
      </c>
    </row>
    <row r="17" spans="1:55" s="407" customFormat="1" ht="13.5" x14ac:dyDescent="0.2">
      <c r="A17" s="464"/>
      <c r="B17" s="465"/>
      <c r="C17" s="465"/>
      <c r="D17" s="465"/>
      <c r="E17" s="465"/>
      <c r="F17" s="465"/>
      <c r="G17" s="466"/>
      <c r="H17" s="467"/>
      <c r="I17" s="465"/>
      <c r="J17" s="465"/>
      <c r="K17" s="465"/>
      <c r="L17" s="465"/>
      <c r="M17" s="465"/>
      <c r="N17" s="465"/>
      <c r="O17" s="465"/>
      <c r="P17" s="465"/>
      <c r="Q17" s="465"/>
      <c r="R17" s="465"/>
      <c r="S17" s="465"/>
      <c r="T17" s="465"/>
      <c r="U17" s="465"/>
      <c r="V17" s="465"/>
      <c r="W17" s="465"/>
      <c r="X17" s="465"/>
      <c r="Y17" s="465"/>
      <c r="Z17" s="465"/>
      <c r="AA17" s="465"/>
      <c r="AB17" s="465"/>
      <c r="AC17" s="465"/>
      <c r="AD17" s="465"/>
      <c r="AE17" s="465"/>
      <c r="AF17" s="465"/>
      <c r="AG17" s="465"/>
      <c r="AH17" s="465"/>
      <c r="AI17" s="465"/>
      <c r="AJ17" s="465"/>
      <c r="AK17" s="465"/>
      <c r="AL17" s="468" t="s">
        <v>876</v>
      </c>
      <c r="AM17" s="468"/>
      <c r="AN17" s="468"/>
      <c r="AO17" s="469"/>
      <c r="AP17" s="216">
        <f>+AP29</f>
        <v>171769016667</v>
      </c>
      <c r="AQ17" s="216">
        <f t="shared" ref="AQ17:BC17" si="0">+AQ29</f>
        <v>45000000</v>
      </c>
      <c r="AR17" s="216">
        <f t="shared" si="0"/>
        <v>2004997571</v>
      </c>
      <c r="AS17" s="216">
        <f t="shared" si="0"/>
        <v>0</v>
      </c>
      <c r="AT17" s="216">
        <f t="shared" si="0"/>
        <v>13857295040</v>
      </c>
      <c r="AU17" s="216">
        <f t="shared" si="0"/>
        <v>-13812295040</v>
      </c>
      <c r="AV17" s="216">
        <f t="shared" si="0"/>
        <v>14071447842</v>
      </c>
      <c r="AW17" s="216">
        <f t="shared" si="0"/>
        <v>-214152802</v>
      </c>
      <c r="AX17" s="216">
        <f t="shared" si="0"/>
        <v>14082088939</v>
      </c>
      <c r="AY17" s="216">
        <f t="shared" si="0"/>
        <v>-10641097</v>
      </c>
      <c r="AZ17" s="216">
        <f t="shared" si="0"/>
        <v>13280784769</v>
      </c>
      <c r="BA17" s="216">
        <f t="shared" si="0"/>
        <v>801304170</v>
      </c>
      <c r="BB17" s="216">
        <f t="shared" si="0"/>
        <v>36132979</v>
      </c>
      <c r="BC17" s="216">
        <f t="shared" si="0"/>
        <v>0</v>
      </c>
    </row>
    <row r="18" spans="1:55" s="407" customFormat="1" ht="13.5" x14ac:dyDescent="0.2">
      <c r="A18" s="464"/>
      <c r="B18" s="465"/>
      <c r="C18" s="465"/>
      <c r="D18" s="465"/>
      <c r="E18" s="465"/>
      <c r="F18" s="465"/>
      <c r="G18" s="466"/>
      <c r="H18" s="467"/>
      <c r="I18" s="465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  <c r="U18" s="465"/>
      <c r="V18" s="465"/>
      <c r="W18" s="465"/>
      <c r="X18" s="465"/>
      <c r="Y18" s="465"/>
      <c r="Z18" s="465"/>
      <c r="AA18" s="465"/>
      <c r="AB18" s="465"/>
      <c r="AC18" s="465"/>
      <c r="AD18" s="465"/>
      <c r="AE18" s="465"/>
      <c r="AF18" s="465"/>
      <c r="AG18" s="465"/>
      <c r="AH18" s="465"/>
      <c r="AI18" s="465"/>
      <c r="AJ18" s="465"/>
      <c r="AK18" s="465"/>
      <c r="AL18" s="468" t="s">
        <v>877</v>
      </c>
      <c r="AM18" s="468"/>
      <c r="AN18" s="468"/>
      <c r="AO18" s="469"/>
      <c r="AP18" s="216">
        <f>+AP67+AP68</f>
        <v>18606500000</v>
      </c>
      <c r="AQ18" s="216">
        <f t="shared" ref="AQ18:BB18" si="1">+AQ67+AQ68</f>
        <v>2524911827</v>
      </c>
      <c r="AR18" s="216">
        <f t="shared" si="1"/>
        <v>4565271956.8199997</v>
      </c>
      <c r="AS18" s="216">
        <f t="shared" si="1"/>
        <v>-145000000</v>
      </c>
      <c r="AT18" s="216">
        <f t="shared" si="1"/>
        <v>517448490</v>
      </c>
      <c r="AU18" s="216">
        <f t="shared" si="1"/>
        <v>2007463337</v>
      </c>
      <c r="AV18" s="216">
        <f t="shared" si="1"/>
        <v>685900286</v>
      </c>
      <c r="AW18" s="216">
        <f t="shared" si="1"/>
        <v>-168451796</v>
      </c>
      <c r="AX18" s="216">
        <f t="shared" si="1"/>
        <v>700018232</v>
      </c>
      <c r="AY18" s="216">
        <f t="shared" si="1"/>
        <v>-14117946</v>
      </c>
      <c r="AZ18" s="216">
        <f t="shared" si="1"/>
        <v>700018232</v>
      </c>
      <c r="BA18" s="216">
        <f t="shared" si="1"/>
        <v>0</v>
      </c>
      <c r="BB18" s="216">
        <f t="shared" si="1"/>
        <v>486736</v>
      </c>
    </row>
    <row r="19" spans="1:55" s="407" customFormat="1" ht="13.5" x14ac:dyDescent="0.2">
      <c r="A19" s="464"/>
      <c r="B19" s="465"/>
      <c r="C19" s="465"/>
      <c r="D19" s="465"/>
      <c r="E19" s="465"/>
      <c r="F19" s="465"/>
      <c r="G19" s="466"/>
      <c r="H19" s="467"/>
      <c r="I19" s="465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  <c r="U19" s="465"/>
      <c r="V19" s="465"/>
      <c r="W19" s="465"/>
      <c r="X19" s="465"/>
      <c r="Y19" s="465"/>
      <c r="Z19" s="465"/>
      <c r="AA19" s="465"/>
      <c r="AB19" s="465"/>
      <c r="AC19" s="465"/>
      <c r="AD19" s="465"/>
      <c r="AE19" s="465"/>
      <c r="AF19" s="465"/>
      <c r="AG19" s="465"/>
      <c r="AH19" s="465"/>
      <c r="AI19" s="465"/>
      <c r="AJ19" s="465"/>
      <c r="AK19" s="465"/>
      <c r="AL19" s="468" t="s">
        <v>878</v>
      </c>
      <c r="AM19" s="465"/>
      <c r="AN19" s="465"/>
      <c r="AO19" s="466"/>
      <c r="AP19" s="216">
        <f>+AP166+AP167+AP168</f>
        <v>279357100000</v>
      </c>
      <c r="AQ19" s="216">
        <f t="shared" ref="AQ19:BB19" si="2">+AQ166+AQ167+AQ168</f>
        <v>740819077</v>
      </c>
      <c r="AR19" s="216">
        <f t="shared" si="2"/>
        <v>52541595534</v>
      </c>
      <c r="AS19" s="216">
        <f t="shared" si="2"/>
        <v>5580000000</v>
      </c>
      <c r="AT19" s="216">
        <f t="shared" si="2"/>
        <v>3810645853</v>
      </c>
      <c r="AU19" s="216">
        <f t="shared" si="2"/>
        <v>-3069826776</v>
      </c>
      <c r="AV19" s="216">
        <f t="shared" si="2"/>
        <v>16431177837</v>
      </c>
      <c r="AW19" s="216">
        <f t="shared" si="2"/>
        <v>-12620531984</v>
      </c>
      <c r="AX19" s="216">
        <f t="shared" si="2"/>
        <v>16869182890</v>
      </c>
      <c r="AY19" s="216">
        <f t="shared" si="2"/>
        <v>-438005053</v>
      </c>
      <c r="AZ19" s="216">
        <f t="shared" si="2"/>
        <v>16869182890</v>
      </c>
      <c r="BA19" s="216">
        <f t="shared" si="2"/>
        <v>0</v>
      </c>
      <c r="BB19" s="216">
        <f t="shared" si="2"/>
        <v>0</v>
      </c>
    </row>
    <row r="20" spans="1:55" s="476" customFormat="1" ht="13.5" x14ac:dyDescent="0.2">
      <c r="A20" s="470"/>
      <c r="B20" s="472"/>
      <c r="C20" s="472"/>
      <c r="D20" s="472"/>
      <c r="E20" s="472"/>
      <c r="F20" s="472"/>
      <c r="G20" s="473"/>
      <c r="H20" s="471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4" t="s">
        <v>879</v>
      </c>
      <c r="AI20" s="474"/>
      <c r="AJ20" s="474"/>
      <c r="AK20" s="474"/>
      <c r="AL20" s="474"/>
      <c r="AM20" s="474"/>
      <c r="AN20" s="474"/>
      <c r="AO20" s="473"/>
      <c r="AP20" s="475">
        <f>+AP17+AP18+AP19</f>
        <v>469732616667</v>
      </c>
      <c r="AQ20" s="475">
        <f t="shared" ref="AQ20:BB20" si="3">+AQ17+AQ18+AQ19</f>
        <v>3310730904</v>
      </c>
      <c r="AR20" s="475">
        <f t="shared" si="3"/>
        <v>59111865061.82</v>
      </c>
      <c r="AS20" s="475">
        <f t="shared" si="3"/>
        <v>5435000000</v>
      </c>
      <c r="AT20" s="475">
        <f t="shared" si="3"/>
        <v>18185389383</v>
      </c>
      <c r="AU20" s="475">
        <f t="shared" si="3"/>
        <v>-14874658479</v>
      </c>
      <c r="AV20" s="475">
        <f t="shared" si="3"/>
        <v>31188525965</v>
      </c>
      <c r="AW20" s="475">
        <f t="shared" si="3"/>
        <v>-13003136582</v>
      </c>
      <c r="AX20" s="475">
        <f t="shared" si="3"/>
        <v>31651290061</v>
      </c>
      <c r="AY20" s="475">
        <f t="shared" si="3"/>
        <v>-462764096</v>
      </c>
      <c r="AZ20" s="475">
        <f t="shared" si="3"/>
        <v>30849985891</v>
      </c>
      <c r="BA20" s="475">
        <f t="shared" si="3"/>
        <v>801304170</v>
      </c>
      <c r="BB20" s="475">
        <f t="shared" si="3"/>
        <v>36619715</v>
      </c>
    </row>
    <row r="21" spans="1:55" s="476" customFormat="1" ht="13.5" x14ac:dyDescent="0.2">
      <c r="A21" s="470"/>
      <c r="B21" s="472"/>
      <c r="C21" s="472"/>
      <c r="D21" s="472"/>
      <c r="E21" s="472"/>
      <c r="F21" s="472"/>
      <c r="G21" s="473"/>
      <c r="H21" s="471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2"/>
      <c r="AE21" s="472"/>
      <c r="AF21" s="472"/>
      <c r="AG21" s="472"/>
      <c r="AH21" s="472"/>
      <c r="AI21" s="472"/>
      <c r="AJ21" s="472"/>
      <c r="AK21" s="472"/>
      <c r="AL21" s="474" t="s">
        <v>880</v>
      </c>
      <c r="AM21" s="472"/>
      <c r="AN21" s="472"/>
      <c r="AO21" s="473"/>
      <c r="AP21" s="475">
        <f>+AP188+AP189+AP190</f>
        <v>43009665822</v>
      </c>
      <c r="AQ21" s="475">
        <f t="shared" ref="AQ21:BC21" si="4">+AQ188+AQ189+AQ190</f>
        <v>697832000</v>
      </c>
      <c r="AR21" s="475">
        <f t="shared" si="4"/>
        <v>4779306128</v>
      </c>
      <c r="AS21" s="475">
        <f t="shared" si="4"/>
        <v>1322580000</v>
      </c>
      <c r="AT21" s="475">
        <f t="shared" si="4"/>
        <v>755914548</v>
      </c>
      <c r="AU21" s="475">
        <f t="shared" si="4"/>
        <v>-58082548</v>
      </c>
      <c r="AV21" s="475">
        <f t="shared" si="4"/>
        <v>899407025.40999997</v>
      </c>
      <c r="AW21" s="475">
        <f t="shared" si="4"/>
        <v>-143492477.41</v>
      </c>
      <c r="AX21" s="475">
        <f t="shared" si="4"/>
        <v>962042001.40999997</v>
      </c>
      <c r="AY21" s="475">
        <f t="shared" si="4"/>
        <v>-62634976</v>
      </c>
      <c r="AZ21" s="475">
        <f t="shared" si="4"/>
        <v>962042001.40999997</v>
      </c>
      <c r="BA21" s="475">
        <f t="shared" si="4"/>
        <v>0</v>
      </c>
      <c r="BB21" s="475">
        <f t="shared" si="4"/>
        <v>0</v>
      </c>
      <c r="BC21" s="475">
        <f t="shared" si="4"/>
        <v>0</v>
      </c>
    </row>
    <row r="22" spans="1:55" s="483" customFormat="1" ht="13.5" x14ac:dyDescent="0.2">
      <c r="A22" s="477"/>
      <c r="B22" s="478"/>
      <c r="C22" s="478"/>
      <c r="D22" s="478"/>
      <c r="E22" s="478"/>
      <c r="F22" s="478"/>
      <c r="G22" s="479"/>
      <c r="H22" s="480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81" t="s">
        <v>16</v>
      </c>
      <c r="AK22" s="481"/>
      <c r="AL22" s="481"/>
      <c r="AM22" s="481"/>
      <c r="AN22" s="481"/>
      <c r="AO22" s="481"/>
      <c r="AP22" s="482">
        <f>+AP20+AP21</f>
        <v>512742282489</v>
      </c>
      <c r="AQ22" s="482">
        <f t="shared" ref="AQ22:BB22" si="5">+AQ20+AQ21</f>
        <v>4008562904</v>
      </c>
      <c r="AR22" s="482">
        <f t="shared" si="5"/>
        <v>63891171189.82</v>
      </c>
      <c r="AS22" s="482">
        <f t="shared" si="5"/>
        <v>6757580000</v>
      </c>
      <c r="AT22" s="482">
        <f t="shared" si="5"/>
        <v>18941303931</v>
      </c>
      <c r="AU22" s="482">
        <f t="shared" si="5"/>
        <v>-14932741027</v>
      </c>
      <c r="AV22" s="482">
        <f t="shared" si="5"/>
        <v>32087932990.41</v>
      </c>
      <c r="AW22" s="482">
        <f t="shared" si="5"/>
        <v>-13146629059.41</v>
      </c>
      <c r="AX22" s="482">
        <f t="shared" si="5"/>
        <v>32613332062.41</v>
      </c>
      <c r="AY22" s="482">
        <f t="shared" si="5"/>
        <v>-525399072</v>
      </c>
      <c r="AZ22" s="482">
        <f t="shared" si="5"/>
        <v>31812027892.41</v>
      </c>
      <c r="BA22" s="482">
        <f t="shared" si="5"/>
        <v>801304170</v>
      </c>
      <c r="BB22" s="482">
        <f t="shared" si="5"/>
        <v>36619715</v>
      </c>
    </row>
    <row r="23" spans="1:55" s="415" customFormat="1" x14ac:dyDescent="0.25">
      <c r="A23" s="414"/>
      <c r="B23" s="411"/>
      <c r="C23" s="411"/>
      <c r="D23" s="411"/>
      <c r="E23" s="411"/>
      <c r="F23" s="411"/>
      <c r="G23" s="412"/>
      <c r="H23" s="413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2"/>
      <c r="AP23" s="416"/>
      <c r="AQ23" s="416"/>
      <c r="AR23" s="416"/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</row>
    <row r="24" spans="1:55" ht="45" customHeight="1" x14ac:dyDescent="0.25">
      <c r="A24" s="1136" t="s">
        <v>255</v>
      </c>
      <c r="B24" s="1138"/>
      <c r="C24" s="1140" t="s">
        <v>256</v>
      </c>
      <c r="D24" s="1138"/>
      <c r="E24" s="1136" t="s">
        <v>257</v>
      </c>
      <c r="F24" s="1138"/>
      <c r="G24" s="1136" t="s">
        <v>258</v>
      </c>
      <c r="H24" s="1138"/>
      <c r="I24" s="1136" t="s">
        <v>259</v>
      </c>
      <c r="J24" s="1137"/>
      <c r="K24" s="1138"/>
      <c r="L24" s="1136" t="s">
        <v>260</v>
      </c>
      <c r="M24" s="1137"/>
      <c r="N24" s="1138"/>
      <c r="O24" s="1136" t="s">
        <v>261</v>
      </c>
      <c r="P24" s="1138"/>
      <c r="Q24" s="1136" t="s">
        <v>262</v>
      </c>
      <c r="R24" s="1138"/>
      <c r="S24" s="1136" t="s">
        <v>263</v>
      </c>
      <c r="T24" s="1137"/>
      <c r="U24" s="1137"/>
      <c r="V24" s="1137"/>
      <c r="W24" s="1137"/>
      <c r="X24" s="1137"/>
      <c r="Y24" s="1137"/>
      <c r="Z24" s="1138"/>
      <c r="AA24" s="1136" t="s">
        <v>264</v>
      </c>
      <c r="AB24" s="1137"/>
      <c r="AC24" s="1137"/>
      <c r="AD24" s="1137"/>
      <c r="AE24" s="1138"/>
      <c r="AF24" s="1136" t="s">
        <v>265</v>
      </c>
      <c r="AG24" s="1137"/>
      <c r="AH24" s="1138"/>
      <c r="AI24" s="397" t="s">
        <v>266</v>
      </c>
      <c r="AJ24" s="1136" t="s">
        <v>267</v>
      </c>
      <c r="AK24" s="1137"/>
      <c r="AL24" s="1137"/>
      <c r="AM24" s="1137"/>
      <c r="AN24" s="1137"/>
      <c r="AO24" s="1138"/>
      <c r="AP24" s="397" t="s">
        <v>268</v>
      </c>
      <c r="AQ24" s="397" t="s">
        <v>269</v>
      </c>
      <c r="AR24" s="397" t="s">
        <v>270</v>
      </c>
      <c r="AS24" s="410" t="s">
        <v>271</v>
      </c>
      <c r="AT24" s="410" t="s">
        <v>272</v>
      </c>
      <c r="AU24" s="397" t="s">
        <v>273</v>
      </c>
      <c r="AV24" s="397" t="s">
        <v>274</v>
      </c>
      <c r="AW24" s="397" t="s">
        <v>275</v>
      </c>
      <c r="AX24" s="397" t="s">
        <v>276</v>
      </c>
      <c r="AY24" s="397" t="s">
        <v>277</v>
      </c>
      <c r="AZ24" s="397" t="s">
        <v>278</v>
      </c>
      <c r="BA24" s="397" t="s">
        <v>279</v>
      </c>
      <c r="BB24" s="397" t="s">
        <v>280</v>
      </c>
    </row>
    <row r="25" spans="1:55" hidden="1" x14ac:dyDescent="0.25">
      <c r="A25" s="1389" t="s">
        <v>17</v>
      </c>
      <c r="B25" s="1145"/>
      <c r="C25" s="1389"/>
      <c r="D25" s="1145"/>
      <c r="E25" s="1389"/>
      <c r="F25" s="1145"/>
      <c r="G25" s="1389"/>
      <c r="H25" s="1145"/>
      <c r="I25" s="1389"/>
      <c r="J25" s="1145"/>
      <c r="K25" s="1145"/>
      <c r="L25" s="1389"/>
      <c r="M25" s="1145"/>
      <c r="N25" s="1145"/>
      <c r="O25" s="1389"/>
      <c r="P25" s="1145"/>
      <c r="Q25" s="1389"/>
      <c r="R25" s="1145"/>
      <c r="S25" s="1388" t="s">
        <v>10</v>
      </c>
      <c r="T25" s="1145"/>
      <c r="U25" s="1145"/>
      <c r="V25" s="1145"/>
      <c r="W25" s="1145"/>
      <c r="X25" s="1145"/>
      <c r="Y25" s="1145"/>
      <c r="Z25" s="1145"/>
      <c r="AA25" s="1389" t="s">
        <v>281</v>
      </c>
      <c r="AB25" s="1145"/>
      <c r="AC25" s="1145"/>
      <c r="AD25" s="1145"/>
      <c r="AE25" s="1145"/>
      <c r="AF25" s="1389" t="s">
        <v>282</v>
      </c>
      <c r="AG25" s="1145"/>
      <c r="AH25" s="1145"/>
      <c r="AI25" s="297" t="s">
        <v>68</v>
      </c>
      <c r="AJ25" s="1390" t="s">
        <v>283</v>
      </c>
      <c r="AK25" s="1145"/>
      <c r="AL25" s="1145"/>
      <c r="AM25" s="1145"/>
      <c r="AN25" s="1145"/>
      <c r="AO25" s="1145"/>
      <c r="AP25" s="296">
        <v>398678630846</v>
      </c>
      <c r="AQ25" s="296">
        <v>898660984</v>
      </c>
      <c r="AR25" s="296">
        <v>8058670398.8199997</v>
      </c>
      <c r="AS25" s="296">
        <v>5435000000</v>
      </c>
      <c r="AT25" s="296">
        <v>17385431493</v>
      </c>
      <c r="AU25" s="296">
        <v>-16486770509</v>
      </c>
      <c r="AV25" s="296">
        <v>30877580942</v>
      </c>
      <c r="AW25" s="296">
        <v>-13492149449</v>
      </c>
      <c r="AX25" s="296">
        <v>31302420148</v>
      </c>
      <c r="AY25" s="296">
        <v>-424839206</v>
      </c>
      <c r="AZ25" s="296">
        <v>30501115978</v>
      </c>
      <c r="BA25" s="296">
        <v>801304170</v>
      </c>
      <c r="BB25" s="296">
        <v>36619715</v>
      </c>
    </row>
    <row r="26" spans="1:55" x14ac:dyDescent="0.25">
      <c r="A26" s="1389" t="s">
        <v>17</v>
      </c>
      <c r="B26" s="1145"/>
      <c r="C26" s="1389"/>
      <c r="D26" s="1145"/>
      <c r="E26" s="1389"/>
      <c r="F26" s="1145"/>
      <c r="G26" s="1389"/>
      <c r="H26" s="1145"/>
      <c r="I26" s="1389"/>
      <c r="J26" s="1145"/>
      <c r="K26" s="1145"/>
      <c r="L26" s="1389"/>
      <c r="M26" s="1145"/>
      <c r="N26" s="1145"/>
      <c r="O26" s="1389"/>
      <c r="P26" s="1145"/>
      <c r="Q26" s="1389"/>
      <c r="R26" s="1145"/>
      <c r="S26" s="1388" t="s">
        <v>10</v>
      </c>
      <c r="T26" s="1145"/>
      <c r="U26" s="1145"/>
      <c r="V26" s="1145"/>
      <c r="W26" s="1145"/>
      <c r="X26" s="1145"/>
      <c r="Y26" s="1145"/>
      <c r="Z26" s="1145"/>
      <c r="AA26" s="1389" t="s">
        <v>281</v>
      </c>
      <c r="AB26" s="1145"/>
      <c r="AC26" s="1145"/>
      <c r="AD26" s="1145"/>
      <c r="AE26" s="1145"/>
      <c r="AF26" s="1389" t="s">
        <v>282</v>
      </c>
      <c r="AG26" s="1145"/>
      <c r="AH26" s="1145"/>
      <c r="AI26" s="297" t="s">
        <v>311</v>
      </c>
      <c r="AJ26" s="1390" t="s">
        <v>329</v>
      </c>
      <c r="AK26" s="1145"/>
      <c r="AL26" s="1145"/>
      <c r="AM26" s="1145"/>
      <c r="AN26" s="1145"/>
      <c r="AO26" s="1145"/>
      <c r="AP26" s="296">
        <v>4021085821</v>
      </c>
      <c r="AQ26" s="296">
        <v>1674050843</v>
      </c>
      <c r="AR26" s="296">
        <v>1772034978</v>
      </c>
      <c r="AS26" s="444">
        <v>0</v>
      </c>
      <c r="AT26" s="296">
        <v>324598665</v>
      </c>
      <c r="AU26" s="296">
        <v>1349452178</v>
      </c>
      <c r="AV26" s="296">
        <v>2555366</v>
      </c>
      <c r="AW26" s="296">
        <v>322043299</v>
      </c>
      <c r="AX26" s="444">
        <v>0</v>
      </c>
      <c r="AY26" s="296">
        <v>2555366</v>
      </c>
      <c r="AZ26" s="444">
        <v>0</v>
      </c>
      <c r="BA26" s="444">
        <v>0</v>
      </c>
      <c r="BB26" s="444">
        <v>0</v>
      </c>
    </row>
    <row r="27" spans="1:55" hidden="1" x14ac:dyDescent="0.25">
      <c r="A27" s="1389" t="s">
        <v>17</v>
      </c>
      <c r="B27" s="1145"/>
      <c r="C27" s="1389"/>
      <c r="D27" s="1145"/>
      <c r="E27" s="1389"/>
      <c r="F27" s="1145"/>
      <c r="G27" s="1389"/>
      <c r="H27" s="1145"/>
      <c r="I27" s="1389"/>
      <c r="J27" s="1145"/>
      <c r="K27" s="1145"/>
      <c r="L27" s="1389"/>
      <c r="M27" s="1145"/>
      <c r="N27" s="1145"/>
      <c r="O27" s="1389"/>
      <c r="P27" s="1145"/>
      <c r="Q27" s="1389"/>
      <c r="R27" s="1145"/>
      <c r="S27" s="1388" t="s">
        <v>10</v>
      </c>
      <c r="T27" s="1145"/>
      <c r="U27" s="1145"/>
      <c r="V27" s="1145"/>
      <c r="W27" s="1145"/>
      <c r="X27" s="1145"/>
      <c r="Y27" s="1145"/>
      <c r="Z27" s="1145"/>
      <c r="AA27" s="1389" t="s">
        <v>281</v>
      </c>
      <c r="AB27" s="1145"/>
      <c r="AC27" s="1145"/>
      <c r="AD27" s="1145"/>
      <c r="AE27" s="1145"/>
      <c r="AF27" s="1389" t="s">
        <v>284</v>
      </c>
      <c r="AG27" s="1145"/>
      <c r="AH27" s="1145"/>
      <c r="AI27" s="297" t="s">
        <v>83</v>
      </c>
      <c r="AJ27" s="1390" t="s">
        <v>285</v>
      </c>
      <c r="AK27" s="1145"/>
      <c r="AL27" s="1145"/>
      <c r="AM27" s="1145"/>
      <c r="AN27" s="1145"/>
      <c r="AO27" s="1145"/>
      <c r="AP27" s="296">
        <v>519000000</v>
      </c>
      <c r="AQ27" s="444">
        <v>0</v>
      </c>
      <c r="AR27" s="296">
        <v>519000000</v>
      </c>
      <c r="AS27" s="444">
        <v>0</v>
      </c>
      <c r="AT27" s="444">
        <v>0</v>
      </c>
      <c r="AU27" s="444">
        <v>0</v>
      </c>
      <c r="AV27" s="444">
        <v>0</v>
      </c>
      <c r="AW27" s="444">
        <v>0</v>
      </c>
      <c r="AX27" s="444">
        <v>0</v>
      </c>
      <c r="AY27" s="444">
        <v>0</v>
      </c>
      <c r="AZ27" s="444">
        <v>0</v>
      </c>
      <c r="BA27" s="444">
        <v>0</v>
      </c>
      <c r="BB27" s="444">
        <v>0</v>
      </c>
    </row>
    <row r="28" spans="1:55" hidden="1" x14ac:dyDescent="0.25">
      <c r="A28" s="1389" t="s">
        <v>17</v>
      </c>
      <c r="B28" s="1145"/>
      <c r="C28" s="1389"/>
      <c r="D28" s="1145"/>
      <c r="E28" s="1389"/>
      <c r="F28" s="1145"/>
      <c r="G28" s="1389"/>
      <c r="H28" s="1145"/>
      <c r="I28" s="1389"/>
      <c r="J28" s="1145"/>
      <c r="K28" s="1145"/>
      <c r="L28" s="1389"/>
      <c r="M28" s="1145"/>
      <c r="N28" s="1145"/>
      <c r="O28" s="1389"/>
      <c r="P28" s="1145"/>
      <c r="Q28" s="1389"/>
      <c r="R28" s="1145"/>
      <c r="S28" s="1388" t="s">
        <v>10</v>
      </c>
      <c r="T28" s="1145"/>
      <c r="U28" s="1145"/>
      <c r="V28" s="1145"/>
      <c r="W28" s="1145"/>
      <c r="X28" s="1145"/>
      <c r="Y28" s="1145"/>
      <c r="Z28" s="1145"/>
      <c r="AA28" s="1389" t="s">
        <v>281</v>
      </c>
      <c r="AB28" s="1145"/>
      <c r="AC28" s="1145"/>
      <c r="AD28" s="1145"/>
      <c r="AE28" s="1145"/>
      <c r="AF28" s="1389" t="s">
        <v>284</v>
      </c>
      <c r="AG28" s="1145"/>
      <c r="AH28" s="1145"/>
      <c r="AI28" s="297" t="s">
        <v>26</v>
      </c>
      <c r="AJ28" s="1390" t="s">
        <v>286</v>
      </c>
      <c r="AK28" s="1145"/>
      <c r="AL28" s="1145"/>
      <c r="AM28" s="1145"/>
      <c r="AN28" s="1145"/>
      <c r="AO28" s="1145"/>
      <c r="AP28" s="296">
        <v>66513900000</v>
      </c>
      <c r="AQ28" s="296">
        <v>738019077</v>
      </c>
      <c r="AR28" s="296">
        <v>48762159685</v>
      </c>
      <c r="AS28" s="444">
        <v>0</v>
      </c>
      <c r="AT28" s="296">
        <v>475359225</v>
      </c>
      <c r="AU28" s="296">
        <v>262659852</v>
      </c>
      <c r="AV28" s="296">
        <v>308389657</v>
      </c>
      <c r="AW28" s="296">
        <v>166969568</v>
      </c>
      <c r="AX28" s="296">
        <v>348869913</v>
      </c>
      <c r="AY28" s="296">
        <v>-40480256</v>
      </c>
      <c r="AZ28" s="296">
        <v>348869913</v>
      </c>
      <c r="BA28" s="444">
        <v>0</v>
      </c>
      <c r="BB28" s="444">
        <v>0</v>
      </c>
    </row>
    <row r="29" spans="1:55" s="409" customFormat="1" ht="12.75" hidden="1" x14ac:dyDescent="0.2">
      <c r="A29" s="1109" t="s">
        <v>17</v>
      </c>
      <c r="B29" s="1110"/>
      <c r="C29" s="1109" t="s">
        <v>287</v>
      </c>
      <c r="D29" s="1110"/>
      <c r="E29" s="1109"/>
      <c r="F29" s="1110"/>
      <c r="G29" s="1109"/>
      <c r="H29" s="1110"/>
      <c r="I29" s="1109"/>
      <c r="J29" s="1110"/>
      <c r="K29" s="1110"/>
      <c r="L29" s="1109"/>
      <c r="M29" s="1110"/>
      <c r="N29" s="1110"/>
      <c r="O29" s="1109"/>
      <c r="P29" s="1110"/>
      <c r="Q29" s="1109"/>
      <c r="R29" s="1110"/>
      <c r="S29" s="1111" t="s">
        <v>9</v>
      </c>
      <c r="T29" s="1110"/>
      <c r="U29" s="1110"/>
      <c r="V29" s="1110"/>
      <c r="W29" s="1110"/>
      <c r="X29" s="1110"/>
      <c r="Y29" s="1110"/>
      <c r="Z29" s="1110"/>
      <c r="AA29" s="1109" t="s">
        <v>281</v>
      </c>
      <c r="AB29" s="1110"/>
      <c r="AC29" s="1110"/>
      <c r="AD29" s="1110"/>
      <c r="AE29" s="1110"/>
      <c r="AF29" s="1109" t="s">
        <v>282</v>
      </c>
      <c r="AG29" s="1110"/>
      <c r="AH29" s="1110"/>
      <c r="AI29" s="408" t="s">
        <v>68</v>
      </c>
      <c r="AJ29" s="1139" t="s">
        <v>283</v>
      </c>
      <c r="AK29" s="1110"/>
      <c r="AL29" s="1110"/>
      <c r="AM29" s="1110"/>
      <c r="AN29" s="1110"/>
      <c r="AO29" s="1110"/>
      <c r="AP29" s="262">
        <v>171769016667</v>
      </c>
      <c r="AQ29" s="262">
        <v>45000000</v>
      </c>
      <c r="AR29" s="262">
        <v>2004997571</v>
      </c>
      <c r="AS29" s="276">
        <v>0</v>
      </c>
      <c r="AT29" s="262">
        <v>13857295040</v>
      </c>
      <c r="AU29" s="262">
        <v>-13812295040</v>
      </c>
      <c r="AV29" s="262">
        <v>14071447842</v>
      </c>
      <c r="AW29" s="262">
        <v>-214152802</v>
      </c>
      <c r="AX29" s="262">
        <v>14082088939</v>
      </c>
      <c r="AY29" s="262">
        <v>-10641097</v>
      </c>
      <c r="AZ29" s="262">
        <v>13280784769</v>
      </c>
      <c r="BA29" s="262">
        <v>801304170</v>
      </c>
      <c r="BB29" s="262">
        <v>36132979</v>
      </c>
    </row>
    <row r="30" spans="1:55" hidden="1" x14ac:dyDescent="0.25">
      <c r="A30" s="1389" t="s">
        <v>17</v>
      </c>
      <c r="B30" s="1145"/>
      <c r="C30" s="1389" t="s">
        <v>287</v>
      </c>
      <c r="D30" s="1145"/>
      <c r="E30" s="1389" t="s">
        <v>288</v>
      </c>
      <c r="F30" s="1145"/>
      <c r="G30" s="1389"/>
      <c r="H30" s="1145"/>
      <c r="I30" s="1389"/>
      <c r="J30" s="1145"/>
      <c r="K30" s="1145"/>
      <c r="L30" s="1389"/>
      <c r="M30" s="1145"/>
      <c r="N30" s="1145"/>
      <c r="O30" s="1389"/>
      <c r="P30" s="1145"/>
      <c r="Q30" s="1389"/>
      <c r="R30" s="1145"/>
      <c r="S30" s="1388" t="s">
        <v>9</v>
      </c>
      <c r="T30" s="1145"/>
      <c r="U30" s="1145"/>
      <c r="V30" s="1145"/>
      <c r="W30" s="1145"/>
      <c r="X30" s="1145"/>
      <c r="Y30" s="1145"/>
      <c r="Z30" s="1145"/>
      <c r="AA30" s="1389" t="s">
        <v>281</v>
      </c>
      <c r="AB30" s="1145"/>
      <c r="AC30" s="1145"/>
      <c r="AD30" s="1145"/>
      <c r="AE30" s="1145"/>
      <c r="AF30" s="1389" t="s">
        <v>282</v>
      </c>
      <c r="AG30" s="1145"/>
      <c r="AH30" s="1145"/>
      <c r="AI30" s="297" t="s">
        <v>68</v>
      </c>
      <c r="AJ30" s="1390" t="s">
        <v>283</v>
      </c>
      <c r="AK30" s="1145"/>
      <c r="AL30" s="1145"/>
      <c r="AM30" s="1145"/>
      <c r="AN30" s="1145"/>
      <c r="AO30" s="1145"/>
      <c r="AP30" s="296">
        <v>171769016667</v>
      </c>
      <c r="AQ30" s="296">
        <v>45000000</v>
      </c>
      <c r="AR30" s="296">
        <v>2004997571</v>
      </c>
      <c r="AS30" s="444">
        <v>0</v>
      </c>
      <c r="AT30" s="296">
        <v>13857295040</v>
      </c>
      <c r="AU30" s="296">
        <v>-13812295040</v>
      </c>
      <c r="AV30" s="296">
        <v>14071447842</v>
      </c>
      <c r="AW30" s="296">
        <v>-214152802</v>
      </c>
      <c r="AX30" s="296">
        <v>14082088939</v>
      </c>
      <c r="AY30" s="296">
        <v>-10641097</v>
      </c>
      <c r="AZ30" s="296">
        <v>13280784769</v>
      </c>
      <c r="BA30" s="296">
        <v>801304170</v>
      </c>
      <c r="BB30" s="296">
        <v>36132979</v>
      </c>
    </row>
    <row r="31" spans="1:55" hidden="1" x14ac:dyDescent="0.25">
      <c r="A31" s="1389" t="s">
        <v>17</v>
      </c>
      <c r="B31" s="1145"/>
      <c r="C31" s="1389" t="s">
        <v>287</v>
      </c>
      <c r="D31" s="1145"/>
      <c r="E31" s="1389" t="s">
        <v>288</v>
      </c>
      <c r="F31" s="1145"/>
      <c r="G31" s="1389" t="s">
        <v>287</v>
      </c>
      <c r="H31" s="1145"/>
      <c r="I31" s="1389"/>
      <c r="J31" s="1145"/>
      <c r="K31" s="1145"/>
      <c r="L31" s="1389"/>
      <c r="M31" s="1145"/>
      <c r="N31" s="1145"/>
      <c r="O31" s="1389"/>
      <c r="P31" s="1145"/>
      <c r="Q31" s="1389"/>
      <c r="R31" s="1145"/>
      <c r="S31" s="1388" t="s">
        <v>289</v>
      </c>
      <c r="T31" s="1145"/>
      <c r="U31" s="1145"/>
      <c r="V31" s="1145"/>
      <c r="W31" s="1145"/>
      <c r="X31" s="1145"/>
      <c r="Y31" s="1145"/>
      <c r="Z31" s="1145"/>
      <c r="AA31" s="1389" t="s">
        <v>281</v>
      </c>
      <c r="AB31" s="1145"/>
      <c r="AC31" s="1145"/>
      <c r="AD31" s="1145"/>
      <c r="AE31" s="1145"/>
      <c r="AF31" s="1389" t="s">
        <v>282</v>
      </c>
      <c r="AG31" s="1145"/>
      <c r="AH31" s="1145"/>
      <c r="AI31" s="297" t="s">
        <v>68</v>
      </c>
      <c r="AJ31" s="1390" t="s">
        <v>283</v>
      </c>
      <c r="AK31" s="1145"/>
      <c r="AL31" s="1145"/>
      <c r="AM31" s="1145"/>
      <c r="AN31" s="1145"/>
      <c r="AO31" s="1145"/>
      <c r="AP31" s="296">
        <v>134091000000</v>
      </c>
      <c r="AQ31" s="444">
        <v>0</v>
      </c>
      <c r="AR31" s="296">
        <v>2000000000</v>
      </c>
      <c r="AS31" s="444">
        <v>0</v>
      </c>
      <c r="AT31" s="296">
        <v>9655836224</v>
      </c>
      <c r="AU31" s="296">
        <v>-9655836224</v>
      </c>
      <c r="AV31" s="296">
        <v>9655836224</v>
      </c>
      <c r="AW31" s="444">
        <v>0</v>
      </c>
      <c r="AX31" s="296">
        <v>9666477321</v>
      </c>
      <c r="AY31" s="296">
        <v>-10641097</v>
      </c>
      <c r="AZ31" s="296">
        <v>9666477321</v>
      </c>
      <c r="BA31" s="444">
        <v>0</v>
      </c>
      <c r="BB31" s="296">
        <v>32295576</v>
      </c>
    </row>
    <row r="32" spans="1:55" hidden="1" x14ac:dyDescent="0.25">
      <c r="A32" s="1389" t="s">
        <v>17</v>
      </c>
      <c r="B32" s="1145"/>
      <c r="C32" s="1389" t="s">
        <v>287</v>
      </c>
      <c r="D32" s="1145"/>
      <c r="E32" s="1389" t="s">
        <v>288</v>
      </c>
      <c r="F32" s="1145"/>
      <c r="G32" s="1389" t="s">
        <v>287</v>
      </c>
      <c r="H32" s="1145"/>
      <c r="I32" s="1389" t="s">
        <v>287</v>
      </c>
      <c r="J32" s="1145"/>
      <c r="K32" s="1145"/>
      <c r="L32" s="1389"/>
      <c r="M32" s="1145"/>
      <c r="N32" s="1145"/>
      <c r="O32" s="1389"/>
      <c r="P32" s="1145"/>
      <c r="Q32" s="1389"/>
      <c r="R32" s="1145"/>
      <c r="S32" s="1388" t="s">
        <v>194</v>
      </c>
      <c r="T32" s="1145"/>
      <c r="U32" s="1145"/>
      <c r="V32" s="1145"/>
      <c r="W32" s="1145"/>
      <c r="X32" s="1145"/>
      <c r="Y32" s="1145"/>
      <c r="Z32" s="1145"/>
      <c r="AA32" s="1389" t="s">
        <v>281</v>
      </c>
      <c r="AB32" s="1145"/>
      <c r="AC32" s="1145"/>
      <c r="AD32" s="1145"/>
      <c r="AE32" s="1145"/>
      <c r="AF32" s="1389" t="s">
        <v>282</v>
      </c>
      <c r="AG32" s="1145"/>
      <c r="AH32" s="1145"/>
      <c r="AI32" s="297" t="s">
        <v>68</v>
      </c>
      <c r="AJ32" s="1390" t="s">
        <v>283</v>
      </c>
      <c r="AK32" s="1145"/>
      <c r="AL32" s="1145"/>
      <c r="AM32" s="1145"/>
      <c r="AN32" s="1145"/>
      <c r="AO32" s="1145"/>
      <c r="AP32" s="296">
        <v>89215000000</v>
      </c>
      <c r="AQ32" s="444">
        <v>0</v>
      </c>
      <c r="AR32" s="296">
        <v>2000000000</v>
      </c>
      <c r="AS32" s="444">
        <v>0</v>
      </c>
      <c r="AT32" s="296">
        <v>8408168605</v>
      </c>
      <c r="AU32" s="296">
        <v>-8408168605</v>
      </c>
      <c r="AV32" s="296">
        <v>8408168605</v>
      </c>
      <c r="AW32" s="444">
        <v>0</v>
      </c>
      <c r="AX32" s="296">
        <v>8418809702</v>
      </c>
      <c r="AY32" s="296">
        <v>-10641097</v>
      </c>
      <c r="AZ32" s="296">
        <v>8418809702</v>
      </c>
      <c r="BA32" s="444">
        <v>0</v>
      </c>
      <c r="BB32" s="296">
        <v>32295576</v>
      </c>
    </row>
    <row r="33" spans="1:54" hidden="1" x14ac:dyDescent="0.25">
      <c r="A33" s="1392" t="s">
        <v>17</v>
      </c>
      <c r="B33" s="1145"/>
      <c r="C33" s="1392" t="s">
        <v>287</v>
      </c>
      <c r="D33" s="1145"/>
      <c r="E33" s="1392" t="s">
        <v>288</v>
      </c>
      <c r="F33" s="1145"/>
      <c r="G33" s="1392" t="s">
        <v>287</v>
      </c>
      <c r="H33" s="1145"/>
      <c r="I33" s="1392" t="s">
        <v>287</v>
      </c>
      <c r="J33" s="1145"/>
      <c r="K33" s="1145"/>
      <c r="L33" s="1392" t="s">
        <v>287</v>
      </c>
      <c r="M33" s="1145"/>
      <c r="N33" s="1145"/>
      <c r="O33" s="1392"/>
      <c r="P33" s="1145"/>
      <c r="Q33" s="1392"/>
      <c r="R33" s="1145"/>
      <c r="S33" s="1391" t="s">
        <v>18</v>
      </c>
      <c r="T33" s="1145"/>
      <c r="U33" s="1145"/>
      <c r="V33" s="1145"/>
      <c r="W33" s="1145"/>
      <c r="X33" s="1145"/>
      <c r="Y33" s="1145"/>
      <c r="Z33" s="1145"/>
      <c r="AA33" s="1392" t="s">
        <v>281</v>
      </c>
      <c r="AB33" s="1145"/>
      <c r="AC33" s="1145"/>
      <c r="AD33" s="1145"/>
      <c r="AE33" s="1145"/>
      <c r="AF33" s="1392" t="s">
        <v>282</v>
      </c>
      <c r="AG33" s="1145"/>
      <c r="AH33" s="1145"/>
      <c r="AI33" s="294" t="s">
        <v>68</v>
      </c>
      <c r="AJ33" s="1393" t="s">
        <v>283</v>
      </c>
      <c r="AK33" s="1145"/>
      <c r="AL33" s="1145"/>
      <c r="AM33" s="1145"/>
      <c r="AN33" s="1145"/>
      <c r="AO33" s="1145"/>
      <c r="AP33" s="293">
        <v>83015000000</v>
      </c>
      <c r="AQ33" s="445">
        <v>0</v>
      </c>
      <c r="AR33" s="293">
        <v>1800000000</v>
      </c>
      <c r="AS33" s="445">
        <v>0</v>
      </c>
      <c r="AT33" s="293">
        <v>7876668494</v>
      </c>
      <c r="AU33" s="293">
        <v>-7876668494</v>
      </c>
      <c r="AV33" s="293">
        <v>7876668494</v>
      </c>
      <c r="AW33" s="445">
        <v>0</v>
      </c>
      <c r="AX33" s="293">
        <v>7886963392</v>
      </c>
      <c r="AY33" s="293">
        <v>-10294898</v>
      </c>
      <c r="AZ33" s="293">
        <v>7886963392</v>
      </c>
      <c r="BA33" s="445">
        <v>0</v>
      </c>
      <c r="BB33" s="445">
        <v>0</v>
      </c>
    </row>
    <row r="34" spans="1:54" hidden="1" x14ac:dyDescent="0.25">
      <c r="A34" s="1392" t="s">
        <v>17</v>
      </c>
      <c r="B34" s="1145"/>
      <c r="C34" s="1392" t="s">
        <v>287</v>
      </c>
      <c r="D34" s="1145"/>
      <c r="E34" s="1392" t="s">
        <v>288</v>
      </c>
      <c r="F34" s="1145"/>
      <c r="G34" s="1392" t="s">
        <v>287</v>
      </c>
      <c r="H34" s="1145"/>
      <c r="I34" s="1392" t="s">
        <v>287</v>
      </c>
      <c r="J34" s="1145"/>
      <c r="K34" s="1145"/>
      <c r="L34" s="1392" t="s">
        <v>290</v>
      </c>
      <c r="M34" s="1145"/>
      <c r="N34" s="1145"/>
      <c r="O34" s="1392"/>
      <c r="P34" s="1145"/>
      <c r="Q34" s="1392"/>
      <c r="R34" s="1145"/>
      <c r="S34" s="1391" t="s">
        <v>19</v>
      </c>
      <c r="T34" s="1145"/>
      <c r="U34" s="1145"/>
      <c r="V34" s="1145"/>
      <c r="W34" s="1145"/>
      <c r="X34" s="1145"/>
      <c r="Y34" s="1145"/>
      <c r="Z34" s="1145"/>
      <c r="AA34" s="1392" t="s">
        <v>281</v>
      </c>
      <c r="AB34" s="1145"/>
      <c r="AC34" s="1145"/>
      <c r="AD34" s="1145"/>
      <c r="AE34" s="1145"/>
      <c r="AF34" s="1392" t="s">
        <v>282</v>
      </c>
      <c r="AG34" s="1145"/>
      <c r="AH34" s="1145"/>
      <c r="AI34" s="294" t="s">
        <v>68</v>
      </c>
      <c r="AJ34" s="1393" t="s">
        <v>283</v>
      </c>
      <c r="AK34" s="1145"/>
      <c r="AL34" s="1145"/>
      <c r="AM34" s="1145"/>
      <c r="AN34" s="1145"/>
      <c r="AO34" s="1145"/>
      <c r="AP34" s="293">
        <v>5180000000</v>
      </c>
      <c r="AQ34" s="445">
        <v>0</v>
      </c>
      <c r="AR34" s="293">
        <v>180000000</v>
      </c>
      <c r="AS34" s="445">
        <v>0</v>
      </c>
      <c r="AT34" s="293">
        <v>441599820</v>
      </c>
      <c r="AU34" s="293">
        <v>-441599820</v>
      </c>
      <c r="AV34" s="293">
        <v>441599820</v>
      </c>
      <c r="AW34" s="445">
        <v>0</v>
      </c>
      <c r="AX34" s="293">
        <v>441599820</v>
      </c>
      <c r="AY34" s="445">
        <v>0</v>
      </c>
      <c r="AZ34" s="293">
        <v>441599820</v>
      </c>
      <c r="BA34" s="445">
        <v>0</v>
      </c>
      <c r="BB34" s="445">
        <v>0</v>
      </c>
    </row>
    <row r="35" spans="1:54" hidden="1" x14ac:dyDescent="0.25">
      <c r="A35" s="1392" t="s">
        <v>17</v>
      </c>
      <c r="B35" s="1145"/>
      <c r="C35" s="1392" t="s">
        <v>287</v>
      </c>
      <c r="D35" s="1145"/>
      <c r="E35" s="1392" t="s">
        <v>288</v>
      </c>
      <c r="F35" s="1145"/>
      <c r="G35" s="1392" t="s">
        <v>287</v>
      </c>
      <c r="H35" s="1145"/>
      <c r="I35" s="1392" t="s">
        <v>287</v>
      </c>
      <c r="J35" s="1145"/>
      <c r="K35" s="1145"/>
      <c r="L35" s="1392" t="s">
        <v>291</v>
      </c>
      <c r="M35" s="1145"/>
      <c r="N35" s="1145"/>
      <c r="O35" s="1392"/>
      <c r="P35" s="1145"/>
      <c r="Q35" s="1392"/>
      <c r="R35" s="1145"/>
      <c r="S35" s="1391" t="s">
        <v>20</v>
      </c>
      <c r="T35" s="1145"/>
      <c r="U35" s="1145"/>
      <c r="V35" s="1145"/>
      <c r="W35" s="1145"/>
      <c r="X35" s="1145"/>
      <c r="Y35" s="1145"/>
      <c r="Z35" s="1145"/>
      <c r="AA35" s="1392" t="s">
        <v>281</v>
      </c>
      <c r="AB35" s="1145"/>
      <c r="AC35" s="1145"/>
      <c r="AD35" s="1145"/>
      <c r="AE35" s="1145"/>
      <c r="AF35" s="1392" t="s">
        <v>282</v>
      </c>
      <c r="AG35" s="1145"/>
      <c r="AH35" s="1145"/>
      <c r="AI35" s="294" t="s">
        <v>68</v>
      </c>
      <c r="AJ35" s="1393" t="s">
        <v>283</v>
      </c>
      <c r="AK35" s="1145"/>
      <c r="AL35" s="1145"/>
      <c r="AM35" s="1145"/>
      <c r="AN35" s="1145"/>
      <c r="AO35" s="1145"/>
      <c r="AP35" s="293">
        <v>1020000000</v>
      </c>
      <c r="AQ35" s="445">
        <v>0</v>
      </c>
      <c r="AR35" s="293">
        <v>20000000</v>
      </c>
      <c r="AS35" s="445">
        <v>0</v>
      </c>
      <c r="AT35" s="293">
        <v>89900291</v>
      </c>
      <c r="AU35" s="293">
        <v>-89900291</v>
      </c>
      <c r="AV35" s="293">
        <v>89900291</v>
      </c>
      <c r="AW35" s="445">
        <v>0</v>
      </c>
      <c r="AX35" s="293">
        <v>90246490</v>
      </c>
      <c r="AY35" s="293">
        <v>-346199</v>
      </c>
      <c r="AZ35" s="293">
        <v>90246490</v>
      </c>
      <c r="BA35" s="445">
        <v>0</v>
      </c>
      <c r="BB35" s="293">
        <v>32295576</v>
      </c>
    </row>
    <row r="36" spans="1:54" hidden="1" x14ac:dyDescent="0.25">
      <c r="A36" s="1389" t="s">
        <v>17</v>
      </c>
      <c r="B36" s="1145"/>
      <c r="C36" s="1389" t="s">
        <v>287</v>
      </c>
      <c r="D36" s="1145"/>
      <c r="E36" s="1389" t="s">
        <v>288</v>
      </c>
      <c r="F36" s="1145"/>
      <c r="G36" s="1389" t="s">
        <v>287</v>
      </c>
      <c r="H36" s="1145"/>
      <c r="I36" s="1389" t="s">
        <v>291</v>
      </c>
      <c r="J36" s="1145"/>
      <c r="K36" s="1145"/>
      <c r="L36" s="1389"/>
      <c r="M36" s="1145"/>
      <c r="N36" s="1145"/>
      <c r="O36" s="1389"/>
      <c r="P36" s="1145"/>
      <c r="Q36" s="1389"/>
      <c r="R36" s="1145"/>
      <c r="S36" s="1388" t="s">
        <v>195</v>
      </c>
      <c r="T36" s="1145"/>
      <c r="U36" s="1145"/>
      <c r="V36" s="1145"/>
      <c r="W36" s="1145"/>
      <c r="X36" s="1145"/>
      <c r="Y36" s="1145"/>
      <c r="Z36" s="1145"/>
      <c r="AA36" s="1389" t="s">
        <v>281</v>
      </c>
      <c r="AB36" s="1145"/>
      <c r="AC36" s="1145"/>
      <c r="AD36" s="1145"/>
      <c r="AE36" s="1145"/>
      <c r="AF36" s="1389" t="s">
        <v>282</v>
      </c>
      <c r="AG36" s="1145"/>
      <c r="AH36" s="1145"/>
      <c r="AI36" s="297" t="s">
        <v>68</v>
      </c>
      <c r="AJ36" s="1390" t="s">
        <v>283</v>
      </c>
      <c r="AK36" s="1145"/>
      <c r="AL36" s="1145"/>
      <c r="AM36" s="1145"/>
      <c r="AN36" s="1145"/>
      <c r="AO36" s="1145"/>
      <c r="AP36" s="296">
        <v>1525000000</v>
      </c>
      <c r="AQ36" s="444">
        <v>0</v>
      </c>
      <c r="AR36" s="444">
        <v>0</v>
      </c>
      <c r="AS36" s="444">
        <v>0</v>
      </c>
      <c r="AT36" s="296">
        <v>140006546</v>
      </c>
      <c r="AU36" s="296">
        <v>-140006546</v>
      </c>
      <c r="AV36" s="296">
        <v>140006546</v>
      </c>
      <c r="AW36" s="444">
        <v>0</v>
      </c>
      <c r="AX36" s="296">
        <v>140006546</v>
      </c>
      <c r="AY36" s="444">
        <v>0</v>
      </c>
      <c r="AZ36" s="296">
        <v>140006546</v>
      </c>
      <c r="BA36" s="444">
        <v>0</v>
      </c>
      <c r="BB36" s="444">
        <v>0</v>
      </c>
    </row>
    <row r="37" spans="1:54" hidden="1" x14ac:dyDescent="0.25">
      <c r="A37" s="1392" t="s">
        <v>17</v>
      </c>
      <c r="B37" s="1145"/>
      <c r="C37" s="1392" t="s">
        <v>287</v>
      </c>
      <c r="D37" s="1145"/>
      <c r="E37" s="1392" t="s">
        <v>288</v>
      </c>
      <c r="F37" s="1145"/>
      <c r="G37" s="1392" t="s">
        <v>287</v>
      </c>
      <c r="H37" s="1145"/>
      <c r="I37" s="1392" t="s">
        <v>291</v>
      </c>
      <c r="J37" s="1145"/>
      <c r="K37" s="1145"/>
      <c r="L37" s="1392" t="s">
        <v>290</v>
      </c>
      <c r="M37" s="1145"/>
      <c r="N37" s="1145"/>
      <c r="O37" s="1392"/>
      <c r="P37" s="1145"/>
      <c r="Q37" s="1392"/>
      <c r="R37" s="1145"/>
      <c r="S37" s="1391" t="s">
        <v>21</v>
      </c>
      <c r="T37" s="1145"/>
      <c r="U37" s="1145"/>
      <c r="V37" s="1145"/>
      <c r="W37" s="1145"/>
      <c r="X37" s="1145"/>
      <c r="Y37" s="1145"/>
      <c r="Z37" s="1145"/>
      <c r="AA37" s="1392" t="s">
        <v>281</v>
      </c>
      <c r="AB37" s="1145"/>
      <c r="AC37" s="1145"/>
      <c r="AD37" s="1145"/>
      <c r="AE37" s="1145"/>
      <c r="AF37" s="1392" t="s">
        <v>282</v>
      </c>
      <c r="AG37" s="1145"/>
      <c r="AH37" s="1145"/>
      <c r="AI37" s="294" t="s">
        <v>68</v>
      </c>
      <c r="AJ37" s="1393" t="s">
        <v>283</v>
      </c>
      <c r="AK37" s="1145"/>
      <c r="AL37" s="1145"/>
      <c r="AM37" s="1145"/>
      <c r="AN37" s="1145"/>
      <c r="AO37" s="1145"/>
      <c r="AP37" s="293">
        <v>1525000000</v>
      </c>
      <c r="AQ37" s="445">
        <v>0</v>
      </c>
      <c r="AR37" s="445">
        <v>0</v>
      </c>
      <c r="AS37" s="445">
        <v>0</v>
      </c>
      <c r="AT37" s="293">
        <v>140006546</v>
      </c>
      <c r="AU37" s="293">
        <v>-140006546</v>
      </c>
      <c r="AV37" s="293">
        <v>140006546</v>
      </c>
      <c r="AW37" s="445">
        <v>0</v>
      </c>
      <c r="AX37" s="293">
        <v>140006546</v>
      </c>
      <c r="AY37" s="445">
        <v>0</v>
      </c>
      <c r="AZ37" s="293">
        <v>140006546</v>
      </c>
      <c r="BA37" s="445">
        <v>0</v>
      </c>
      <c r="BB37" s="445">
        <v>0</v>
      </c>
    </row>
    <row r="38" spans="1:54" hidden="1" x14ac:dyDescent="0.25">
      <c r="A38" s="1389" t="s">
        <v>17</v>
      </c>
      <c r="B38" s="1145"/>
      <c r="C38" s="1389" t="s">
        <v>287</v>
      </c>
      <c r="D38" s="1145"/>
      <c r="E38" s="1389" t="s">
        <v>288</v>
      </c>
      <c r="F38" s="1145"/>
      <c r="G38" s="1389" t="s">
        <v>287</v>
      </c>
      <c r="H38" s="1145"/>
      <c r="I38" s="1389" t="s">
        <v>292</v>
      </c>
      <c r="J38" s="1145"/>
      <c r="K38" s="1145"/>
      <c r="L38" s="1389"/>
      <c r="M38" s="1145"/>
      <c r="N38" s="1145"/>
      <c r="O38" s="1389"/>
      <c r="P38" s="1145"/>
      <c r="Q38" s="1389"/>
      <c r="R38" s="1145"/>
      <c r="S38" s="1388" t="s">
        <v>197</v>
      </c>
      <c r="T38" s="1145"/>
      <c r="U38" s="1145"/>
      <c r="V38" s="1145"/>
      <c r="W38" s="1145"/>
      <c r="X38" s="1145"/>
      <c r="Y38" s="1145"/>
      <c r="Z38" s="1145"/>
      <c r="AA38" s="1389" t="s">
        <v>281</v>
      </c>
      <c r="AB38" s="1145"/>
      <c r="AC38" s="1145"/>
      <c r="AD38" s="1145"/>
      <c r="AE38" s="1145"/>
      <c r="AF38" s="1389" t="s">
        <v>282</v>
      </c>
      <c r="AG38" s="1145"/>
      <c r="AH38" s="1145"/>
      <c r="AI38" s="297" t="s">
        <v>68</v>
      </c>
      <c r="AJ38" s="1390" t="s">
        <v>283</v>
      </c>
      <c r="AK38" s="1145"/>
      <c r="AL38" s="1145"/>
      <c r="AM38" s="1145"/>
      <c r="AN38" s="1145"/>
      <c r="AO38" s="1145"/>
      <c r="AP38" s="296">
        <v>24015000000</v>
      </c>
      <c r="AQ38" s="444">
        <v>0</v>
      </c>
      <c r="AR38" s="444">
        <v>0</v>
      </c>
      <c r="AS38" s="444">
        <v>0</v>
      </c>
      <c r="AT38" s="296">
        <v>1059722152</v>
      </c>
      <c r="AU38" s="296">
        <v>-1059722152</v>
      </c>
      <c r="AV38" s="296">
        <v>1059722152</v>
      </c>
      <c r="AW38" s="444">
        <v>0</v>
      </c>
      <c r="AX38" s="296">
        <v>1059722152</v>
      </c>
      <c r="AY38" s="444">
        <v>0</v>
      </c>
      <c r="AZ38" s="296">
        <v>1059722152</v>
      </c>
      <c r="BA38" s="444">
        <v>0</v>
      </c>
      <c r="BB38" s="444">
        <v>0</v>
      </c>
    </row>
    <row r="39" spans="1:54" hidden="1" x14ac:dyDescent="0.25">
      <c r="A39" s="1392" t="s">
        <v>17</v>
      </c>
      <c r="B39" s="1145"/>
      <c r="C39" s="1392" t="s">
        <v>287</v>
      </c>
      <c r="D39" s="1145"/>
      <c r="E39" s="1392" t="s">
        <v>288</v>
      </c>
      <c r="F39" s="1145"/>
      <c r="G39" s="1392" t="s">
        <v>287</v>
      </c>
      <c r="H39" s="1145"/>
      <c r="I39" s="1392" t="s">
        <v>292</v>
      </c>
      <c r="J39" s="1145"/>
      <c r="K39" s="1145"/>
      <c r="L39" s="1392" t="s">
        <v>287</v>
      </c>
      <c r="M39" s="1145"/>
      <c r="N39" s="1145"/>
      <c r="O39" s="1392"/>
      <c r="P39" s="1145"/>
      <c r="Q39" s="1392"/>
      <c r="R39" s="1145"/>
      <c r="S39" s="1391" t="s">
        <v>22</v>
      </c>
      <c r="T39" s="1145"/>
      <c r="U39" s="1145"/>
      <c r="V39" s="1145"/>
      <c r="W39" s="1145"/>
      <c r="X39" s="1145"/>
      <c r="Y39" s="1145"/>
      <c r="Z39" s="1145"/>
      <c r="AA39" s="1392" t="s">
        <v>281</v>
      </c>
      <c r="AB39" s="1145"/>
      <c r="AC39" s="1145"/>
      <c r="AD39" s="1145"/>
      <c r="AE39" s="1145"/>
      <c r="AF39" s="1392" t="s">
        <v>282</v>
      </c>
      <c r="AG39" s="1145"/>
      <c r="AH39" s="1145"/>
      <c r="AI39" s="294" t="s">
        <v>68</v>
      </c>
      <c r="AJ39" s="1393" t="s">
        <v>283</v>
      </c>
      <c r="AK39" s="1145"/>
      <c r="AL39" s="1145"/>
      <c r="AM39" s="1145"/>
      <c r="AN39" s="1145"/>
      <c r="AO39" s="1145"/>
      <c r="AP39" s="293">
        <v>3150962889</v>
      </c>
      <c r="AQ39" s="445">
        <v>0</v>
      </c>
      <c r="AR39" s="445">
        <v>0</v>
      </c>
      <c r="AS39" s="445">
        <v>0</v>
      </c>
      <c r="AT39" s="293">
        <v>283065814</v>
      </c>
      <c r="AU39" s="293">
        <v>-283065814</v>
      </c>
      <c r="AV39" s="293">
        <v>283065814</v>
      </c>
      <c r="AW39" s="445">
        <v>0</v>
      </c>
      <c r="AX39" s="293">
        <v>283065814</v>
      </c>
      <c r="AY39" s="445">
        <v>0</v>
      </c>
      <c r="AZ39" s="293">
        <v>283065814</v>
      </c>
      <c r="BA39" s="445">
        <v>0</v>
      </c>
      <c r="BB39" s="445">
        <v>0</v>
      </c>
    </row>
    <row r="40" spans="1:54" hidden="1" x14ac:dyDescent="0.25">
      <c r="A40" s="1392" t="s">
        <v>17</v>
      </c>
      <c r="B40" s="1145"/>
      <c r="C40" s="1392" t="s">
        <v>287</v>
      </c>
      <c r="D40" s="1145"/>
      <c r="E40" s="1392" t="s">
        <v>288</v>
      </c>
      <c r="F40" s="1145"/>
      <c r="G40" s="1392" t="s">
        <v>287</v>
      </c>
      <c r="H40" s="1145"/>
      <c r="I40" s="1392" t="s">
        <v>292</v>
      </c>
      <c r="J40" s="1145"/>
      <c r="K40" s="1145"/>
      <c r="L40" s="1392" t="s">
        <v>290</v>
      </c>
      <c r="M40" s="1145"/>
      <c r="N40" s="1145"/>
      <c r="O40" s="1392"/>
      <c r="P40" s="1145"/>
      <c r="Q40" s="1392"/>
      <c r="R40" s="1145"/>
      <c r="S40" s="1391" t="s">
        <v>23</v>
      </c>
      <c r="T40" s="1145"/>
      <c r="U40" s="1145"/>
      <c r="V40" s="1145"/>
      <c r="W40" s="1145"/>
      <c r="X40" s="1145"/>
      <c r="Y40" s="1145"/>
      <c r="Z40" s="1145"/>
      <c r="AA40" s="1392" t="s">
        <v>281</v>
      </c>
      <c r="AB40" s="1145"/>
      <c r="AC40" s="1145"/>
      <c r="AD40" s="1145"/>
      <c r="AE40" s="1145"/>
      <c r="AF40" s="1392" t="s">
        <v>282</v>
      </c>
      <c r="AG40" s="1145"/>
      <c r="AH40" s="1145"/>
      <c r="AI40" s="294" t="s">
        <v>68</v>
      </c>
      <c r="AJ40" s="1393" t="s">
        <v>283</v>
      </c>
      <c r="AK40" s="1145"/>
      <c r="AL40" s="1145"/>
      <c r="AM40" s="1145"/>
      <c r="AN40" s="1145"/>
      <c r="AO40" s="1145"/>
      <c r="AP40" s="293">
        <v>2597340556</v>
      </c>
      <c r="AQ40" s="445">
        <v>0</v>
      </c>
      <c r="AR40" s="445">
        <v>0</v>
      </c>
      <c r="AS40" s="445">
        <v>0</v>
      </c>
      <c r="AT40" s="293">
        <v>254448426</v>
      </c>
      <c r="AU40" s="293">
        <v>-254448426</v>
      </c>
      <c r="AV40" s="293">
        <v>254448426</v>
      </c>
      <c r="AW40" s="445">
        <v>0</v>
      </c>
      <c r="AX40" s="293">
        <v>254448426</v>
      </c>
      <c r="AY40" s="445">
        <v>0</v>
      </c>
      <c r="AZ40" s="293">
        <v>254448426</v>
      </c>
      <c r="BA40" s="445">
        <v>0</v>
      </c>
      <c r="BB40" s="445">
        <v>0</v>
      </c>
    </row>
    <row r="41" spans="1:54" hidden="1" x14ac:dyDescent="0.25">
      <c r="A41" s="1392" t="s">
        <v>17</v>
      </c>
      <c r="B41" s="1145"/>
      <c r="C41" s="1392" t="s">
        <v>287</v>
      </c>
      <c r="D41" s="1145"/>
      <c r="E41" s="1392" t="s">
        <v>288</v>
      </c>
      <c r="F41" s="1145"/>
      <c r="G41" s="1392" t="s">
        <v>287</v>
      </c>
      <c r="H41" s="1145"/>
      <c r="I41" s="1392" t="s">
        <v>292</v>
      </c>
      <c r="J41" s="1145"/>
      <c r="K41" s="1145"/>
      <c r="L41" s="1392" t="s">
        <v>293</v>
      </c>
      <c r="M41" s="1145"/>
      <c r="N41" s="1145"/>
      <c r="O41" s="1392"/>
      <c r="P41" s="1145"/>
      <c r="Q41" s="1392"/>
      <c r="R41" s="1145"/>
      <c r="S41" s="1391" t="s">
        <v>24</v>
      </c>
      <c r="T41" s="1145"/>
      <c r="U41" s="1145"/>
      <c r="V41" s="1145"/>
      <c r="W41" s="1145"/>
      <c r="X41" s="1145"/>
      <c r="Y41" s="1145"/>
      <c r="Z41" s="1145"/>
      <c r="AA41" s="1392" t="s">
        <v>281</v>
      </c>
      <c r="AB41" s="1145"/>
      <c r="AC41" s="1145"/>
      <c r="AD41" s="1145"/>
      <c r="AE41" s="1145"/>
      <c r="AF41" s="1392" t="s">
        <v>282</v>
      </c>
      <c r="AG41" s="1145"/>
      <c r="AH41" s="1145"/>
      <c r="AI41" s="294" t="s">
        <v>68</v>
      </c>
      <c r="AJ41" s="1393" t="s">
        <v>283</v>
      </c>
      <c r="AK41" s="1145"/>
      <c r="AL41" s="1145"/>
      <c r="AM41" s="1145"/>
      <c r="AN41" s="1145"/>
      <c r="AO41" s="1145"/>
      <c r="AP41" s="293">
        <v>4253886505</v>
      </c>
      <c r="AQ41" s="445">
        <v>0</v>
      </c>
      <c r="AR41" s="445">
        <v>0</v>
      </c>
      <c r="AS41" s="445">
        <v>0</v>
      </c>
      <c r="AT41" s="293">
        <v>3808459</v>
      </c>
      <c r="AU41" s="293">
        <v>-3808459</v>
      </c>
      <c r="AV41" s="293">
        <v>3808459</v>
      </c>
      <c r="AW41" s="445">
        <v>0</v>
      </c>
      <c r="AX41" s="293">
        <v>3808459</v>
      </c>
      <c r="AY41" s="445">
        <v>0</v>
      </c>
      <c r="AZ41" s="293">
        <v>3808459</v>
      </c>
      <c r="BA41" s="445">
        <v>0</v>
      </c>
      <c r="BB41" s="445">
        <v>0</v>
      </c>
    </row>
    <row r="42" spans="1:54" hidden="1" x14ac:dyDescent="0.25">
      <c r="A42" s="1392" t="s">
        <v>17</v>
      </c>
      <c r="B42" s="1145"/>
      <c r="C42" s="1392" t="s">
        <v>287</v>
      </c>
      <c r="D42" s="1145"/>
      <c r="E42" s="1392" t="s">
        <v>288</v>
      </c>
      <c r="F42" s="1145"/>
      <c r="G42" s="1392" t="s">
        <v>287</v>
      </c>
      <c r="H42" s="1145"/>
      <c r="I42" s="1392" t="s">
        <v>292</v>
      </c>
      <c r="J42" s="1145"/>
      <c r="K42" s="1145"/>
      <c r="L42" s="1392" t="s">
        <v>294</v>
      </c>
      <c r="M42" s="1145"/>
      <c r="N42" s="1145"/>
      <c r="O42" s="1392"/>
      <c r="P42" s="1145"/>
      <c r="Q42" s="1392"/>
      <c r="R42" s="1145"/>
      <c r="S42" s="1391" t="s">
        <v>25</v>
      </c>
      <c r="T42" s="1145"/>
      <c r="U42" s="1145"/>
      <c r="V42" s="1145"/>
      <c r="W42" s="1145"/>
      <c r="X42" s="1145"/>
      <c r="Y42" s="1145"/>
      <c r="Z42" s="1145"/>
      <c r="AA42" s="1392" t="s">
        <v>281</v>
      </c>
      <c r="AB42" s="1145"/>
      <c r="AC42" s="1145"/>
      <c r="AD42" s="1145"/>
      <c r="AE42" s="1145"/>
      <c r="AF42" s="1392" t="s">
        <v>282</v>
      </c>
      <c r="AG42" s="1145"/>
      <c r="AH42" s="1145"/>
      <c r="AI42" s="294" t="s">
        <v>68</v>
      </c>
      <c r="AJ42" s="1393" t="s">
        <v>283</v>
      </c>
      <c r="AK42" s="1145"/>
      <c r="AL42" s="1145"/>
      <c r="AM42" s="1145"/>
      <c r="AN42" s="1145"/>
      <c r="AO42" s="1145"/>
      <c r="AP42" s="293">
        <v>4008125026</v>
      </c>
      <c r="AQ42" s="445">
        <v>0</v>
      </c>
      <c r="AR42" s="445">
        <v>0</v>
      </c>
      <c r="AS42" s="445">
        <v>0</v>
      </c>
      <c r="AT42" s="293">
        <v>312010132</v>
      </c>
      <c r="AU42" s="293">
        <v>-312010132</v>
      </c>
      <c r="AV42" s="293">
        <v>312010132</v>
      </c>
      <c r="AW42" s="445">
        <v>0</v>
      </c>
      <c r="AX42" s="293">
        <v>312010132</v>
      </c>
      <c r="AY42" s="445">
        <v>0</v>
      </c>
      <c r="AZ42" s="293">
        <v>312010132</v>
      </c>
      <c r="BA42" s="445">
        <v>0</v>
      </c>
      <c r="BB42" s="445">
        <v>0</v>
      </c>
    </row>
    <row r="43" spans="1:54" hidden="1" x14ac:dyDescent="0.25">
      <c r="A43" s="1392" t="s">
        <v>17</v>
      </c>
      <c r="B43" s="1145"/>
      <c r="C43" s="1392" t="s">
        <v>287</v>
      </c>
      <c r="D43" s="1145"/>
      <c r="E43" s="1392" t="s">
        <v>288</v>
      </c>
      <c r="F43" s="1145"/>
      <c r="G43" s="1392" t="s">
        <v>287</v>
      </c>
      <c r="H43" s="1145"/>
      <c r="I43" s="1392" t="s">
        <v>292</v>
      </c>
      <c r="J43" s="1145"/>
      <c r="K43" s="1145"/>
      <c r="L43" s="1392" t="s">
        <v>26</v>
      </c>
      <c r="M43" s="1145"/>
      <c r="N43" s="1145"/>
      <c r="O43" s="1392"/>
      <c r="P43" s="1145"/>
      <c r="Q43" s="1392"/>
      <c r="R43" s="1145"/>
      <c r="S43" s="1391" t="s">
        <v>27</v>
      </c>
      <c r="T43" s="1145"/>
      <c r="U43" s="1145"/>
      <c r="V43" s="1145"/>
      <c r="W43" s="1145"/>
      <c r="X43" s="1145"/>
      <c r="Y43" s="1145"/>
      <c r="Z43" s="1145"/>
      <c r="AA43" s="1392" t="s">
        <v>281</v>
      </c>
      <c r="AB43" s="1145"/>
      <c r="AC43" s="1145"/>
      <c r="AD43" s="1145"/>
      <c r="AE43" s="1145"/>
      <c r="AF43" s="1392" t="s">
        <v>282</v>
      </c>
      <c r="AG43" s="1145"/>
      <c r="AH43" s="1145"/>
      <c r="AI43" s="294" t="s">
        <v>68</v>
      </c>
      <c r="AJ43" s="1393" t="s">
        <v>283</v>
      </c>
      <c r="AK43" s="1145"/>
      <c r="AL43" s="1145"/>
      <c r="AM43" s="1145"/>
      <c r="AN43" s="1145"/>
      <c r="AO43" s="1145"/>
      <c r="AP43" s="293">
        <v>7990939236</v>
      </c>
      <c r="AQ43" s="445">
        <v>0</v>
      </c>
      <c r="AR43" s="445">
        <v>0</v>
      </c>
      <c r="AS43" s="445">
        <v>0</v>
      </c>
      <c r="AT43" s="293">
        <v>25567011</v>
      </c>
      <c r="AU43" s="293">
        <v>-25567011</v>
      </c>
      <c r="AV43" s="293">
        <v>25567011</v>
      </c>
      <c r="AW43" s="445">
        <v>0</v>
      </c>
      <c r="AX43" s="293">
        <v>25567011</v>
      </c>
      <c r="AY43" s="445">
        <v>0</v>
      </c>
      <c r="AZ43" s="293">
        <v>25567011</v>
      </c>
      <c r="BA43" s="445">
        <v>0</v>
      </c>
      <c r="BB43" s="445">
        <v>0</v>
      </c>
    </row>
    <row r="44" spans="1:54" hidden="1" x14ac:dyDescent="0.25">
      <c r="A44" s="1392" t="s">
        <v>17</v>
      </c>
      <c r="B44" s="1145"/>
      <c r="C44" s="1392" t="s">
        <v>287</v>
      </c>
      <c r="D44" s="1145"/>
      <c r="E44" s="1392" t="s">
        <v>288</v>
      </c>
      <c r="F44" s="1145"/>
      <c r="G44" s="1392" t="s">
        <v>287</v>
      </c>
      <c r="H44" s="1145"/>
      <c r="I44" s="1392" t="s">
        <v>292</v>
      </c>
      <c r="J44" s="1145"/>
      <c r="K44" s="1145"/>
      <c r="L44" s="1392" t="s">
        <v>295</v>
      </c>
      <c r="M44" s="1145"/>
      <c r="N44" s="1145"/>
      <c r="O44" s="1392"/>
      <c r="P44" s="1145"/>
      <c r="Q44" s="1392"/>
      <c r="R44" s="1145"/>
      <c r="S44" s="1391" t="s">
        <v>28</v>
      </c>
      <c r="T44" s="1145"/>
      <c r="U44" s="1145"/>
      <c r="V44" s="1145"/>
      <c r="W44" s="1145"/>
      <c r="X44" s="1145"/>
      <c r="Y44" s="1145"/>
      <c r="Z44" s="1145"/>
      <c r="AA44" s="1392" t="s">
        <v>281</v>
      </c>
      <c r="AB44" s="1145"/>
      <c r="AC44" s="1145"/>
      <c r="AD44" s="1145"/>
      <c r="AE44" s="1145"/>
      <c r="AF44" s="1392" t="s">
        <v>282</v>
      </c>
      <c r="AG44" s="1145"/>
      <c r="AH44" s="1145"/>
      <c r="AI44" s="294" t="s">
        <v>68</v>
      </c>
      <c r="AJ44" s="1393" t="s">
        <v>283</v>
      </c>
      <c r="AK44" s="1145"/>
      <c r="AL44" s="1145"/>
      <c r="AM44" s="1145"/>
      <c r="AN44" s="1145"/>
      <c r="AO44" s="1145"/>
      <c r="AP44" s="293">
        <v>2013745788</v>
      </c>
      <c r="AQ44" s="445">
        <v>0</v>
      </c>
      <c r="AR44" s="445">
        <v>0</v>
      </c>
      <c r="AS44" s="445">
        <v>0</v>
      </c>
      <c r="AT44" s="293">
        <v>180822310</v>
      </c>
      <c r="AU44" s="293">
        <v>-180822310</v>
      </c>
      <c r="AV44" s="293">
        <v>180822310</v>
      </c>
      <c r="AW44" s="445">
        <v>0</v>
      </c>
      <c r="AX44" s="293">
        <v>180822310</v>
      </c>
      <c r="AY44" s="445">
        <v>0</v>
      </c>
      <c r="AZ44" s="293">
        <v>180822310</v>
      </c>
      <c r="BA44" s="445">
        <v>0</v>
      </c>
      <c r="BB44" s="445">
        <v>0</v>
      </c>
    </row>
    <row r="45" spans="1:54" hidden="1" x14ac:dyDescent="0.25">
      <c r="A45" s="1389" t="s">
        <v>17</v>
      </c>
      <c r="B45" s="1145"/>
      <c r="C45" s="1389" t="s">
        <v>287</v>
      </c>
      <c r="D45" s="1145"/>
      <c r="E45" s="1389" t="s">
        <v>288</v>
      </c>
      <c r="F45" s="1145"/>
      <c r="G45" s="1389" t="s">
        <v>287</v>
      </c>
      <c r="H45" s="1145"/>
      <c r="I45" s="1389" t="s">
        <v>296</v>
      </c>
      <c r="J45" s="1145"/>
      <c r="K45" s="1145"/>
      <c r="L45" s="1389"/>
      <c r="M45" s="1145"/>
      <c r="N45" s="1145"/>
      <c r="O45" s="1389"/>
      <c r="P45" s="1145"/>
      <c r="Q45" s="1389"/>
      <c r="R45" s="1145"/>
      <c r="S45" s="1388" t="s">
        <v>198</v>
      </c>
      <c r="T45" s="1145"/>
      <c r="U45" s="1145"/>
      <c r="V45" s="1145"/>
      <c r="W45" s="1145"/>
      <c r="X45" s="1145"/>
      <c r="Y45" s="1145"/>
      <c r="Z45" s="1145"/>
      <c r="AA45" s="1389" t="s">
        <v>281</v>
      </c>
      <c r="AB45" s="1145"/>
      <c r="AC45" s="1145"/>
      <c r="AD45" s="1145"/>
      <c r="AE45" s="1145"/>
      <c r="AF45" s="1389" t="s">
        <v>282</v>
      </c>
      <c r="AG45" s="1145"/>
      <c r="AH45" s="1145"/>
      <c r="AI45" s="297" t="s">
        <v>68</v>
      </c>
      <c r="AJ45" s="1390" t="s">
        <v>283</v>
      </c>
      <c r="AK45" s="1145"/>
      <c r="AL45" s="1145"/>
      <c r="AM45" s="1145"/>
      <c r="AN45" s="1145"/>
      <c r="AO45" s="1145"/>
      <c r="AP45" s="296">
        <v>572000000</v>
      </c>
      <c r="AQ45" s="444">
        <v>0</v>
      </c>
      <c r="AR45" s="444">
        <v>0</v>
      </c>
      <c r="AS45" s="444">
        <v>0</v>
      </c>
      <c r="AT45" s="296">
        <v>47938921</v>
      </c>
      <c r="AU45" s="296">
        <v>-47938921</v>
      </c>
      <c r="AV45" s="296">
        <v>47938921</v>
      </c>
      <c r="AW45" s="444">
        <v>0</v>
      </c>
      <c r="AX45" s="296">
        <v>47938921</v>
      </c>
      <c r="AY45" s="444">
        <v>0</v>
      </c>
      <c r="AZ45" s="296">
        <v>47938921</v>
      </c>
      <c r="BA45" s="444">
        <v>0</v>
      </c>
      <c r="BB45" s="444">
        <v>0</v>
      </c>
    </row>
    <row r="46" spans="1:54" hidden="1" x14ac:dyDescent="0.25">
      <c r="A46" s="1392" t="s">
        <v>17</v>
      </c>
      <c r="B46" s="1145"/>
      <c r="C46" s="1392" t="s">
        <v>287</v>
      </c>
      <c r="D46" s="1145"/>
      <c r="E46" s="1392" t="s">
        <v>288</v>
      </c>
      <c r="F46" s="1145"/>
      <c r="G46" s="1392" t="s">
        <v>287</v>
      </c>
      <c r="H46" s="1145"/>
      <c r="I46" s="1392" t="s">
        <v>296</v>
      </c>
      <c r="J46" s="1145"/>
      <c r="K46" s="1145"/>
      <c r="L46" s="1392" t="s">
        <v>287</v>
      </c>
      <c r="M46" s="1145"/>
      <c r="N46" s="1145"/>
      <c r="O46" s="1392"/>
      <c r="P46" s="1145"/>
      <c r="Q46" s="1392"/>
      <c r="R46" s="1145"/>
      <c r="S46" s="1391" t="s">
        <v>29</v>
      </c>
      <c r="T46" s="1145"/>
      <c r="U46" s="1145"/>
      <c r="V46" s="1145"/>
      <c r="W46" s="1145"/>
      <c r="X46" s="1145"/>
      <c r="Y46" s="1145"/>
      <c r="Z46" s="1145"/>
      <c r="AA46" s="1392" t="s">
        <v>281</v>
      </c>
      <c r="AB46" s="1145"/>
      <c r="AC46" s="1145"/>
      <c r="AD46" s="1145"/>
      <c r="AE46" s="1145"/>
      <c r="AF46" s="1392" t="s">
        <v>282</v>
      </c>
      <c r="AG46" s="1145"/>
      <c r="AH46" s="1145"/>
      <c r="AI46" s="294" t="s">
        <v>68</v>
      </c>
      <c r="AJ46" s="1393" t="s">
        <v>283</v>
      </c>
      <c r="AK46" s="1145"/>
      <c r="AL46" s="1145"/>
      <c r="AM46" s="1145"/>
      <c r="AN46" s="1145"/>
      <c r="AO46" s="1145"/>
      <c r="AP46" s="293">
        <v>300000000</v>
      </c>
      <c r="AQ46" s="445">
        <v>0</v>
      </c>
      <c r="AR46" s="445">
        <v>0</v>
      </c>
      <c r="AS46" s="445">
        <v>0</v>
      </c>
      <c r="AT46" s="293">
        <v>31923910</v>
      </c>
      <c r="AU46" s="293">
        <v>-31923910</v>
      </c>
      <c r="AV46" s="293">
        <v>31923910</v>
      </c>
      <c r="AW46" s="445">
        <v>0</v>
      </c>
      <c r="AX46" s="293">
        <v>31923910</v>
      </c>
      <c r="AY46" s="445">
        <v>0</v>
      </c>
      <c r="AZ46" s="293">
        <v>31923910</v>
      </c>
      <c r="BA46" s="445">
        <v>0</v>
      </c>
      <c r="BB46" s="445">
        <v>0</v>
      </c>
    </row>
    <row r="47" spans="1:54" hidden="1" x14ac:dyDescent="0.25">
      <c r="A47" s="1392" t="s">
        <v>17</v>
      </c>
      <c r="B47" s="1145"/>
      <c r="C47" s="1392" t="s">
        <v>287</v>
      </c>
      <c r="D47" s="1145"/>
      <c r="E47" s="1392" t="s">
        <v>288</v>
      </c>
      <c r="F47" s="1145"/>
      <c r="G47" s="1392" t="s">
        <v>287</v>
      </c>
      <c r="H47" s="1145"/>
      <c r="I47" s="1392" t="s">
        <v>296</v>
      </c>
      <c r="J47" s="1145"/>
      <c r="K47" s="1145"/>
      <c r="L47" s="1392" t="s">
        <v>297</v>
      </c>
      <c r="M47" s="1145"/>
      <c r="N47" s="1145"/>
      <c r="O47" s="1392"/>
      <c r="P47" s="1145"/>
      <c r="Q47" s="1392"/>
      <c r="R47" s="1145"/>
      <c r="S47" s="1391" t="s">
        <v>30</v>
      </c>
      <c r="T47" s="1145"/>
      <c r="U47" s="1145"/>
      <c r="V47" s="1145"/>
      <c r="W47" s="1145"/>
      <c r="X47" s="1145"/>
      <c r="Y47" s="1145"/>
      <c r="Z47" s="1145"/>
      <c r="AA47" s="1392" t="s">
        <v>281</v>
      </c>
      <c r="AB47" s="1145"/>
      <c r="AC47" s="1145"/>
      <c r="AD47" s="1145"/>
      <c r="AE47" s="1145"/>
      <c r="AF47" s="1392" t="s">
        <v>282</v>
      </c>
      <c r="AG47" s="1145"/>
      <c r="AH47" s="1145"/>
      <c r="AI47" s="294" t="s">
        <v>68</v>
      </c>
      <c r="AJ47" s="1393" t="s">
        <v>283</v>
      </c>
      <c r="AK47" s="1145"/>
      <c r="AL47" s="1145"/>
      <c r="AM47" s="1145"/>
      <c r="AN47" s="1145"/>
      <c r="AO47" s="1145"/>
      <c r="AP47" s="293">
        <v>272000000</v>
      </c>
      <c r="AQ47" s="445">
        <v>0</v>
      </c>
      <c r="AR47" s="445">
        <v>0</v>
      </c>
      <c r="AS47" s="445">
        <v>0</v>
      </c>
      <c r="AT47" s="293">
        <v>16015011</v>
      </c>
      <c r="AU47" s="293">
        <v>-16015011</v>
      </c>
      <c r="AV47" s="293">
        <v>16015011</v>
      </c>
      <c r="AW47" s="445">
        <v>0</v>
      </c>
      <c r="AX47" s="293">
        <v>16015011</v>
      </c>
      <c r="AY47" s="445">
        <v>0</v>
      </c>
      <c r="AZ47" s="293">
        <v>16015011</v>
      </c>
      <c r="BA47" s="445">
        <v>0</v>
      </c>
      <c r="BB47" s="445">
        <v>0</v>
      </c>
    </row>
    <row r="48" spans="1:54" hidden="1" x14ac:dyDescent="0.25">
      <c r="A48" s="1392" t="s">
        <v>17</v>
      </c>
      <c r="B48" s="1145"/>
      <c r="C48" s="1392" t="s">
        <v>287</v>
      </c>
      <c r="D48" s="1145"/>
      <c r="E48" s="1392" t="s">
        <v>288</v>
      </c>
      <c r="F48" s="1145"/>
      <c r="G48" s="1392" t="s">
        <v>287</v>
      </c>
      <c r="H48" s="1145"/>
      <c r="I48" s="1392" t="s">
        <v>68</v>
      </c>
      <c r="J48" s="1145"/>
      <c r="K48" s="1145"/>
      <c r="L48" s="1392"/>
      <c r="M48" s="1145"/>
      <c r="N48" s="1145"/>
      <c r="O48" s="1392"/>
      <c r="P48" s="1145"/>
      <c r="Q48" s="1392"/>
      <c r="R48" s="1145"/>
      <c r="S48" s="1391" t="s">
        <v>673</v>
      </c>
      <c r="T48" s="1145"/>
      <c r="U48" s="1145"/>
      <c r="V48" s="1145"/>
      <c r="W48" s="1145"/>
      <c r="X48" s="1145"/>
      <c r="Y48" s="1145"/>
      <c r="Z48" s="1145"/>
      <c r="AA48" s="1392" t="s">
        <v>281</v>
      </c>
      <c r="AB48" s="1145"/>
      <c r="AC48" s="1145"/>
      <c r="AD48" s="1145"/>
      <c r="AE48" s="1145"/>
      <c r="AF48" s="1392" t="s">
        <v>282</v>
      </c>
      <c r="AG48" s="1145"/>
      <c r="AH48" s="1145"/>
      <c r="AI48" s="294" t="s">
        <v>68</v>
      </c>
      <c r="AJ48" s="1393" t="s">
        <v>283</v>
      </c>
      <c r="AK48" s="1145"/>
      <c r="AL48" s="1145"/>
      <c r="AM48" s="1145"/>
      <c r="AN48" s="1145"/>
      <c r="AO48" s="1145"/>
      <c r="AP48" s="293">
        <v>18764000000</v>
      </c>
      <c r="AQ48" s="445">
        <v>0</v>
      </c>
      <c r="AR48" s="445">
        <v>0</v>
      </c>
      <c r="AS48" s="445">
        <v>0</v>
      </c>
      <c r="AT48" s="445">
        <v>0</v>
      </c>
      <c r="AU48" s="445">
        <v>0</v>
      </c>
      <c r="AV48" s="445">
        <v>0</v>
      </c>
      <c r="AW48" s="445">
        <v>0</v>
      </c>
      <c r="AX48" s="445">
        <v>0</v>
      </c>
      <c r="AY48" s="445">
        <v>0</v>
      </c>
      <c r="AZ48" s="445">
        <v>0</v>
      </c>
      <c r="BA48" s="445">
        <v>0</v>
      </c>
      <c r="BB48" s="445">
        <v>0</v>
      </c>
    </row>
    <row r="49" spans="1:54" hidden="1" x14ac:dyDescent="0.25">
      <c r="A49" s="1389" t="s">
        <v>17</v>
      </c>
      <c r="B49" s="1145"/>
      <c r="C49" s="1389" t="s">
        <v>287</v>
      </c>
      <c r="D49" s="1145"/>
      <c r="E49" s="1389" t="s">
        <v>288</v>
      </c>
      <c r="F49" s="1145"/>
      <c r="G49" s="1389" t="s">
        <v>290</v>
      </c>
      <c r="H49" s="1145"/>
      <c r="I49" s="1389"/>
      <c r="J49" s="1145"/>
      <c r="K49" s="1145"/>
      <c r="L49" s="1389"/>
      <c r="M49" s="1145"/>
      <c r="N49" s="1145"/>
      <c r="O49" s="1389"/>
      <c r="P49" s="1145"/>
      <c r="Q49" s="1389"/>
      <c r="R49" s="1145"/>
      <c r="S49" s="1388" t="s">
        <v>201</v>
      </c>
      <c r="T49" s="1145"/>
      <c r="U49" s="1145"/>
      <c r="V49" s="1145"/>
      <c r="W49" s="1145"/>
      <c r="X49" s="1145"/>
      <c r="Y49" s="1145"/>
      <c r="Z49" s="1145"/>
      <c r="AA49" s="1389" t="s">
        <v>281</v>
      </c>
      <c r="AB49" s="1145"/>
      <c r="AC49" s="1145"/>
      <c r="AD49" s="1145"/>
      <c r="AE49" s="1145"/>
      <c r="AF49" s="1389" t="s">
        <v>282</v>
      </c>
      <c r="AG49" s="1145"/>
      <c r="AH49" s="1145"/>
      <c r="AI49" s="297" t="s">
        <v>68</v>
      </c>
      <c r="AJ49" s="1390" t="s">
        <v>283</v>
      </c>
      <c r="AK49" s="1145"/>
      <c r="AL49" s="1145"/>
      <c r="AM49" s="1145"/>
      <c r="AN49" s="1145"/>
      <c r="AO49" s="1145"/>
      <c r="AP49" s="296">
        <v>2620100000</v>
      </c>
      <c r="AQ49" s="296">
        <v>45000000</v>
      </c>
      <c r="AR49" s="296">
        <v>4997571</v>
      </c>
      <c r="AS49" s="444">
        <v>0</v>
      </c>
      <c r="AT49" s="444">
        <v>0</v>
      </c>
      <c r="AU49" s="296">
        <v>45000000</v>
      </c>
      <c r="AV49" s="296">
        <v>214152802</v>
      </c>
      <c r="AW49" s="296">
        <v>-214152802</v>
      </c>
      <c r="AX49" s="296">
        <v>214152802</v>
      </c>
      <c r="AY49" s="444">
        <v>0</v>
      </c>
      <c r="AZ49" s="296">
        <v>214152802</v>
      </c>
      <c r="BA49" s="444">
        <v>0</v>
      </c>
      <c r="BB49" s="444">
        <v>0</v>
      </c>
    </row>
    <row r="50" spans="1:54" hidden="1" x14ac:dyDescent="0.25">
      <c r="A50" s="1392" t="s">
        <v>17</v>
      </c>
      <c r="B50" s="1145"/>
      <c r="C50" s="1392" t="s">
        <v>287</v>
      </c>
      <c r="D50" s="1145"/>
      <c r="E50" s="1392" t="s">
        <v>288</v>
      </c>
      <c r="F50" s="1145"/>
      <c r="G50" s="1392" t="s">
        <v>290</v>
      </c>
      <c r="H50" s="1145"/>
      <c r="I50" s="1392" t="s">
        <v>298</v>
      </c>
      <c r="J50" s="1145"/>
      <c r="K50" s="1145"/>
      <c r="L50" s="1392"/>
      <c r="M50" s="1145"/>
      <c r="N50" s="1145"/>
      <c r="O50" s="1392"/>
      <c r="P50" s="1145"/>
      <c r="Q50" s="1392"/>
      <c r="R50" s="1145"/>
      <c r="S50" s="1391" t="s">
        <v>31</v>
      </c>
      <c r="T50" s="1145"/>
      <c r="U50" s="1145"/>
      <c r="V50" s="1145"/>
      <c r="W50" s="1145"/>
      <c r="X50" s="1145"/>
      <c r="Y50" s="1145"/>
      <c r="Z50" s="1145"/>
      <c r="AA50" s="1392" t="s">
        <v>281</v>
      </c>
      <c r="AB50" s="1145"/>
      <c r="AC50" s="1145"/>
      <c r="AD50" s="1145"/>
      <c r="AE50" s="1145"/>
      <c r="AF50" s="1392" t="s">
        <v>282</v>
      </c>
      <c r="AG50" s="1145"/>
      <c r="AH50" s="1145"/>
      <c r="AI50" s="294" t="s">
        <v>68</v>
      </c>
      <c r="AJ50" s="1393" t="s">
        <v>283</v>
      </c>
      <c r="AK50" s="1145"/>
      <c r="AL50" s="1145"/>
      <c r="AM50" s="1145"/>
      <c r="AN50" s="1145"/>
      <c r="AO50" s="1145"/>
      <c r="AP50" s="293">
        <v>2620100000</v>
      </c>
      <c r="AQ50" s="293">
        <v>45000000</v>
      </c>
      <c r="AR50" s="293">
        <v>4997571</v>
      </c>
      <c r="AS50" s="445">
        <v>0</v>
      </c>
      <c r="AT50" s="445">
        <v>0</v>
      </c>
      <c r="AU50" s="293">
        <v>45000000</v>
      </c>
      <c r="AV50" s="293">
        <v>214152802</v>
      </c>
      <c r="AW50" s="293">
        <v>-214152802</v>
      </c>
      <c r="AX50" s="293">
        <v>214152802</v>
      </c>
      <c r="AY50" s="445">
        <v>0</v>
      </c>
      <c r="AZ50" s="293">
        <v>214152802</v>
      </c>
      <c r="BA50" s="445">
        <v>0</v>
      </c>
      <c r="BB50" s="445">
        <v>0</v>
      </c>
    </row>
    <row r="51" spans="1:54" hidden="1" x14ac:dyDescent="0.25">
      <c r="A51" s="1389" t="s">
        <v>17</v>
      </c>
      <c r="B51" s="1145"/>
      <c r="C51" s="1389" t="s">
        <v>287</v>
      </c>
      <c r="D51" s="1145"/>
      <c r="E51" s="1389" t="s">
        <v>288</v>
      </c>
      <c r="F51" s="1145"/>
      <c r="G51" s="1389" t="s">
        <v>292</v>
      </c>
      <c r="H51" s="1145"/>
      <c r="I51" s="1389"/>
      <c r="J51" s="1145"/>
      <c r="K51" s="1145"/>
      <c r="L51" s="1389"/>
      <c r="M51" s="1145"/>
      <c r="N51" s="1145"/>
      <c r="O51" s="1389"/>
      <c r="P51" s="1145"/>
      <c r="Q51" s="1389"/>
      <c r="R51" s="1145"/>
      <c r="S51" s="1388" t="s">
        <v>203</v>
      </c>
      <c r="T51" s="1145"/>
      <c r="U51" s="1145"/>
      <c r="V51" s="1145"/>
      <c r="W51" s="1145"/>
      <c r="X51" s="1145"/>
      <c r="Y51" s="1145"/>
      <c r="Z51" s="1145"/>
      <c r="AA51" s="1389" t="s">
        <v>281</v>
      </c>
      <c r="AB51" s="1145"/>
      <c r="AC51" s="1145"/>
      <c r="AD51" s="1145"/>
      <c r="AE51" s="1145"/>
      <c r="AF51" s="1389" t="s">
        <v>282</v>
      </c>
      <c r="AG51" s="1145"/>
      <c r="AH51" s="1145"/>
      <c r="AI51" s="297" t="s">
        <v>68</v>
      </c>
      <c r="AJ51" s="1390" t="s">
        <v>283</v>
      </c>
      <c r="AK51" s="1145"/>
      <c r="AL51" s="1145"/>
      <c r="AM51" s="1145"/>
      <c r="AN51" s="1145"/>
      <c r="AO51" s="1145"/>
      <c r="AP51" s="296">
        <v>35057916667</v>
      </c>
      <c r="AQ51" s="444">
        <v>0</v>
      </c>
      <c r="AR51" s="444">
        <v>0</v>
      </c>
      <c r="AS51" s="444">
        <v>0</v>
      </c>
      <c r="AT51" s="296">
        <v>4201458816</v>
      </c>
      <c r="AU51" s="296">
        <v>-4201458816</v>
      </c>
      <c r="AV51" s="296">
        <v>4201458816</v>
      </c>
      <c r="AW51" s="444">
        <v>0</v>
      </c>
      <c r="AX51" s="296">
        <v>4201458816</v>
      </c>
      <c r="AY51" s="444">
        <v>0</v>
      </c>
      <c r="AZ51" s="296">
        <v>3400154646</v>
      </c>
      <c r="BA51" s="296">
        <v>801304170</v>
      </c>
      <c r="BB51" s="296">
        <v>3837403</v>
      </c>
    </row>
    <row r="52" spans="1:54" hidden="1" x14ac:dyDescent="0.25">
      <c r="A52" s="1389" t="s">
        <v>17</v>
      </c>
      <c r="B52" s="1145"/>
      <c r="C52" s="1389" t="s">
        <v>287</v>
      </c>
      <c r="D52" s="1145"/>
      <c r="E52" s="1389" t="s">
        <v>288</v>
      </c>
      <c r="F52" s="1145"/>
      <c r="G52" s="1389" t="s">
        <v>292</v>
      </c>
      <c r="H52" s="1145"/>
      <c r="I52" s="1389" t="s">
        <v>287</v>
      </c>
      <c r="J52" s="1145"/>
      <c r="K52" s="1145"/>
      <c r="L52" s="1389"/>
      <c r="M52" s="1145"/>
      <c r="N52" s="1145"/>
      <c r="O52" s="1389"/>
      <c r="P52" s="1145"/>
      <c r="Q52" s="1389"/>
      <c r="R52" s="1145"/>
      <c r="S52" s="1388" t="s">
        <v>205</v>
      </c>
      <c r="T52" s="1145"/>
      <c r="U52" s="1145"/>
      <c r="V52" s="1145"/>
      <c r="W52" s="1145"/>
      <c r="X52" s="1145"/>
      <c r="Y52" s="1145"/>
      <c r="Z52" s="1145"/>
      <c r="AA52" s="1389" t="s">
        <v>281</v>
      </c>
      <c r="AB52" s="1145"/>
      <c r="AC52" s="1145"/>
      <c r="AD52" s="1145"/>
      <c r="AE52" s="1145"/>
      <c r="AF52" s="1389" t="s">
        <v>282</v>
      </c>
      <c r="AG52" s="1145"/>
      <c r="AH52" s="1145"/>
      <c r="AI52" s="297" t="s">
        <v>68</v>
      </c>
      <c r="AJ52" s="1390" t="s">
        <v>283</v>
      </c>
      <c r="AK52" s="1145"/>
      <c r="AL52" s="1145"/>
      <c r="AM52" s="1145"/>
      <c r="AN52" s="1145"/>
      <c r="AO52" s="1145"/>
      <c r="AP52" s="296">
        <v>17935538469</v>
      </c>
      <c r="AQ52" s="444">
        <v>0</v>
      </c>
      <c r="AR52" s="444">
        <v>0</v>
      </c>
      <c r="AS52" s="444">
        <v>0</v>
      </c>
      <c r="AT52" s="296">
        <v>2215009745</v>
      </c>
      <c r="AU52" s="296">
        <v>-2215009745</v>
      </c>
      <c r="AV52" s="296">
        <v>2215009745</v>
      </c>
      <c r="AW52" s="444">
        <v>0</v>
      </c>
      <c r="AX52" s="296">
        <v>2215009745</v>
      </c>
      <c r="AY52" s="444">
        <v>0</v>
      </c>
      <c r="AZ52" s="296">
        <v>2215009745</v>
      </c>
      <c r="BA52" s="444">
        <v>0</v>
      </c>
      <c r="BB52" s="296">
        <v>3612003</v>
      </c>
    </row>
    <row r="53" spans="1:54" hidden="1" x14ac:dyDescent="0.25">
      <c r="A53" s="1392" t="s">
        <v>17</v>
      </c>
      <c r="B53" s="1145"/>
      <c r="C53" s="1392" t="s">
        <v>287</v>
      </c>
      <c r="D53" s="1145"/>
      <c r="E53" s="1392" t="s">
        <v>288</v>
      </c>
      <c r="F53" s="1145"/>
      <c r="G53" s="1392" t="s">
        <v>292</v>
      </c>
      <c r="H53" s="1145"/>
      <c r="I53" s="1392" t="s">
        <v>287</v>
      </c>
      <c r="J53" s="1145"/>
      <c r="K53" s="1145"/>
      <c r="L53" s="1392" t="s">
        <v>287</v>
      </c>
      <c r="M53" s="1145"/>
      <c r="N53" s="1145"/>
      <c r="O53" s="1392"/>
      <c r="P53" s="1145"/>
      <c r="Q53" s="1392"/>
      <c r="R53" s="1145"/>
      <c r="S53" s="1391" t="s">
        <v>32</v>
      </c>
      <c r="T53" s="1145"/>
      <c r="U53" s="1145"/>
      <c r="V53" s="1145"/>
      <c r="W53" s="1145"/>
      <c r="X53" s="1145"/>
      <c r="Y53" s="1145"/>
      <c r="Z53" s="1145"/>
      <c r="AA53" s="1392" t="s">
        <v>281</v>
      </c>
      <c r="AB53" s="1145"/>
      <c r="AC53" s="1145"/>
      <c r="AD53" s="1145"/>
      <c r="AE53" s="1145"/>
      <c r="AF53" s="1392" t="s">
        <v>282</v>
      </c>
      <c r="AG53" s="1145"/>
      <c r="AH53" s="1145"/>
      <c r="AI53" s="294" t="s">
        <v>68</v>
      </c>
      <c r="AJ53" s="1393" t="s">
        <v>283</v>
      </c>
      <c r="AK53" s="1145"/>
      <c r="AL53" s="1145"/>
      <c r="AM53" s="1145"/>
      <c r="AN53" s="1145"/>
      <c r="AO53" s="1145"/>
      <c r="AP53" s="293">
        <v>3486406531</v>
      </c>
      <c r="AQ53" s="445">
        <v>0</v>
      </c>
      <c r="AR53" s="445">
        <v>0</v>
      </c>
      <c r="AS53" s="445">
        <v>0</v>
      </c>
      <c r="AT53" s="293">
        <v>475464800</v>
      </c>
      <c r="AU53" s="293">
        <v>-475464800</v>
      </c>
      <c r="AV53" s="293">
        <v>475464800</v>
      </c>
      <c r="AW53" s="445">
        <v>0</v>
      </c>
      <c r="AX53" s="293">
        <v>475464800</v>
      </c>
      <c r="AY53" s="445">
        <v>0</v>
      </c>
      <c r="AZ53" s="293">
        <v>475464800</v>
      </c>
      <c r="BA53" s="445">
        <v>0</v>
      </c>
      <c r="BB53" s="445">
        <v>0</v>
      </c>
    </row>
    <row r="54" spans="1:54" hidden="1" x14ac:dyDescent="0.25">
      <c r="A54" s="1392" t="s">
        <v>17</v>
      </c>
      <c r="B54" s="1145"/>
      <c r="C54" s="1392" t="s">
        <v>287</v>
      </c>
      <c r="D54" s="1145"/>
      <c r="E54" s="1392" t="s">
        <v>288</v>
      </c>
      <c r="F54" s="1145"/>
      <c r="G54" s="1392" t="s">
        <v>292</v>
      </c>
      <c r="H54" s="1145"/>
      <c r="I54" s="1392" t="s">
        <v>287</v>
      </c>
      <c r="J54" s="1145"/>
      <c r="K54" s="1145"/>
      <c r="L54" s="1392" t="s">
        <v>290</v>
      </c>
      <c r="M54" s="1145"/>
      <c r="N54" s="1145"/>
      <c r="O54" s="1392"/>
      <c r="P54" s="1145"/>
      <c r="Q54" s="1392"/>
      <c r="R54" s="1145"/>
      <c r="S54" s="1391" t="s">
        <v>33</v>
      </c>
      <c r="T54" s="1145"/>
      <c r="U54" s="1145"/>
      <c r="V54" s="1145"/>
      <c r="W54" s="1145"/>
      <c r="X54" s="1145"/>
      <c r="Y54" s="1145"/>
      <c r="Z54" s="1145"/>
      <c r="AA54" s="1392" t="s">
        <v>281</v>
      </c>
      <c r="AB54" s="1145"/>
      <c r="AC54" s="1145"/>
      <c r="AD54" s="1145"/>
      <c r="AE54" s="1145"/>
      <c r="AF54" s="1392" t="s">
        <v>282</v>
      </c>
      <c r="AG54" s="1145"/>
      <c r="AH54" s="1145"/>
      <c r="AI54" s="294" t="s">
        <v>68</v>
      </c>
      <c r="AJ54" s="1393" t="s">
        <v>283</v>
      </c>
      <c r="AK54" s="1145"/>
      <c r="AL54" s="1145"/>
      <c r="AM54" s="1145"/>
      <c r="AN54" s="1145"/>
      <c r="AO54" s="1145"/>
      <c r="AP54" s="293">
        <v>1530182979</v>
      </c>
      <c r="AQ54" s="445">
        <v>0</v>
      </c>
      <c r="AR54" s="445">
        <v>0</v>
      </c>
      <c r="AS54" s="445">
        <v>0</v>
      </c>
      <c r="AT54" s="293">
        <v>20152399</v>
      </c>
      <c r="AU54" s="293">
        <v>-20152399</v>
      </c>
      <c r="AV54" s="293">
        <v>20152399</v>
      </c>
      <c r="AW54" s="445">
        <v>0</v>
      </c>
      <c r="AX54" s="293">
        <v>20152399</v>
      </c>
      <c r="AY54" s="445">
        <v>0</v>
      </c>
      <c r="AZ54" s="293">
        <v>20152399</v>
      </c>
      <c r="BA54" s="445">
        <v>0</v>
      </c>
      <c r="BB54" s="445">
        <v>0</v>
      </c>
    </row>
    <row r="55" spans="1:54" hidden="1" x14ac:dyDescent="0.25">
      <c r="A55" s="1392" t="s">
        <v>17</v>
      </c>
      <c r="B55" s="1145"/>
      <c r="C55" s="1392" t="s">
        <v>287</v>
      </c>
      <c r="D55" s="1145"/>
      <c r="E55" s="1392" t="s">
        <v>288</v>
      </c>
      <c r="F55" s="1145"/>
      <c r="G55" s="1392" t="s">
        <v>292</v>
      </c>
      <c r="H55" s="1145"/>
      <c r="I55" s="1392" t="s">
        <v>287</v>
      </c>
      <c r="J55" s="1145"/>
      <c r="K55" s="1145"/>
      <c r="L55" s="1392" t="s">
        <v>297</v>
      </c>
      <c r="M55" s="1145"/>
      <c r="N55" s="1145"/>
      <c r="O55" s="1392"/>
      <c r="P55" s="1145"/>
      <c r="Q55" s="1392"/>
      <c r="R55" s="1145"/>
      <c r="S55" s="1391" t="s">
        <v>34</v>
      </c>
      <c r="T55" s="1145"/>
      <c r="U55" s="1145"/>
      <c r="V55" s="1145"/>
      <c r="W55" s="1145"/>
      <c r="X55" s="1145"/>
      <c r="Y55" s="1145"/>
      <c r="Z55" s="1145"/>
      <c r="AA55" s="1392" t="s">
        <v>281</v>
      </c>
      <c r="AB55" s="1145"/>
      <c r="AC55" s="1145"/>
      <c r="AD55" s="1145"/>
      <c r="AE55" s="1145"/>
      <c r="AF55" s="1392" t="s">
        <v>282</v>
      </c>
      <c r="AG55" s="1145"/>
      <c r="AH55" s="1145"/>
      <c r="AI55" s="294" t="s">
        <v>68</v>
      </c>
      <c r="AJ55" s="1393" t="s">
        <v>283</v>
      </c>
      <c r="AK55" s="1145"/>
      <c r="AL55" s="1145"/>
      <c r="AM55" s="1145"/>
      <c r="AN55" s="1145"/>
      <c r="AO55" s="1145"/>
      <c r="AP55" s="293">
        <v>4451871042</v>
      </c>
      <c r="AQ55" s="445">
        <v>0</v>
      </c>
      <c r="AR55" s="445">
        <v>0</v>
      </c>
      <c r="AS55" s="445">
        <v>0</v>
      </c>
      <c r="AT55" s="293">
        <v>591924376</v>
      </c>
      <c r="AU55" s="293">
        <v>-591924376</v>
      </c>
      <c r="AV55" s="293">
        <v>591924376</v>
      </c>
      <c r="AW55" s="445">
        <v>0</v>
      </c>
      <c r="AX55" s="293">
        <v>591924376</v>
      </c>
      <c r="AY55" s="445">
        <v>0</v>
      </c>
      <c r="AZ55" s="293">
        <v>591924376</v>
      </c>
      <c r="BA55" s="445">
        <v>0</v>
      </c>
      <c r="BB55" s="445">
        <v>0</v>
      </c>
    </row>
    <row r="56" spans="1:54" hidden="1" x14ac:dyDescent="0.25">
      <c r="A56" s="1392" t="s">
        <v>17</v>
      </c>
      <c r="B56" s="1145"/>
      <c r="C56" s="1392" t="s">
        <v>287</v>
      </c>
      <c r="D56" s="1145"/>
      <c r="E56" s="1392" t="s">
        <v>288</v>
      </c>
      <c r="F56" s="1145"/>
      <c r="G56" s="1392" t="s">
        <v>292</v>
      </c>
      <c r="H56" s="1145"/>
      <c r="I56" s="1392" t="s">
        <v>287</v>
      </c>
      <c r="J56" s="1145"/>
      <c r="K56" s="1145"/>
      <c r="L56" s="1392" t="s">
        <v>291</v>
      </c>
      <c r="M56" s="1145"/>
      <c r="N56" s="1145"/>
      <c r="O56" s="1392"/>
      <c r="P56" s="1145"/>
      <c r="Q56" s="1392"/>
      <c r="R56" s="1145"/>
      <c r="S56" s="1391" t="s">
        <v>35</v>
      </c>
      <c r="T56" s="1145"/>
      <c r="U56" s="1145"/>
      <c r="V56" s="1145"/>
      <c r="W56" s="1145"/>
      <c r="X56" s="1145"/>
      <c r="Y56" s="1145"/>
      <c r="Z56" s="1145"/>
      <c r="AA56" s="1392" t="s">
        <v>281</v>
      </c>
      <c r="AB56" s="1145"/>
      <c r="AC56" s="1145"/>
      <c r="AD56" s="1145"/>
      <c r="AE56" s="1145"/>
      <c r="AF56" s="1392" t="s">
        <v>282</v>
      </c>
      <c r="AG56" s="1145"/>
      <c r="AH56" s="1145"/>
      <c r="AI56" s="294" t="s">
        <v>68</v>
      </c>
      <c r="AJ56" s="1393" t="s">
        <v>283</v>
      </c>
      <c r="AK56" s="1145"/>
      <c r="AL56" s="1145"/>
      <c r="AM56" s="1145"/>
      <c r="AN56" s="1145"/>
      <c r="AO56" s="1145"/>
      <c r="AP56" s="293">
        <v>7532131228</v>
      </c>
      <c r="AQ56" s="445">
        <v>0</v>
      </c>
      <c r="AR56" s="445">
        <v>0</v>
      </c>
      <c r="AS56" s="445">
        <v>0</v>
      </c>
      <c r="AT56" s="293">
        <v>996842070</v>
      </c>
      <c r="AU56" s="293">
        <v>-996842070</v>
      </c>
      <c r="AV56" s="293">
        <v>996842070</v>
      </c>
      <c r="AW56" s="445">
        <v>0</v>
      </c>
      <c r="AX56" s="293">
        <v>996842070</v>
      </c>
      <c r="AY56" s="445">
        <v>0</v>
      </c>
      <c r="AZ56" s="293">
        <v>996842070</v>
      </c>
      <c r="BA56" s="445">
        <v>0</v>
      </c>
      <c r="BB56" s="293">
        <v>3612003</v>
      </c>
    </row>
    <row r="57" spans="1:54" hidden="1" x14ac:dyDescent="0.25">
      <c r="A57" s="1392" t="s">
        <v>17</v>
      </c>
      <c r="B57" s="1145"/>
      <c r="C57" s="1392" t="s">
        <v>287</v>
      </c>
      <c r="D57" s="1145"/>
      <c r="E57" s="1392" t="s">
        <v>288</v>
      </c>
      <c r="F57" s="1145"/>
      <c r="G57" s="1392" t="s">
        <v>292</v>
      </c>
      <c r="H57" s="1145"/>
      <c r="I57" s="1392" t="s">
        <v>287</v>
      </c>
      <c r="J57" s="1145"/>
      <c r="K57" s="1145"/>
      <c r="L57" s="1392" t="s">
        <v>292</v>
      </c>
      <c r="M57" s="1145"/>
      <c r="N57" s="1145"/>
      <c r="O57" s="1392"/>
      <c r="P57" s="1145"/>
      <c r="Q57" s="1392"/>
      <c r="R57" s="1145"/>
      <c r="S57" s="1391" t="s">
        <v>36</v>
      </c>
      <c r="T57" s="1145"/>
      <c r="U57" s="1145"/>
      <c r="V57" s="1145"/>
      <c r="W57" s="1145"/>
      <c r="X57" s="1145"/>
      <c r="Y57" s="1145"/>
      <c r="Z57" s="1145"/>
      <c r="AA57" s="1392" t="s">
        <v>281</v>
      </c>
      <c r="AB57" s="1145"/>
      <c r="AC57" s="1145"/>
      <c r="AD57" s="1145"/>
      <c r="AE57" s="1145"/>
      <c r="AF57" s="1392" t="s">
        <v>282</v>
      </c>
      <c r="AG57" s="1145"/>
      <c r="AH57" s="1145"/>
      <c r="AI57" s="294" t="s">
        <v>68</v>
      </c>
      <c r="AJ57" s="1393" t="s">
        <v>283</v>
      </c>
      <c r="AK57" s="1145"/>
      <c r="AL57" s="1145"/>
      <c r="AM57" s="1145"/>
      <c r="AN57" s="1145"/>
      <c r="AO57" s="1145"/>
      <c r="AP57" s="293">
        <v>934946689</v>
      </c>
      <c r="AQ57" s="445">
        <v>0</v>
      </c>
      <c r="AR57" s="445">
        <v>0</v>
      </c>
      <c r="AS57" s="445">
        <v>0</v>
      </c>
      <c r="AT57" s="293">
        <v>130626100</v>
      </c>
      <c r="AU57" s="293">
        <v>-130626100</v>
      </c>
      <c r="AV57" s="293">
        <v>130626100</v>
      </c>
      <c r="AW57" s="445">
        <v>0</v>
      </c>
      <c r="AX57" s="293">
        <v>130626100</v>
      </c>
      <c r="AY57" s="445">
        <v>0</v>
      </c>
      <c r="AZ57" s="293">
        <v>130626100</v>
      </c>
      <c r="BA57" s="445">
        <v>0</v>
      </c>
      <c r="BB57" s="445">
        <v>0</v>
      </c>
    </row>
    <row r="58" spans="1:54" hidden="1" x14ac:dyDescent="0.25">
      <c r="A58" s="1389" t="s">
        <v>17</v>
      </c>
      <c r="B58" s="1145"/>
      <c r="C58" s="1389" t="s">
        <v>287</v>
      </c>
      <c r="D58" s="1145"/>
      <c r="E58" s="1389" t="s">
        <v>288</v>
      </c>
      <c r="F58" s="1145"/>
      <c r="G58" s="1389" t="s">
        <v>292</v>
      </c>
      <c r="H58" s="1145"/>
      <c r="I58" s="1389" t="s">
        <v>290</v>
      </c>
      <c r="J58" s="1145"/>
      <c r="K58" s="1145"/>
      <c r="L58" s="1389"/>
      <c r="M58" s="1145"/>
      <c r="N58" s="1145"/>
      <c r="O58" s="1389"/>
      <c r="P58" s="1145"/>
      <c r="Q58" s="1389"/>
      <c r="R58" s="1145"/>
      <c r="S58" s="1388" t="s">
        <v>299</v>
      </c>
      <c r="T58" s="1145"/>
      <c r="U58" s="1145"/>
      <c r="V58" s="1145"/>
      <c r="W58" s="1145"/>
      <c r="X58" s="1145"/>
      <c r="Y58" s="1145"/>
      <c r="Z58" s="1145"/>
      <c r="AA58" s="1389" t="s">
        <v>281</v>
      </c>
      <c r="AB58" s="1145"/>
      <c r="AC58" s="1145"/>
      <c r="AD58" s="1145"/>
      <c r="AE58" s="1145"/>
      <c r="AF58" s="1389" t="s">
        <v>282</v>
      </c>
      <c r="AG58" s="1145"/>
      <c r="AH58" s="1145"/>
      <c r="AI58" s="297" t="s">
        <v>68</v>
      </c>
      <c r="AJ58" s="1390" t="s">
        <v>283</v>
      </c>
      <c r="AK58" s="1145"/>
      <c r="AL58" s="1145"/>
      <c r="AM58" s="1145"/>
      <c r="AN58" s="1145"/>
      <c r="AO58" s="1145"/>
      <c r="AP58" s="296">
        <v>12419953098</v>
      </c>
      <c r="AQ58" s="444">
        <v>0</v>
      </c>
      <c r="AR58" s="444">
        <v>0</v>
      </c>
      <c r="AS58" s="444">
        <v>0</v>
      </c>
      <c r="AT58" s="296">
        <v>1375781171</v>
      </c>
      <c r="AU58" s="296">
        <v>-1375781171</v>
      </c>
      <c r="AV58" s="296">
        <v>1375781171</v>
      </c>
      <c r="AW58" s="444">
        <v>0</v>
      </c>
      <c r="AX58" s="296">
        <v>1375781171</v>
      </c>
      <c r="AY58" s="444">
        <v>0</v>
      </c>
      <c r="AZ58" s="296">
        <v>853487701</v>
      </c>
      <c r="BA58" s="296">
        <v>522293470</v>
      </c>
      <c r="BB58" s="296">
        <v>225400</v>
      </c>
    </row>
    <row r="59" spans="1:54" hidden="1" x14ac:dyDescent="0.25">
      <c r="A59" s="1392" t="s">
        <v>17</v>
      </c>
      <c r="B59" s="1145"/>
      <c r="C59" s="1392" t="s">
        <v>287</v>
      </c>
      <c r="D59" s="1145"/>
      <c r="E59" s="1392" t="s">
        <v>288</v>
      </c>
      <c r="F59" s="1145"/>
      <c r="G59" s="1392" t="s">
        <v>292</v>
      </c>
      <c r="H59" s="1145"/>
      <c r="I59" s="1392" t="s">
        <v>290</v>
      </c>
      <c r="J59" s="1145"/>
      <c r="K59" s="1145"/>
      <c r="L59" s="1392" t="s">
        <v>287</v>
      </c>
      <c r="M59" s="1145"/>
      <c r="N59" s="1145"/>
      <c r="O59" s="1392"/>
      <c r="P59" s="1145"/>
      <c r="Q59" s="1392"/>
      <c r="R59" s="1145"/>
      <c r="S59" s="1391" t="s">
        <v>37</v>
      </c>
      <c r="T59" s="1145"/>
      <c r="U59" s="1145"/>
      <c r="V59" s="1145"/>
      <c r="W59" s="1145"/>
      <c r="X59" s="1145"/>
      <c r="Y59" s="1145"/>
      <c r="Z59" s="1145"/>
      <c r="AA59" s="1392" t="s">
        <v>281</v>
      </c>
      <c r="AB59" s="1145"/>
      <c r="AC59" s="1145"/>
      <c r="AD59" s="1145"/>
      <c r="AE59" s="1145"/>
      <c r="AF59" s="1392" t="s">
        <v>282</v>
      </c>
      <c r="AG59" s="1145"/>
      <c r="AH59" s="1145"/>
      <c r="AI59" s="294" t="s">
        <v>68</v>
      </c>
      <c r="AJ59" s="1393" t="s">
        <v>283</v>
      </c>
      <c r="AK59" s="1145"/>
      <c r="AL59" s="1145"/>
      <c r="AM59" s="1145"/>
      <c r="AN59" s="1145"/>
      <c r="AO59" s="1145"/>
      <c r="AP59" s="293">
        <v>119144700</v>
      </c>
      <c r="AQ59" s="445">
        <v>0</v>
      </c>
      <c r="AR59" s="445">
        <v>0</v>
      </c>
      <c r="AS59" s="445">
        <v>0</v>
      </c>
      <c r="AT59" s="293">
        <v>13928400</v>
      </c>
      <c r="AU59" s="293">
        <v>-13928400</v>
      </c>
      <c r="AV59" s="293">
        <v>13928400</v>
      </c>
      <c r="AW59" s="445">
        <v>0</v>
      </c>
      <c r="AX59" s="293">
        <v>13928400</v>
      </c>
      <c r="AY59" s="445">
        <v>0</v>
      </c>
      <c r="AZ59" s="293">
        <v>13928400</v>
      </c>
      <c r="BA59" s="445">
        <v>0</v>
      </c>
      <c r="BB59" s="445">
        <v>0</v>
      </c>
    </row>
    <row r="60" spans="1:54" hidden="1" x14ac:dyDescent="0.25">
      <c r="A60" s="1392" t="s">
        <v>17</v>
      </c>
      <c r="B60" s="1145"/>
      <c r="C60" s="1392" t="s">
        <v>287</v>
      </c>
      <c r="D60" s="1145"/>
      <c r="E60" s="1392" t="s">
        <v>288</v>
      </c>
      <c r="F60" s="1145"/>
      <c r="G60" s="1392" t="s">
        <v>292</v>
      </c>
      <c r="H60" s="1145"/>
      <c r="I60" s="1392" t="s">
        <v>290</v>
      </c>
      <c r="J60" s="1145"/>
      <c r="K60" s="1145"/>
      <c r="L60" s="1392" t="s">
        <v>290</v>
      </c>
      <c r="M60" s="1145"/>
      <c r="N60" s="1145"/>
      <c r="O60" s="1392"/>
      <c r="P60" s="1145"/>
      <c r="Q60" s="1392"/>
      <c r="R60" s="1145"/>
      <c r="S60" s="1391" t="s">
        <v>38</v>
      </c>
      <c r="T60" s="1145"/>
      <c r="U60" s="1145"/>
      <c r="V60" s="1145"/>
      <c r="W60" s="1145"/>
      <c r="X60" s="1145"/>
      <c r="Y60" s="1145"/>
      <c r="Z60" s="1145"/>
      <c r="AA60" s="1392" t="s">
        <v>281</v>
      </c>
      <c r="AB60" s="1145"/>
      <c r="AC60" s="1145"/>
      <c r="AD60" s="1145"/>
      <c r="AE60" s="1145"/>
      <c r="AF60" s="1392" t="s">
        <v>282</v>
      </c>
      <c r="AG60" s="1145"/>
      <c r="AH60" s="1145"/>
      <c r="AI60" s="294" t="s">
        <v>68</v>
      </c>
      <c r="AJ60" s="1393" t="s">
        <v>283</v>
      </c>
      <c r="AK60" s="1145"/>
      <c r="AL60" s="1145"/>
      <c r="AM60" s="1145"/>
      <c r="AN60" s="1145"/>
      <c r="AO60" s="1145"/>
      <c r="AP60" s="293">
        <v>5697403045</v>
      </c>
      <c r="AQ60" s="445">
        <v>0</v>
      </c>
      <c r="AR60" s="445">
        <v>0</v>
      </c>
      <c r="AS60" s="445">
        <v>0</v>
      </c>
      <c r="AT60" s="293">
        <v>522293470</v>
      </c>
      <c r="AU60" s="293">
        <v>-522293470</v>
      </c>
      <c r="AV60" s="293">
        <v>522293470</v>
      </c>
      <c r="AW60" s="445">
        <v>0</v>
      </c>
      <c r="AX60" s="293">
        <v>522293470</v>
      </c>
      <c r="AY60" s="445">
        <v>0</v>
      </c>
      <c r="AZ60" s="445">
        <v>0</v>
      </c>
      <c r="BA60" s="293">
        <v>522293470</v>
      </c>
      <c r="BB60" s="445">
        <v>0</v>
      </c>
    </row>
    <row r="61" spans="1:54" hidden="1" x14ac:dyDescent="0.25">
      <c r="A61" s="1392" t="s">
        <v>17</v>
      </c>
      <c r="B61" s="1145"/>
      <c r="C61" s="1392" t="s">
        <v>287</v>
      </c>
      <c r="D61" s="1145"/>
      <c r="E61" s="1392" t="s">
        <v>288</v>
      </c>
      <c r="F61" s="1145"/>
      <c r="G61" s="1392" t="s">
        <v>292</v>
      </c>
      <c r="H61" s="1145"/>
      <c r="I61" s="1392" t="s">
        <v>290</v>
      </c>
      <c r="J61" s="1145"/>
      <c r="K61" s="1145"/>
      <c r="L61" s="1392" t="s">
        <v>297</v>
      </c>
      <c r="M61" s="1145"/>
      <c r="N61" s="1145"/>
      <c r="O61" s="1392"/>
      <c r="P61" s="1145"/>
      <c r="Q61" s="1392"/>
      <c r="R61" s="1145"/>
      <c r="S61" s="1391" t="s">
        <v>39</v>
      </c>
      <c r="T61" s="1145"/>
      <c r="U61" s="1145"/>
      <c r="V61" s="1145"/>
      <c r="W61" s="1145"/>
      <c r="X61" s="1145"/>
      <c r="Y61" s="1145"/>
      <c r="Z61" s="1145"/>
      <c r="AA61" s="1392" t="s">
        <v>281</v>
      </c>
      <c r="AB61" s="1145"/>
      <c r="AC61" s="1145"/>
      <c r="AD61" s="1145"/>
      <c r="AE61" s="1145"/>
      <c r="AF61" s="1392" t="s">
        <v>282</v>
      </c>
      <c r="AG61" s="1145"/>
      <c r="AH61" s="1145"/>
      <c r="AI61" s="294" t="s">
        <v>68</v>
      </c>
      <c r="AJ61" s="1393" t="s">
        <v>283</v>
      </c>
      <c r="AK61" s="1145"/>
      <c r="AL61" s="1145"/>
      <c r="AM61" s="1145"/>
      <c r="AN61" s="1145"/>
      <c r="AO61" s="1145"/>
      <c r="AP61" s="293">
        <v>6528258063</v>
      </c>
      <c r="AQ61" s="445">
        <v>0</v>
      </c>
      <c r="AR61" s="445">
        <v>0</v>
      </c>
      <c r="AS61" s="445">
        <v>0</v>
      </c>
      <c r="AT61" s="293">
        <v>837348487</v>
      </c>
      <c r="AU61" s="293">
        <v>-837348487</v>
      </c>
      <c r="AV61" s="293">
        <v>837348487</v>
      </c>
      <c r="AW61" s="445">
        <v>0</v>
      </c>
      <c r="AX61" s="293">
        <v>837348487</v>
      </c>
      <c r="AY61" s="445">
        <v>0</v>
      </c>
      <c r="AZ61" s="293">
        <v>837348487</v>
      </c>
      <c r="BA61" s="445">
        <v>0</v>
      </c>
      <c r="BB61" s="293">
        <v>225400</v>
      </c>
    </row>
    <row r="62" spans="1:54" hidden="1" x14ac:dyDescent="0.25">
      <c r="A62" s="1392" t="s">
        <v>17</v>
      </c>
      <c r="B62" s="1145"/>
      <c r="C62" s="1392" t="s">
        <v>287</v>
      </c>
      <c r="D62" s="1145"/>
      <c r="E62" s="1392" t="s">
        <v>288</v>
      </c>
      <c r="F62" s="1145"/>
      <c r="G62" s="1392" t="s">
        <v>292</v>
      </c>
      <c r="H62" s="1145"/>
      <c r="I62" s="1392" t="s">
        <v>290</v>
      </c>
      <c r="J62" s="1145"/>
      <c r="K62" s="1145"/>
      <c r="L62" s="1392" t="s">
        <v>300</v>
      </c>
      <c r="M62" s="1145"/>
      <c r="N62" s="1145"/>
      <c r="O62" s="1392"/>
      <c r="P62" s="1145"/>
      <c r="Q62" s="1392"/>
      <c r="R62" s="1145"/>
      <c r="S62" s="1391" t="s">
        <v>40</v>
      </c>
      <c r="T62" s="1145"/>
      <c r="U62" s="1145"/>
      <c r="V62" s="1145"/>
      <c r="W62" s="1145"/>
      <c r="X62" s="1145"/>
      <c r="Y62" s="1145"/>
      <c r="Z62" s="1145"/>
      <c r="AA62" s="1392" t="s">
        <v>281</v>
      </c>
      <c r="AB62" s="1145"/>
      <c r="AC62" s="1145"/>
      <c r="AD62" s="1145"/>
      <c r="AE62" s="1145"/>
      <c r="AF62" s="1392" t="s">
        <v>282</v>
      </c>
      <c r="AG62" s="1145"/>
      <c r="AH62" s="1145"/>
      <c r="AI62" s="294" t="s">
        <v>68</v>
      </c>
      <c r="AJ62" s="1393" t="s">
        <v>283</v>
      </c>
      <c r="AK62" s="1145"/>
      <c r="AL62" s="1145"/>
      <c r="AM62" s="1145"/>
      <c r="AN62" s="1145"/>
      <c r="AO62" s="1145"/>
      <c r="AP62" s="293">
        <v>75147290</v>
      </c>
      <c r="AQ62" s="445">
        <v>0</v>
      </c>
      <c r="AR62" s="445">
        <v>0</v>
      </c>
      <c r="AS62" s="445">
        <v>0</v>
      </c>
      <c r="AT62" s="293">
        <v>2210814</v>
      </c>
      <c r="AU62" s="293">
        <v>-2210814</v>
      </c>
      <c r="AV62" s="293">
        <v>2210814</v>
      </c>
      <c r="AW62" s="445">
        <v>0</v>
      </c>
      <c r="AX62" s="293">
        <v>2210814</v>
      </c>
      <c r="AY62" s="445">
        <v>0</v>
      </c>
      <c r="AZ62" s="293">
        <v>2210814</v>
      </c>
      <c r="BA62" s="445">
        <v>0</v>
      </c>
      <c r="BB62" s="445">
        <v>0</v>
      </c>
    </row>
    <row r="63" spans="1:54" hidden="1" x14ac:dyDescent="0.25">
      <c r="A63" s="1392" t="s">
        <v>17</v>
      </c>
      <c r="B63" s="1145"/>
      <c r="C63" s="1392" t="s">
        <v>287</v>
      </c>
      <c r="D63" s="1145"/>
      <c r="E63" s="1392" t="s">
        <v>288</v>
      </c>
      <c r="F63" s="1145"/>
      <c r="G63" s="1392" t="s">
        <v>292</v>
      </c>
      <c r="H63" s="1145"/>
      <c r="I63" s="1392" t="s">
        <v>300</v>
      </c>
      <c r="J63" s="1145"/>
      <c r="K63" s="1145"/>
      <c r="L63" s="1392"/>
      <c r="M63" s="1145"/>
      <c r="N63" s="1145"/>
      <c r="O63" s="1392"/>
      <c r="P63" s="1145"/>
      <c r="Q63" s="1392"/>
      <c r="R63" s="1145"/>
      <c r="S63" s="1391" t="s">
        <v>41</v>
      </c>
      <c r="T63" s="1145"/>
      <c r="U63" s="1145"/>
      <c r="V63" s="1145"/>
      <c r="W63" s="1145"/>
      <c r="X63" s="1145"/>
      <c r="Y63" s="1145"/>
      <c r="Z63" s="1145"/>
      <c r="AA63" s="1392" t="s">
        <v>281</v>
      </c>
      <c r="AB63" s="1145"/>
      <c r="AC63" s="1145"/>
      <c r="AD63" s="1145"/>
      <c r="AE63" s="1145"/>
      <c r="AF63" s="1392" t="s">
        <v>282</v>
      </c>
      <c r="AG63" s="1145"/>
      <c r="AH63" s="1145"/>
      <c r="AI63" s="294" t="s">
        <v>68</v>
      </c>
      <c r="AJ63" s="1393" t="s">
        <v>283</v>
      </c>
      <c r="AK63" s="1145"/>
      <c r="AL63" s="1145"/>
      <c r="AM63" s="1145"/>
      <c r="AN63" s="1145"/>
      <c r="AO63" s="1145"/>
      <c r="AP63" s="293">
        <v>2721591300</v>
      </c>
      <c r="AQ63" s="445">
        <v>0</v>
      </c>
      <c r="AR63" s="445">
        <v>0</v>
      </c>
      <c r="AS63" s="445">
        <v>0</v>
      </c>
      <c r="AT63" s="293">
        <v>366260100</v>
      </c>
      <c r="AU63" s="293">
        <v>-366260100</v>
      </c>
      <c r="AV63" s="293">
        <v>366260100</v>
      </c>
      <c r="AW63" s="445">
        <v>0</v>
      </c>
      <c r="AX63" s="293">
        <v>366260100</v>
      </c>
      <c r="AY63" s="445">
        <v>0</v>
      </c>
      <c r="AZ63" s="293">
        <v>87249400</v>
      </c>
      <c r="BA63" s="293">
        <v>279010700</v>
      </c>
      <c r="BB63" s="445">
        <v>0</v>
      </c>
    </row>
    <row r="64" spans="1:54" hidden="1" x14ac:dyDescent="0.25">
      <c r="A64" s="1392" t="s">
        <v>17</v>
      </c>
      <c r="B64" s="1145"/>
      <c r="C64" s="1392" t="s">
        <v>287</v>
      </c>
      <c r="D64" s="1145"/>
      <c r="E64" s="1392" t="s">
        <v>288</v>
      </c>
      <c r="F64" s="1145"/>
      <c r="G64" s="1392" t="s">
        <v>292</v>
      </c>
      <c r="H64" s="1145"/>
      <c r="I64" s="1392" t="s">
        <v>301</v>
      </c>
      <c r="J64" s="1145"/>
      <c r="K64" s="1145"/>
      <c r="L64" s="1392"/>
      <c r="M64" s="1145"/>
      <c r="N64" s="1145"/>
      <c r="O64" s="1392"/>
      <c r="P64" s="1145"/>
      <c r="Q64" s="1392"/>
      <c r="R64" s="1145"/>
      <c r="S64" s="1391" t="s">
        <v>42</v>
      </c>
      <c r="T64" s="1145"/>
      <c r="U64" s="1145"/>
      <c r="V64" s="1145"/>
      <c r="W64" s="1145"/>
      <c r="X64" s="1145"/>
      <c r="Y64" s="1145"/>
      <c r="Z64" s="1145"/>
      <c r="AA64" s="1392" t="s">
        <v>281</v>
      </c>
      <c r="AB64" s="1145"/>
      <c r="AC64" s="1145"/>
      <c r="AD64" s="1145"/>
      <c r="AE64" s="1145"/>
      <c r="AF64" s="1392" t="s">
        <v>282</v>
      </c>
      <c r="AG64" s="1145"/>
      <c r="AH64" s="1145"/>
      <c r="AI64" s="294" t="s">
        <v>68</v>
      </c>
      <c r="AJ64" s="1393" t="s">
        <v>283</v>
      </c>
      <c r="AK64" s="1145"/>
      <c r="AL64" s="1145"/>
      <c r="AM64" s="1145"/>
      <c r="AN64" s="1145"/>
      <c r="AO64" s="1145"/>
      <c r="AP64" s="293">
        <v>520219400</v>
      </c>
      <c r="AQ64" s="445">
        <v>0</v>
      </c>
      <c r="AR64" s="445">
        <v>0</v>
      </c>
      <c r="AS64" s="445">
        <v>0</v>
      </c>
      <c r="AT64" s="293">
        <v>61132900</v>
      </c>
      <c r="AU64" s="293">
        <v>-61132900</v>
      </c>
      <c r="AV64" s="293">
        <v>61132900</v>
      </c>
      <c r="AW64" s="445">
        <v>0</v>
      </c>
      <c r="AX64" s="293">
        <v>61132900</v>
      </c>
      <c r="AY64" s="445">
        <v>0</v>
      </c>
      <c r="AZ64" s="293">
        <v>61132900</v>
      </c>
      <c r="BA64" s="445">
        <v>0</v>
      </c>
      <c r="BB64" s="445">
        <v>0</v>
      </c>
    </row>
    <row r="65" spans="1:54" hidden="1" x14ac:dyDescent="0.25">
      <c r="A65" s="1392" t="s">
        <v>17</v>
      </c>
      <c r="B65" s="1145"/>
      <c r="C65" s="1392" t="s">
        <v>287</v>
      </c>
      <c r="D65" s="1145"/>
      <c r="E65" s="1392" t="s">
        <v>288</v>
      </c>
      <c r="F65" s="1145"/>
      <c r="G65" s="1392" t="s">
        <v>292</v>
      </c>
      <c r="H65" s="1145"/>
      <c r="I65" s="1392" t="s">
        <v>302</v>
      </c>
      <c r="J65" s="1145"/>
      <c r="K65" s="1145"/>
      <c r="L65" s="1392"/>
      <c r="M65" s="1145"/>
      <c r="N65" s="1145"/>
      <c r="O65" s="1392"/>
      <c r="P65" s="1145"/>
      <c r="Q65" s="1392"/>
      <c r="R65" s="1145"/>
      <c r="S65" s="1391" t="s">
        <v>43</v>
      </c>
      <c r="T65" s="1145"/>
      <c r="U65" s="1145"/>
      <c r="V65" s="1145"/>
      <c r="W65" s="1145"/>
      <c r="X65" s="1145"/>
      <c r="Y65" s="1145"/>
      <c r="Z65" s="1145"/>
      <c r="AA65" s="1392" t="s">
        <v>281</v>
      </c>
      <c r="AB65" s="1145"/>
      <c r="AC65" s="1145"/>
      <c r="AD65" s="1145"/>
      <c r="AE65" s="1145"/>
      <c r="AF65" s="1392" t="s">
        <v>282</v>
      </c>
      <c r="AG65" s="1145"/>
      <c r="AH65" s="1145"/>
      <c r="AI65" s="294" t="s">
        <v>68</v>
      </c>
      <c r="AJ65" s="1393" t="s">
        <v>283</v>
      </c>
      <c r="AK65" s="1145"/>
      <c r="AL65" s="1145"/>
      <c r="AM65" s="1145"/>
      <c r="AN65" s="1145"/>
      <c r="AO65" s="1145"/>
      <c r="AP65" s="293">
        <v>520219400</v>
      </c>
      <c r="AQ65" s="445">
        <v>0</v>
      </c>
      <c r="AR65" s="445">
        <v>0</v>
      </c>
      <c r="AS65" s="445">
        <v>0</v>
      </c>
      <c r="AT65" s="293">
        <v>61132900</v>
      </c>
      <c r="AU65" s="293">
        <v>-61132900</v>
      </c>
      <c r="AV65" s="293">
        <v>61132900</v>
      </c>
      <c r="AW65" s="445">
        <v>0</v>
      </c>
      <c r="AX65" s="293">
        <v>61132900</v>
      </c>
      <c r="AY65" s="445">
        <v>0</v>
      </c>
      <c r="AZ65" s="293">
        <v>61132900</v>
      </c>
      <c r="BA65" s="445">
        <v>0</v>
      </c>
      <c r="BB65" s="445">
        <v>0</v>
      </c>
    </row>
    <row r="66" spans="1:54" hidden="1" x14ac:dyDescent="0.25">
      <c r="A66" s="1392" t="s">
        <v>17</v>
      </c>
      <c r="B66" s="1145"/>
      <c r="C66" s="1392" t="s">
        <v>287</v>
      </c>
      <c r="D66" s="1145"/>
      <c r="E66" s="1392" t="s">
        <v>288</v>
      </c>
      <c r="F66" s="1145"/>
      <c r="G66" s="1392" t="s">
        <v>292</v>
      </c>
      <c r="H66" s="1145"/>
      <c r="I66" s="1392" t="s">
        <v>296</v>
      </c>
      <c r="J66" s="1145"/>
      <c r="K66" s="1145"/>
      <c r="L66" s="1392"/>
      <c r="M66" s="1145"/>
      <c r="N66" s="1145"/>
      <c r="O66" s="1392"/>
      <c r="P66" s="1145"/>
      <c r="Q66" s="1392"/>
      <c r="R66" s="1145"/>
      <c r="S66" s="1391" t="s">
        <v>44</v>
      </c>
      <c r="T66" s="1145"/>
      <c r="U66" s="1145"/>
      <c r="V66" s="1145"/>
      <c r="W66" s="1145"/>
      <c r="X66" s="1145"/>
      <c r="Y66" s="1145"/>
      <c r="Z66" s="1145"/>
      <c r="AA66" s="1392" t="s">
        <v>281</v>
      </c>
      <c r="AB66" s="1145"/>
      <c r="AC66" s="1145"/>
      <c r="AD66" s="1145"/>
      <c r="AE66" s="1145"/>
      <c r="AF66" s="1392" t="s">
        <v>282</v>
      </c>
      <c r="AG66" s="1145"/>
      <c r="AH66" s="1145"/>
      <c r="AI66" s="294" t="s">
        <v>68</v>
      </c>
      <c r="AJ66" s="1393" t="s">
        <v>283</v>
      </c>
      <c r="AK66" s="1145"/>
      <c r="AL66" s="1145"/>
      <c r="AM66" s="1145"/>
      <c r="AN66" s="1145"/>
      <c r="AO66" s="1145"/>
      <c r="AP66" s="293">
        <v>940395000</v>
      </c>
      <c r="AQ66" s="445">
        <v>0</v>
      </c>
      <c r="AR66" s="445">
        <v>0</v>
      </c>
      <c r="AS66" s="445">
        <v>0</v>
      </c>
      <c r="AT66" s="293">
        <v>122142000</v>
      </c>
      <c r="AU66" s="293">
        <v>-122142000</v>
      </c>
      <c r="AV66" s="293">
        <v>122142000</v>
      </c>
      <c r="AW66" s="445">
        <v>0</v>
      </c>
      <c r="AX66" s="293">
        <v>122142000</v>
      </c>
      <c r="AY66" s="445">
        <v>0</v>
      </c>
      <c r="AZ66" s="293">
        <v>122142000</v>
      </c>
      <c r="BA66" s="445">
        <v>0</v>
      </c>
      <c r="BB66" s="445">
        <v>0</v>
      </c>
    </row>
    <row r="67" spans="1:54" s="409" customFormat="1" ht="12.75" hidden="1" x14ac:dyDescent="0.2">
      <c r="A67" s="1109" t="s">
        <v>17</v>
      </c>
      <c r="B67" s="1110"/>
      <c r="C67" s="1109" t="s">
        <v>290</v>
      </c>
      <c r="D67" s="1110"/>
      <c r="E67" s="1109"/>
      <c r="F67" s="1110"/>
      <c r="G67" s="1109"/>
      <c r="H67" s="1110"/>
      <c r="I67" s="1109"/>
      <c r="J67" s="1110"/>
      <c r="K67" s="1110"/>
      <c r="L67" s="1109"/>
      <c r="M67" s="1110"/>
      <c r="N67" s="1110"/>
      <c r="O67" s="1109"/>
      <c r="P67" s="1110"/>
      <c r="Q67" s="1109"/>
      <c r="R67" s="1110"/>
      <c r="S67" s="1111" t="s">
        <v>11</v>
      </c>
      <c r="T67" s="1110"/>
      <c r="U67" s="1110"/>
      <c r="V67" s="1110"/>
      <c r="W67" s="1110"/>
      <c r="X67" s="1110"/>
      <c r="Y67" s="1110"/>
      <c r="Z67" s="1110"/>
      <c r="AA67" s="1109" t="s">
        <v>281</v>
      </c>
      <c r="AB67" s="1110"/>
      <c r="AC67" s="1110"/>
      <c r="AD67" s="1110"/>
      <c r="AE67" s="1110"/>
      <c r="AF67" s="1109" t="s">
        <v>282</v>
      </c>
      <c r="AG67" s="1110"/>
      <c r="AH67" s="1110"/>
      <c r="AI67" s="408" t="s">
        <v>68</v>
      </c>
      <c r="AJ67" s="1139" t="s">
        <v>283</v>
      </c>
      <c r="AK67" s="1110"/>
      <c r="AL67" s="1110"/>
      <c r="AM67" s="1110"/>
      <c r="AN67" s="1110"/>
      <c r="AO67" s="1110"/>
      <c r="AP67" s="262">
        <v>14585414179</v>
      </c>
      <c r="AQ67" s="262">
        <v>850860984</v>
      </c>
      <c r="AR67" s="262">
        <v>2793236978.8200002</v>
      </c>
      <c r="AS67" s="262">
        <v>-145000000</v>
      </c>
      <c r="AT67" s="262">
        <v>192849825</v>
      </c>
      <c r="AU67" s="262">
        <v>658011159</v>
      </c>
      <c r="AV67" s="262">
        <v>683344920</v>
      </c>
      <c r="AW67" s="262">
        <v>-490495095</v>
      </c>
      <c r="AX67" s="262">
        <v>700018232</v>
      </c>
      <c r="AY67" s="262">
        <v>-16673312</v>
      </c>
      <c r="AZ67" s="262">
        <v>700018232</v>
      </c>
      <c r="BA67" s="276">
        <v>0</v>
      </c>
      <c r="BB67" s="262">
        <v>486736</v>
      </c>
    </row>
    <row r="68" spans="1:54" s="409" customFormat="1" ht="12.75" x14ac:dyDescent="0.2">
      <c r="A68" s="1109" t="s">
        <v>17</v>
      </c>
      <c r="B68" s="1110"/>
      <c r="C68" s="1109" t="s">
        <v>290</v>
      </c>
      <c r="D68" s="1110"/>
      <c r="E68" s="1109"/>
      <c r="F68" s="1110"/>
      <c r="G68" s="1109"/>
      <c r="H68" s="1110"/>
      <c r="I68" s="1109"/>
      <c r="J68" s="1110"/>
      <c r="K68" s="1110"/>
      <c r="L68" s="1109"/>
      <c r="M68" s="1110"/>
      <c r="N68" s="1110"/>
      <c r="O68" s="1109"/>
      <c r="P68" s="1110"/>
      <c r="Q68" s="1109"/>
      <c r="R68" s="1110"/>
      <c r="S68" s="1111" t="s">
        <v>11</v>
      </c>
      <c r="T68" s="1110"/>
      <c r="U68" s="1110"/>
      <c r="V68" s="1110"/>
      <c r="W68" s="1110"/>
      <c r="X68" s="1110"/>
      <c r="Y68" s="1110"/>
      <c r="Z68" s="1110"/>
      <c r="AA68" s="1109" t="s">
        <v>281</v>
      </c>
      <c r="AB68" s="1110"/>
      <c r="AC68" s="1110"/>
      <c r="AD68" s="1110"/>
      <c r="AE68" s="1110"/>
      <c r="AF68" s="1109" t="s">
        <v>282</v>
      </c>
      <c r="AG68" s="1110"/>
      <c r="AH68" s="1110"/>
      <c r="AI68" s="408" t="s">
        <v>311</v>
      </c>
      <c r="AJ68" s="1139" t="s">
        <v>329</v>
      </c>
      <c r="AK68" s="1110"/>
      <c r="AL68" s="1110"/>
      <c r="AM68" s="1110"/>
      <c r="AN68" s="1110"/>
      <c r="AO68" s="1110"/>
      <c r="AP68" s="262">
        <v>4021085821</v>
      </c>
      <c r="AQ68" s="262">
        <v>1674050843</v>
      </c>
      <c r="AR68" s="262">
        <v>1772034978</v>
      </c>
      <c r="AS68" s="276">
        <v>0</v>
      </c>
      <c r="AT68" s="262">
        <v>324598665</v>
      </c>
      <c r="AU68" s="262">
        <v>1349452178</v>
      </c>
      <c r="AV68" s="262">
        <v>2555366</v>
      </c>
      <c r="AW68" s="262">
        <v>322043299</v>
      </c>
      <c r="AX68" s="276">
        <v>0</v>
      </c>
      <c r="AY68" s="262">
        <v>2555366</v>
      </c>
      <c r="AZ68" s="276">
        <v>0</v>
      </c>
      <c r="BA68" s="276">
        <v>0</v>
      </c>
      <c r="BB68" s="276">
        <v>0</v>
      </c>
    </row>
    <row r="69" spans="1:54" hidden="1" x14ac:dyDescent="0.25">
      <c r="A69" s="1389" t="s">
        <v>17</v>
      </c>
      <c r="B69" s="1145"/>
      <c r="C69" s="1389" t="s">
        <v>290</v>
      </c>
      <c r="D69" s="1145"/>
      <c r="E69" s="1389" t="s">
        <v>288</v>
      </c>
      <c r="F69" s="1145"/>
      <c r="G69" s="1389"/>
      <c r="H69" s="1145"/>
      <c r="I69" s="1389"/>
      <c r="J69" s="1145"/>
      <c r="K69" s="1145"/>
      <c r="L69" s="1389"/>
      <c r="M69" s="1145"/>
      <c r="N69" s="1145"/>
      <c r="O69" s="1389"/>
      <c r="P69" s="1145"/>
      <c r="Q69" s="1389"/>
      <c r="R69" s="1145"/>
      <c r="S69" s="1388" t="s">
        <v>11</v>
      </c>
      <c r="T69" s="1145"/>
      <c r="U69" s="1145"/>
      <c r="V69" s="1145"/>
      <c r="W69" s="1145"/>
      <c r="X69" s="1145"/>
      <c r="Y69" s="1145"/>
      <c r="Z69" s="1145"/>
      <c r="AA69" s="1389" t="s">
        <v>281</v>
      </c>
      <c r="AB69" s="1145"/>
      <c r="AC69" s="1145"/>
      <c r="AD69" s="1145"/>
      <c r="AE69" s="1145"/>
      <c r="AF69" s="1389" t="s">
        <v>282</v>
      </c>
      <c r="AG69" s="1145"/>
      <c r="AH69" s="1145"/>
      <c r="AI69" s="297" t="s">
        <v>68</v>
      </c>
      <c r="AJ69" s="1390" t="s">
        <v>283</v>
      </c>
      <c r="AK69" s="1145"/>
      <c r="AL69" s="1145"/>
      <c r="AM69" s="1145"/>
      <c r="AN69" s="1145"/>
      <c r="AO69" s="1145"/>
      <c r="AP69" s="296">
        <v>14585414179</v>
      </c>
      <c r="AQ69" s="296">
        <v>850860984</v>
      </c>
      <c r="AR69" s="296">
        <v>2793236978.8200002</v>
      </c>
      <c r="AS69" s="296">
        <v>-145000000</v>
      </c>
      <c r="AT69" s="296">
        <v>192849825</v>
      </c>
      <c r="AU69" s="296">
        <v>658011159</v>
      </c>
      <c r="AV69" s="296">
        <v>683344920</v>
      </c>
      <c r="AW69" s="296">
        <v>-490495095</v>
      </c>
      <c r="AX69" s="296">
        <v>700018232</v>
      </c>
      <c r="AY69" s="296">
        <v>-16673312</v>
      </c>
      <c r="AZ69" s="296">
        <v>700018232</v>
      </c>
      <c r="BA69" s="444">
        <v>0</v>
      </c>
      <c r="BB69" s="296">
        <v>486736</v>
      </c>
    </row>
    <row r="70" spans="1:54" x14ac:dyDescent="0.25">
      <c r="A70" s="1389" t="s">
        <v>17</v>
      </c>
      <c r="B70" s="1145"/>
      <c r="C70" s="1389" t="s">
        <v>290</v>
      </c>
      <c r="D70" s="1145"/>
      <c r="E70" s="1389" t="s">
        <v>288</v>
      </c>
      <c r="F70" s="1145"/>
      <c r="G70" s="1389"/>
      <c r="H70" s="1145"/>
      <c r="I70" s="1389"/>
      <c r="J70" s="1145"/>
      <c r="K70" s="1145"/>
      <c r="L70" s="1389"/>
      <c r="M70" s="1145"/>
      <c r="N70" s="1145"/>
      <c r="O70" s="1389"/>
      <c r="P70" s="1145"/>
      <c r="Q70" s="1389"/>
      <c r="R70" s="1145"/>
      <c r="S70" s="1388" t="s">
        <v>11</v>
      </c>
      <c r="T70" s="1145"/>
      <c r="U70" s="1145"/>
      <c r="V70" s="1145"/>
      <c r="W70" s="1145"/>
      <c r="X70" s="1145"/>
      <c r="Y70" s="1145"/>
      <c r="Z70" s="1145"/>
      <c r="AA70" s="1389" t="s">
        <v>281</v>
      </c>
      <c r="AB70" s="1145"/>
      <c r="AC70" s="1145"/>
      <c r="AD70" s="1145"/>
      <c r="AE70" s="1145"/>
      <c r="AF70" s="1389" t="s">
        <v>282</v>
      </c>
      <c r="AG70" s="1145"/>
      <c r="AH70" s="1145"/>
      <c r="AI70" s="297" t="s">
        <v>311</v>
      </c>
      <c r="AJ70" s="1390" t="s">
        <v>329</v>
      </c>
      <c r="AK70" s="1145"/>
      <c r="AL70" s="1145"/>
      <c r="AM70" s="1145"/>
      <c r="AN70" s="1145"/>
      <c r="AO70" s="1145"/>
      <c r="AP70" s="296">
        <v>4021085821</v>
      </c>
      <c r="AQ70" s="296">
        <v>1674050843</v>
      </c>
      <c r="AR70" s="296">
        <v>1772034978</v>
      </c>
      <c r="AS70" s="444">
        <v>0</v>
      </c>
      <c r="AT70" s="296">
        <v>324598665</v>
      </c>
      <c r="AU70" s="296">
        <v>1349452178</v>
      </c>
      <c r="AV70" s="296">
        <v>2555366</v>
      </c>
      <c r="AW70" s="296">
        <v>322043299</v>
      </c>
      <c r="AX70" s="444">
        <v>0</v>
      </c>
      <c r="AY70" s="296">
        <v>2555366</v>
      </c>
      <c r="AZ70" s="444">
        <v>0</v>
      </c>
      <c r="BA70" s="444">
        <v>0</v>
      </c>
      <c r="BB70" s="444">
        <v>0</v>
      </c>
    </row>
    <row r="71" spans="1:54" hidden="1" x14ac:dyDescent="0.25">
      <c r="A71" s="1389" t="s">
        <v>17</v>
      </c>
      <c r="B71" s="1145"/>
      <c r="C71" s="1389" t="s">
        <v>290</v>
      </c>
      <c r="D71" s="1145"/>
      <c r="E71" s="1389" t="s">
        <v>288</v>
      </c>
      <c r="F71" s="1145"/>
      <c r="G71" s="1389" t="s">
        <v>297</v>
      </c>
      <c r="H71" s="1145"/>
      <c r="I71" s="1389"/>
      <c r="J71" s="1145"/>
      <c r="K71" s="1145"/>
      <c r="L71" s="1389"/>
      <c r="M71" s="1145"/>
      <c r="N71" s="1145"/>
      <c r="O71" s="1389"/>
      <c r="P71" s="1145"/>
      <c r="Q71" s="1389"/>
      <c r="R71" s="1145"/>
      <c r="S71" s="1388" t="s">
        <v>209</v>
      </c>
      <c r="T71" s="1145"/>
      <c r="U71" s="1145"/>
      <c r="V71" s="1145"/>
      <c r="W71" s="1145"/>
      <c r="X71" s="1145"/>
      <c r="Y71" s="1145"/>
      <c r="Z71" s="1145"/>
      <c r="AA71" s="1389" t="s">
        <v>281</v>
      </c>
      <c r="AB71" s="1145"/>
      <c r="AC71" s="1145"/>
      <c r="AD71" s="1145"/>
      <c r="AE71" s="1145"/>
      <c r="AF71" s="1389" t="s">
        <v>282</v>
      </c>
      <c r="AG71" s="1145"/>
      <c r="AH71" s="1145"/>
      <c r="AI71" s="297" t="s">
        <v>68</v>
      </c>
      <c r="AJ71" s="1390" t="s">
        <v>283</v>
      </c>
      <c r="AK71" s="1145"/>
      <c r="AL71" s="1145"/>
      <c r="AM71" s="1145"/>
      <c r="AN71" s="1145"/>
      <c r="AO71" s="1145"/>
      <c r="AP71" s="296">
        <v>343000000</v>
      </c>
      <c r="AQ71" s="444">
        <v>0</v>
      </c>
      <c r="AR71" s="296">
        <v>29338437</v>
      </c>
      <c r="AS71" s="444">
        <v>0</v>
      </c>
      <c r="AT71" s="444">
        <v>0</v>
      </c>
      <c r="AU71" s="444">
        <v>0</v>
      </c>
      <c r="AV71" s="444">
        <v>0</v>
      </c>
      <c r="AW71" s="444">
        <v>0</v>
      </c>
      <c r="AX71" s="444">
        <v>0</v>
      </c>
      <c r="AY71" s="444">
        <v>0</v>
      </c>
      <c r="AZ71" s="444">
        <v>0</v>
      </c>
      <c r="BA71" s="444">
        <v>0</v>
      </c>
      <c r="BB71" s="444">
        <v>0</v>
      </c>
    </row>
    <row r="72" spans="1:54" hidden="1" x14ac:dyDescent="0.25">
      <c r="A72" s="1389" t="s">
        <v>17</v>
      </c>
      <c r="B72" s="1145"/>
      <c r="C72" s="1389" t="s">
        <v>290</v>
      </c>
      <c r="D72" s="1145"/>
      <c r="E72" s="1389" t="s">
        <v>288</v>
      </c>
      <c r="F72" s="1145"/>
      <c r="G72" s="1389" t="s">
        <v>297</v>
      </c>
      <c r="H72" s="1145"/>
      <c r="I72" s="1389" t="s">
        <v>303</v>
      </c>
      <c r="J72" s="1145"/>
      <c r="K72" s="1145"/>
      <c r="L72" s="1389"/>
      <c r="M72" s="1145"/>
      <c r="N72" s="1145"/>
      <c r="O72" s="1389"/>
      <c r="P72" s="1145"/>
      <c r="Q72" s="1389"/>
      <c r="R72" s="1145"/>
      <c r="S72" s="1388" t="s">
        <v>216</v>
      </c>
      <c r="T72" s="1145"/>
      <c r="U72" s="1145"/>
      <c r="V72" s="1145"/>
      <c r="W72" s="1145"/>
      <c r="X72" s="1145"/>
      <c r="Y72" s="1145"/>
      <c r="Z72" s="1145"/>
      <c r="AA72" s="1389" t="s">
        <v>281</v>
      </c>
      <c r="AB72" s="1145"/>
      <c r="AC72" s="1145"/>
      <c r="AD72" s="1145"/>
      <c r="AE72" s="1145"/>
      <c r="AF72" s="1389" t="s">
        <v>282</v>
      </c>
      <c r="AG72" s="1145"/>
      <c r="AH72" s="1145"/>
      <c r="AI72" s="297" t="s">
        <v>68</v>
      </c>
      <c r="AJ72" s="1390" t="s">
        <v>283</v>
      </c>
      <c r="AK72" s="1145"/>
      <c r="AL72" s="1145"/>
      <c r="AM72" s="1145"/>
      <c r="AN72" s="1145"/>
      <c r="AO72" s="1145"/>
      <c r="AP72" s="296">
        <v>341000000</v>
      </c>
      <c r="AQ72" s="444">
        <v>0</v>
      </c>
      <c r="AR72" s="296">
        <v>27338437</v>
      </c>
      <c r="AS72" s="444">
        <v>0</v>
      </c>
      <c r="AT72" s="444">
        <v>0</v>
      </c>
      <c r="AU72" s="444">
        <v>0</v>
      </c>
      <c r="AV72" s="444">
        <v>0</v>
      </c>
      <c r="AW72" s="444">
        <v>0</v>
      </c>
      <c r="AX72" s="444">
        <v>0</v>
      </c>
      <c r="AY72" s="444">
        <v>0</v>
      </c>
      <c r="AZ72" s="444">
        <v>0</v>
      </c>
      <c r="BA72" s="444">
        <v>0</v>
      </c>
      <c r="BB72" s="444">
        <v>0</v>
      </c>
    </row>
    <row r="73" spans="1:54" hidden="1" x14ac:dyDescent="0.25">
      <c r="A73" s="1392" t="s">
        <v>17</v>
      </c>
      <c r="B73" s="1145"/>
      <c r="C73" s="1392" t="s">
        <v>290</v>
      </c>
      <c r="D73" s="1145"/>
      <c r="E73" s="1392" t="s">
        <v>288</v>
      </c>
      <c r="F73" s="1145"/>
      <c r="G73" s="1392" t="s">
        <v>297</v>
      </c>
      <c r="H73" s="1145"/>
      <c r="I73" s="1392" t="s">
        <v>303</v>
      </c>
      <c r="J73" s="1145"/>
      <c r="K73" s="1145"/>
      <c r="L73" s="1392" t="s">
        <v>290</v>
      </c>
      <c r="M73" s="1145"/>
      <c r="N73" s="1145"/>
      <c r="O73" s="1392"/>
      <c r="P73" s="1145"/>
      <c r="Q73" s="1392"/>
      <c r="R73" s="1145"/>
      <c r="S73" s="1391" t="s">
        <v>45</v>
      </c>
      <c r="T73" s="1145"/>
      <c r="U73" s="1145"/>
      <c r="V73" s="1145"/>
      <c r="W73" s="1145"/>
      <c r="X73" s="1145"/>
      <c r="Y73" s="1145"/>
      <c r="Z73" s="1145"/>
      <c r="AA73" s="1392" t="s">
        <v>281</v>
      </c>
      <c r="AB73" s="1145"/>
      <c r="AC73" s="1145"/>
      <c r="AD73" s="1145"/>
      <c r="AE73" s="1145"/>
      <c r="AF73" s="1392" t="s">
        <v>282</v>
      </c>
      <c r="AG73" s="1145"/>
      <c r="AH73" s="1145"/>
      <c r="AI73" s="294" t="s">
        <v>68</v>
      </c>
      <c r="AJ73" s="1393" t="s">
        <v>283</v>
      </c>
      <c r="AK73" s="1145"/>
      <c r="AL73" s="1145"/>
      <c r="AM73" s="1145"/>
      <c r="AN73" s="1145"/>
      <c r="AO73" s="1145"/>
      <c r="AP73" s="293">
        <v>6376304</v>
      </c>
      <c r="AQ73" s="445">
        <v>0</v>
      </c>
      <c r="AR73" s="293">
        <v>158429</v>
      </c>
      <c r="AS73" s="445">
        <v>0</v>
      </c>
      <c r="AT73" s="445">
        <v>0</v>
      </c>
      <c r="AU73" s="445">
        <v>0</v>
      </c>
      <c r="AV73" s="445">
        <v>0</v>
      </c>
      <c r="AW73" s="445">
        <v>0</v>
      </c>
      <c r="AX73" s="445">
        <v>0</v>
      </c>
      <c r="AY73" s="445">
        <v>0</v>
      </c>
      <c r="AZ73" s="445">
        <v>0</v>
      </c>
      <c r="BA73" s="445">
        <v>0</v>
      </c>
      <c r="BB73" s="445">
        <v>0</v>
      </c>
    </row>
    <row r="74" spans="1:54" hidden="1" x14ac:dyDescent="0.25">
      <c r="A74" s="1392" t="s">
        <v>17</v>
      </c>
      <c r="B74" s="1145"/>
      <c r="C74" s="1392" t="s">
        <v>290</v>
      </c>
      <c r="D74" s="1145"/>
      <c r="E74" s="1392" t="s">
        <v>288</v>
      </c>
      <c r="F74" s="1145"/>
      <c r="G74" s="1392" t="s">
        <v>297</v>
      </c>
      <c r="H74" s="1145"/>
      <c r="I74" s="1392" t="s">
        <v>303</v>
      </c>
      <c r="J74" s="1145"/>
      <c r="K74" s="1145"/>
      <c r="L74" s="1392" t="s">
        <v>297</v>
      </c>
      <c r="M74" s="1145"/>
      <c r="N74" s="1145"/>
      <c r="O74" s="1392"/>
      <c r="P74" s="1145"/>
      <c r="Q74" s="1392"/>
      <c r="R74" s="1145"/>
      <c r="S74" s="1391" t="s">
        <v>46</v>
      </c>
      <c r="T74" s="1145"/>
      <c r="U74" s="1145"/>
      <c r="V74" s="1145"/>
      <c r="W74" s="1145"/>
      <c r="X74" s="1145"/>
      <c r="Y74" s="1145"/>
      <c r="Z74" s="1145"/>
      <c r="AA74" s="1392" t="s">
        <v>281</v>
      </c>
      <c r="AB74" s="1145"/>
      <c r="AC74" s="1145"/>
      <c r="AD74" s="1145"/>
      <c r="AE74" s="1145"/>
      <c r="AF74" s="1392" t="s">
        <v>282</v>
      </c>
      <c r="AG74" s="1145"/>
      <c r="AH74" s="1145"/>
      <c r="AI74" s="294" t="s">
        <v>68</v>
      </c>
      <c r="AJ74" s="1393" t="s">
        <v>283</v>
      </c>
      <c r="AK74" s="1145"/>
      <c r="AL74" s="1145"/>
      <c r="AM74" s="1145"/>
      <c r="AN74" s="1145"/>
      <c r="AO74" s="1145"/>
      <c r="AP74" s="293">
        <v>324023696</v>
      </c>
      <c r="AQ74" s="445">
        <v>0</v>
      </c>
      <c r="AR74" s="293">
        <v>16580008</v>
      </c>
      <c r="AS74" s="445">
        <v>0</v>
      </c>
      <c r="AT74" s="445">
        <v>0</v>
      </c>
      <c r="AU74" s="445">
        <v>0</v>
      </c>
      <c r="AV74" s="445">
        <v>0</v>
      </c>
      <c r="AW74" s="445">
        <v>0</v>
      </c>
      <c r="AX74" s="445">
        <v>0</v>
      </c>
      <c r="AY74" s="445">
        <v>0</v>
      </c>
      <c r="AZ74" s="445">
        <v>0</v>
      </c>
      <c r="BA74" s="445">
        <v>0</v>
      </c>
      <c r="BB74" s="445">
        <v>0</v>
      </c>
    </row>
    <row r="75" spans="1:54" hidden="1" x14ac:dyDescent="0.25">
      <c r="A75" s="1392" t="s">
        <v>17</v>
      </c>
      <c r="B75" s="1145"/>
      <c r="C75" s="1392" t="s">
        <v>290</v>
      </c>
      <c r="D75" s="1145"/>
      <c r="E75" s="1392" t="s">
        <v>288</v>
      </c>
      <c r="F75" s="1145"/>
      <c r="G75" s="1392" t="s">
        <v>297</v>
      </c>
      <c r="H75" s="1145"/>
      <c r="I75" s="1392" t="s">
        <v>303</v>
      </c>
      <c r="J75" s="1145"/>
      <c r="K75" s="1145"/>
      <c r="L75" s="1392" t="s">
        <v>26</v>
      </c>
      <c r="M75" s="1145"/>
      <c r="N75" s="1145"/>
      <c r="O75" s="1392"/>
      <c r="P75" s="1145"/>
      <c r="Q75" s="1392"/>
      <c r="R75" s="1145"/>
      <c r="S75" s="1391" t="s">
        <v>47</v>
      </c>
      <c r="T75" s="1145"/>
      <c r="U75" s="1145"/>
      <c r="V75" s="1145"/>
      <c r="W75" s="1145"/>
      <c r="X75" s="1145"/>
      <c r="Y75" s="1145"/>
      <c r="Z75" s="1145"/>
      <c r="AA75" s="1392" t="s">
        <v>281</v>
      </c>
      <c r="AB75" s="1145"/>
      <c r="AC75" s="1145"/>
      <c r="AD75" s="1145"/>
      <c r="AE75" s="1145"/>
      <c r="AF75" s="1392" t="s">
        <v>282</v>
      </c>
      <c r="AG75" s="1145"/>
      <c r="AH75" s="1145"/>
      <c r="AI75" s="294" t="s">
        <v>68</v>
      </c>
      <c r="AJ75" s="1393" t="s">
        <v>283</v>
      </c>
      <c r="AK75" s="1145"/>
      <c r="AL75" s="1145"/>
      <c r="AM75" s="1145"/>
      <c r="AN75" s="1145"/>
      <c r="AO75" s="1145"/>
      <c r="AP75" s="293">
        <v>10000000</v>
      </c>
      <c r="AQ75" s="445">
        <v>0</v>
      </c>
      <c r="AR75" s="293">
        <v>10000000</v>
      </c>
      <c r="AS75" s="445">
        <v>0</v>
      </c>
      <c r="AT75" s="445">
        <v>0</v>
      </c>
      <c r="AU75" s="445">
        <v>0</v>
      </c>
      <c r="AV75" s="445">
        <v>0</v>
      </c>
      <c r="AW75" s="445">
        <v>0</v>
      </c>
      <c r="AX75" s="445">
        <v>0</v>
      </c>
      <c r="AY75" s="445">
        <v>0</v>
      </c>
      <c r="AZ75" s="445">
        <v>0</v>
      </c>
      <c r="BA75" s="445">
        <v>0</v>
      </c>
      <c r="BB75" s="445">
        <v>0</v>
      </c>
    </row>
    <row r="76" spans="1:54" hidden="1" x14ac:dyDescent="0.25">
      <c r="A76" s="1392" t="s">
        <v>17</v>
      </c>
      <c r="B76" s="1145"/>
      <c r="C76" s="1392" t="s">
        <v>290</v>
      </c>
      <c r="D76" s="1145"/>
      <c r="E76" s="1392" t="s">
        <v>288</v>
      </c>
      <c r="F76" s="1145"/>
      <c r="G76" s="1392" t="s">
        <v>297</v>
      </c>
      <c r="H76" s="1145"/>
      <c r="I76" s="1392" t="s">
        <v>303</v>
      </c>
      <c r="J76" s="1145"/>
      <c r="K76" s="1145"/>
      <c r="L76" s="1392" t="s">
        <v>304</v>
      </c>
      <c r="M76" s="1145"/>
      <c r="N76" s="1145"/>
      <c r="O76" s="1392"/>
      <c r="P76" s="1145"/>
      <c r="Q76" s="1392"/>
      <c r="R76" s="1145"/>
      <c r="S76" s="1391" t="s">
        <v>48</v>
      </c>
      <c r="T76" s="1145"/>
      <c r="U76" s="1145"/>
      <c r="V76" s="1145"/>
      <c r="W76" s="1145"/>
      <c r="X76" s="1145"/>
      <c r="Y76" s="1145"/>
      <c r="Z76" s="1145"/>
      <c r="AA76" s="1392" t="s">
        <v>281</v>
      </c>
      <c r="AB76" s="1145"/>
      <c r="AC76" s="1145"/>
      <c r="AD76" s="1145"/>
      <c r="AE76" s="1145"/>
      <c r="AF76" s="1392" t="s">
        <v>282</v>
      </c>
      <c r="AG76" s="1145"/>
      <c r="AH76" s="1145"/>
      <c r="AI76" s="294" t="s">
        <v>68</v>
      </c>
      <c r="AJ76" s="1393" t="s">
        <v>283</v>
      </c>
      <c r="AK76" s="1145"/>
      <c r="AL76" s="1145"/>
      <c r="AM76" s="1145"/>
      <c r="AN76" s="1145"/>
      <c r="AO76" s="1145"/>
      <c r="AP76" s="293">
        <v>600000</v>
      </c>
      <c r="AQ76" s="445">
        <v>0</v>
      </c>
      <c r="AR76" s="293">
        <v>600000</v>
      </c>
      <c r="AS76" s="445">
        <v>0</v>
      </c>
      <c r="AT76" s="445">
        <v>0</v>
      </c>
      <c r="AU76" s="445">
        <v>0</v>
      </c>
      <c r="AV76" s="445">
        <v>0</v>
      </c>
      <c r="AW76" s="445">
        <v>0</v>
      </c>
      <c r="AX76" s="445">
        <v>0</v>
      </c>
      <c r="AY76" s="445">
        <v>0</v>
      </c>
      <c r="AZ76" s="445">
        <v>0</v>
      </c>
      <c r="BA76" s="445">
        <v>0</v>
      </c>
      <c r="BB76" s="445">
        <v>0</v>
      </c>
    </row>
    <row r="77" spans="1:54" hidden="1" x14ac:dyDescent="0.25">
      <c r="A77" s="1389" t="s">
        <v>17</v>
      </c>
      <c r="B77" s="1145"/>
      <c r="C77" s="1389" t="s">
        <v>290</v>
      </c>
      <c r="D77" s="1145"/>
      <c r="E77" s="1389" t="s">
        <v>288</v>
      </c>
      <c r="F77" s="1145"/>
      <c r="G77" s="1389" t="s">
        <v>297</v>
      </c>
      <c r="H77" s="1145"/>
      <c r="I77" s="1389" t="s">
        <v>305</v>
      </c>
      <c r="J77" s="1145"/>
      <c r="K77" s="1145"/>
      <c r="L77" s="1389"/>
      <c r="M77" s="1145"/>
      <c r="N77" s="1145"/>
      <c r="O77" s="1389"/>
      <c r="P77" s="1145"/>
      <c r="Q77" s="1389"/>
      <c r="R77" s="1145"/>
      <c r="S77" s="1388" t="s">
        <v>212</v>
      </c>
      <c r="T77" s="1145"/>
      <c r="U77" s="1145"/>
      <c r="V77" s="1145"/>
      <c r="W77" s="1145"/>
      <c r="X77" s="1145"/>
      <c r="Y77" s="1145"/>
      <c r="Z77" s="1145"/>
      <c r="AA77" s="1389" t="s">
        <v>281</v>
      </c>
      <c r="AB77" s="1145"/>
      <c r="AC77" s="1145"/>
      <c r="AD77" s="1145"/>
      <c r="AE77" s="1145"/>
      <c r="AF77" s="1389" t="s">
        <v>282</v>
      </c>
      <c r="AG77" s="1145"/>
      <c r="AH77" s="1145"/>
      <c r="AI77" s="297" t="s">
        <v>68</v>
      </c>
      <c r="AJ77" s="1390" t="s">
        <v>283</v>
      </c>
      <c r="AK77" s="1145"/>
      <c r="AL77" s="1145"/>
      <c r="AM77" s="1145"/>
      <c r="AN77" s="1145"/>
      <c r="AO77" s="1145"/>
      <c r="AP77" s="296">
        <v>2000000</v>
      </c>
      <c r="AQ77" s="444">
        <v>0</v>
      </c>
      <c r="AR77" s="296">
        <v>2000000</v>
      </c>
      <c r="AS77" s="444">
        <v>0</v>
      </c>
      <c r="AT77" s="444">
        <v>0</v>
      </c>
      <c r="AU77" s="444">
        <v>0</v>
      </c>
      <c r="AV77" s="444">
        <v>0</v>
      </c>
      <c r="AW77" s="444">
        <v>0</v>
      </c>
      <c r="AX77" s="444">
        <v>0</v>
      </c>
      <c r="AY77" s="444">
        <v>0</v>
      </c>
      <c r="AZ77" s="444">
        <v>0</v>
      </c>
      <c r="BA77" s="444">
        <v>0</v>
      </c>
      <c r="BB77" s="444">
        <v>0</v>
      </c>
    </row>
    <row r="78" spans="1:54" hidden="1" x14ac:dyDescent="0.25">
      <c r="A78" s="1392" t="s">
        <v>17</v>
      </c>
      <c r="B78" s="1145"/>
      <c r="C78" s="1392" t="s">
        <v>290</v>
      </c>
      <c r="D78" s="1145"/>
      <c r="E78" s="1392" t="s">
        <v>288</v>
      </c>
      <c r="F78" s="1145"/>
      <c r="G78" s="1392" t="s">
        <v>297</v>
      </c>
      <c r="H78" s="1145"/>
      <c r="I78" s="1392" t="s">
        <v>305</v>
      </c>
      <c r="J78" s="1145"/>
      <c r="K78" s="1145"/>
      <c r="L78" s="1392" t="s">
        <v>287</v>
      </c>
      <c r="M78" s="1145"/>
      <c r="N78" s="1145"/>
      <c r="O78" s="1392"/>
      <c r="P78" s="1145"/>
      <c r="Q78" s="1392"/>
      <c r="R78" s="1145"/>
      <c r="S78" s="1391" t="s">
        <v>49</v>
      </c>
      <c r="T78" s="1145"/>
      <c r="U78" s="1145"/>
      <c r="V78" s="1145"/>
      <c r="W78" s="1145"/>
      <c r="X78" s="1145"/>
      <c r="Y78" s="1145"/>
      <c r="Z78" s="1145"/>
      <c r="AA78" s="1392" t="s">
        <v>281</v>
      </c>
      <c r="AB78" s="1145"/>
      <c r="AC78" s="1145"/>
      <c r="AD78" s="1145"/>
      <c r="AE78" s="1145"/>
      <c r="AF78" s="1392" t="s">
        <v>282</v>
      </c>
      <c r="AG78" s="1145"/>
      <c r="AH78" s="1145"/>
      <c r="AI78" s="294" t="s">
        <v>68</v>
      </c>
      <c r="AJ78" s="1393" t="s">
        <v>283</v>
      </c>
      <c r="AK78" s="1145"/>
      <c r="AL78" s="1145"/>
      <c r="AM78" s="1145"/>
      <c r="AN78" s="1145"/>
      <c r="AO78" s="1145"/>
      <c r="AP78" s="293">
        <v>1000000</v>
      </c>
      <c r="AQ78" s="445">
        <v>0</v>
      </c>
      <c r="AR78" s="293">
        <v>1000000</v>
      </c>
      <c r="AS78" s="445">
        <v>0</v>
      </c>
      <c r="AT78" s="445">
        <v>0</v>
      </c>
      <c r="AU78" s="445">
        <v>0</v>
      </c>
      <c r="AV78" s="445">
        <v>0</v>
      </c>
      <c r="AW78" s="445">
        <v>0</v>
      </c>
      <c r="AX78" s="445">
        <v>0</v>
      </c>
      <c r="AY78" s="445">
        <v>0</v>
      </c>
      <c r="AZ78" s="445">
        <v>0</v>
      </c>
      <c r="BA78" s="445">
        <v>0</v>
      </c>
      <c r="BB78" s="445">
        <v>0</v>
      </c>
    </row>
    <row r="79" spans="1:54" hidden="1" x14ac:dyDescent="0.25">
      <c r="A79" s="1392" t="s">
        <v>17</v>
      </c>
      <c r="B79" s="1145"/>
      <c r="C79" s="1392" t="s">
        <v>290</v>
      </c>
      <c r="D79" s="1145"/>
      <c r="E79" s="1392" t="s">
        <v>288</v>
      </c>
      <c r="F79" s="1145"/>
      <c r="G79" s="1392" t="s">
        <v>297</v>
      </c>
      <c r="H79" s="1145"/>
      <c r="I79" s="1392" t="s">
        <v>305</v>
      </c>
      <c r="J79" s="1145"/>
      <c r="K79" s="1145"/>
      <c r="L79" s="1392" t="s">
        <v>290</v>
      </c>
      <c r="M79" s="1145"/>
      <c r="N79" s="1145"/>
      <c r="O79" s="1392"/>
      <c r="P79" s="1145"/>
      <c r="Q79" s="1392"/>
      <c r="R79" s="1145"/>
      <c r="S79" s="1391" t="s">
        <v>50</v>
      </c>
      <c r="T79" s="1145"/>
      <c r="U79" s="1145"/>
      <c r="V79" s="1145"/>
      <c r="W79" s="1145"/>
      <c r="X79" s="1145"/>
      <c r="Y79" s="1145"/>
      <c r="Z79" s="1145"/>
      <c r="AA79" s="1392" t="s">
        <v>281</v>
      </c>
      <c r="AB79" s="1145"/>
      <c r="AC79" s="1145"/>
      <c r="AD79" s="1145"/>
      <c r="AE79" s="1145"/>
      <c r="AF79" s="1392" t="s">
        <v>282</v>
      </c>
      <c r="AG79" s="1145"/>
      <c r="AH79" s="1145"/>
      <c r="AI79" s="294" t="s">
        <v>68</v>
      </c>
      <c r="AJ79" s="1393" t="s">
        <v>283</v>
      </c>
      <c r="AK79" s="1145"/>
      <c r="AL79" s="1145"/>
      <c r="AM79" s="1145"/>
      <c r="AN79" s="1145"/>
      <c r="AO79" s="1145"/>
      <c r="AP79" s="293">
        <v>1000000</v>
      </c>
      <c r="AQ79" s="445">
        <v>0</v>
      </c>
      <c r="AR79" s="293">
        <v>1000000</v>
      </c>
      <c r="AS79" s="445">
        <v>0</v>
      </c>
      <c r="AT79" s="445">
        <v>0</v>
      </c>
      <c r="AU79" s="445">
        <v>0</v>
      </c>
      <c r="AV79" s="445">
        <v>0</v>
      </c>
      <c r="AW79" s="445">
        <v>0</v>
      </c>
      <c r="AX79" s="445">
        <v>0</v>
      </c>
      <c r="AY79" s="445">
        <v>0</v>
      </c>
      <c r="AZ79" s="445">
        <v>0</v>
      </c>
      <c r="BA79" s="445">
        <v>0</v>
      </c>
      <c r="BB79" s="445">
        <v>0</v>
      </c>
    </row>
    <row r="80" spans="1:54" hidden="1" x14ac:dyDescent="0.25">
      <c r="A80" s="1392" t="s">
        <v>17</v>
      </c>
      <c r="B80" s="1145"/>
      <c r="C80" s="1392" t="s">
        <v>290</v>
      </c>
      <c r="D80" s="1145"/>
      <c r="E80" s="1392" t="s">
        <v>288</v>
      </c>
      <c r="F80" s="1145"/>
      <c r="G80" s="1392" t="s">
        <v>291</v>
      </c>
      <c r="H80" s="1145"/>
      <c r="I80" s="1392"/>
      <c r="J80" s="1145"/>
      <c r="K80" s="1145"/>
      <c r="L80" s="1392"/>
      <c r="M80" s="1145"/>
      <c r="N80" s="1145"/>
      <c r="O80" s="1392"/>
      <c r="P80" s="1145"/>
      <c r="Q80" s="1392"/>
      <c r="R80" s="1145"/>
      <c r="S80" s="1391" t="s">
        <v>214</v>
      </c>
      <c r="T80" s="1145"/>
      <c r="U80" s="1145"/>
      <c r="V80" s="1145"/>
      <c r="W80" s="1145"/>
      <c r="X80" s="1145"/>
      <c r="Y80" s="1145"/>
      <c r="Z80" s="1145"/>
      <c r="AA80" s="1392" t="s">
        <v>281</v>
      </c>
      <c r="AB80" s="1145"/>
      <c r="AC80" s="1145"/>
      <c r="AD80" s="1145"/>
      <c r="AE80" s="1145"/>
      <c r="AF80" s="1392" t="s">
        <v>282</v>
      </c>
      <c r="AG80" s="1145"/>
      <c r="AH80" s="1145"/>
      <c r="AI80" s="294" t="s">
        <v>68</v>
      </c>
      <c r="AJ80" s="1393" t="s">
        <v>283</v>
      </c>
      <c r="AK80" s="1145"/>
      <c r="AL80" s="1145"/>
      <c r="AM80" s="1145"/>
      <c r="AN80" s="1145"/>
      <c r="AO80" s="1145"/>
      <c r="AP80" s="293">
        <v>14242414179</v>
      </c>
      <c r="AQ80" s="293">
        <v>850860984</v>
      </c>
      <c r="AR80" s="293">
        <v>2763898541.8200002</v>
      </c>
      <c r="AS80" s="293">
        <v>-145000000</v>
      </c>
      <c r="AT80" s="293">
        <v>192849825</v>
      </c>
      <c r="AU80" s="293">
        <v>658011159</v>
      </c>
      <c r="AV80" s="293">
        <v>683344920</v>
      </c>
      <c r="AW80" s="293">
        <v>-490495095</v>
      </c>
      <c r="AX80" s="293">
        <v>700018232</v>
      </c>
      <c r="AY80" s="293">
        <v>-16673312</v>
      </c>
      <c r="AZ80" s="293">
        <v>700018232</v>
      </c>
      <c r="BA80" s="445">
        <v>0</v>
      </c>
      <c r="BB80" s="293">
        <v>486736</v>
      </c>
    </row>
    <row r="81" spans="1:54" x14ac:dyDescent="0.25">
      <c r="A81" s="1389" t="s">
        <v>17</v>
      </c>
      <c r="B81" s="1145"/>
      <c r="C81" s="1389" t="s">
        <v>290</v>
      </c>
      <c r="D81" s="1145"/>
      <c r="E81" s="1389" t="s">
        <v>288</v>
      </c>
      <c r="F81" s="1145"/>
      <c r="G81" s="1389" t="s">
        <v>291</v>
      </c>
      <c r="H81" s="1145"/>
      <c r="I81" s="1389"/>
      <c r="J81" s="1145"/>
      <c r="K81" s="1145"/>
      <c r="L81" s="1389"/>
      <c r="M81" s="1145"/>
      <c r="N81" s="1145"/>
      <c r="O81" s="1389"/>
      <c r="P81" s="1145"/>
      <c r="Q81" s="1389"/>
      <c r="R81" s="1145"/>
      <c r="S81" s="1388" t="s">
        <v>214</v>
      </c>
      <c r="T81" s="1145"/>
      <c r="U81" s="1145"/>
      <c r="V81" s="1145"/>
      <c r="W81" s="1145"/>
      <c r="X81" s="1145"/>
      <c r="Y81" s="1145"/>
      <c r="Z81" s="1145"/>
      <c r="AA81" s="1389" t="s">
        <v>281</v>
      </c>
      <c r="AB81" s="1145"/>
      <c r="AC81" s="1145"/>
      <c r="AD81" s="1145"/>
      <c r="AE81" s="1145"/>
      <c r="AF81" s="1389" t="s">
        <v>282</v>
      </c>
      <c r="AG81" s="1145"/>
      <c r="AH81" s="1145"/>
      <c r="AI81" s="297" t="s">
        <v>311</v>
      </c>
      <c r="AJ81" s="1390" t="s">
        <v>329</v>
      </c>
      <c r="AK81" s="1145"/>
      <c r="AL81" s="1145"/>
      <c r="AM81" s="1145"/>
      <c r="AN81" s="1145"/>
      <c r="AO81" s="1145"/>
      <c r="AP81" s="296">
        <v>4021085821</v>
      </c>
      <c r="AQ81" s="296">
        <v>1674050843</v>
      </c>
      <c r="AR81" s="296">
        <v>1772034978</v>
      </c>
      <c r="AS81" s="444">
        <v>0</v>
      </c>
      <c r="AT81" s="296">
        <v>324598665</v>
      </c>
      <c r="AU81" s="296">
        <v>1349452178</v>
      </c>
      <c r="AV81" s="296">
        <v>2555366</v>
      </c>
      <c r="AW81" s="296">
        <v>322043299</v>
      </c>
      <c r="AX81" s="444">
        <v>0</v>
      </c>
      <c r="AY81" s="296">
        <v>2555366</v>
      </c>
      <c r="AZ81" s="444">
        <v>0</v>
      </c>
      <c r="BA81" s="444">
        <v>0</v>
      </c>
      <c r="BB81" s="444">
        <v>0</v>
      </c>
    </row>
    <row r="82" spans="1:54" hidden="1" x14ac:dyDescent="0.25">
      <c r="A82" s="1389" t="s">
        <v>17</v>
      </c>
      <c r="B82" s="1145"/>
      <c r="C82" s="1389" t="s">
        <v>290</v>
      </c>
      <c r="D82" s="1145"/>
      <c r="E82" s="1389" t="s">
        <v>288</v>
      </c>
      <c r="F82" s="1145"/>
      <c r="G82" s="1389" t="s">
        <v>291</v>
      </c>
      <c r="H82" s="1145"/>
      <c r="I82" s="1389" t="s">
        <v>287</v>
      </c>
      <c r="J82" s="1145"/>
      <c r="K82" s="1145"/>
      <c r="L82" s="1389"/>
      <c r="M82" s="1145"/>
      <c r="N82" s="1145"/>
      <c r="O82" s="1389"/>
      <c r="P82" s="1145"/>
      <c r="Q82" s="1389"/>
      <c r="R82" s="1145"/>
      <c r="S82" s="1388" t="s">
        <v>217</v>
      </c>
      <c r="T82" s="1145"/>
      <c r="U82" s="1145"/>
      <c r="V82" s="1145"/>
      <c r="W82" s="1145"/>
      <c r="X82" s="1145"/>
      <c r="Y82" s="1145"/>
      <c r="Z82" s="1145"/>
      <c r="AA82" s="1389" t="s">
        <v>281</v>
      </c>
      <c r="AB82" s="1145"/>
      <c r="AC82" s="1145"/>
      <c r="AD82" s="1145"/>
      <c r="AE82" s="1145"/>
      <c r="AF82" s="1389" t="s">
        <v>282</v>
      </c>
      <c r="AG82" s="1145"/>
      <c r="AH82" s="1145"/>
      <c r="AI82" s="297" t="s">
        <v>68</v>
      </c>
      <c r="AJ82" s="1390" t="s">
        <v>283</v>
      </c>
      <c r="AK82" s="1145"/>
      <c r="AL82" s="1145"/>
      <c r="AM82" s="1145"/>
      <c r="AN82" s="1145"/>
      <c r="AO82" s="1145"/>
      <c r="AP82" s="296">
        <v>307000000</v>
      </c>
      <c r="AQ82" s="444">
        <v>0</v>
      </c>
      <c r="AR82" s="296">
        <v>75357390.849999994</v>
      </c>
      <c r="AS82" s="444">
        <v>0</v>
      </c>
      <c r="AT82" s="444">
        <v>0</v>
      </c>
      <c r="AU82" s="444">
        <v>0</v>
      </c>
      <c r="AV82" s="444">
        <v>0</v>
      </c>
      <c r="AW82" s="444">
        <v>0</v>
      </c>
      <c r="AX82" s="444">
        <v>0</v>
      </c>
      <c r="AY82" s="444">
        <v>0</v>
      </c>
      <c r="AZ82" s="444">
        <v>0</v>
      </c>
      <c r="BA82" s="444">
        <v>0</v>
      </c>
      <c r="BB82" s="444">
        <v>0</v>
      </c>
    </row>
    <row r="83" spans="1:54" x14ac:dyDescent="0.25">
      <c r="A83" s="1389" t="s">
        <v>17</v>
      </c>
      <c r="B83" s="1145"/>
      <c r="C83" s="1389" t="s">
        <v>290</v>
      </c>
      <c r="D83" s="1145"/>
      <c r="E83" s="1389" t="s">
        <v>288</v>
      </c>
      <c r="F83" s="1145"/>
      <c r="G83" s="1389" t="s">
        <v>291</v>
      </c>
      <c r="H83" s="1145"/>
      <c r="I83" s="1389" t="s">
        <v>287</v>
      </c>
      <c r="J83" s="1145"/>
      <c r="K83" s="1145"/>
      <c r="L83" s="1389"/>
      <c r="M83" s="1145"/>
      <c r="N83" s="1145"/>
      <c r="O83" s="1389"/>
      <c r="P83" s="1145"/>
      <c r="Q83" s="1389"/>
      <c r="R83" s="1145"/>
      <c r="S83" s="1388" t="s">
        <v>217</v>
      </c>
      <c r="T83" s="1145"/>
      <c r="U83" s="1145"/>
      <c r="V83" s="1145"/>
      <c r="W83" s="1145"/>
      <c r="X83" s="1145"/>
      <c r="Y83" s="1145"/>
      <c r="Z83" s="1145"/>
      <c r="AA83" s="1389" t="s">
        <v>281</v>
      </c>
      <c r="AB83" s="1145"/>
      <c r="AC83" s="1145"/>
      <c r="AD83" s="1145"/>
      <c r="AE83" s="1145"/>
      <c r="AF83" s="1389" t="s">
        <v>282</v>
      </c>
      <c r="AG83" s="1145"/>
      <c r="AH83" s="1145"/>
      <c r="AI83" s="297" t="s">
        <v>311</v>
      </c>
      <c r="AJ83" s="1390" t="s">
        <v>329</v>
      </c>
      <c r="AK83" s="1145"/>
      <c r="AL83" s="1145"/>
      <c r="AM83" s="1145"/>
      <c r="AN83" s="1145"/>
      <c r="AO83" s="1145"/>
      <c r="AP83" s="296">
        <v>986000000</v>
      </c>
      <c r="AQ83" s="296">
        <v>529970000</v>
      </c>
      <c r="AR83" s="296">
        <v>456030000</v>
      </c>
      <c r="AS83" s="444">
        <v>0</v>
      </c>
      <c r="AT83" s="444">
        <v>0</v>
      </c>
      <c r="AU83" s="296">
        <v>529970000</v>
      </c>
      <c r="AV83" s="444">
        <v>0</v>
      </c>
      <c r="AW83" s="444">
        <v>0</v>
      </c>
      <c r="AX83" s="444">
        <v>0</v>
      </c>
      <c r="AY83" s="444">
        <v>0</v>
      </c>
      <c r="AZ83" s="444">
        <v>0</v>
      </c>
      <c r="BA83" s="444">
        <v>0</v>
      </c>
      <c r="BB83" s="444">
        <v>0</v>
      </c>
    </row>
    <row r="84" spans="1:54" x14ac:dyDescent="0.25">
      <c r="A84" s="1392" t="s">
        <v>17</v>
      </c>
      <c r="B84" s="1145"/>
      <c r="C84" s="1392" t="s">
        <v>290</v>
      </c>
      <c r="D84" s="1145"/>
      <c r="E84" s="1392" t="s">
        <v>288</v>
      </c>
      <c r="F84" s="1145"/>
      <c r="G84" s="1392" t="s">
        <v>291</v>
      </c>
      <c r="H84" s="1145"/>
      <c r="I84" s="1392" t="s">
        <v>287</v>
      </c>
      <c r="J84" s="1145"/>
      <c r="K84" s="1145"/>
      <c r="L84" s="1392" t="s">
        <v>297</v>
      </c>
      <c r="M84" s="1145"/>
      <c r="N84" s="1145"/>
      <c r="O84" s="1392"/>
      <c r="P84" s="1145"/>
      <c r="Q84" s="1392"/>
      <c r="R84" s="1145"/>
      <c r="S84" s="1391" t="s">
        <v>663</v>
      </c>
      <c r="T84" s="1145"/>
      <c r="U84" s="1145"/>
      <c r="V84" s="1145"/>
      <c r="W84" s="1145"/>
      <c r="X84" s="1145"/>
      <c r="Y84" s="1145"/>
      <c r="Z84" s="1145"/>
      <c r="AA84" s="1392" t="s">
        <v>281</v>
      </c>
      <c r="AB84" s="1145"/>
      <c r="AC84" s="1145"/>
      <c r="AD84" s="1145"/>
      <c r="AE84" s="1145"/>
      <c r="AF84" s="1392" t="s">
        <v>282</v>
      </c>
      <c r="AG84" s="1145"/>
      <c r="AH84" s="1145"/>
      <c r="AI84" s="294" t="s">
        <v>311</v>
      </c>
      <c r="AJ84" s="1393" t="s">
        <v>329</v>
      </c>
      <c r="AK84" s="1145"/>
      <c r="AL84" s="1145"/>
      <c r="AM84" s="1145"/>
      <c r="AN84" s="1145"/>
      <c r="AO84" s="1145"/>
      <c r="AP84" s="293">
        <v>6000000</v>
      </c>
      <c r="AQ84" s="445">
        <v>0</v>
      </c>
      <c r="AR84" s="293">
        <v>6000000</v>
      </c>
      <c r="AS84" s="445">
        <v>0</v>
      </c>
      <c r="AT84" s="445">
        <v>0</v>
      </c>
      <c r="AU84" s="445">
        <v>0</v>
      </c>
      <c r="AV84" s="445">
        <v>0</v>
      </c>
      <c r="AW84" s="445">
        <v>0</v>
      </c>
      <c r="AX84" s="445">
        <v>0</v>
      </c>
      <c r="AY84" s="445">
        <v>0</v>
      </c>
      <c r="AZ84" s="445">
        <v>0</v>
      </c>
      <c r="BA84" s="445">
        <v>0</v>
      </c>
      <c r="BB84" s="445">
        <v>0</v>
      </c>
    </row>
    <row r="85" spans="1:54" hidden="1" x14ac:dyDescent="0.25">
      <c r="A85" s="1392" t="s">
        <v>17</v>
      </c>
      <c r="B85" s="1145"/>
      <c r="C85" s="1392" t="s">
        <v>290</v>
      </c>
      <c r="D85" s="1145"/>
      <c r="E85" s="1392" t="s">
        <v>288</v>
      </c>
      <c r="F85" s="1145"/>
      <c r="G85" s="1392" t="s">
        <v>291</v>
      </c>
      <c r="H85" s="1145"/>
      <c r="I85" s="1392" t="s">
        <v>287</v>
      </c>
      <c r="J85" s="1145"/>
      <c r="K85" s="1145"/>
      <c r="L85" s="1392" t="s">
        <v>300</v>
      </c>
      <c r="M85" s="1145"/>
      <c r="N85" s="1145"/>
      <c r="O85" s="1392"/>
      <c r="P85" s="1145"/>
      <c r="Q85" s="1392"/>
      <c r="R85" s="1145"/>
      <c r="S85" s="1391" t="s">
        <v>51</v>
      </c>
      <c r="T85" s="1145"/>
      <c r="U85" s="1145"/>
      <c r="V85" s="1145"/>
      <c r="W85" s="1145"/>
      <c r="X85" s="1145"/>
      <c r="Y85" s="1145"/>
      <c r="Z85" s="1145"/>
      <c r="AA85" s="1392" t="s">
        <v>281</v>
      </c>
      <c r="AB85" s="1145"/>
      <c r="AC85" s="1145"/>
      <c r="AD85" s="1145"/>
      <c r="AE85" s="1145"/>
      <c r="AF85" s="1392" t="s">
        <v>282</v>
      </c>
      <c r="AG85" s="1145"/>
      <c r="AH85" s="1145"/>
      <c r="AI85" s="294" t="s">
        <v>68</v>
      </c>
      <c r="AJ85" s="1393" t="s">
        <v>283</v>
      </c>
      <c r="AK85" s="1145"/>
      <c r="AL85" s="1145"/>
      <c r="AM85" s="1145"/>
      <c r="AN85" s="1145"/>
      <c r="AO85" s="1145"/>
      <c r="AP85" s="293">
        <v>75000000</v>
      </c>
      <c r="AQ85" s="445">
        <v>0</v>
      </c>
      <c r="AR85" s="293">
        <v>74600000</v>
      </c>
      <c r="AS85" s="445">
        <v>0</v>
      </c>
      <c r="AT85" s="445">
        <v>0</v>
      </c>
      <c r="AU85" s="445">
        <v>0</v>
      </c>
      <c r="AV85" s="445">
        <v>0</v>
      </c>
      <c r="AW85" s="445">
        <v>0</v>
      </c>
      <c r="AX85" s="445">
        <v>0</v>
      </c>
      <c r="AY85" s="445">
        <v>0</v>
      </c>
      <c r="AZ85" s="445">
        <v>0</v>
      </c>
      <c r="BA85" s="445">
        <v>0</v>
      </c>
      <c r="BB85" s="445">
        <v>0</v>
      </c>
    </row>
    <row r="86" spans="1:54" x14ac:dyDescent="0.25">
      <c r="A86" s="1392" t="s">
        <v>17</v>
      </c>
      <c r="B86" s="1145"/>
      <c r="C86" s="1392" t="s">
        <v>290</v>
      </c>
      <c r="D86" s="1145"/>
      <c r="E86" s="1392" t="s">
        <v>288</v>
      </c>
      <c r="F86" s="1145"/>
      <c r="G86" s="1392" t="s">
        <v>291</v>
      </c>
      <c r="H86" s="1145"/>
      <c r="I86" s="1392" t="s">
        <v>287</v>
      </c>
      <c r="J86" s="1145"/>
      <c r="K86" s="1145"/>
      <c r="L86" s="1392" t="s">
        <v>300</v>
      </c>
      <c r="M86" s="1145"/>
      <c r="N86" s="1145"/>
      <c r="O86" s="1392"/>
      <c r="P86" s="1145"/>
      <c r="Q86" s="1392"/>
      <c r="R86" s="1145"/>
      <c r="S86" s="1391" t="s">
        <v>51</v>
      </c>
      <c r="T86" s="1145"/>
      <c r="U86" s="1145"/>
      <c r="V86" s="1145"/>
      <c r="W86" s="1145"/>
      <c r="X86" s="1145"/>
      <c r="Y86" s="1145"/>
      <c r="Z86" s="1145"/>
      <c r="AA86" s="1392" t="s">
        <v>281</v>
      </c>
      <c r="AB86" s="1145"/>
      <c r="AC86" s="1145"/>
      <c r="AD86" s="1145"/>
      <c r="AE86" s="1145"/>
      <c r="AF86" s="1392" t="s">
        <v>282</v>
      </c>
      <c r="AG86" s="1145"/>
      <c r="AH86" s="1145"/>
      <c r="AI86" s="294" t="s">
        <v>311</v>
      </c>
      <c r="AJ86" s="1393" t="s">
        <v>329</v>
      </c>
      <c r="AK86" s="1145"/>
      <c r="AL86" s="1145"/>
      <c r="AM86" s="1145"/>
      <c r="AN86" s="1145"/>
      <c r="AO86" s="1145"/>
      <c r="AP86" s="293">
        <v>500000000</v>
      </c>
      <c r="AQ86" s="293">
        <v>482320000</v>
      </c>
      <c r="AR86" s="293">
        <v>17680000</v>
      </c>
      <c r="AS86" s="445">
        <v>0</v>
      </c>
      <c r="AT86" s="445">
        <v>0</v>
      </c>
      <c r="AU86" s="293">
        <v>482320000</v>
      </c>
      <c r="AV86" s="445">
        <v>0</v>
      </c>
      <c r="AW86" s="445">
        <v>0</v>
      </c>
      <c r="AX86" s="445">
        <v>0</v>
      </c>
      <c r="AY86" s="445">
        <v>0</v>
      </c>
      <c r="AZ86" s="445">
        <v>0</v>
      </c>
      <c r="BA86" s="445">
        <v>0</v>
      </c>
      <c r="BB86" s="445">
        <v>0</v>
      </c>
    </row>
    <row r="87" spans="1:54" hidden="1" x14ac:dyDescent="0.25">
      <c r="A87" s="1392" t="s">
        <v>17</v>
      </c>
      <c r="B87" s="1145"/>
      <c r="C87" s="1392" t="s">
        <v>290</v>
      </c>
      <c r="D87" s="1145"/>
      <c r="E87" s="1392" t="s">
        <v>288</v>
      </c>
      <c r="F87" s="1145"/>
      <c r="G87" s="1392" t="s">
        <v>291</v>
      </c>
      <c r="H87" s="1145"/>
      <c r="I87" s="1392" t="s">
        <v>287</v>
      </c>
      <c r="J87" s="1145"/>
      <c r="K87" s="1145"/>
      <c r="L87" s="1392" t="s">
        <v>302</v>
      </c>
      <c r="M87" s="1145"/>
      <c r="N87" s="1145"/>
      <c r="O87" s="1392"/>
      <c r="P87" s="1145"/>
      <c r="Q87" s="1392"/>
      <c r="R87" s="1145"/>
      <c r="S87" s="1391" t="s">
        <v>52</v>
      </c>
      <c r="T87" s="1145"/>
      <c r="U87" s="1145"/>
      <c r="V87" s="1145"/>
      <c r="W87" s="1145"/>
      <c r="X87" s="1145"/>
      <c r="Y87" s="1145"/>
      <c r="Z87" s="1145"/>
      <c r="AA87" s="1392" t="s">
        <v>281</v>
      </c>
      <c r="AB87" s="1145"/>
      <c r="AC87" s="1145"/>
      <c r="AD87" s="1145"/>
      <c r="AE87" s="1145"/>
      <c r="AF87" s="1392" t="s">
        <v>282</v>
      </c>
      <c r="AG87" s="1145"/>
      <c r="AH87" s="1145"/>
      <c r="AI87" s="294" t="s">
        <v>68</v>
      </c>
      <c r="AJ87" s="1393" t="s">
        <v>283</v>
      </c>
      <c r="AK87" s="1145"/>
      <c r="AL87" s="1145"/>
      <c r="AM87" s="1145"/>
      <c r="AN87" s="1145"/>
      <c r="AO87" s="1145"/>
      <c r="AP87" s="293">
        <v>232000000</v>
      </c>
      <c r="AQ87" s="445">
        <v>0</v>
      </c>
      <c r="AR87" s="293">
        <v>757390.85</v>
      </c>
      <c r="AS87" s="445">
        <v>0</v>
      </c>
      <c r="AT87" s="445">
        <v>0</v>
      </c>
      <c r="AU87" s="445">
        <v>0</v>
      </c>
      <c r="AV87" s="445">
        <v>0</v>
      </c>
      <c r="AW87" s="445">
        <v>0</v>
      </c>
      <c r="AX87" s="445">
        <v>0</v>
      </c>
      <c r="AY87" s="445">
        <v>0</v>
      </c>
      <c r="AZ87" s="445">
        <v>0</v>
      </c>
      <c r="BA87" s="445">
        <v>0</v>
      </c>
      <c r="BB87" s="445">
        <v>0</v>
      </c>
    </row>
    <row r="88" spans="1:54" x14ac:dyDescent="0.25">
      <c r="A88" s="1392" t="s">
        <v>17</v>
      </c>
      <c r="B88" s="1145"/>
      <c r="C88" s="1392" t="s">
        <v>290</v>
      </c>
      <c r="D88" s="1145"/>
      <c r="E88" s="1392" t="s">
        <v>288</v>
      </c>
      <c r="F88" s="1145"/>
      <c r="G88" s="1392" t="s">
        <v>291</v>
      </c>
      <c r="H88" s="1145"/>
      <c r="I88" s="1392" t="s">
        <v>287</v>
      </c>
      <c r="J88" s="1145"/>
      <c r="K88" s="1145"/>
      <c r="L88" s="1392" t="s">
        <v>302</v>
      </c>
      <c r="M88" s="1145"/>
      <c r="N88" s="1145"/>
      <c r="O88" s="1392"/>
      <c r="P88" s="1145"/>
      <c r="Q88" s="1392"/>
      <c r="R88" s="1145"/>
      <c r="S88" s="1391" t="s">
        <v>52</v>
      </c>
      <c r="T88" s="1145"/>
      <c r="U88" s="1145"/>
      <c r="V88" s="1145"/>
      <c r="W88" s="1145"/>
      <c r="X88" s="1145"/>
      <c r="Y88" s="1145"/>
      <c r="Z88" s="1145"/>
      <c r="AA88" s="1392" t="s">
        <v>281</v>
      </c>
      <c r="AB88" s="1145"/>
      <c r="AC88" s="1145"/>
      <c r="AD88" s="1145"/>
      <c r="AE88" s="1145"/>
      <c r="AF88" s="1392" t="s">
        <v>282</v>
      </c>
      <c r="AG88" s="1145"/>
      <c r="AH88" s="1145"/>
      <c r="AI88" s="294" t="s">
        <v>311</v>
      </c>
      <c r="AJ88" s="1393" t="s">
        <v>329</v>
      </c>
      <c r="AK88" s="1145"/>
      <c r="AL88" s="1145"/>
      <c r="AM88" s="1145"/>
      <c r="AN88" s="1145"/>
      <c r="AO88" s="1145"/>
      <c r="AP88" s="293">
        <v>480000000</v>
      </c>
      <c r="AQ88" s="293">
        <v>47650000</v>
      </c>
      <c r="AR88" s="293">
        <v>432350000</v>
      </c>
      <c r="AS88" s="445">
        <v>0</v>
      </c>
      <c r="AT88" s="445">
        <v>0</v>
      </c>
      <c r="AU88" s="293">
        <v>47650000</v>
      </c>
      <c r="AV88" s="445">
        <v>0</v>
      </c>
      <c r="AW88" s="445">
        <v>0</v>
      </c>
      <c r="AX88" s="445">
        <v>0</v>
      </c>
      <c r="AY88" s="445">
        <v>0</v>
      </c>
      <c r="AZ88" s="445">
        <v>0</v>
      </c>
      <c r="BA88" s="445">
        <v>0</v>
      </c>
      <c r="BB88" s="445">
        <v>0</v>
      </c>
    </row>
    <row r="89" spans="1:54" hidden="1" x14ac:dyDescent="0.25">
      <c r="A89" s="1389" t="s">
        <v>17</v>
      </c>
      <c r="B89" s="1145"/>
      <c r="C89" s="1389" t="s">
        <v>290</v>
      </c>
      <c r="D89" s="1145"/>
      <c r="E89" s="1389" t="s">
        <v>288</v>
      </c>
      <c r="F89" s="1145"/>
      <c r="G89" s="1389" t="s">
        <v>291</v>
      </c>
      <c r="H89" s="1145"/>
      <c r="I89" s="1389" t="s">
        <v>290</v>
      </c>
      <c r="J89" s="1145"/>
      <c r="K89" s="1145"/>
      <c r="L89" s="1389"/>
      <c r="M89" s="1145"/>
      <c r="N89" s="1145"/>
      <c r="O89" s="1389"/>
      <c r="P89" s="1145"/>
      <c r="Q89" s="1389"/>
      <c r="R89" s="1145"/>
      <c r="S89" s="1388" t="s">
        <v>219</v>
      </c>
      <c r="T89" s="1145"/>
      <c r="U89" s="1145"/>
      <c r="V89" s="1145"/>
      <c r="W89" s="1145"/>
      <c r="X89" s="1145"/>
      <c r="Y89" s="1145"/>
      <c r="Z89" s="1145"/>
      <c r="AA89" s="1389" t="s">
        <v>281</v>
      </c>
      <c r="AB89" s="1145"/>
      <c r="AC89" s="1145"/>
      <c r="AD89" s="1145"/>
      <c r="AE89" s="1145"/>
      <c r="AF89" s="1389" t="s">
        <v>282</v>
      </c>
      <c r="AG89" s="1145"/>
      <c r="AH89" s="1145"/>
      <c r="AI89" s="297" t="s">
        <v>68</v>
      </c>
      <c r="AJ89" s="1390" t="s">
        <v>283</v>
      </c>
      <c r="AK89" s="1145"/>
      <c r="AL89" s="1145"/>
      <c r="AM89" s="1145"/>
      <c r="AN89" s="1145"/>
      <c r="AO89" s="1145"/>
      <c r="AP89" s="296">
        <v>127000000</v>
      </c>
      <c r="AQ89" s="296">
        <v>2450000</v>
      </c>
      <c r="AR89" s="296">
        <v>97178010</v>
      </c>
      <c r="AS89" s="444">
        <v>0</v>
      </c>
      <c r="AT89" s="444">
        <v>0</v>
      </c>
      <c r="AU89" s="296">
        <v>2450000</v>
      </c>
      <c r="AV89" s="444">
        <v>0</v>
      </c>
      <c r="AW89" s="444">
        <v>0</v>
      </c>
      <c r="AX89" s="444">
        <v>0</v>
      </c>
      <c r="AY89" s="444">
        <v>0</v>
      </c>
      <c r="AZ89" s="444">
        <v>0</v>
      </c>
      <c r="BA89" s="444">
        <v>0</v>
      </c>
      <c r="BB89" s="444">
        <v>0</v>
      </c>
    </row>
    <row r="90" spans="1:54" hidden="1" x14ac:dyDescent="0.25">
      <c r="A90" s="1392" t="s">
        <v>17</v>
      </c>
      <c r="B90" s="1145"/>
      <c r="C90" s="1392" t="s">
        <v>290</v>
      </c>
      <c r="D90" s="1145"/>
      <c r="E90" s="1392" t="s">
        <v>288</v>
      </c>
      <c r="F90" s="1145"/>
      <c r="G90" s="1392" t="s">
        <v>291</v>
      </c>
      <c r="H90" s="1145"/>
      <c r="I90" s="1392" t="s">
        <v>290</v>
      </c>
      <c r="J90" s="1145"/>
      <c r="K90" s="1145"/>
      <c r="L90" s="1392" t="s">
        <v>287</v>
      </c>
      <c r="M90" s="1145"/>
      <c r="N90" s="1145"/>
      <c r="O90" s="1392"/>
      <c r="P90" s="1145"/>
      <c r="Q90" s="1392"/>
      <c r="R90" s="1145"/>
      <c r="S90" s="1391" t="s">
        <v>53</v>
      </c>
      <c r="T90" s="1145"/>
      <c r="U90" s="1145"/>
      <c r="V90" s="1145"/>
      <c r="W90" s="1145"/>
      <c r="X90" s="1145"/>
      <c r="Y90" s="1145"/>
      <c r="Z90" s="1145"/>
      <c r="AA90" s="1392" t="s">
        <v>281</v>
      </c>
      <c r="AB90" s="1145"/>
      <c r="AC90" s="1145"/>
      <c r="AD90" s="1145"/>
      <c r="AE90" s="1145"/>
      <c r="AF90" s="1392" t="s">
        <v>282</v>
      </c>
      <c r="AG90" s="1145"/>
      <c r="AH90" s="1145"/>
      <c r="AI90" s="294" t="s">
        <v>68</v>
      </c>
      <c r="AJ90" s="1393" t="s">
        <v>283</v>
      </c>
      <c r="AK90" s="1145"/>
      <c r="AL90" s="1145"/>
      <c r="AM90" s="1145"/>
      <c r="AN90" s="1145"/>
      <c r="AO90" s="1145"/>
      <c r="AP90" s="293">
        <v>57000000</v>
      </c>
      <c r="AQ90" s="445">
        <v>0</v>
      </c>
      <c r="AR90" s="293">
        <v>30628010</v>
      </c>
      <c r="AS90" s="445">
        <v>0</v>
      </c>
      <c r="AT90" s="445">
        <v>0</v>
      </c>
      <c r="AU90" s="445">
        <v>0</v>
      </c>
      <c r="AV90" s="445">
        <v>0</v>
      </c>
      <c r="AW90" s="445">
        <v>0</v>
      </c>
      <c r="AX90" s="445">
        <v>0</v>
      </c>
      <c r="AY90" s="445">
        <v>0</v>
      </c>
      <c r="AZ90" s="445">
        <v>0</v>
      </c>
      <c r="BA90" s="445">
        <v>0</v>
      </c>
      <c r="BB90" s="445">
        <v>0</v>
      </c>
    </row>
    <row r="91" spans="1:54" hidden="1" x14ac:dyDescent="0.25">
      <c r="A91" s="1392" t="s">
        <v>17</v>
      </c>
      <c r="B91" s="1145"/>
      <c r="C91" s="1392" t="s">
        <v>290</v>
      </c>
      <c r="D91" s="1145"/>
      <c r="E91" s="1392" t="s">
        <v>288</v>
      </c>
      <c r="F91" s="1145"/>
      <c r="G91" s="1392" t="s">
        <v>291</v>
      </c>
      <c r="H91" s="1145"/>
      <c r="I91" s="1392" t="s">
        <v>290</v>
      </c>
      <c r="J91" s="1145"/>
      <c r="K91" s="1145"/>
      <c r="L91" s="1392" t="s">
        <v>290</v>
      </c>
      <c r="M91" s="1145"/>
      <c r="N91" s="1145"/>
      <c r="O91" s="1392"/>
      <c r="P91" s="1145"/>
      <c r="Q91" s="1392"/>
      <c r="R91" s="1145"/>
      <c r="S91" s="1391" t="s">
        <v>54</v>
      </c>
      <c r="T91" s="1145"/>
      <c r="U91" s="1145"/>
      <c r="V91" s="1145"/>
      <c r="W91" s="1145"/>
      <c r="X91" s="1145"/>
      <c r="Y91" s="1145"/>
      <c r="Z91" s="1145"/>
      <c r="AA91" s="1392" t="s">
        <v>281</v>
      </c>
      <c r="AB91" s="1145"/>
      <c r="AC91" s="1145"/>
      <c r="AD91" s="1145"/>
      <c r="AE91" s="1145"/>
      <c r="AF91" s="1392" t="s">
        <v>282</v>
      </c>
      <c r="AG91" s="1145"/>
      <c r="AH91" s="1145"/>
      <c r="AI91" s="294" t="s">
        <v>68</v>
      </c>
      <c r="AJ91" s="1393" t="s">
        <v>283</v>
      </c>
      <c r="AK91" s="1145"/>
      <c r="AL91" s="1145"/>
      <c r="AM91" s="1145"/>
      <c r="AN91" s="1145"/>
      <c r="AO91" s="1145"/>
      <c r="AP91" s="293">
        <v>70000000</v>
      </c>
      <c r="AQ91" s="293">
        <v>2450000</v>
      </c>
      <c r="AR91" s="293">
        <v>66550000</v>
      </c>
      <c r="AS91" s="445">
        <v>0</v>
      </c>
      <c r="AT91" s="445">
        <v>0</v>
      </c>
      <c r="AU91" s="293">
        <v>2450000</v>
      </c>
      <c r="AV91" s="445">
        <v>0</v>
      </c>
      <c r="AW91" s="445">
        <v>0</v>
      </c>
      <c r="AX91" s="445">
        <v>0</v>
      </c>
      <c r="AY91" s="445">
        <v>0</v>
      </c>
      <c r="AZ91" s="445">
        <v>0</v>
      </c>
      <c r="BA91" s="445">
        <v>0</v>
      </c>
      <c r="BB91" s="445">
        <v>0</v>
      </c>
    </row>
    <row r="92" spans="1:54" hidden="1" x14ac:dyDescent="0.25">
      <c r="A92" s="1389" t="s">
        <v>17</v>
      </c>
      <c r="B92" s="1145"/>
      <c r="C92" s="1389" t="s">
        <v>290</v>
      </c>
      <c r="D92" s="1145"/>
      <c r="E92" s="1389" t="s">
        <v>288</v>
      </c>
      <c r="F92" s="1145"/>
      <c r="G92" s="1389" t="s">
        <v>291</v>
      </c>
      <c r="H92" s="1145"/>
      <c r="I92" s="1389" t="s">
        <v>291</v>
      </c>
      <c r="J92" s="1145"/>
      <c r="K92" s="1145"/>
      <c r="L92" s="1389"/>
      <c r="M92" s="1145"/>
      <c r="N92" s="1145"/>
      <c r="O92" s="1389"/>
      <c r="P92" s="1145"/>
      <c r="Q92" s="1389"/>
      <c r="R92" s="1145"/>
      <c r="S92" s="1388" t="s">
        <v>221</v>
      </c>
      <c r="T92" s="1145"/>
      <c r="U92" s="1145"/>
      <c r="V92" s="1145"/>
      <c r="W92" s="1145"/>
      <c r="X92" s="1145"/>
      <c r="Y92" s="1145"/>
      <c r="Z92" s="1145"/>
      <c r="AA92" s="1389" t="s">
        <v>281</v>
      </c>
      <c r="AB92" s="1145"/>
      <c r="AC92" s="1145"/>
      <c r="AD92" s="1145"/>
      <c r="AE92" s="1145"/>
      <c r="AF92" s="1389" t="s">
        <v>282</v>
      </c>
      <c r="AG92" s="1145"/>
      <c r="AH92" s="1145"/>
      <c r="AI92" s="297" t="s">
        <v>68</v>
      </c>
      <c r="AJ92" s="1390" t="s">
        <v>283</v>
      </c>
      <c r="AK92" s="1145"/>
      <c r="AL92" s="1145"/>
      <c r="AM92" s="1145"/>
      <c r="AN92" s="1145"/>
      <c r="AO92" s="1145"/>
      <c r="AP92" s="296">
        <v>298103744</v>
      </c>
      <c r="AQ92" s="296">
        <v>17000047</v>
      </c>
      <c r="AR92" s="296">
        <v>34300214</v>
      </c>
      <c r="AS92" s="444">
        <v>0</v>
      </c>
      <c r="AT92" s="296">
        <v>5086335</v>
      </c>
      <c r="AU92" s="296">
        <v>11913712</v>
      </c>
      <c r="AV92" s="296">
        <v>13230016</v>
      </c>
      <c r="AW92" s="296">
        <v>-8143681</v>
      </c>
      <c r="AX92" s="296">
        <v>13230016</v>
      </c>
      <c r="AY92" s="444">
        <v>0</v>
      </c>
      <c r="AZ92" s="296">
        <v>13230016</v>
      </c>
      <c r="BA92" s="444">
        <v>0</v>
      </c>
      <c r="BB92" s="444">
        <v>0</v>
      </c>
    </row>
    <row r="93" spans="1:54" x14ac:dyDescent="0.25">
      <c r="A93" s="1389" t="s">
        <v>17</v>
      </c>
      <c r="B93" s="1145"/>
      <c r="C93" s="1389" t="s">
        <v>290</v>
      </c>
      <c r="D93" s="1145"/>
      <c r="E93" s="1389" t="s">
        <v>288</v>
      </c>
      <c r="F93" s="1145"/>
      <c r="G93" s="1389" t="s">
        <v>291</v>
      </c>
      <c r="H93" s="1145"/>
      <c r="I93" s="1389" t="s">
        <v>291</v>
      </c>
      <c r="J93" s="1145"/>
      <c r="K93" s="1145"/>
      <c r="L93" s="1389"/>
      <c r="M93" s="1145"/>
      <c r="N93" s="1145"/>
      <c r="O93" s="1389"/>
      <c r="P93" s="1145"/>
      <c r="Q93" s="1389"/>
      <c r="R93" s="1145"/>
      <c r="S93" s="1388" t="s">
        <v>221</v>
      </c>
      <c r="T93" s="1145"/>
      <c r="U93" s="1145"/>
      <c r="V93" s="1145"/>
      <c r="W93" s="1145"/>
      <c r="X93" s="1145"/>
      <c r="Y93" s="1145"/>
      <c r="Z93" s="1145"/>
      <c r="AA93" s="1389" t="s">
        <v>281</v>
      </c>
      <c r="AB93" s="1145"/>
      <c r="AC93" s="1145"/>
      <c r="AD93" s="1145"/>
      <c r="AE93" s="1145"/>
      <c r="AF93" s="1389" t="s">
        <v>282</v>
      </c>
      <c r="AG93" s="1145"/>
      <c r="AH93" s="1145"/>
      <c r="AI93" s="297" t="s">
        <v>311</v>
      </c>
      <c r="AJ93" s="1390" t="s">
        <v>329</v>
      </c>
      <c r="AK93" s="1145"/>
      <c r="AL93" s="1145"/>
      <c r="AM93" s="1145"/>
      <c r="AN93" s="1145"/>
      <c r="AO93" s="1145"/>
      <c r="AP93" s="296">
        <v>1175000000</v>
      </c>
      <c r="AQ93" s="296">
        <v>21950000</v>
      </c>
      <c r="AR93" s="296">
        <v>578050000</v>
      </c>
      <c r="AS93" s="444">
        <v>0</v>
      </c>
      <c r="AT93" s="444">
        <v>0</v>
      </c>
      <c r="AU93" s="296">
        <v>21950000</v>
      </c>
      <c r="AV93" s="444">
        <v>0</v>
      </c>
      <c r="AW93" s="444">
        <v>0</v>
      </c>
      <c r="AX93" s="444">
        <v>0</v>
      </c>
      <c r="AY93" s="444">
        <v>0</v>
      </c>
      <c r="AZ93" s="444">
        <v>0</v>
      </c>
      <c r="BA93" s="444">
        <v>0</v>
      </c>
      <c r="BB93" s="444">
        <v>0</v>
      </c>
    </row>
    <row r="94" spans="1:54" hidden="1" x14ac:dyDescent="0.25">
      <c r="A94" s="1392" t="s">
        <v>17</v>
      </c>
      <c r="B94" s="1145"/>
      <c r="C94" s="1392" t="s">
        <v>290</v>
      </c>
      <c r="D94" s="1145"/>
      <c r="E94" s="1392" t="s">
        <v>288</v>
      </c>
      <c r="F94" s="1145"/>
      <c r="G94" s="1392" t="s">
        <v>291</v>
      </c>
      <c r="H94" s="1145"/>
      <c r="I94" s="1392" t="s">
        <v>291</v>
      </c>
      <c r="J94" s="1145"/>
      <c r="K94" s="1145"/>
      <c r="L94" s="1392" t="s">
        <v>287</v>
      </c>
      <c r="M94" s="1145"/>
      <c r="N94" s="1145"/>
      <c r="O94" s="1392"/>
      <c r="P94" s="1145"/>
      <c r="Q94" s="1392"/>
      <c r="R94" s="1145"/>
      <c r="S94" s="1391" t="s">
        <v>55</v>
      </c>
      <c r="T94" s="1145"/>
      <c r="U94" s="1145"/>
      <c r="V94" s="1145"/>
      <c r="W94" s="1145"/>
      <c r="X94" s="1145"/>
      <c r="Y94" s="1145"/>
      <c r="Z94" s="1145"/>
      <c r="AA94" s="1392" t="s">
        <v>281</v>
      </c>
      <c r="AB94" s="1145"/>
      <c r="AC94" s="1145"/>
      <c r="AD94" s="1145"/>
      <c r="AE94" s="1145"/>
      <c r="AF94" s="1392" t="s">
        <v>282</v>
      </c>
      <c r="AG94" s="1145"/>
      <c r="AH94" s="1145"/>
      <c r="AI94" s="294" t="s">
        <v>68</v>
      </c>
      <c r="AJ94" s="1393" t="s">
        <v>283</v>
      </c>
      <c r="AK94" s="1145"/>
      <c r="AL94" s="1145"/>
      <c r="AM94" s="1145"/>
      <c r="AN94" s="1145"/>
      <c r="AO94" s="1145"/>
      <c r="AP94" s="293">
        <v>196000000</v>
      </c>
      <c r="AQ94" s="293">
        <v>14250000</v>
      </c>
      <c r="AR94" s="293">
        <v>2550000</v>
      </c>
      <c r="AS94" s="445">
        <v>0</v>
      </c>
      <c r="AT94" s="293">
        <v>1250000</v>
      </c>
      <c r="AU94" s="293">
        <v>13000000</v>
      </c>
      <c r="AV94" s="293">
        <v>9393681</v>
      </c>
      <c r="AW94" s="293">
        <v>-8143681</v>
      </c>
      <c r="AX94" s="293">
        <v>9393681</v>
      </c>
      <c r="AY94" s="445">
        <v>0</v>
      </c>
      <c r="AZ94" s="293">
        <v>9393681</v>
      </c>
      <c r="BA94" s="445">
        <v>0</v>
      </c>
      <c r="BB94" s="445">
        <v>0</v>
      </c>
    </row>
    <row r="95" spans="1:54" x14ac:dyDescent="0.25">
      <c r="A95" s="1392" t="s">
        <v>17</v>
      </c>
      <c r="B95" s="1145"/>
      <c r="C95" s="1392" t="s">
        <v>290</v>
      </c>
      <c r="D95" s="1145"/>
      <c r="E95" s="1392" t="s">
        <v>288</v>
      </c>
      <c r="F95" s="1145"/>
      <c r="G95" s="1392" t="s">
        <v>291</v>
      </c>
      <c r="H95" s="1145"/>
      <c r="I95" s="1392" t="s">
        <v>291</v>
      </c>
      <c r="J95" s="1145"/>
      <c r="K95" s="1145"/>
      <c r="L95" s="1392" t="s">
        <v>287</v>
      </c>
      <c r="M95" s="1145"/>
      <c r="N95" s="1145"/>
      <c r="O95" s="1392"/>
      <c r="P95" s="1145"/>
      <c r="Q95" s="1392"/>
      <c r="R95" s="1145"/>
      <c r="S95" s="1391" t="s">
        <v>55</v>
      </c>
      <c r="T95" s="1145"/>
      <c r="U95" s="1145"/>
      <c r="V95" s="1145"/>
      <c r="W95" s="1145"/>
      <c r="X95" s="1145"/>
      <c r="Y95" s="1145"/>
      <c r="Z95" s="1145"/>
      <c r="AA95" s="1392" t="s">
        <v>281</v>
      </c>
      <c r="AB95" s="1145"/>
      <c r="AC95" s="1145"/>
      <c r="AD95" s="1145"/>
      <c r="AE95" s="1145"/>
      <c r="AF95" s="1392" t="s">
        <v>282</v>
      </c>
      <c r="AG95" s="1145"/>
      <c r="AH95" s="1145"/>
      <c r="AI95" s="294" t="s">
        <v>311</v>
      </c>
      <c r="AJ95" s="1393" t="s">
        <v>329</v>
      </c>
      <c r="AK95" s="1145"/>
      <c r="AL95" s="1145"/>
      <c r="AM95" s="1145"/>
      <c r="AN95" s="1145"/>
      <c r="AO95" s="1145"/>
      <c r="AP95" s="293">
        <v>200000000</v>
      </c>
      <c r="AQ95" s="293">
        <v>21750000</v>
      </c>
      <c r="AR95" s="293">
        <v>153250000</v>
      </c>
      <c r="AS95" s="445">
        <v>0</v>
      </c>
      <c r="AT95" s="445">
        <v>0</v>
      </c>
      <c r="AU95" s="293">
        <v>21750000</v>
      </c>
      <c r="AV95" s="445">
        <v>0</v>
      </c>
      <c r="AW95" s="445">
        <v>0</v>
      </c>
      <c r="AX95" s="445">
        <v>0</v>
      </c>
      <c r="AY95" s="445">
        <v>0</v>
      </c>
      <c r="AZ95" s="445">
        <v>0</v>
      </c>
      <c r="BA95" s="445">
        <v>0</v>
      </c>
      <c r="BB95" s="445">
        <v>0</v>
      </c>
    </row>
    <row r="96" spans="1:54" hidden="1" x14ac:dyDescent="0.25">
      <c r="A96" s="1392" t="s">
        <v>17</v>
      </c>
      <c r="B96" s="1145"/>
      <c r="C96" s="1392" t="s">
        <v>290</v>
      </c>
      <c r="D96" s="1145"/>
      <c r="E96" s="1392" t="s">
        <v>288</v>
      </c>
      <c r="F96" s="1145"/>
      <c r="G96" s="1392" t="s">
        <v>291</v>
      </c>
      <c r="H96" s="1145"/>
      <c r="I96" s="1392" t="s">
        <v>291</v>
      </c>
      <c r="J96" s="1145"/>
      <c r="K96" s="1145"/>
      <c r="L96" s="1392" t="s">
        <v>300</v>
      </c>
      <c r="M96" s="1145"/>
      <c r="N96" s="1145"/>
      <c r="O96" s="1392"/>
      <c r="P96" s="1145"/>
      <c r="Q96" s="1392"/>
      <c r="R96" s="1145"/>
      <c r="S96" s="1391" t="s">
        <v>56</v>
      </c>
      <c r="T96" s="1145"/>
      <c r="U96" s="1145"/>
      <c r="V96" s="1145"/>
      <c r="W96" s="1145"/>
      <c r="X96" s="1145"/>
      <c r="Y96" s="1145"/>
      <c r="Z96" s="1145"/>
      <c r="AA96" s="1392" t="s">
        <v>281</v>
      </c>
      <c r="AB96" s="1145"/>
      <c r="AC96" s="1145"/>
      <c r="AD96" s="1145"/>
      <c r="AE96" s="1145"/>
      <c r="AF96" s="1392" t="s">
        <v>282</v>
      </c>
      <c r="AG96" s="1145"/>
      <c r="AH96" s="1145"/>
      <c r="AI96" s="294" t="s">
        <v>68</v>
      </c>
      <c r="AJ96" s="1393" t="s">
        <v>283</v>
      </c>
      <c r="AK96" s="1145"/>
      <c r="AL96" s="1145"/>
      <c r="AM96" s="1145"/>
      <c r="AN96" s="1145"/>
      <c r="AO96" s="1145"/>
      <c r="AP96" s="293">
        <v>20000000</v>
      </c>
      <c r="AQ96" s="293">
        <v>452200</v>
      </c>
      <c r="AR96" s="293">
        <v>19547800</v>
      </c>
      <c r="AS96" s="445">
        <v>0</v>
      </c>
      <c r="AT96" s="445">
        <v>0</v>
      </c>
      <c r="AU96" s="293">
        <v>452200</v>
      </c>
      <c r="AV96" s="445">
        <v>0</v>
      </c>
      <c r="AW96" s="445">
        <v>0</v>
      </c>
      <c r="AX96" s="445">
        <v>0</v>
      </c>
      <c r="AY96" s="445">
        <v>0</v>
      </c>
      <c r="AZ96" s="445">
        <v>0</v>
      </c>
      <c r="BA96" s="445">
        <v>0</v>
      </c>
      <c r="BB96" s="445">
        <v>0</v>
      </c>
    </row>
    <row r="97" spans="1:54" x14ac:dyDescent="0.25">
      <c r="A97" s="1392" t="s">
        <v>17</v>
      </c>
      <c r="B97" s="1145"/>
      <c r="C97" s="1392" t="s">
        <v>290</v>
      </c>
      <c r="D97" s="1145"/>
      <c r="E97" s="1392" t="s">
        <v>288</v>
      </c>
      <c r="F97" s="1145"/>
      <c r="G97" s="1392" t="s">
        <v>291</v>
      </c>
      <c r="H97" s="1145"/>
      <c r="I97" s="1392" t="s">
        <v>291</v>
      </c>
      <c r="J97" s="1145"/>
      <c r="K97" s="1145"/>
      <c r="L97" s="1392" t="s">
        <v>300</v>
      </c>
      <c r="M97" s="1145"/>
      <c r="N97" s="1145"/>
      <c r="O97" s="1392"/>
      <c r="P97" s="1145"/>
      <c r="Q97" s="1392"/>
      <c r="R97" s="1145"/>
      <c r="S97" s="1391" t="s">
        <v>56</v>
      </c>
      <c r="T97" s="1145"/>
      <c r="U97" s="1145"/>
      <c r="V97" s="1145"/>
      <c r="W97" s="1145"/>
      <c r="X97" s="1145"/>
      <c r="Y97" s="1145"/>
      <c r="Z97" s="1145"/>
      <c r="AA97" s="1392" t="s">
        <v>281</v>
      </c>
      <c r="AB97" s="1145"/>
      <c r="AC97" s="1145"/>
      <c r="AD97" s="1145"/>
      <c r="AE97" s="1145"/>
      <c r="AF97" s="1392" t="s">
        <v>282</v>
      </c>
      <c r="AG97" s="1145"/>
      <c r="AH97" s="1145"/>
      <c r="AI97" s="294" t="s">
        <v>311</v>
      </c>
      <c r="AJ97" s="1393" t="s">
        <v>329</v>
      </c>
      <c r="AK97" s="1145"/>
      <c r="AL97" s="1145"/>
      <c r="AM97" s="1145"/>
      <c r="AN97" s="1145"/>
      <c r="AO97" s="1145"/>
      <c r="AP97" s="293">
        <v>80000000</v>
      </c>
      <c r="AQ97" s="445">
        <v>0</v>
      </c>
      <c r="AR97" s="293">
        <v>80000000</v>
      </c>
      <c r="AS97" s="445">
        <v>0</v>
      </c>
      <c r="AT97" s="445">
        <v>0</v>
      </c>
      <c r="AU97" s="445">
        <v>0</v>
      </c>
      <c r="AV97" s="445">
        <v>0</v>
      </c>
      <c r="AW97" s="445">
        <v>0</v>
      </c>
      <c r="AX97" s="445">
        <v>0</v>
      </c>
      <c r="AY97" s="445">
        <v>0</v>
      </c>
      <c r="AZ97" s="445">
        <v>0</v>
      </c>
      <c r="BA97" s="445">
        <v>0</v>
      </c>
      <c r="BB97" s="445">
        <v>0</v>
      </c>
    </row>
    <row r="98" spans="1:54" hidden="1" x14ac:dyDescent="0.25">
      <c r="A98" s="1392" t="s">
        <v>17</v>
      </c>
      <c r="B98" s="1145"/>
      <c r="C98" s="1392" t="s">
        <v>290</v>
      </c>
      <c r="D98" s="1145"/>
      <c r="E98" s="1392" t="s">
        <v>288</v>
      </c>
      <c r="F98" s="1145"/>
      <c r="G98" s="1392" t="s">
        <v>291</v>
      </c>
      <c r="H98" s="1145"/>
      <c r="I98" s="1392" t="s">
        <v>291</v>
      </c>
      <c r="J98" s="1145"/>
      <c r="K98" s="1145"/>
      <c r="L98" s="1392" t="s">
        <v>296</v>
      </c>
      <c r="M98" s="1145"/>
      <c r="N98" s="1145"/>
      <c r="O98" s="1392"/>
      <c r="P98" s="1145"/>
      <c r="Q98" s="1392"/>
      <c r="R98" s="1145"/>
      <c r="S98" s="1391" t="s">
        <v>57</v>
      </c>
      <c r="T98" s="1145"/>
      <c r="U98" s="1145"/>
      <c r="V98" s="1145"/>
      <c r="W98" s="1145"/>
      <c r="X98" s="1145"/>
      <c r="Y98" s="1145"/>
      <c r="Z98" s="1145"/>
      <c r="AA98" s="1392" t="s">
        <v>281</v>
      </c>
      <c r="AB98" s="1145"/>
      <c r="AC98" s="1145"/>
      <c r="AD98" s="1145"/>
      <c r="AE98" s="1145"/>
      <c r="AF98" s="1392" t="s">
        <v>282</v>
      </c>
      <c r="AG98" s="1145"/>
      <c r="AH98" s="1145"/>
      <c r="AI98" s="294" t="s">
        <v>68</v>
      </c>
      <c r="AJ98" s="1393" t="s">
        <v>283</v>
      </c>
      <c r="AK98" s="1145"/>
      <c r="AL98" s="1145"/>
      <c r="AM98" s="1145"/>
      <c r="AN98" s="1145"/>
      <c r="AO98" s="1145"/>
      <c r="AP98" s="293">
        <v>10000000</v>
      </c>
      <c r="AQ98" s="293">
        <v>132400</v>
      </c>
      <c r="AR98" s="293">
        <v>3267600</v>
      </c>
      <c r="AS98" s="445">
        <v>0</v>
      </c>
      <c r="AT98" s="293">
        <v>132400</v>
      </c>
      <c r="AU98" s="445">
        <v>0</v>
      </c>
      <c r="AV98" s="293">
        <v>132400</v>
      </c>
      <c r="AW98" s="445">
        <v>0</v>
      </c>
      <c r="AX98" s="293">
        <v>132400</v>
      </c>
      <c r="AY98" s="445">
        <v>0</v>
      </c>
      <c r="AZ98" s="293">
        <v>132400</v>
      </c>
      <c r="BA98" s="445">
        <v>0</v>
      </c>
      <c r="BB98" s="445">
        <v>0</v>
      </c>
    </row>
    <row r="99" spans="1:54" x14ac:dyDescent="0.25">
      <c r="A99" s="1392" t="s">
        <v>17</v>
      </c>
      <c r="B99" s="1145"/>
      <c r="C99" s="1392" t="s">
        <v>290</v>
      </c>
      <c r="D99" s="1145"/>
      <c r="E99" s="1392" t="s">
        <v>288</v>
      </c>
      <c r="F99" s="1145"/>
      <c r="G99" s="1392" t="s">
        <v>291</v>
      </c>
      <c r="H99" s="1145"/>
      <c r="I99" s="1392" t="s">
        <v>291</v>
      </c>
      <c r="J99" s="1145"/>
      <c r="K99" s="1145"/>
      <c r="L99" s="1392" t="s">
        <v>296</v>
      </c>
      <c r="M99" s="1145"/>
      <c r="N99" s="1145"/>
      <c r="O99" s="1392"/>
      <c r="P99" s="1145"/>
      <c r="Q99" s="1392"/>
      <c r="R99" s="1145"/>
      <c r="S99" s="1391" t="s">
        <v>57</v>
      </c>
      <c r="T99" s="1145"/>
      <c r="U99" s="1145"/>
      <c r="V99" s="1145"/>
      <c r="W99" s="1145"/>
      <c r="X99" s="1145"/>
      <c r="Y99" s="1145"/>
      <c r="Z99" s="1145"/>
      <c r="AA99" s="1392" t="s">
        <v>281</v>
      </c>
      <c r="AB99" s="1145"/>
      <c r="AC99" s="1145"/>
      <c r="AD99" s="1145"/>
      <c r="AE99" s="1145"/>
      <c r="AF99" s="1392" t="s">
        <v>282</v>
      </c>
      <c r="AG99" s="1145"/>
      <c r="AH99" s="1145"/>
      <c r="AI99" s="294" t="s">
        <v>311</v>
      </c>
      <c r="AJ99" s="1393" t="s">
        <v>329</v>
      </c>
      <c r="AK99" s="1145"/>
      <c r="AL99" s="1145"/>
      <c r="AM99" s="1145"/>
      <c r="AN99" s="1145"/>
      <c r="AO99" s="1145"/>
      <c r="AP99" s="293">
        <v>20000000</v>
      </c>
      <c r="AQ99" s="293">
        <v>200000</v>
      </c>
      <c r="AR99" s="293">
        <v>19800000</v>
      </c>
      <c r="AS99" s="445">
        <v>0</v>
      </c>
      <c r="AT99" s="445">
        <v>0</v>
      </c>
      <c r="AU99" s="293">
        <v>200000</v>
      </c>
      <c r="AV99" s="445">
        <v>0</v>
      </c>
      <c r="AW99" s="445">
        <v>0</v>
      </c>
      <c r="AX99" s="445">
        <v>0</v>
      </c>
      <c r="AY99" s="445">
        <v>0</v>
      </c>
      <c r="AZ99" s="445">
        <v>0</v>
      </c>
      <c r="BA99" s="445">
        <v>0</v>
      </c>
      <c r="BB99" s="445">
        <v>0</v>
      </c>
    </row>
    <row r="100" spans="1:54" hidden="1" x14ac:dyDescent="0.25">
      <c r="A100" s="1392" t="s">
        <v>17</v>
      </c>
      <c r="B100" s="1145"/>
      <c r="C100" s="1392" t="s">
        <v>290</v>
      </c>
      <c r="D100" s="1145"/>
      <c r="E100" s="1392" t="s">
        <v>288</v>
      </c>
      <c r="F100" s="1145"/>
      <c r="G100" s="1392" t="s">
        <v>291</v>
      </c>
      <c r="H100" s="1145"/>
      <c r="I100" s="1392" t="s">
        <v>291</v>
      </c>
      <c r="J100" s="1145"/>
      <c r="K100" s="1145"/>
      <c r="L100" s="1392" t="s">
        <v>294</v>
      </c>
      <c r="M100" s="1145"/>
      <c r="N100" s="1145"/>
      <c r="O100" s="1392"/>
      <c r="P100" s="1145"/>
      <c r="Q100" s="1392"/>
      <c r="R100" s="1145"/>
      <c r="S100" s="1391" t="s">
        <v>58</v>
      </c>
      <c r="T100" s="1145"/>
      <c r="U100" s="1145"/>
      <c r="V100" s="1145"/>
      <c r="W100" s="1145"/>
      <c r="X100" s="1145"/>
      <c r="Y100" s="1145"/>
      <c r="Z100" s="1145"/>
      <c r="AA100" s="1392" t="s">
        <v>281</v>
      </c>
      <c r="AB100" s="1145"/>
      <c r="AC100" s="1145"/>
      <c r="AD100" s="1145"/>
      <c r="AE100" s="1145"/>
      <c r="AF100" s="1392" t="s">
        <v>282</v>
      </c>
      <c r="AG100" s="1145"/>
      <c r="AH100" s="1145"/>
      <c r="AI100" s="294" t="s">
        <v>68</v>
      </c>
      <c r="AJ100" s="1393" t="s">
        <v>283</v>
      </c>
      <c r="AK100" s="1145"/>
      <c r="AL100" s="1145"/>
      <c r="AM100" s="1145"/>
      <c r="AN100" s="1145"/>
      <c r="AO100" s="1145"/>
      <c r="AP100" s="293">
        <v>6600000</v>
      </c>
      <c r="AQ100" s="293">
        <v>650000</v>
      </c>
      <c r="AR100" s="293">
        <v>2113240</v>
      </c>
      <c r="AS100" s="445">
        <v>0</v>
      </c>
      <c r="AT100" s="293">
        <v>1247600</v>
      </c>
      <c r="AU100" s="293">
        <v>-597600</v>
      </c>
      <c r="AV100" s="293">
        <v>1247600</v>
      </c>
      <c r="AW100" s="445">
        <v>0</v>
      </c>
      <c r="AX100" s="293">
        <v>1247600</v>
      </c>
      <c r="AY100" s="445">
        <v>0</v>
      </c>
      <c r="AZ100" s="293">
        <v>1247600</v>
      </c>
      <c r="BA100" s="445">
        <v>0</v>
      </c>
      <c r="BB100" s="445">
        <v>0</v>
      </c>
    </row>
    <row r="101" spans="1:54" x14ac:dyDescent="0.25">
      <c r="A101" s="1392" t="s">
        <v>17</v>
      </c>
      <c r="B101" s="1145"/>
      <c r="C101" s="1392" t="s">
        <v>290</v>
      </c>
      <c r="D101" s="1145"/>
      <c r="E101" s="1392" t="s">
        <v>288</v>
      </c>
      <c r="F101" s="1145"/>
      <c r="G101" s="1392" t="s">
        <v>291</v>
      </c>
      <c r="H101" s="1145"/>
      <c r="I101" s="1392" t="s">
        <v>291</v>
      </c>
      <c r="J101" s="1145"/>
      <c r="K101" s="1145"/>
      <c r="L101" s="1392" t="s">
        <v>294</v>
      </c>
      <c r="M101" s="1145"/>
      <c r="N101" s="1145"/>
      <c r="O101" s="1392"/>
      <c r="P101" s="1145"/>
      <c r="Q101" s="1392"/>
      <c r="R101" s="1145"/>
      <c r="S101" s="1391" t="s">
        <v>58</v>
      </c>
      <c r="T101" s="1145"/>
      <c r="U101" s="1145"/>
      <c r="V101" s="1145"/>
      <c r="W101" s="1145"/>
      <c r="X101" s="1145"/>
      <c r="Y101" s="1145"/>
      <c r="Z101" s="1145"/>
      <c r="AA101" s="1392" t="s">
        <v>281</v>
      </c>
      <c r="AB101" s="1145"/>
      <c r="AC101" s="1145"/>
      <c r="AD101" s="1145"/>
      <c r="AE101" s="1145"/>
      <c r="AF101" s="1392" t="s">
        <v>282</v>
      </c>
      <c r="AG101" s="1145"/>
      <c r="AH101" s="1145"/>
      <c r="AI101" s="294" t="s">
        <v>311</v>
      </c>
      <c r="AJ101" s="1393" t="s">
        <v>329</v>
      </c>
      <c r="AK101" s="1145"/>
      <c r="AL101" s="1145"/>
      <c r="AM101" s="1145"/>
      <c r="AN101" s="1145"/>
      <c r="AO101" s="1145"/>
      <c r="AP101" s="293">
        <v>550000000</v>
      </c>
      <c r="AQ101" s="445">
        <v>0</v>
      </c>
      <c r="AR101" s="445">
        <v>0</v>
      </c>
      <c r="AS101" s="445">
        <v>0</v>
      </c>
      <c r="AT101" s="445">
        <v>0</v>
      </c>
      <c r="AU101" s="445">
        <v>0</v>
      </c>
      <c r="AV101" s="445">
        <v>0</v>
      </c>
      <c r="AW101" s="445">
        <v>0</v>
      </c>
      <c r="AX101" s="445">
        <v>0</v>
      </c>
      <c r="AY101" s="445">
        <v>0</v>
      </c>
      <c r="AZ101" s="445">
        <v>0</v>
      </c>
      <c r="BA101" s="445">
        <v>0</v>
      </c>
      <c r="BB101" s="445">
        <v>0</v>
      </c>
    </row>
    <row r="102" spans="1:54" hidden="1" x14ac:dyDescent="0.25">
      <c r="A102" s="1392" t="s">
        <v>17</v>
      </c>
      <c r="B102" s="1145"/>
      <c r="C102" s="1392" t="s">
        <v>290</v>
      </c>
      <c r="D102" s="1145"/>
      <c r="E102" s="1392" t="s">
        <v>288</v>
      </c>
      <c r="F102" s="1145"/>
      <c r="G102" s="1392" t="s">
        <v>291</v>
      </c>
      <c r="H102" s="1145"/>
      <c r="I102" s="1392" t="s">
        <v>291</v>
      </c>
      <c r="J102" s="1145"/>
      <c r="K102" s="1145"/>
      <c r="L102" s="1392" t="s">
        <v>306</v>
      </c>
      <c r="M102" s="1145"/>
      <c r="N102" s="1145"/>
      <c r="O102" s="1392"/>
      <c r="P102" s="1145"/>
      <c r="Q102" s="1392"/>
      <c r="R102" s="1145"/>
      <c r="S102" s="1391" t="s">
        <v>59</v>
      </c>
      <c r="T102" s="1145"/>
      <c r="U102" s="1145"/>
      <c r="V102" s="1145"/>
      <c r="W102" s="1145"/>
      <c r="X102" s="1145"/>
      <c r="Y102" s="1145"/>
      <c r="Z102" s="1145"/>
      <c r="AA102" s="1392" t="s">
        <v>281</v>
      </c>
      <c r="AB102" s="1145"/>
      <c r="AC102" s="1145"/>
      <c r="AD102" s="1145"/>
      <c r="AE102" s="1145"/>
      <c r="AF102" s="1392" t="s">
        <v>282</v>
      </c>
      <c r="AG102" s="1145"/>
      <c r="AH102" s="1145"/>
      <c r="AI102" s="294" t="s">
        <v>68</v>
      </c>
      <c r="AJ102" s="1393" t="s">
        <v>283</v>
      </c>
      <c r="AK102" s="1145"/>
      <c r="AL102" s="1145"/>
      <c r="AM102" s="1145"/>
      <c r="AN102" s="1145"/>
      <c r="AO102" s="1145"/>
      <c r="AP102" s="293">
        <v>7503744</v>
      </c>
      <c r="AQ102" s="445">
        <v>0</v>
      </c>
      <c r="AR102" s="293">
        <v>1353744</v>
      </c>
      <c r="AS102" s="445">
        <v>0</v>
      </c>
      <c r="AT102" s="445">
        <v>0</v>
      </c>
      <c r="AU102" s="445">
        <v>0</v>
      </c>
      <c r="AV102" s="445">
        <v>0</v>
      </c>
      <c r="AW102" s="445">
        <v>0</v>
      </c>
      <c r="AX102" s="445">
        <v>0</v>
      </c>
      <c r="AY102" s="445">
        <v>0</v>
      </c>
      <c r="AZ102" s="445">
        <v>0</v>
      </c>
      <c r="BA102" s="445">
        <v>0</v>
      </c>
      <c r="BB102" s="445">
        <v>0</v>
      </c>
    </row>
    <row r="103" spans="1:54" x14ac:dyDescent="0.25">
      <c r="A103" s="1392" t="s">
        <v>17</v>
      </c>
      <c r="B103" s="1145"/>
      <c r="C103" s="1392" t="s">
        <v>290</v>
      </c>
      <c r="D103" s="1145"/>
      <c r="E103" s="1392" t="s">
        <v>288</v>
      </c>
      <c r="F103" s="1145"/>
      <c r="G103" s="1392" t="s">
        <v>291</v>
      </c>
      <c r="H103" s="1145"/>
      <c r="I103" s="1392" t="s">
        <v>291</v>
      </c>
      <c r="J103" s="1145"/>
      <c r="K103" s="1145"/>
      <c r="L103" s="1392" t="s">
        <v>306</v>
      </c>
      <c r="M103" s="1145"/>
      <c r="N103" s="1145"/>
      <c r="O103" s="1392"/>
      <c r="P103" s="1145"/>
      <c r="Q103" s="1392"/>
      <c r="R103" s="1145"/>
      <c r="S103" s="1391" t="s">
        <v>59</v>
      </c>
      <c r="T103" s="1145"/>
      <c r="U103" s="1145"/>
      <c r="V103" s="1145"/>
      <c r="W103" s="1145"/>
      <c r="X103" s="1145"/>
      <c r="Y103" s="1145"/>
      <c r="Z103" s="1145"/>
      <c r="AA103" s="1392" t="s">
        <v>281</v>
      </c>
      <c r="AB103" s="1145"/>
      <c r="AC103" s="1145"/>
      <c r="AD103" s="1145"/>
      <c r="AE103" s="1145"/>
      <c r="AF103" s="1392" t="s">
        <v>282</v>
      </c>
      <c r="AG103" s="1145"/>
      <c r="AH103" s="1145"/>
      <c r="AI103" s="294" t="s">
        <v>311</v>
      </c>
      <c r="AJ103" s="1393" t="s">
        <v>329</v>
      </c>
      <c r="AK103" s="1145"/>
      <c r="AL103" s="1145"/>
      <c r="AM103" s="1145"/>
      <c r="AN103" s="1145"/>
      <c r="AO103" s="1145"/>
      <c r="AP103" s="293">
        <v>35000000</v>
      </c>
      <c r="AQ103" s="445">
        <v>0</v>
      </c>
      <c r="AR103" s="293">
        <v>35000000</v>
      </c>
      <c r="AS103" s="445">
        <v>0</v>
      </c>
      <c r="AT103" s="445">
        <v>0</v>
      </c>
      <c r="AU103" s="445">
        <v>0</v>
      </c>
      <c r="AV103" s="445">
        <v>0</v>
      </c>
      <c r="AW103" s="445">
        <v>0</v>
      </c>
      <c r="AX103" s="445">
        <v>0</v>
      </c>
      <c r="AY103" s="445">
        <v>0</v>
      </c>
      <c r="AZ103" s="445">
        <v>0</v>
      </c>
      <c r="BA103" s="445">
        <v>0</v>
      </c>
      <c r="BB103" s="445">
        <v>0</v>
      </c>
    </row>
    <row r="104" spans="1:54" hidden="1" x14ac:dyDescent="0.25">
      <c r="A104" s="1392" t="s">
        <v>17</v>
      </c>
      <c r="B104" s="1145"/>
      <c r="C104" s="1392" t="s">
        <v>290</v>
      </c>
      <c r="D104" s="1145"/>
      <c r="E104" s="1392" t="s">
        <v>288</v>
      </c>
      <c r="F104" s="1145"/>
      <c r="G104" s="1392" t="s">
        <v>291</v>
      </c>
      <c r="H104" s="1145"/>
      <c r="I104" s="1392" t="s">
        <v>291</v>
      </c>
      <c r="J104" s="1145"/>
      <c r="K104" s="1145"/>
      <c r="L104" s="1392" t="s">
        <v>307</v>
      </c>
      <c r="M104" s="1145"/>
      <c r="N104" s="1145"/>
      <c r="O104" s="1392"/>
      <c r="P104" s="1145"/>
      <c r="Q104" s="1392"/>
      <c r="R104" s="1145"/>
      <c r="S104" s="1391" t="s">
        <v>60</v>
      </c>
      <c r="T104" s="1145"/>
      <c r="U104" s="1145"/>
      <c r="V104" s="1145"/>
      <c r="W104" s="1145"/>
      <c r="X104" s="1145"/>
      <c r="Y104" s="1145"/>
      <c r="Z104" s="1145"/>
      <c r="AA104" s="1392" t="s">
        <v>281</v>
      </c>
      <c r="AB104" s="1145"/>
      <c r="AC104" s="1145"/>
      <c r="AD104" s="1145"/>
      <c r="AE104" s="1145"/>
      <c r="AF104" s="1392" t="s">
        <v>282</v>
      </c>
      <c r="AG104" s="1145"/>
      <c r="AH104" s="1145"/>
      <c r="AI104" s="294" t="s">
        <v>68</v>
      </c>
      <c r="AJ104" s="1393" t="s">
        <v>283</v>
      </c>
      <c r="AK104" s="1145"/>
      <c r="AL104" s="1145"/>
      <c r="AM104" s="1145"/>
      <c r="AN104" s="1145"/>
      <c r="AO104" s="1145"/>
      <c r="AP104" s="293">
        <v>9000000</v>
      </c>
      <c r="AQ104" s="445">
        <v>0</v>
      </c>
      <c r="AR104" s="293">
        <v>3800000</v>
      </c>
      <c r="AS104" s="445">
        <v>0</v>
      </c>
      <c r="AT104" s="445">
        <v>0</v>
      </c>
      <c r="AU104" s="445">
        <v>0</v>
      </c>
      <c r="AV104" s="445">
        <v>0</v>
      </c>
      <c r="AW104" s="445">
        <v>0</v>
      </c>
      <c r="AX104" s="445">
        <v>0</v>
      </c>
      <c r="AY104" s="445">
        <v>0</v>
      </c>
      <c r="AZ104" s="445">
        <v>0</v>
      </c>
      <c r="BA104" s="445">
        <v>0</v>
      </c>
      <c r="BB104" s="445">
        <v>0</v>
      </c>
    </row>
    <row r="105" spans="1:54" hidden="1" x14ac:dyDescent="0.25">
      <c r="A105" s="1392" t="s">
        <v>17</v>
      </c>
      <c r="B105" s="1145"/>
      <c r="C105" s="1392" t="s">
        <v>290</v>
      </c>
      <c r="D105" s="1145"/>
      <c r="E105" s="1392" t="s">
        <v>288</v>
      </c>
      <c r="F105" s="1145"/>
      <c r="G105" s="1392" t="s">
        <v>291</v>
      </c>
      <c r="H105" s="1145"/>
      <c r="I105" s="1392" t="s">
        <v>291</v>
      </c>
      <c r="J105" s="1145"/>
      <c r="K105" s="1145"/>
      <c r="L105" s="1392" t="s">
        <v>308</v>
      </c>
      <c r="M105" s="1145"/>
      <c r="N105" s="1145"/>
      <c r="O105" s="1392"/>
      <c r="P105" s="1145"/>
      <c r="Q105" s="1392"/>
      <c r="R105" s="1145"/>
      <c r="S105" s="1391" t="s">
        <v>61</v>
      </c>
      <c r="T105" s="1145"/>
      <c r="U105" s="1145"/>
      <c r="V105" s="1145"/>
      <c r="W105" s="1145"/>
      <c r="X105" s="1145"/>
      <c r="Y105" s="1145"/>
      <c r="Z105" s="1145"/>
      <c r="AA105" s="1392" t="s">
        <v>281</v>
      </c>
      <c r="AB105" s="1145"/>
      <c r="AC105" s="1145"/>
      <c r="AD105" s="1145"/>
      <c r="AE105" s="1145"/>
      <c r="AF105" s="1392" t="s">
        <v>282</v>
      </c>
      <c r="AG105" s="1145"/>
      <c r="AH105" s="1145"/>
      <c r="AI105" s="294" t="s">
        <v>68</v>
      </c>
      <c r="AJ105" s="1393" t="s">
        <v>283</v>
      </c>
      <c r="AK105" s="1145"/>
      <c r="AL105" s="1145"/>
      <c r="AM105" s="1145"/>
      <c r="AN105" s="1145"/>
      <c r="AO105" s="1145"/>
      <c r="AP105" s="293">
        <v>33000000</v>
      </c>
      <c r="AQ105" s="293">
        <v>1349450</v>
      </c>
      <c r="AR105" s="293">
        <v>1341712</v>
      </c>
      <c r="AS105" s="445">
        <v>0</v>
      </c>
      <c r="AT105" s="293">
        <v>1914938</v>
      </c>
      <c r="AU105" s="293">
        <v>-565488</v>
      </c>
      <c r="AV105" s="293">
        <v>1914938</v>
      </c>
      <c r="AW105" s="445">
        <v>0</v>
      </c>
      <c r="AX105" s="293">
        <v>1914938</v>
      </c>
      <c r="AY105" s="445">
        <v>0</v>
      </c>
      <c r="AZ105" s="293">
        <v>1914938</v>
      </c>
      <c r="BA105" s="445">
        <v>0</v>
      </c>
      <c r="BB105" s="445">
        <v>0</v>
      </c>
    </row>
    <row r="106" spans="1:54" x14ac:dyDescent="0.25">
      <c r="A106" s="1392" t="s">
        <v>17</v>
      </c>
      <c r="B106" s="1145"/>
      <c r="C106" s="1392" t="s">
        <v>290</v>
      </c>
      <c r="D106" s="1145"/>
      <c r="E106" s="1392" t="s">
        <v>288</v>
      </c>
      <c r="F106" s="1145"/>
      <c r="G106" s="1392" t="s">
        <v>291</v>
      </c>
      <c r="H106" s="1145"/>
      <c r="I106" s="1392" t="s">
        <v>291</v>
      </c>
      <c r="J106" s="1145"/>
      <c r="K106" s="1145"/>
      <c r="L106" s="1392" t="s">
        <v>308</v>
      </c>
      <c r="M106" s="1145"/>
      <c r="N106" s="1145"/>
      <c r="O106" s="1392"/>
      <c r="P106" s="1145"/>
      <c r="Q106" s="1392"/>
      <c r="R106" s="1145"/>
      <c r="S106" s="1391" t="s">
        <v>61</v>
      </c>
      <c r="T106" s="1145"/>
      <c r="U106" s="1145"/>
      <c r="V106" s="1145"/>
      <c r="W106" s="1145"/>
      <c r="X106" s="1145"/>
      <c r="Y106" s="1145"/>
      <c r="Z106" s="1145"/>
      <c r="AA106" s="1392" t="s">
        <v>281</v>
      </c>
      <c r="AB106" s="1145"/>
      <c r="AC106" s="1145"/>
      <c r="AD106" s="1145"/>
      <c r="AE106" s="1145"/>
      <c r="AF106" s="1392" t="s">
        <v>282</v>
      </c>
      <c r="AG106" s="1145"/>
      <c r="AH106" s="1145"/>
      <c r="AI106" s="294" t="s">
        <v>311</v>
      </c>
      <c r="AJ106" s="1393" t="s">
        <v>329</v>
      </c>
      <c r="AK106" s="1145"/>
      <c r="AL106" s="1145"/>
      <c r="AM106" s="1145"/>
      <c r="AN106" s="1145"/>
      <c r="AO106" s="1145"/>
      <c r="AP106" s="293">
        <v>270000000</v>
      </c>
      <c r="AQ106" s="445">
        <v>0</v>
      </c>
      <c r="AR106" s="293">
        <v>270000000</v>
      </c>
      <c r="AS106" s="445">
        <v>0</v>
      </c>
      <c r="AT106" s="445">
        <v>0</v>
      </c>
      <c r="AU106" s="445">
        <v>0</v>
      </c>
      <c r="AV106" s="445">
        <v>0</v>
      </c>
      <c r="AW106" s="445">
        <v>0</v>
      </c>
      <c r="AX106" s="445">
        <v>0</v>
      </c>
      <c r="AY106" s="445">
        <v>0</v>
      </c>
      <c r="AZ106" s="445">
        <v>0</v>
      </c>
      <c r="BA106" s="445">
        <v>0</v>
      </c>
      <c r="BB106" s="445">
        <v>0</v>
      </c>
    </row>
    <row r="107" spans="1:54" hidden="1" x14ac:dyDescent="0.25">
      <c r="A107" s="1392" t="s">
        <v>17</v>
      </c>
      <c r="B107" s="1145"/>
      <c r="C107" s="1392" t="s">
        <v>290</v>
      </c>
      <c r="D107" s="1145"/>
      <c r="E107" s="1392" t="s">
        <v>288</v>
      </c>
      <c r="F107" s="1145"/>
      <c r="G107" s="1392" t="s">
        <v>291</v>
      </c>
      <c r="H107" s="1145"/>
      <c r="I107" s="1392" t="s">
        <v>291</v>
      </c>
      <c r="J107" s="1145"/>
      <c r="K107" s="1145"/>
      <c r="L107" s="1392" t="s">
        <v>310</v>
      </c>
      <c r="M107" s="1145"/>
      <c r="N107" s="1145"/>
      <c r="O107" s="1392"/>
      <c r="P107" s="1145"/>
      <c r="Q107" s="1392"/>
      <c r="R107" s="1145"/>
      <c r="S107" s="1391" t="s">
        <v>62</v>
      </c>
      <c r="T107" s="1145"/>
      <c r="U107" s="1145"/>
      <c r="V107" s="1145"/>
      <c r="W107" s="1145"/>
      <c r="X107" s="1145"/>
      <c r="Y107" s="1145"/>
      <c r="Z107" s="1145"/>
      <c r="AA107" s="1392" t="s">
        <v>281</v>
      </c>
      <c r="AB107" s="1145"/>
      <c r="AC107" s="1145"/>
      <c r="AD107" s="1145"/>
      <c r="AE107" s="1145"/>
      <c r="AF107" s="1392" t="s">
        <v>282</v>
      </c>
      <c r="AG107" s="1145"/>
      <c r="AH107" s="1145"/>
      <c r="AI107" s="294" t="s">
        <v>68</v>
      </c>
      <c r="AJ107" s="1393" t="s">
        <v>283</v>
      </c>
      <c r="AK107" s="1145"/>
      <c r="AL107" s="1145"/>
      <c r="AM107" s="1145"/>
      <c r="AN107" s="1145"/>
      <c r="AO107" s="1145"/>
      <c r="AP107" s="293">
        <v>16000000</v>
      </c>
      <c r="AQ107" s="293">
        <v>165997</v>
      </c>
      <c r="AR107" s="293">
        <v>326118</v>
      </c>
      <c r="AS107" s="445">
        <v>0</v>
      </c>
      <c r="AT107" s="293">
        <v>541397</v>
      </c>
      <c r="AU107" s="293">
        <v>-375400</v>
      </c>
      <c r="AV107" s="293">
        <v>541397</v>
      </c>
      <c r="AW107" s="445">
        <v>0</v>
      </c>
      <c r="AX107" s="293">
        <v>541397</v>
      </c>
      <c r="AY107" s="445">
        <v>0</v>
      </c>
      <c r="AZ107" s="293">
        <v>541397</v>
      </c>
      <c r="BA107" s="445">
        <v>0</v>
      </c>
      <c r="BB107" s="445">
        <v>0</v>
      </c>
    </row>
    <row r="108" spans="1:54" x14ac:dyDescent="0.25">
      <c r="A108" s="1392" t="s">
        <v>17</v>
      </c>
      <c r="B108" s="1145"/>
      <c r="C108" s="1392" t="s">
        <v>290</v>
      </c>
      <c r="D108" s="1145"/>
      <c r="E108" s="1392" t="s">
        <v>288</v>
      </c>
      <c r="F108" s="1145"/>
      <c r="G108" s="1392" t="s">
        <v>291</v>
      </c>
      <c r="H108" s="1145"/>
      <c r="I108" s="1392" t="s">
        <v>291</v>
      </c>
      <c r="J108" s="1145"/>
      <c r="K108" s="1145"/>
      <c r="L108" s="1392" t="s">
        <v>310</v>
      </c>
      <c r="M108" s="1145"/>
      <c r="N108" s="1145"/>
      <c r="O108" s="1392"/>
      <c r="P108" s="1145"/>
      <c r="Q108" s="1392"/>
      <c r="R108" s="1145"/>
      <c r="S108" s="1391" t="s">
        <v>62</v>
      </c>
      <c r="T108" s="1145"/>
      <c r="U108" s="1145"/>
      <c r="V108" s="1145"/>
      <c r="W108" s="1145"/>
      <c r="X108" s="1145"/>
      <c r="Y108" s="1145"/>
      <c r="Z108" s="1145"/>
      <c r="AA108" s="1392" t="s">
        <v>281</v>
      </c>
      <c r="AB108" s="1145"/>
      <c r="AC108" s="1145"/>
      <c r="AD108" s="1145"/>
      <c r="AE108" s="1145"/>
      <c r="AF108" s="1392" t="s">
        <v>282</v>
      </c>
      <c r="AG108" s="1145"/>
      <c r="AH108" s="1145"/>
      <c r="AI108" s="294" t="s">
        <v>311</v>
      </c>
      <c r="AJ108" s="1393" t="s">
        <v>329</v>
      </c>
      <c r="AK108" s="1145"/>
      <c r="AL108" s="1145"/>
      <c r="AM108" s="1145"/>
      <c r="AN108" s="1145"/>
      <c r="AO108" s="1145"/>
      <c r="AP108" s="293">
        <v>20000000</v>
      </c>
      <c r="AQ108" s="445">
        <v>0</v>
      </c>
      <c r="AR108" s="293">
        <v>20000000</v>
      </c>
      <c r="AS108" s="445">
        <v>0</v>
      </c>
      <c r="AT108" s="445">
        <v>0</v>
      </c>
      <c r="AU108" s="445">
        <v>0</v>
      </c>
      <c r="AV108" s="445">
        <v>0</v>
      </c>
      <c r="AW108" s="445">
        <v>0</v>
      </c>
      <c r="AX108" s="445">
        <v>0</v>
      </c>
      <c r="AY108" s="445">
        <v>0</v>
      </c>
      <c r="AZ108" s="445">
        <v>0</v>
      </c>
      <c r="BA108" s="445">
        <v>0</v>
      </c>
      <c r="BB108" s="445">
        <v>0</v>
      </c>
    </row>
    <row r="109" spans="1:54" hidden="1" x14ac:dyDescent="0.25">
      <c r="A109" s="1389" t="s">
        <v>17</v>
      </c>
      <c r="B109" s="1145"/>
      <c r="C109" s="1389" t="s">
        <v>290</v>
      </c>
      <c r="D109" s="1145"/>
      <c r="E109" s="1389" t="s">
        <v>288</v>
      </c>
      <c r="F109" s="1145"/>
      <c r="G109" s="1389" t="s">
        <v>291</v>
      </c>
      <c r="H109" s="1145"/>
      <c r="I109" s="1389" t="s">
        <v>292</v>
      </c>
      <c r="J109" s="1145"/>
      <c r="K109" s="1145"/>
      <c r="L109" s="1389"/>
      <c r="M109" s="1145"/>
      <c r="N109" s="1145"/>
      <c r="O109" s="1389"/>
      <c r="P109" s="1145"/>
      <c r="Q109" s="1389"/>
      <c r="R109" s="1145"/>
      <c r="S109" s="1388" t="s">
        <v>224</v>
      </c>
      <c r="T109" s="1145"/>
      <c r="U109" s="1145"/>
      <c r="V109" s="1145"/>
      <c r="W109" s="1145"/>
      <c r="X109" s="1145"/>
      <c r="Y109" s="1145"/>
      <c r="Z109" s="1145"/>
      <c r="AA109" s="1389" t="s">
        <v>281</v>
      </c>
      <c r="AB109" s="1145"/>
      <c r="AC109" s="1145"/>
      <c r="AD109" s="1145"/>
      <c r="AE109" s="1145"/>
      <c r="AF109" s="1389" t="s">
        <v>282</v>
      </c>
      <c r="AG109" s="1145"/>
      <c r="AH109" s="1145"/>
      <c r="AI109" s="297" t="s">
        <v>68</v>
      </c>
      <c r="AJ109" s="1390" t="s">
        <v>283</v>
      </c>
      <c r="AK109" s="1145"/>
      <c r="AL109" s="1145"/>
      <c r="AM109" s="1145"/>
      <c r="AN109" s="1145"/>
      <c r="AO109" s="1145"/>
      <c r="AP109" s="296">
        <v>6153723603</v>
      </c>
      <c r="AQ109" s="296">
        <v>222887094</v>
      </c>
      <c r="AR109" s="296">
        <v>1566636301.47</v>
      </c>
      <c r="AS109" s="444">
        <v>0</v>
      </c>
      <c r="AT109" s="296">
        <v>27435678</v>
      </c>
      <c r="AU109" s="296">
        <v>195451416</v>
      </c>
      <c r="AV109" s="296">
        <v>128620551</v>
      </c>
      <c r="AW109" s="296">
        <v>-101184873</v>
      </c>
      <c r="AX109" s="296">
        <v>128620551</v>
      </c>
      <c r="AY109" s="444">
        <v>0</v>
      </c>
      <c r="AZ109" s="296">
        <v>128620551</v>
      </c>
      <c r="BA109" s="444">
        <v>0</v>
      </c>
      <c r="BB109" s="444">
        <v>0</v>
      </c>
    </row>
    <row r="110" spans="1:54" x14ac:dyDescent="0.25">
      <c r="A110" s="1389" t="s">
        <v>17</v>
      </c>
      <c r="B110" s="1145"/>
      <c r="C110" s="1389" t="s">
        <v>290</v>
      </c>
      <c r="D110" s="1145"/>
      <c r="E110" s="1389" t="s">
        <v>288</v>
      </c>
      <c r="F110" s="1145"/>
      <c r="G110" s="1389" t="s">
        <v>291</v>
      </c>
      <c r="H110" s="1145"/>
      <c r="I110" s="1389" t="s">
        <v>292</v>
      </c>
      <c r="J110" s="1145"/>
      <c r="K110" s="1145"/>
      <c r="L110" s="1389"/>
      <c r="M110" s="1145"/>
      <c r="N110" s="1145"/>
      <c r="O110" s="1389"/>
      <c r="P110" s="1145"/>
      <c r="Q110" s="1389"/>
      <c r="R110" s="1145"/>
      <c r="S110" s="1388" t="s">
        <v>224</v>
      </c>
      <c r="T110" s="1145"/>
      <c r="U110" s="1145"/>
      <c r="V110" s="1145"/>
      <c r="W110" s="1145"/>
      <c r="X110" s="1145"/>
      <c r="Y110" s="1145"/>
      <c r="Z110" s="1145"/>
      <c r="AA110" s="1389" t="s">
        <v>281</v>
      </c>
      <c r="AB110" s="1145"/>
      <c r="AC110" s="1145"/>
      <c r="AD110" s="1145"/>
      <c r="AE110" s="1145"/>
      <c r="AF110" s="1389" t="s">
        <v>282</v>
      </c>
      <c r="AG110" s="1145"/>
      <c r="AH110" s="1145"/>
      <c r="AI110" s="297" t="s">
        <v>311</v>
      </c>
      <c r="AJ110" s="1390" t="s">
        <v>329</v>
      </c>
      <c r="AK110" s="1145"/>
      <c r="AL110" s="1145"/>
      <c r="AM110" s="1145"/>
      <c r="AN110" s="1145"/>
      <c r="AO110" s="1145"/>
      <c r="AP110" s="296">
        <v>1074085821</v>
      </c>
      <c r="AQ110" s="296">
        <v>572130843</v>
      </c>
      <c r="AR110" s="296">
        <v>501954978</v>
      </c>
      <c r="AS110" s="444">
        <v>0</v>
      </c>
      <c r="AT110" s="444">
        <v>0</v>
      </c>
      <c r="AU110" s="296">
        <v>572130843</v>
      </c>
      <c r="AV110" s="444">
        <v>0</v>
      </c>
      <c r="AW110" s="444">
        <v>0</v>
      </c>
      <c r="AX110" s="444">
        <v>0</v>
      </c>
      <c r="AY110" s="444">
        <v>0</v>
      </c>
      <c r="AZ110" s="444">
        <v>0</v>
      </c>
      <c r="BA110" s="444">
        <v>0</v>
      </c>
      <c r="BB110" s="444">
        <v>0</v>
      </c>
    </row>
    <row r="111" spans="1:54" hidden="1" x14ac:dyDescent="0.25">
      <c r="A111" s="1392" t="s">
        <v>17</v>
      </c>
      <c r="B111" s="1145"/>
      <c r="C111" s="1392" t="s">
        <v>290</v>
      </c>
      <c r="D111" s="1145"/>
      <c r="E111" s="1392" t="s">
        <v>288</v>
      </c>
      <c r="F111" s="1145"/>
      <c r="G111" s="1392" t="s">
        <v>291</v>
      </c>
      <c r="H111" s="1145"/>
      <c r="I111" s="1392" t="s">
        <v>292</v>
      </c>
      <c r="J111" s="1145"/>
      <c r="K111" s="1145"/>
      <c r="L111" s="1392" t="s">
        <v>287</v>
      </c>
      <c r="M111" s="1145"/>
      <c r="N111" s="1145"/>
      <c r="O111" s="1392"/>
      <c r="P111" s="1145"/>
      <c r="Q111" s="1392"/>
      <c r="R111" s="1145"/>
      <c r="S111" s="1391" t="s">
        <v>63</v>
      </c>
      <c r="T111" s="1145"/>
      <c r="U111" s="1145"/>
      <c r="V111" s="1145"/>
      <c r="W111" s="1145"/>
      <c r="X111" s="1145"/>
      <c r="Y111" s="1145"/>
      <c r="Z111" s="1145"/>
      <c r="AA111" s="1392" t="s">
        <v>281</v>
      </c>
      <c r="AB111" s="1145"/>
      <c r="AC111" s="1145"/>
      <c r="AD111" s="1145"/>
      <c r="AE111" s="1145"/>
      <c r="AF111" s="1392" t="s">
        <v>282</v>
      </c>
      <c r="AG111" s="1145"/>
      <c r="AH111" s="1145"/>
      <c r="AI111" s="294" t="s">
        <v>68</v>
      </c>
      <c r="AJ111" s="1393" t="s">
        <v>283</v>
      </c>
      <c r="AK111" s="1145"/>
      <c r="AL111" s="1145"/>
      <c r="AM111" s="1145"/>
      <c r="AN111" s="1145"/>
      <c r="AO111" s="1145"/>
      <c r="AP111" s="293">
        <v>952410435</v>
      </c>
      <c r="AQ111" s="293">
        <v>193078244</v>
      </c>
      <c r="AR111" s="293">
        <v>199977302</v>
      </c>
      <c r="AS111" s="445">
        <v>0</v>
      </c>
      <c r="AT111" s="293">
        <v>26520028</v>
      </c>
      <c r="AU111" s="293">
        <v>166558216</v>
      </c>
      <c r="AV111" s="293">
        <v>28530472</v>
      </c>
      <c r="AW111" s="293">
        <v>-2010444</v>
      </c>
      <c r="AX111" s="293">
        <v>28530472</v>
      </c>
      <c r="AY111" s="445">
        <v>0</v>
      </c>
      <c r="AZ111" s="293">
        <v>28530472</v>
      </c>
      <c r="BA111" s="445">
        <v>0</v>
      </c>
      <c r="BB111" s="445">
        <v>0</v>
      </c>
    </row>
    <row r="112" spans="1:54" x14ac:dyDescent="0.25">
      <c r="A112" s="1392" t="s">
        <v>17</v>
      </c>
      <c r="B112" s="1145"/>
      <c r="C112" s="1392" t="s">
        <v>290</v>
      </c>
      <c r="D112" s="1145"/>
      <c r="E112" s="1392" t="s">
        <v>288</v>
      </c>
      <c r="F112" s="1145"/>
      <c r="G112" s="1392" t="s">
        <v>291</v>
      </c>
      <c r="H112" s="1145"/>
      <c r="I112" s="1392" t="s">
        <v>292</v>
      </c>
      <c r="J112" s="1145"/>
      <c r="K112" s="1145"/>
      <c r="L112" s="1392" t="s">
        <v>287</v>
      </c>
      <c r="M112" s="1145"/>
      <c r="N112" s="1145"/>
      <c r="O112" s="1392"/>
      <c r="P112" s="1145"/>
      <c r="Q112" s="1392"/>
      <c r="R112" s="1145"/>
      <c r="S112" s="1391" t="s">
        <v>63</v>
      </c>
      <c r="T112" s="1145"/>
      <c r="U112" s="1145"/>
      <c r="V112" s="1145"/>
      <c r="W112" s="1145"/>
      <c r="X112" s="1145"/>
      <c r="Y112" s="1145"/>
      <c r="Z112" s="1145"/>
      <c r="AA112" s="1392" t="s">
        <v>281</v>
      </c>
      <c r="AB112" s="1145"/>
      <c r="AC112" s="1145"/>
      <c r="AD112" s="1145"/>
      <c r="AE112" s="1145"/>
      <c r="AF112" s="1392" t="s">
        <v>282</v>
      </c>
      <c r="AG112" s="1145"/>
      <c r="AH112" s="1145"/>
      <c r="AI112" s="294" t="s">
        <v>311</v>
      </c>
      <c r="AJ112" s="1393" t="s">
        <v>329</v>
      </c>
      <c r="AK112" s="1145"/>
      <c r="AL112" s="1145"/>
      <c r="AM112" s="1145"/>
      <c r="AN112" s="1145"/>
      <c r="AO112" s="1145"/>
      <c r="AP112" s="293">
        <v>754085821</v>
      </c>
      <c r="AQ112" s="293">
        <v>530779189</v>
      </c>
      <c r="AR112" s="293">
        <v>223306632</v>
      </c>
      <c r="AS112" s="445">
        <v>0</v>
      </c>
      <c r="AT112" s="445">
        <v>0</v>
      </c>
      <c r="AU112" s="293">
        <v>530779189</v>
      </c>
      <c r="AV112" s="445">
        <v>0</v>
      </c>
      <c r="AW112" s="445">
        <v>0</v>
      </c>
      <c r="AX112" s="445">
        <v>0</v>
      </c>
      <c r="AY112" s="445">
        <v>0</v>
      </c>
      <c r="AZ112" s="445">
        <v>0</v>
      </c>
      <c r="BA112" s="445">
        <v>0</v>
      </c>
      <c r="BB112" s="445">
        <v>0</v>
      </c>
    </row>
    <row r="113" spans="1:54" hidden="1" x14ac:dyDescent="0.25">
      <c r="A113" s="1392" t="s">
        <v>17</v>
      </c>
      <c r="B113" s="1145"/>
      <c r="C113" s="1392" t="s">
        <v>290</v>
      </c>
      <c r="D113" s="1145"/>
      <c r="E113" s="1392" t="s">
        <v>288</v>
      </c>
      <c r="F113" s="1145"/>
      <c r="G113" s="1392" t="s">
        <v>291</v>
      </c>
      <c r="H113" s="1145"/>
      <c r="I113" s="1392" t="s">
        <v>292</v>
      </c>
      <c r="J113" s="1145"/>
      <c r="K113" s="1145"/>
      <c r="L113" s="1392" t="s">
        <v>290</v>
      </c>
      <c r="M113" s="1145"/>
      <c r="N113" s="1145"/>
      <c r="O113" s="1392"/>
      <c r="P113" s="1145"/>
      <c r="Q113" s="1392"/>
      <c r="R113" s="1145"/>
      <c r="S113" s="1391" t="s">
        <v>64</v>
      </c>
      <c r="T113" s="1145"/>
      <c r="U113" s="1145"/>
      <c r="V113" s="1145"/>
      <c r="W113" s="1145"/>
      <c r="X113" s="1145"/>
      <c r="Y113" s="1145"/>
      <c r="Z113" s="1145"/>
      <c r="AA113" s="1392" t="s">
        <v>281</v>
      </c>
      <c r="AB113" s="1145"/>
      <c r="AC113" s="1145"/>
      <c r="AD113" s="1145"/>
      <c r="AE113" s="1145"/>
      <c r="AF113" s="1392" t="s">
        <v>282</v>
      </c>
      <c r="AG113" s="1145"/>
      <c r="AH113" s="1145"/>
      <c r="AI113" s="294" t="s">
        <v>68</v>
      </c>
      <c r="AJ113" s="1393" t="s">
        <v>283</v>
      </c>
      <c r="AK113" s="1145"/>
      <c r="AL113" s="1145"/>
      <c r="AM113" s="1145"/>
      <c r="AN113" s="1145"/>
      <c r="AO113" s="1145"/>
      <c r="AP113" s="293">
        <v>66000000</v>
      </c>
      <c r="AQ113" s="293">
        <v>29648850</v>
      </c>
      <c r="AR113" s="293">
        <v>33606900</v>
      </c>
      <c r="AS113" s="445">
        <v>0</v>
      </c>
      <c r="AT113" s="293">
        <v>755650</v>
      </c>
      <c r="AU113" s="293">
        <v>28893200</v>
      </c>
      <c r="AV113" s="293">
        <v>755650</v>
      </c>
      <c r="AW113" s="445">
        <v>0</v>
      </c>
      <c r="AX113" s="293">
        <v>755650</v>
      </c>
      <c r="AY113" s="445">
        <v>0</v>
      </c>
      <c r="AZ113" s="293">
        <v>755650</v>
      </c>
      <c r="BA113" s="445">
        <v>0</v>
      </c>
      <c r="BB113" s="445">
        <v>0</v>
      </c>
    </row>
    <row r="114" spans="1:54" hidden="1" x14ac:dyDescent="0.25">
      <c r="A114" s="1392" t="s">
        <v>17</v>
      </c>
      <c r="B114" s="1145"/>
      <c r="C114" s="1392" t="s">
        <v>290</v>
      </c>
      <c r="D114" s="1145"/>
      <c r="E114" s="1392" t="s">
        <v>288</v>
      </c>
      <c r="F114" s="1145"/>
      <c r="G114" s="1392" t="s">
        <v>291</v>
      </c>
      <c r="H114" s="1145"/>
      <c r="I114" s="1392" t="s">
        <v>292</v>
      </c>
      <c r="J114" s="1145"/>
      <c r="K114" s="1145"/>
      <c r="L114" s="1392" t="s">
        <v>292</v>
      </c>
      <c r="M114" s="1145"/>
      <c r="N114" s="1145"/>
      <c r="O114" s="1392"/>
      <c r="P114" s="1145"/>
      <c r="Q114" s="1392"/>
      <c r="R114" s="1145"/>
      <c r="S114" s="1391" t="s">
        <v>65</v>
      </c>
      <c r="T114" s="1145"/>
      <c r="U114" s="1145"/>
      <c r="V114" s="1145"/>
      <c r="W114" s="1145"/>
      <c r="X114" s="1145"/>
      <c r="Y114" s="1145"/>
      <c r="Z114" s="1145"/>
      <c r="AA114" s="1392" t="s">
        <v>281</v>
      </c>
      <c r="AB114" s="1145"/>
      <c r="AC114" s="1145"/>
      <c r="AD114" s="1145"/>
      <c r="AE114" s="1145"/>
      <c r="AF114" s="1392" t="s">
        <v>282</v>
      </c>
      <c r="AG114" s="1145"/>
      <c r="AH114" s="1145"/>
      <c r="AI114" s="294" t="s">
        <v>68</v>
      </c>
      <c r="AJ114" s="1393" t="s">
        <v>283</v>
      </c>
      <c r="AK114" s="1145"/>
      <c r="AL114" s="1145"/>
      <c r="AM114" s="1145"/>
      <c r="AN114" s="1145"/>
      <c r="AO114" s="1145"/>
      <c r="AP114" s="293">
        <v>530000000</v>
      </c>
      <c r="AQ114" s="445">
        <v>0</v>
      </c>
      <c r="AR114" s="293">
        <v>525000000</v>
      </c>
      <c r="AS114" s="445">
        <v>0</v>
      </c>
      <c r="AT114" s="445">
        <v>0</v>
      </c>
      <c r="AU114" s="445">
        <v>0</v>
      </c>
      <c r="AV114" s="445">
        <v>0</v>
      </c>
      <c r="AW114" s="445">
        <v>0</v>
      </c>
      <c r="AX114" s="445">
        <v>0</v>
      </c>
      <c r="AY114" s="445">
        <v>0</v>
      </c>
      <c r="AZ114" s="445">
        <v>0</v>
      </c>
      <c r="BA114" s="445">
        <v>0</v>
      </c>
      <c r="BB114" s="445">
        <v>0</v>
      </c>
    </row>
    <row r="115" spans="1:54" hidden="1" x14ac:dyDescent="0.25">
      <c r="A115" s="1392" t="s">
        <v>17</v>
      </c>
      <c r="B115" s="1145"/>
      <c r="C115" s="1392" t="s">
        <v>290</v>
      </c>
      <c r="D115" s="1145"/>
      <c r="E115" s="1392" t="s">
        <v>288</v>
      </c>
      <c r="F115" s="1145"/>
      <c r="G115" s="1392" t="s">
        <v>291</v>
      </c>
      <c r="H115" s="1145"/>
      <c r="I115" s="1392" t="s">
        <v>292</v>
      </c>
      <c r="J115" s="1145"/>
      <c r="K115" s="1145"/>
      <c r="L115" s="1392" t="s">
        <v>300</v>
      </c>
      <c r="M115" s="1145"/>
      <c r="N115" s="1145"/>
      <c r="O115" s="1392"/>
      <c r="P115" s="1145"/>
      <c r="Q115" s="1392"/>
      <c r="R115" s="1145"/>
      <c r="S115" s="1391" t="s">
        <v>66</v>
      </c>
      <c r="T115" s="1145"/>
      <c r="U115" s="1145"/>
      <c r="V115" s="1145"/>
      <c r="W115" s="1145"/>
      <c r="X115" s="1145"/>
      <c r="Y115" s="1145"/>
      <c r="Z115" s="1145"/>
      <c r="AA115" s="1392" t="s">
        <v>281</v>
      </c>
      <c r="AB115" s="1145"/>
      <c r="AC115" s="1145"/>
      <c r="AD115" s="1145"/>
      <c r="AE115" s="1145"/>
      <c r="AF115" s="1392" t="s">
        <v>282</v>
      </c>
      <c r="AG115" s="1145"/>
      <c r="AH115" s="1145"/>
      <c r="AI115" s="294" t="s">
        <v>68</v>
      </c>
      <c r="AJ115" s="1393" t="s">
        <v>283</v>
      </c>
      <c r="AK115" s="1145"/>
      <c r="AL115" s="1145"/>
      <c r="AM115" s="1145"/>
      <c r="AN115" s="1145"/>
      <c r="AO115" s="1145"/>
      <c r="AP115" s="293">
        <v>125000000</v>
      </c>
      <c r="AQ115" s="445">
        <v>0</v>
      </c>
      <c r="AR115" s="293">
        <v>3284115</v>
      </c>
      <c r="AS115" s="445">
        <v>0</v>
      </c>
      <c r="AT115" s="445">
        <v>0</v>
      </c>
      <c r="AU115" s="445">
        <v>0</v>
      </c>
      <c r="AV115" s="293">
        <v>3240066</v>
      </c>
      <c r="AW115" s="293">
        <v>-3240066</v>
      </c>
      <c r="AX115" s="293">
        <v>3240066</v>
      </c>
      <c r="AY115" s="445">
        <v>0</v>
      </c>
      <c r="AZ115" s="293">
        <v>3240066</v>
      </c>
      <c r="BA115" s="445">
        <v>0</v>
      </c>
      <c r="BB115" s="445">
        <v>0</v>
      </c>
    </row>
    <row r="116" spans="1:54" x14ac:dyDescent="0.25">
      <c r="A116" s="1392" t="s">
        <v>17</v>
      </c>
      <c r="B116" s="1145"/>
      <c r="C116" s="1392" t="s">
        <v>290</v>
      </c>
      <c r="D116" s="1145"/>
      <c r="E116" s="1392" t="s">
        <v>288</v>
      </c>
      <c r="F116" s="1145"/>
      <c r="G116" s="1392" t="s">
        <v>291</v>
      </c>
      <c r="H116" s="1145"/>
      <c r="I116" s="1392" t="s">
        <v>292</v>
      </c>
      <c r="J116" s="1145"/>
      <c r="K116" s="1145"/>
      <c r="L116" s="1392" t="s">
        <v>300</v>
      </c>
      <c r="M116" s="1145"/>
      <c r="N116" s="1145"/>
      <c r="O116" s="1392"/>
      <c r="P116" s="1145"/>
      <c r="Q116" s="1392"/>
      <c r="R116" s="1145"/>
      <c r="S116" s="1391" t="s">
        <v>66</v>
      </c>
      <c r="T116" s="1145"/>
      <c r="U116" s="1145"/>
      <c r="V116" s="1145"/>
      <c r="W116" s="1145"/>
      <c r="X116" s="1145"/>
      <c r="Y116" s="1145"/>
      <c r="Z116" s="1145"/>
      <c r="AA116" s="1392" t="s">
        <v>281</v>
      </c>
      <c r="AB116" s="1145"/>
      <c r="AC116" s="1145"/>
      <c r="AD116" s="1145"/>
      <c r="AE116" s="1145"/>
      <c r="AF116" s="1392" t="s">
        <v>282</v>
      </c>
      <c r="AG116" s="1145"/>
      <c r="AH116" s="1145"/>
      <c r="AI116" s="294" t="s">
        <v>311</v>
      </c>
      <c r="AJ116" s="1393" t="s">
        <v>329</v>
      </c>
      <c r="AK116" s="1145"/>
      <c r="AL116" s="1145"/>
      <c r="AM116" s="1145"/>
      <c r="AN116" s="1145"/>
      <c r="AO116" s="1145"/>
      <c r="AP116" s="293">
        <v>320000000</v>
      </c>
      <c r="AQ116" s="293">
        <v>41351654</v>
      </c>
      <c r="AR116" s="293">
        <v>278648346</v>
      </c>
      <c r="AS116" s="445">
        <v>0</v>
      </c>
      <c r="AT116" s="445">
        <v>0</v>
      </c>
      <c r="AU116" s="293">
        <v>41351654</v>
      </c>
      <c r="AV116" s="445">
        <v>0</v>
      </c>
      <c r="AW116" s="445">
        <v>0</v>
      </c>
      <c r="AX116" s="445">
        <v>0</v>
      </c>
      <c r="AY116" s="445">
        <v>0</v>
      </c>
      <c r="AZ116" s="445">
        <v>0</v>
      </c>
      <c r="BA116" s="445">
        <v>0</v>
      </c>
      <c r="BB116" s="445">
        <v>0</v>
      </c>
    </row>
    <row r="117" spans="1:54" hidden="1" x14ac:dyDescent="0.25">
      <c r="A117" s="1392" t="s">
        <v>17</v>
      </c>
      <c r="B117" s="1145"/>
      <c r="C117" s="1392" t="s">
        <v>290</v>
      </c>
      <c r="D117" s="1145"/>
      <c r="E117" s="1392" t="s">
        <v>288</v>
      </c>
      <c r="F117" s="1145"/>
      <c r="G117" s="1392" t="s">
        <v>291</v>
      </c>
      <c r="H117" s="1145"/>
      <c r="I117" s="1392" t="s">
        <v>292</v>
      </c>
      <c r="J117" s="1145"/>
      <c r="K117" s="1145"/>
      <c r="L117" s="1392" t="s">
        <v>302</v>
      </c>
      <c r="M117" s="1145"/>
      <c r="N117" s="1145"/>
      <c r="O117" s="1392"/>
      <c r="P117" s="1145"/>
      <c r="Q117" s="1392"/>
      <c r="R117" s="1145"/>
      <c r="S117" s="1391" t="s">
        <v>67</v>
      </c>
      <c r="T117" s="1145"/>
      <c r="U117" s="1145"/>
      <c r="V117" s="1145"/>
      <c r="W117" s="1145"/>
      <c r="X117" s="1145"/>
      <c r="Y117" s="1145"/>
      <c r="Z117" s="1145"/>
      <c r="AA117" s="1392" t="s">
        <v>281</v>
      </c>
      <c r="AB117" s="1145"/>
      <c r="AC117" s="1145"/>
      <c r="AD117" s="1145"/>
      <c r="AE117" s="1145"/>
      <c r="AF117" s="1392" t="s">
        <v>282</v>
      </c>
      <c r="AG117" s="1145"/>
      <c r="AH117" s="1145"/>
      <c r="AI117" s="294" t="s">
        <v>68</v>
      </c>
      <c r="AJ117" s="1393" t="s">
        <v>283</v>
      </c>
      <c r="AK117" s="1145"/>
      <c r="AL117" s="1145"/>
      <c r="AM117" s="1145"/>
      <c r="AN117" s="1145"/>
      <c r="AO117" s="1145"/>
      <c r="AP117" s="293">
        <v>1761022020</v>
      </c>
      <c r="AQ117" s="445">
        <v>0</v>
      </c>
      <c r="AR117" s="293">
        <v>450569926.88</v>
      </c>
      <c r="AS117" s="445">
        <v>0</v>
      </c>
      <c r="AT117" s="445">
        <v>0</v>
      </c>
      <c r="AU117" s="445">
        <v>0</v>
      </c>
      <c r="AV117" s="293">
        <v>94238146</v>
      </c>
      <c r="AW117" s="293">
        <v>-94238146</v>
      </c>
      <c r="AX117" s="293">
        <v>94238146</v>
      </c>
      <c r="AY117" s="445">
        <v>0</v>
      </c>
      <c r="AZ117" s="293">
        <v>94238146</v>
      </c>
      <c r="BA117" s="445">
        <v>0</v>
      </c>
      <c r="BB117" s="445">
        <v>0</v>
      </c>
    </row>
    <row r="118" spans="1:54" hidden="1" x14ac:dyDescent="0.25">
      <c r="A118" s="1392" t="s">
        <v>17</v>
      </c>
      <c r="B118" s="1145"/>
      <c r="C118" s="1392" t="s">
        <v>290</v>
      </c>
      <c r="D118" s="1145"/>
      <c r="E118" s="1392" t="s">
        <v>288</v>
      </c>
      <c r="F118" s="1145"/>
      <c r="G118" s="1392" t="s">
        <v>291</v>
      </c>
      <c r="H118" s="1145"/>
      <c r="I118" s="1392" t="s">
        <v>292</v>
      </c>
      <c r="J118" s="1145"/>
      <c r="K118" s="1145"/>
      <c r="L118" s="1392" t="s">
        <v>68</v>
      </c>
      <c r="M118" s="1145"/>
      <c r="N118" s="1145"/>
      <c r="O118" s="1392"/>
      <c r="P118" s="1145"/>
      <c r="Q118" s="1392"/>
      <c r="R118" s="1145"/>
      <c r="S118" s="1391" t="s">
        <v>69</v>
      </c>
      <c r="T118" s="1145"/>
      <c r="U118" s="1145"/>
      <c r="V118" s="1145"/>
      <c r="W118" s="1145"/>
      <c r="X118" s="1145"/>
      <c r="Y118" s="1145"/>
      <c r="Z118" s="1145"/>
      <c r="AA118" s="1392" t="s">
        <v>281</v>
      </c>
      <c r="AB118" s="1145"/>
      <c r="AC118" s="1145"/>
      <c r="AD118" s="1145"/>
      <c r="AE118" s="1145"/>
      <c r="AF118" s="1392" t="s">
        <v>282</v>
      </c>
      <c r="AG118" s="1145"/>
      <c r="AH118" s="1145"/>
      <c r="AI118" s="294" t="s">
        <v>68</v>
      </c>
      <c r="AJ118" s="1393" t="s">
        <v>283</v>
      </c>
      <c r="AK118" s="1145"/>
      <c r="AL118" s="1145"/>
      <c r="AM118" s="1145"/>
      <c r="AN118" s="1145"/>
      <c r="AO118" s="1145"/>
      <c r="AP118" s="293">
        <v>2715791148</v>
      </c>
      <c r="AQ118" s="445">
        <v>0</v>
      </c>
      <c r="AR118" s="293">
        <v>351815017.58999997</v>
      </c>
      <c r="AS118" s="445">
        <v>0</v>
      </c>
      <c r="AT118" s="445">
        <v>0</v>
      </c>
      <c r="AU118" s="445">
        <v>0</v>
      </c>
      <c r="AV118" s="293">
        <v>1696217</v>
      </c>
      <c r="AW118" s="293">
        <v>-1696217</v>
      </c>
      <c r="AX118" s="293">
        <v>1696217</v>
      </c>
      <c r="AY118" s="445">
        <v>0</v>
      </c>
      <c r="AZ118" s="293">
        <v>1696217</v>
      </c>
      <c r="BA118" s="445">
        <v>0</v>
      </c>
      <c r="BB118" s="445">
        <v>0</v>
      </c>
    </row>
    <row r="119" spans="1:54" hidden="1" x14ac:dyDescent="0.25">
      <c r="A119" s="1392" t="s">
        <v>17</v>
      </c>
      <c r="B119" s="1145"/>
      <c r="C119" s="1392" t="s">
        <v>290</v>
      </c>
      <c r="D119" s="1145"/>
      <c r="E119" s="1392" t="s">
        <v>288</v>
      </c>
      <c r="F119" s="1145"/>
      <c r="G119" s="1392" t="s">
        <v>291</v>
      </c>
      <c r="H119" s="1145"/>
      <c r="I119" s="1392" t="s">
        <v>292</v>
      </c>
      <c r="J119" s="1145"/>
      <c r="K119" s="1145"/>
      <c r="L119" s="1392" t="s">
        <v>298</v>
      </c>
      <c r="M119" s="1145"/>
      <c r="N119" s="1145"/>
      <c r="O119" s="1392"/>
      <c r="P119" s="1145"/>
      <c r="Q119" s="1392"/>
      <c r="R119" s="1145"/>
      <c r="S119" s="1391" t="s">
        <v>70</v>
      </c>
      <c r="T119" s="1145"/>
      <c r="U119" s="1145"/>
      <c r="V119" s="1145"/>
      <c r="W119" s="1145"/>
      <c r="X119" s="1145"/>
      <c r="Y119" s="1145"/>
      <c r="Z119" s="1145"/>
      <c r="AA119" s="1392" t="s">
        <v>281</v>
      </c>
      <c r="AB119" s="1145"/>
      <c r="AC119" s="1145"/>
      <c r="AD119" s="1145"/>
      <c r="AE119" s="1145"/>
      <c r="AF119" s="1392" t="s">
        <v>282</v>
      </c>
      <c r="AG119" s="1145"/>
      <c r="AH119" s="1145"/>
      <c r="AI119" s="294" t="s">
        <v>68</v>
      </c>
      <c r="AJ119" s="1393" t="s">
        <v>283</v>
      </c>
      <c r="AK119" s="1145"/>
      <c r="AL119" s="1145"/>
      <c r="AM119" s="1145"/>
      <c r="AN119" s="1145"/>
      <c r="AO119" s="1145"/>
      <c r="AP119" s="293">
        <v>3500000</v>
      </c>
      <c r="AQ119" s="293">
        <v>160000</v>
      </c>
      <c r="AR119" s="293">
        <v>2383040</v>
      </c>
      <c r="AS119" s="445">
        <v>0</v>
      </c>
      <c r="AT119" s="293">
        <v>160000</v>
      </c>
      <c r="AU119" s="445">
        <v>0</v>
      </c>
      <c r="AV119" s="293">
        <v>160000</v>
      </c>
      <c r="AW119" s="445">
        <v>0</v>
      </c>
      <c r="AX119" s="293">
        <v>160000</v>
      </c>
      <c r="AY119" s="445">
        <v>0</v>
      </c>
      <c r="AZ119" s="293">
        <v>160000</v>
      </c>
      <c r="BA119" s="445">
        <v>0</v>
      </c>
      <c r="BB119" s="445">
        <v>0</v>
      </c>
    </row>
    <row r="120" spans="1:54" hidden="1" x14ac:dyDescent="0.25">
      <c r="A120" s="1389" t="s">
        <v>17</v>
      </c>
      <c r="B120" s="1145"/>
      <c r="C120" s="1389" t="s">
        <v>290</v>
      </c>
      <c r="D120" s="1145"/>
      <c r="E120" s="1389" t="s">
        <v>288</v>
      </c>
      <c r="F120" s="1145"/>
      <c r="G120" s="1389" t="s">
        <v>291</v>
      </c>
      <c r="H120" s="1145"/>
      <c r="I120" s="1389" t="s">
        <v>300</v>
      </c>
      <c r="J120" s="1145"/>
      <c r="K120" s="1145"/>
      <c r="L120" s="1389"/>
      <c r="M120" s="1145"/>
      <c r="N120" s="1145"/>
      <c r="O120" s="1389"/>
      <c r="P120" s="1145"/>
      <c r="Q120" s="1389"/>
      <c r="R120" s="1145"/>
      <c r="S120" s="1388" t="s">
        <v>312</v>
      </c>
      <c r="T120" s="1145"/>
      <c r="U120" s="1145"/>
      <c r="V120" s="1145"/>
      <c r="W120" s="1145"/>
      <c r="X120" s="1145"/>
      <c r="Y120" s="1145"/>
      <c r="Z120" s="1145"/>
      <c r="AA120" s="1389" t="s">
        <v>281</v>
      </c>
      <c r="AB120" s="1145"/>
      <c r="AC120" s="1145"/>
      <c r="AD120" s="1145"/>
      <c r="AE120" s="1145"/>
      <c r="AF120" s="1389" t="s">
        <v>282</v>
      </c>
      <c r="AG120" s="1145"/>
      <c r="AH120" s="1145"/>
      <c r="AI120" s="297" t="s">
        <v>68</v>
      </c>
      <c r="AJ120" s="1390" t="s">
        <v>283</v>
      </c>
      <c r="AK120" s="1145"/>
      <c r="AL120" s="1145"/>
      <c r="AM120" s="1145"/>
      <c r="AN120" s="1145"/>
      <c r="AO120" s="1145"/>
      <c r="AP120" s="296">
        <v>2810671112</v>
      </c>
      <c r="AQ120" s="296">
        <v>275000000</v>
      </c>
      <c r="AR120" s="296">
        <v>446989435.5</v>
      </c>
      <c r="AS120" s="444">
        <v>0</v>
      </c>
      <c r="AT120" s="444">
        <v>0</v>
      </c>
      <c r="AU120" s="296">
        <v>275000000</v>
      </c>
      <c r="AV120" s="296">
        <v>304349181</v>
      </c>
      <c r="AW120" s="296">
        <v>-304349181</v>
      </c>
      <c r="AX120" s="296">
        <v>304349181</v>
      </c>
      <c r="AY120" s="444">
        <v>0</v>
      </c>
      <c r="AZ120" s="296">
        <v>304349181</v>
      </c>
      <c r="BA120" s="444">
        <v>0</v>
      </c>
      <c r="BB120" s="444">
        <v>0</v>
      </c>
    </row>
    <row r="121" spans="1:54" hidden="1" x14ac:dyDescent="0.25">
      <c r="A121" s="1392" t="s">
        <v>17</v>
      </c>
      <c r="B121" s="1145"/>
      <c r="C121" s="1392" t="s">
        <v>290</v>
      </c>
      <c r="D121" s="1145"/>
      <c r="E121" s="1392" t="s">
        <v>288</v>
      </c>
      <c r="F121" s="1145"/>
      <c r="G121" s="1392" t="s">
        <v>291</v>
      </c>
      <c r="H121" s="1145"/>
      <c r="I121" s="1392" t="s">
        <v>300</v>
      </c>
      <c r="J121" s="1145"/>
      <c r="K121" s="1145"/>
      <c r="L121" s="1392" t="s">
        <v>290</v>
      </c>
      <c r="M121" s="1145"/>
      <c r="N121" s="1145"/>
      <c r="O121" s="1392"/>
      <c r="P121" s="1145"/>
      <c r="Q121" s="1392"/>
      <c r="R121" s="1145"/>
      <c r="S121" s="1391" t="s">
        <v>71</v>
      </c>
      <c r="T121" s="1145"/>
      <c r="U121" s="1145"/>
      <c r="V121" s="1145"/>
      <c r="W121" s="1145"/>
      <c r="X121" s="1145"/>
      <c r="Y121" s="1145"/>
      <c r="Z121" s="1145"/>
      <c r="AA121" s="1392" t="s">
        <v>281</v>
      </c>
      <c r="AB121" s="1145"/>
      <c r="AC121" s="1145"/>
      <c r="AD121" s="1145"/>
      <c r="AE121" s="1145"/>
      <c r="AF121" s="1392" t="s">
        <v>282</v>
      </c>
      <c r="AG121" s="1145"/>
      <c r="AH121" s="1145"/>
      <c r="AI121" s="294" t="s">
        <v>68</v>
      </c>
      <c r="AJ121" s="1393" t="s">
        <v>283</v>
      </c>
      <c r="AK121" s="1145"/>
      <c r="AL121" s="1145"/>
      <c r="AM121" s="1145"/>
      <c r="AN121" s="1145"/>
      <c r="AO121" s="1145"/>
      <c r="AP121" s="293">
        <v>1086771112</v>
      </c>
      <c r="AQ121" s="293">
        <v>275000000</v>
      </c>
      <c r="AR121" s="293">
        <v>106989436</v>
      </c>
      <c r="AS121" s="445">
        <v>0</v>
      </c>
      <c r="AT121" s="445">
        <v>0</v>
      </c>
      <c r="AU121" s="293">
        <v>275000000</v>
      </c>
      <c r="AV121" s="293">
        <v>75632845</v>
      </c>
      <c r="AW121" s="293">
        <v>-75632845</v>
      </c>
      <c r="AX121" s="293">
        <v>75632845</v>
      </c>
      <c r="AY121" s="445">
        <v>0</v>
      </c>
      <c r="AZ121" s="293">
        <v>75632845</v>
      </c>
      <c r="BA121" s="445">
        <v>0</v>
      </c>
      <c r="BB121" s="445">
        <v>0</v>
      </c>
    </row>
    <row r="122" spans="1:54" hidden="1" x14ac:dyDescent="0.25">
      <c r="A122" s="1392" t="s">
        <v>17</v>
      </c>
      <c r="B122" s="1145"/>
      <c r="C122" s="1392" t="s">
        <v>290</v>
      </c>
      <c r="D122" s="1145"/>
      <c r="E122" s="1392" t="s">
        <v>288</v>
      </c>
      <c r="F122" s="1145"/>
      <c r="G122" s="1392" t="s">
        <v>291</v>
      </c>
      <c r="H122" s="1145"/>
      <c r="I122" s="1392" t="s">
        <v>300</v>
      </c>
      <c r="J122" s="1145"/>
      <c r="K122" s="1145"/>
      <c r="L122" s="1392" t="s">
        <v>297</v>
      </c>
      <c r="M122" s="1145"/>
      <c r="N122" s="1145"/>
      <c r="O122" s="1392"/>
      <c r="P122" s="1145"/>
      <c r="Q122" s="1392"/>
      <c r="R122" s="1145"/>
      <c r="S122" s="1391" t="s">
        <v>72</v>
      </c>
      <c r="T122" s="1145"/>
      <c r="U122" s="1145"/>
      <c r="V122" s="1145"/>
      <c r="W122" s="1145"/>
      <c r="X122" s="1145"/>
      <c r="Y122" s="1145"/>
      <c r="Z122" s="1145"/>
      <c r="AA122" s="1392" t="s">
        <v>281</v>
      </c>
      <c r="AB122" s="1145"/>
      <c r="AC122" s="1145"/>
      <c r="AD122" s="1145"/>
      <c r="AE122" s="1145"/>
      <c r="AF122" s="1392" t="s">
        <v>282</v>
      </c>
      <c r="AG122" s="1145"/>
      <c r="AH122" s="1145"/>
      <c r="AI122" s="294" t="s">
        <v>68</v>
      </c>
      <c r="AJ122" s="1393" t="s">
        <v>283</v>
      </c>
      <c r="AK122" s="1145"/>
      <c r="AL122" s="1145"/>
      <c r="AM122" s="1145"/>
      <c r="AN122" s="1145"/>
      <c r="AO122" s="1145"/>
      <c r="AP122" s="293">
        <v>90000000</v>
      </c>
      <c r="AQ122" s="445">
        <v>0</v>
      </c>
      <c r="AR122" s="293">
        <v>90000000</v>
      </c>
      <c r="AS122" s="445">
        <v>0</v>
      </c>
      <c r="AT122" s="445">
        <v>0</v>
      </c>
      <c r="AU122" s="445">
        <v>0</v>
      </c>
      <c r="AV122" s="445">
        <v>0</v>
      </c>
      <c r="AW122" s="445">
        <v>0</v>
      </c>
      <c r="AX122" s="445">
        <v>0</v>
      </c>
      <c r="AY122" s="445">
        <v>0</v>
      </c>
      <c r="AZ122" s="445">
        <v>0</v>
      </c>
      <c r="BA122" s="445">
        <v>0</v>
      </c>
      <c r="BB122" s="445">
        <v>0</v>
      </c>
    </row>
    <row r="123" spans="1:54" hidden="1" x14ac:dyDescent="0.25">
      <c r="A123" s="1392" t="s">
        <v>17</v>
      </c>
      <c r="B123" s="1145"/>
      <c r="C123" s="1392" t="s">
        <v>290</v>
      </c>
      <c r="D123" s="1145"/>
      <c r="E123" s="1392" t="s">
        <v>288</v>
      </c>
      <c r="F123" s="1145"/>
      <c r="G123" s="1392" t="s">
        <v>291</v>
      </c>
      <c r="H123" s="1145"/>
      <c r="I123" s="1392" t="s">
        <v>300</v>
      </c>
      <c r="J123" s="1145"/>
      <c r="K123" s="1145"/>
      <c r="L123" s="1392" t="s">
        <v>292</v>
      </c>
      <c r="M123" s="1145"/>
      <c r="N123" s="1145"/>
      <c r="O123" s="1392"/>
      <c r="P123" s="1145"/>
      <c r="Q123" s="1392"/>
      <c r="R123" s="1145"/>
      <c r="S123" s="1391" t="s">
        <v>73</v>
      </c>
      <c r="T123" s="1145"/>
      <c r="U123" s="1145"/>
      <c r="V123" s="1145"/>
      <c r="W123" s="1145"/>
      <c r="X123" s="1145"/>
      <c r="Y123" s="1145"/>
      <c r="Z123" s="1145"/>
      <c r="AA123" s="1392" t="s">
        <v>281</v>
      </c>
      <c r="AB123" s="1145"/>
      <c r="AC123" s="1145"/>
      <c r="AD123" s="1145"/>
      <c r="AE123" s="1145"/>
      <c r="AF123" s="1392" t="s">
        <v>282</v>
      </c>
      <c r="AG123" s="1145"/>
      <c r="AH123" s="1145"/>
      <c r="AI123" s="294" t="s">
        <v>68</v>
      </c>
      <c r="AJ123" s="1393" t="s">
        <v>283</v>
      </c>
      <c r="AK123" s="1145"/>
      <c r="AL123" s="1145"/>
      <c r="AM123" s="1145"/>
      <c r="AN123" s="1145"/>
      <c r="AO123" s="1145"/>
      <c r="AP123" s="293">
        <v>1583900000</v>
      </c>
      <c r="AQ123" s="445">
        <v>0</v>
      </c>
      <c r="AR123" s="293">
        <v>199999999.5</v>
      </c>
      <c r="AS123" s="445">
        <v>0</v>
      </c>
      <c r="AT123" s="445">
        <v>0</v>
      </c>
      <c r="AU123" s="445">
        <v>0</v>
      </c>
      <c r="AV123" s="293">
        <v>228716336</v>
      </c>
      <c r="AW123" s="293">
        <v>-228716336</v>
      </c>
      <c r="AX123" s="293">
        <v>228716336</v>
      </c>
      <c r="AY123" s="445">
        <v>0</v>
      </c>
      <c r="AZ123" s="293">
        <v>228716336</v>
      </c>
      <c r="BA123" s="445">
        <v>0</v>
      </c>
      <c r="BB123" s="445">
        <v>0</v>
      </c>
    </row>
    <row r="124" spans="1:54" hidden="1" x14ac:dyDescent="0.25">
      <c r="A124" s="1392" t="s">
        <v>17</v>
      </c>
      <c r="B124" s="1145"/>
      <c r="C124" s="1392" t="s">
        <v>290</v>
      </c>
      <c r="D124" s="1145"/>
      <c r="E124" s="1392" t="s">
        <v>288</v>
      </c>
      <c r="F124" s="1145"/>
      <c r="G124" s="1392" t="s">
        <v>291</v>
      </c>
      <c r="H124" s="1145"/>
      <c r="I124" s="1392" t="s">
        <v>300</v>
      </c>
      <c r="J124" s="1145"/>
      <c r="K124" s="1145"/>
      <c r="L124" s="1392" t="s">
        <v>302</v>
      </c>
      <c r="M124" s="1145"/>
      <c r="N124" s="1145"/>
      <c r="O124" s="1392"/>
      <c r="P124" s="1145"/>
      <c r="Q124" s="1392"/>
      <c r="R124" s="1145"/>
      <c r="S124" s="1391" t="s">
        <v>665</v>
      </c>
      <c r="T124" s="1145"/>
      <c r="U124" s="1145"/>
      <c r="V124" s="1145"/>
      <c r="W124" s="1145"/>
      <c r="X124" s="1145"/>
      <c r="Y124" s="1145"/>
      <c r="Z124" s="1145"/>
      <c r="AA124" s="1392" t="s">
        <v>281</v>
      </c>
      <c r="AB124" s="1145"/>
      <c r="AC124" s="1145"/>
      <c r="AD124" s="1145"/>
      <c r="AE124" s="1145"/>
      <c r="AF124" s="1392" t="s">
        <v>282</v>
      </c>
      <c r="AG124" s="1145"/>
      <c r="AH124" s="1145"/>
      <c r="AI124" s="294" t="s">
        <v>68</v>
      </c>
      <c r="AJ124" s="1393" t="s">
        <v>283</v>
      </c>
      <c r="AK124" s="1145"/>
      <c r="AL124" s="1145"/>
      <c r="AM124" s="1145"/>
      <c r="AN124" s="1145"/>
      <c r="AO124" s="1145"/>
      <c r="AP124" s="293">
        <v>50000000</v>
      </c>
      <c r="AQ124" s="445">
        <v>0</v>
      </c>
      <c r="AR124" s="293">
        <v>50000000</v>
      </c>
      <c r="AS124" s="445">
        <v>0</v>
      </c>
      <c r="AT124" s="445">
        <v>0</v>
      </c>
      <c r="AU124" s="445">
        <v>0</v>
      </c>
      <c r="AV124" s="445">
        <v>0</v>
      </c>
      <c r="AW124" s="445">
        <v>0</v>
      </c>
      <c r="AX124" s="445">
        <v>0</v>
      </c>
      <c r="AY124" s="445">
        <v>0</v>
      </c>
      <c r="AZ124" s="445">
        <v>0</v>
      </c>
      <c r="BA124" s="445">
        <v>0</v>
      </c>
      <c r="BB124" s="445">
        <v>0</v>
      </c>
    </row>
    <row r="125" spans="1:54" hidden="1" x14ac:dyDescent="0.25">
      <c r="A125" s="1389" t="s">
        <v>17</v>
      </c>
      <c r="B125" s="1145"/>
      <c r="C125" s="1389" t="s">
        <v>290</v>
      </c>
      <c r="D125" s="1145"/>
      <c r="E125" s="1389" t="s">
        <v>288</v>
      </c>
      <c r="F125" s="1145"/>
      <c r="G125" s="1389" t="s">
        <v>291</v>
      </c>
      <c r="H125" s="1145"/>
      <c r="I125" s="1389" t="s">
        <v>301</v>
      </c>
      <c r="J125" s="1145"/>
      <c r="K125" s="1145"/>
      <c r="L125" s="1389"/>
      <c r="M125" s="1145"/>
      <c r="N125" s="1145"/>
      <c r="O125" s="1389"/>
      <c r="P125" s="1145"/>
      <c r="Q125" s="1389"/>
      <c r="R125" s="1145"/>
      <c r="S125" s="1388" t="s">
        <v>228</v>
      </c>
      <c r="T125" s="1145"/>
      <c r="U125" s="1145"/>
      <c r="V125" s="1145"/>
      <c r="W125" s="1145"/>
      <c r="X125" s="1145"/>
      <c r="Y125" s="1145"/>
      <c r="Z125" s="1145"/>
      <c r="AA125" s="1389" t="s">
        <v>281</v>
      </c>
      <c r="AB125" s="1145"/>
      <c r="AC125" s="1145"/>
      <c r="AD125" s="1145"/>
      <c r="AE125" s="1145"/>
      <c r="AF125" s="1389" t="s">
        <v>282</v>
      </c>
      <c r="AG125" s="1145"/>
      <c r="AH125" s="1145"/>
      <c r="AI125" s="297" t="s">
        <v>68</v>
      </c>
      <c r="AJ125" s="1390" t="s">
        <v>283</v>
      </c>
      <c r="AK125" s="1145"/>
      <c r="AL125" s="1145"/>
      <c r="AM125" s="1145"/>
      <c r="AN125" s="1145"/>
      <c r="AO125" s="1145"/>
      <c r="AP125" s="296">
        <v>101400000</v>
      </c>
      <c r="AQ125" s="296">
        <v>280000</v>
      </c>
      <c r="AR125" s="296">
        <v>30585371</v>
      </c>
      <c r="AS125" s="444">
        <v>0</v>
      </c>
      <c r="AT125" s="296">
        <v>480129</v>
      </c>
      <c r="AU125" s="296">
        <v>-200129</v>
      </c>
      <c r="AV125" s="296">
        <v>480129</v>
      </c>
      <c r="AW125" s="444">
        <v>0</v>
      </c>
      <c r="AX125" s="296">
        <v>480129</v>
      </c>
      <c r="AY125" s="444">
        <v>0</v>
      </c>
      <c r="AZ125" s="296">
        <v>480129</v>
      </c>
      <c r="BA125" s="444">
        <v>0</v>
      </c>
      <c r="BB125" s="444">
        <v>0</v>
      </c>
    </row>
    <row r="126" spans="1:54" hidden="1" x14ac:dyDescent="0.25">
      <c r="A126" s="1392" t="s">
        <v>17</v>
      </c>
      <c r="B126" s="1145"/>
      <c r="C126" s="1392" t="s">
        <v>290</v>
      </c>
      <c r="D126" s="1145"/>
      <c r="E126" s="1392" t="s">
        <v>288</v>
      </c>
      <c r="F126" s="1145"/>
      <c r="G126" s="1392" t="s">
        <v>291</v>
      </c>
      <c r="H126" s="1145"/>
      <c r="I126" s="1392" t="s">
        <v>301</v>
      </c>
      <c r="J126" s="1145"/>
      <c r="K126" s="1145"/>
      <c r="L126" s="1392" t="s">
        <v>292</v>
      </c>
      <c r="M126" s="1145"/>
      <c r="N126" s="1145"/>
      <c r="O126" s="1392"/>
      <c r="P126" s="1145"/>
      <c r="Q126" s="1392"/>
      <c r="R126" s="1145"/>
      <c r="S126" s="1391" t="s">
        <v>74</v>
      </c>
      <c r="T126" s="1145"/>
      <c r="U126" s="1145"/>
      <c r="V126" s="1145"/>
      <c r="W126" s="1145"/>
      <c r="X126" s="1145"/>
      <c r="Y126" s="1145"/>
      <c r="Z126" s="1145"/>
      <c r="AA126" s="1392" t="s">
        <v>281</v>
      </c>
      <c r="AB126" s="1145"/>
      <c r="AC126" s="1145"/>
      <c r="AD126" s="1145"/>
      <c r="AE126" s="1145"/>
      <c r="AF126" s="1392" t="s">
        <v>282</v>
      </c>
      <c r="AG126" s="1145"/>
      <c r="AH126" s="1145"/>
      <c r="AI126" s="294" t="s">
        <v>68</v>
      </c>
      <c r="AJ126" s="1393" t="s">
        <v>283</v>
      </c>
      <c r="AK126" s="1145"/>
      <c r="AL126" s="1145"/>
      <c r="AM126" s="1145"/>
      <c r="AN126" s="1145"/>
      <c r="AO126" s="1145"/>
      <c r="AP126" s="293">
        <v>6000000</v>
      </c>
      <c r="AQ126" s="445">
        <v>0</v>
      </c>
      <c r="AR126" s="293">
        <v>5163000</v>
      </c>
      <c r="AS126" s="445">
        <v>0</v>
      </c>
      <c r="AT126" s="445">
        <v>0</v>
      </c>
      <c r="AU126" s="445">
        <v>0</v>
      </c>
      <c r="AV126" s="445">
        <v>0</v>
      </c>
      <c r="AW126" s="445">
        <v>0</v>
      </c>
      <c r="AX126" s="445">
        <v>0</v>
      </c>
      <c r="AY126" s="445">
        <v>0</v>
      </c>
      <c r="AZ126" s="445">
        <v>0</v>
      </c>
      <c r="BA126" s="445">
        <v>0</v>
      </c>
      <c r="BB126" s="445">
        <v>0</v>
      </c>
    </row>
    <row r="127" spans="1:54" hidden="1" x14ac:dyDescent="0.25">
      <c r="A127" s="1392" t="s">
        <v>17</v>
      </c>
      <c r="B127" s="1145"/>
      <c r="C127" s="1392" t="s">
        <v>290</v>
      </c>
      <c r="D127" s="1145"/>
      <c r="E127" s="1392" t="s">
        <v>288</v>
      </c>
      <c r="F127" s="1145"/>
      <c r="G127" s="1392" t="s">
        <v>291</v>
      </c>
      <c r="H127" s="1145"/>
      <c r="I127" s="1392" t="s">
        <v>301</v>
      </c>
      <c r="J127" s="1145"/>
      <c r="K127" s="1145"/>
      <c r="L127" s="1392" t="s">
        <v>300</v>
      </c>
      <c r="M127" s="1145"/>
      <c r="N127" s="1145"/>
      <c r="O127" s="1392"/>
      <c r="P127" s="1145"/>
      <c r="Q127" s="1392"/>
      <c r="R127" s="1145"/>
      <c r="S127" s="1391" t="s">
        <v>75</v>
      </c>
      <c r="T127" s="1145"/>
      <c r="U127" s="1145"/>
      <c r="V127" s="1145"/>
      <c r="W127" s="1145"/>
      <c r="X127" s="1145"/>
      <c r="Y127" s="1145"/>
      <c r="Z127" s="1145"/>
      <c r="AA127" s="1392" t="s">
        <v>281</v>
      </c>
      <c r="AB127" s="1145"/>
      <c r="AC127" s="1145"/>
      <c r="AD127" s="1145"/>
      <c r="AE127" s="1145"/>
      <c r="AF127" s="1392" t="s">
        <v>282</v>
      </c>
      <c r="AG127" s="1145"/>
      <c r="AH127" s="1145"/>
      <c r="AI127" s="294" t="s">
        <v>68</v>
      </c>
      <c r="AJ127" s="1393" t="s">
        <v>283</v>
      </c>
      <c r="AK127" s="1145"/>
      <c r="AL127" s="1145"/>
      <c r="AM127" s="1145"/>
      <c r="AN127" s="1145"/>
      <c r="AO127" s="1145"/>
      <c r="AP127" s="293">
        <v>95400000</v>
      </c>
      <c r="AQ127" s="293">
        <v>280000</v>
      </c>
      <c r="AR127" s="293">
        <v>25422371</v>
      </c>
      <c r="AS127" s="445">
        <v>0</v>
      </c>
      <c r="AT127" s="293">
        <v>480129</v>
      </c>
      <c r="AU127" s="293">
        <v>-200129</v>
      </c>
      <c r="AV127" s="293">
        <v>480129</v>
      </c>
      <c r="AW127" s="445">
        <v>0</v>
      </c>
      <c r="AX127" s="293">
        <v>480129</v>
      </c>
      <c r="AY127" s="445">
        <v>0</v>
      </c>
      <c r="AZ127" s="293">
        <v>480129</v>
      </c>
      <c r="BA127" s="445">
        <v>0</v>
      </c>
      <c r="BB127" s="445">
        <v>0</v>
      </c>
    </row>
    <row r="128" spans="1:54" hidden="1" x14ac:dyDescent="0.25">
      <c r="A128" s="1389" t="s">
        <v>17</v>
      </c>
      <c r="B128" s="1145"/>
      <c r="C128" s="1389" t="s">
        <v>290</v>
      </c>
      <c r="D128" s="1145"/>
      <c r="E128" s="1389" t="s">
        <v>288</v>
      </c>
      <c r="F128" s="1145"/>
      <c r="G128" s="1389" t="s">
        <v>291</v>
      </c>
      <c r="H128" s="1145"/>
      <c r="I128" s="1389" t="s">
        <v>302</v>
      </c>
      <c r="J128" s="1145"/>
      <c r="K128" s="1145"/>
      <c r="L128" s="1389"/>
      <c r="M128" s="1145"/>
      <c r="N128" s="1145"/>
      <c r="O128" s="1389"/>
      <c r="P128" s="1145"/>
      <c r="Q128" s="1389"/>
      <c r="R128" s="1145"/>
      <c r="S128" s="1388" t="s">
        <v>313</v>
      </c>
      <c r="T128" s="1145"/>
      <c r="U128" s="1145"/>
      <c r="V128" s="1145"/>
      <c r="W128" s="1145"/>
      <c r="X128" s="1145"/>
      <c r="Y128" s="1145"/>
      <c r="Z128" s="1145"/>
      <c r="AA128" s="1389" t="s">
        <v>281</v>
      </c>
      <c r="AB128" s="1145"/>
      <c r="AC128" s="1145"/>
      <c r="AD128" s="1145"/>
      <c r="AE128" s="1145"/>
      <c r="AF128" s="1389" t="s">
        <v>282</v>
      </c>
      <c r="AG128" s="1145"/>
      <c r="AH128" s="1145"/>
      <c r="AI128" s="297" t="s">
        <v>68</v>
      </c>
      <c r="AJ128" s="1390" t="s">
        <v>283</v>
      </c>
      <c r="AK128" s="1145"/>
      <c r="AL128" s="1145"/>
      <c r="AM128" s="1145"/>
      <c r="AN128" s="1145"/>
      <c r="AO128" s="1145"/>
      <c r="AP128" s="296">
        <v>1343176172</v>
      </c>
      <c r="AQ128" s="444">
        <v>0</v>
      </c>
      <c r="AR128" s="444">
        <v>0</v>
      </c>
      <c r="AS128" s="444">
        <v>0</v>
      </c>
      <c r="AT128" s="296">
        <v>113362152</v>
      </c>
      <c r="AU128" s="296">
        <v>-113362152</v>
      </c>
      <c r="AV128" s="296">
        <v>113362152</v>
      </c>
      <c r="AW128" s="444">
        <v>0</v>
      </c>
      <c r="AX128" s="296">
        <v>128676662</v>
      </c>
      <c r="AY128" s="296">
        <v>-15314510</v>
      </c>
      <c r="AZ128" s="296">
        <v>128676662</v>
      </c>
      <c r="BA128" s="444">
        <v>0</v>
      </c>
      <c r="BB128" s="296">
        <v>486736</v>
      </c>
    </row>
    <row r="129" spans="1:54" hidden="1" x14ac:dyDescent="0.25">
      <c r="A129" s="1392" t="s">
        <v>17</v>
      </c>
      <c r="B129" s="1145"/>
      <c r="C129" s="1392" t="s">
        <v>290</v>
      </c>
      <c r="D129" s="1145"/>
      <c r="E129" s="1392" t="s">
        <v>288</v>
      </c>
      <c r="F129" s="1145"/>
      <c r="G129" s="1392" t="s">
        <v>291</v>
      </c>
      <c r="H129" s="1145"/>
      <c r="I129" s="1392" t="s">
        <v>302</v>
      </c>
      <c r="J129" s="1145"/>
      <c r="K129" s="1145"/>
      <c r="L129" s="1392" t="s">
        <v>287</v>
      </c>
      <c r="M129" s="1145"/>
      <c r="N129" s="1145"/>
      <c r="O129" s="1392"/>
      <c r="P129" s="1145"/>
      <c r="Q129" s="1392"/>
      <c r="R129" s="1145"/>
      <c r="S129" s="1391" t="s">
        <v>76</v>
      </c>
      <c r="T129" s="1145"/>
      <c r="U129" s="1145"/>
      <c r="V129" s="1145"/>
      <c r="W129" s="1145"/>
      <c r="X129" s="1145"/>
      <c r="Y129" s="1145"/>
      <c r="Z129" s="1145"/>
      <c r="AA129" s="1392" t="s">
        <v>281</v>
      </c>
      <c r="AB129" s="1145"/>
      <c r="AC129" s="1145"/>
      <c r="AD129" s="1145"/>
      <c r="AE129" s="1145"/>
      <c r="AF129" s="1392" t="s">
        <v>282</v>
      </c>
      <c r="AG129" s="1145"/>
      <c r="AH129" s="1145"/>
      <c r="AI129" s="294" t="s">
        <v>68</v>
      </c>
      <c r="AJ129" s="1393" t="s">
        <v>283</v>
      </c>
      <c r="AK129" s="1145"/>
      <c r="AL129" s="1145"/>
      <c r="AM129" s="1145"/>
      <c r="AN129" s="1145"/>
      <c r="AO129" s="1145"/>
      <c r="AP129" s="293">
        <v>143815862</v>
      </c>
      <c r="AQ129" s="445">
        <v>0</v>
      </c>
      <c r="AR129" s="445">
        <v>0</v>
      </c>
      <c r="AS129" s="445">
        <v>0</v>
      </c>
      <c r="AT129" s="293">
        <v>10947861</v>
      </c>
      <c r="AU129" s="293">
        <v>-10947861</v>
      </c>
      <c r="AV129" s="293">
        <v>10947861</v>
      </c>
      <c r="AW129" s="445">
        <v>0</v>
      </c>
      <c r="AX129" s="293">
        <v>11306587</v>
      </c>
      <c r="AY129" s="293">
        <v>-358726</v>
      </c>
      <c r="AZ129" s="293">
        <v>11306587</v>
      </c>
      <c r="BA129" s="445">
        <v>0</v>
      </c>
      <c r="BB129" s="445">
        <v>0</v>
      </c>
    </row>
    <row r="130" spans="1:54" hidden="1" x14ac:dyDescent="0.25">
      <c r="A130" s="1392" t="s">
        <v>17</v>
      </c>
      <c r="B130" s="1145"/>
      <c r="C130" s="1392" t="s">
        <v>290</v>
      </c>
      <c r="D130" s="1145"/>
      <c r="E130" s="1392" t="s">
        <v>288</v>
      </c>
      <c r="F130" s="1145"/>
      <c r="G130" s="1392" t="s">
        <v>291</v>
      </c>
      <c r="H130" s="1145"/>
      <c r="I130" s="1392" t="s">
        <v>302</v>
      </c>
      <c r="J130" s="1145"/>
      <c r="K130" s="1145"/>
      <c r="L130" s="1392" t="s">
        <v>290</v>
      </c>
      <c r="M130" s="1145"/>
      <c r="N130" s="1145"/>
      <c r="O130" s="1392"/>
      <c r="P130" s="1145"/>
      <c r="Q130" s="1392"/>
      <c r="R130" s="1145"/>
      <c r="S130" s="1391" t="s">
        <v>77</v>
      </c>
      <c r="T130" s="1145"/>
      <c r="U130" s="1145"/>
      <c r="V130" s="1145"/>
      <c r="W130" s="1145"/>
      <c r="X130" s="1145"/>
      <c r="Y130" s="1145"/>
      <c r="Z130" s="1145"/>
      <c r="AA130" s="1392" t="s">
        <v>281</v>
      </c>
      <c r="AB130" s="1145"/>
      <c r="AC130" s="1145"/>
      <c r="AD130" s="1145"/>
      <c r="AE130" s="1145"/>
      <c r="AF130" s="1392" t="s">
        <v>282</v>
      </c>
      <c r="AG130" s="1145"/>
      <c r="AH130" s="1145"/>
      <c r="AI130" s="294" t="s">
        <v>68</v>
      </c>
      <c r="AJ130" s="1393" t="s">
        <v>283</v>
      </c>
      <c r="AK130" s="1145"/>
      <c r="AL130" s="1145"/>
      <c r="AM130" s="1145"/>
      <c r="AN130" s="1145"/>
      <c r="AO130" s="1145"/>
      <c r="AP130" s="293">
        <v>794010310</v>
      </c>
      <c r="AQ130" s="445">
        <v>0</v>
      </c>
      <c r="AR130" s="445">
        <v>0</v>
      </c>
      <c r="AS130" s="445">
        <v>0</v>
      </c>
      <c r="AT130" s="293">
        <v>71802559</v>
      </c>
      <c r="AU130" s="293">
        <v>-71802559</v>
      </c>
      <c r="AV130" s="293">
        <v>71802559</v>
      </c>
      <c r="AW130" s="445">
        <v>0</v>
      </c>
      <c r="AX130" s="293">
        <v>73450049</v>
      </c>
      <c r="AY130" s="293">
        <v>-1647490</v>
      </c>
      <c r="AZ130" s="293">
        <v>73450049</v>
      </c>
      <c r="BA130" s="445">
        <v>0</v>
      </c>
      <c r="BB130" s="293">
        <v>486736</v>
      </c>
    </row>
    <row r="131" spans="1:54" hidden="1" x14ac:dyDescent="0.25">
      <c r="A131" s="1392" t="s">
        <v>17</v>
      </c>
      <c r="B131" s="1145"/>
      <c r="C131" s="1392" t="s">
        <v>290</v>
      </c>
      <c r="D131" s="1145"/>
      <c r="E131" s="1392" t="s">
        <v>288</v>
      </c>
      <c r="F131" s="1145"/>
      <c r="G131" s="1392" t="s">
        <v>291</v>
      </c>
      <c r="H131" s="1145"/>
      <c r="I131" s="1392" t="s">
        <v>302</v>
      </c>
      <c r="J131" s="1145"/>
      <c r="K131" s="1145"/>
      <c r="L131" s="1392" t="s">
        <v>297</v>
      </c>
      <c r="M131" s="1145"/>
      <c r="N131" s="1145"/>
      <c r="O131" s="1392"/>
      <c r="P131" s="1145"/>
      <c r="Q131" s="1392"/>
      <c r="R131" s="1145"/>
      <c r="S131" s="1391" t="s">
        <v>78</v>
      </c>
      <c r="T131" s="1145"/>
      <c r="U131" s="1145"/>
      <c r="V131" s="1145"/>
      <c r="W131" s="1145"/>
      <c r="X131" s="1145"/>
      <c r="Y131" s="1145"/>
      <c r="Z131" s="1145"/>
      <c r="AA131" s="1392" t="s">
        <v>281</v>
      </c>
      <c r="AB131" s="1145"/>
      <c r="AC131" s="1145"/>
      <c r="AD131" s="1145"/>
      <c r="AE131" s="1145"/>
      <c r="AF131" s="1392" t="s">
        <v>282</v>
      </c>
      <c r="AG131" s="1145"/>
      <c r="AH131" s="1145"/>
      <c r="AI131" s="294" t="s">
        <v>68</v>
      </c>
      <c r="AJ131" s="1393" t="s">
        <v>283</v>
      </c>
      <c r="AK131" s="1145"/>
      <c r="AL131" s="1145"/>
      <c r="AM131" s="1145"/>
      <c r="AN131" s="1145"/>
      <c r="AO131" s="1145"/>
      <c r="AP131" s="293">
        <v>350000</v>
      </c>
      <c r="AQ131" s="445">
        <v>0</v>
      </c>
      <c r="AR131" s="445">
        <v>0</v>
      </c>
      <c r="AS131" s="445">
        <v>0</v>
      </c>
      <c r="AT131" s="293">
        <v>46795</v>
      </c>
      <c r="AU131" s="293">
        <v>-46795</v>
      </c>
      <c r="AV131" s="293">
        <v>46795</v>
      </c>
      <c r="AW131" s="445">
        <v>0</v>
      </c>
      <c r="AX131" s="293">
        <v>8747</v>
      </c>
      <c r="AY131" s="293">
        <v>38048</v>
      </c>
      <c r="AZ131" s="293">
        <v>8747</v>
      </c>
      <c r="BA131" s="445">
        <v>0</v>
      </c>
      <c r="BB131" s="445">
        <v>0</v>
      </c>
    </row>
    <row r="132" spans="1:54" hidden="1" x14ac:dyDescent="0.25">
      <c r="A132" s="1392" t="s">
        <v>17</v>
      </c>
      <c r="B132" s="1145"/>
      <c r="C132" s="1392" t="s">
        <v>290</v>
      </c>
      <c r="D132" s="1145"/>
      <c r="E132" s="1392" t="s">
        <v>288</v>
      </c>
      <c r="F132" s="1145"/>
      <c r="G132" s="1392" t="s">
        <v>291</v>
      </c>
      <c r="H132" s="1145"/>
      <c r="I132" s="1392" t="s">
        <v>302</v>
      </c>
      <c r="J132" s="1145"/>
      <c r="K132" s="1145"/>
      <c r="L132" s="1392" t="s">
        <v>292</v>
      </c>
      <c r="M132" s="1145"/>
      <c r="N132" s="1145"/>
      <c r="O132" s="1392"/>
      <c r="P132" s="1145"/>
      <c r="Q132" s="1392"/>
      <c r="R132" s="1145"/>
      <c r="S132" s="1391" t="s">
        <v>79</v>
      </c>
      <c r="T132" s="1145"/>
      <c r="U132" s="1145"/>
      <c r="V132" s="1145"/>
      <c r="W132" s="1145"/>
      <c r="X132" s="1145"/>
      <c r="Y132" s="1145"/>
      <c r="Z132" s="1145"/>
      <c r="AA132" s="1392" t="s">
        <v>281</v>
      </c>
      <c r="AB132" s="1145"/>
      <c r="AC132" s="1145"/>
      <c r="AD132" s="1145"/>
      <c r="AE132" s="1145"/>
      <c r="AF132" s="1392" t="s">
        <v>282</v>
      </c>
      <c r="AG132" s="1145"/>
      <c r="AH132" s="1145"/>
      <c r="AI132" s="294" t="s">
        <v>68</v>
      </c>
      <c r="AJ132" s="1393" t="s">
        <v>283</v>
      </c>
      <c r="AK132" s="1145"/>
      <c r="AL132" s="1145"/>
      <c r="AM132" s="1145"/>
      <c r="AN132" s="1145"/>
      <c r="AO132" s="1145"/>
      <c r="AP132" s="293">
        <v>185000000</v>
      </c>
      <c r="AQ132" s="445">
        <v>0</v>
      </c>
      <c r="AR132" s="445">
        <v>0</v>
      </c>
      <c r="AS132" s="445">
        <v>0</v>
      </c>
      <c r="AT132" s="293">
        <v>12779883</v>
      </c>
      <c r="AU132" s="293">
        <v>-12779883</v>
      </c>
      <c r="AV132" s="293">
        <v>12779883</v>
      </c>
      <c r="AW132" s="445">
        <v>0</v>
      </c>
      <c r="AX132" s="293">
        <v>25604557</v>
      </c>
      <c r="AY132" s="293">
        <v>-12824674</v>
      </c>
      <c r="AZ132" s="293">
        <v>25604557</v>
      </c>
      <c r="BA132" s="445">
        <v>0</v>
      </c>
      <c r="BB132" s="445">
        <v>0</v>
      </c>
    </row>
    <row r="133" spans="1:54" hidden="1" x14ac:dyDescent="0.25">
      <c r="A133" s="1392" t="s">
        <v>17</v>
      </c>
      <c r="B133" s="1145"/>
      <c r="C133" s="1392" t="s">
        <v>290</v>
      </c>
      <c r="D133" s="1145"/>
      <c r="E133" s="1392" t="s">
        <v>288</v>
      </c>
      <c r="F133" s="1145"/>
      <c r="G133" s="1392" t="s">
        <v>291</v>
      </c>
      <c r="H133" s="1145"/>
      <c r="I133" s="1392" t="s">
        <v>302</v>
      </c>
      <c r="J133" s="1145"/>
      <c r="K133" s="1145"/>
      <c r="L133" s="1392" t="s">
        <v>300</v>
      </c>
      <c r="M133" s="1145"/>
      <c r="N133" s="1145"/>
      <c r="O133" s="1392"/>
      <c r="P133" s="1145"/>
      <c r="Q133" s="1392"/>
      <c r="R133" s="1145"/>
      <c r="S133" s="1391" t="s">
        <v>80</v>
      </c>
      <c r="T133" s="1145"/>
      <c r="U133" s="1145"/>
      <c r="V133" s="1145"/>
      <c r="W133" s="1145"/>
      <c r="X133" s="1145"/>
      <c r="Y133" s="1145"/>
      <c r="Z133" s="1145"/>
      <c r="AA133" s="1392" t="s">
        <v>281</v>
      </c>
      <c r="AB133" s="1145"/>
      <c r="AC133" s="1145"/>
      <c r="AD133" s="1145"/>
      <c r="AE133" s="1145"/>
      <c r="AF133" s="1392" t="s">
        <v>282</v>
      </c>
      <c r="AG133" s="1145"/>
      <c r="AH133" s="1145"/>
      <c r="AI133" s="294" t="s">
        <v>68</v>
      </c>
      <c r="AJ133" s="1393" t="s">
        <v>283</v>
      </c>
      <c r="AK133" s="1145"/>
      <c r="AL133" s="1145"/>
      <c r="AM133" s="1145"/>
      <c r="AN133" s="1145"/>
      <c r="AO133" s="1145"/>
      <c r="AP133" s="293">
        <v>220000000</v>
      </c>
      <c r="AQ133" s="445">
        <v>0</v>
      </c>
      <c r="AR133" s="445">
        <v>0</v>
      </c>
      <c r="AS133" s="445">
        <v>0</v>
      </c>
      <c r="AT133" s="293">
        <v>17785054</v>
      </c>
      <c r="AU133" s="293">
        <v>-17785054</v>
      </c>
      <c r="AV133" s="293">
        <v>17785054</v>
      </c>
      <c r="AW133" s="445">
        <v>0</v>
      </c>
      <c r="AX133" s="293">
        <v>18306722</v>
      </c>
      <c r="AY133" s="293">
        <v>-521668</v>
      </c>
      <c r="AZ133" s="293">
        <v>18306722</v>
      </c>
      <c r="BA133" s="445">
        <v>0</v>
      </c>
      <c r="BB133" s="445">
        <v>0</v>
      </c>
    </row>
    <row r="134" spans="1:54" hidden="1" x14ac:dyDescent="0.25">
      <c r="A134" s="1389" t="s">
        <v>17</v>
      </c>
      <c r="B134" s="1145"/>
      <c r="C134" s="1389" t="s">
        <v>290</v>
      </c>
      <c r="D134" s="1145"/>
      <c r="E134" s="1389" t="s">
        <v>288</v>
      </c>
      <c r="F134" s="1145"/>
      <c r="G134" s="1389" t="s">
        <v>291</v>
      </c>
      <c r="H134" s="1145"/>
      <c r="I134" s="1389" t="s">
        <v>296</v>
      </c>
      <c r="J134" s="1145"/>
      <c r="K134" s="1145"/>
      <c r="L134" s="1389"/>
      <c r="M134" s="1145"/>
      <c r="N134" s="1145"/>
      <c r="O134" s="1389"/>
      <c r="P134" s="1145"/>
      <c r="Q134" s="1389"/>
      <c r="R134" s="1145"/>
      <c r="S134" s="1388" t="s">
        <v>232</v>
      </c>
      <c r="T134" s="1145"/>
      <c r="U134" s="1145"/>
      <c r="V134" s="1145"/>
      <c r="W134" s="1145"/>
      <c r="X134" s="1145"/>
      <c r="Y134" s="1145"/>
      <c r="Z134" s="1145"/>
      <c r="AA134" s="1389" t="s">
        <v>281</v>
      </c>
      <c r="AB134" s="1145"/>
      <c r="AC134" s="1145"/>
      <c r="AD134" s="1145"/>
      <c r="AE134" s="1145"/>
      <c r="AF134" s="1389" t="s">
        <v>282</v>
      </c>
      <c r="AG134" s="1145"/>
      <c r="AH134" s="1145"/>
      <c r="AI134" s="297" t="s">
        <v>68</v>
      </c>
      <c r="AJ134" s="1390" t="s">
        <v>283</v>
      </c>
      <c r="AK134" s="1145"/>
      <c r="AL134" s="1145"/>
      <c r="AM134" s="1145"/>
      <c r="AN134" s="1145"/>
      <c r="AO134" s="1145"/>
      <c r="AP134" s="296">
        <v>597250000</v>
      </c>
      <c r="AQ134" s="444">
        <v>0</v>
      </c>
      <c r="AR134" s="296">
        <v>21986260</v>
      </c>
      <c r="AS134" s="444">
        <v>0</v>
      </c>
      <c r="AT134" s="444">
        <v>0</v>
      </c>
      <c r="AU134" s="444">
        <v>0</v>
      </c>
      <c r="AV134" s="444">
        <v>0</v>
      </c>
      <c r="AW134" s="444">
        <v>0</v>
      </c>
      <c r="AX134" s="444">
        <v>0</v>
      </c>
      <c r="AY134" s="444">
        <v>0</v>
      </c>
      <c r="AZ134" s="444">
        <v>0</v>
      </c>
      <c r="BA134" s="444">
        <v>0</v>
      </c>
      <c r="BB134" s="444">
        <v>0</v>
      </c>
    </row>
    <row r="135" spans="1:54" hidden="1" x14ac:dyDescent="0.25">
      <c r="A135" s="1392" t="s">
        <v>17</v>
      </c>
      <c r="B135" s="1145"/>
      <c r="C135" s="1392" t="s">
        <v>290</v>
      </c>
      <c r="D135" s="1145"/>
      <c r="E135" s="1392" t="s">
        <v>288</v>
      </c>
      <c r="F135" s="1145"/>
      <c r="G135" s="1392" t="s">
        <v>291</v>
      </c>
      <c r="H135" s="1145"/>
      <c r="I135" s="1392" t="s">
        <v>296</v>
      </c>
      <c r="J135" s="1145"/>
      <c r="K135" s="1145"/>
      <c r="L135" s="1392" t="s">
        <v>287</v>
      </c>
      <c r="M135" s="1145"/>
      <c r="N135" s="1145"/>
      <c r="O135" s="1392"/>
      <c r="P135" s="1145"/>
      <c r="Q135" s="1392"/>
      <c r="R135" s="1145"/>
      <c r="S135" s="1391" t="s">
        <v>81</v>
      </c>
      <c r="T135" s="1145"/>
      <c r="U135" s="1145"/>
      <c r="V135" s="1145"/>
      <c r="W135" s="1145"/>
      <c r="X135" s="1145"/>
      <c r="Y135" s="1145"/>
      <c r="Z135" s="1145"/>
      <c r="AA135" s="1392" t="s">
        <v>281</v>
      </c>
      <c r="AB135" s="1145"/>
      <c r="AC135" s="1145"/>
      <c r="AD135" s="1145"/>
      <c r="AE135" s="1145"/>
      <c r="AF135" s="1392" t="s">
        <v>282</v>
      </c>
      <c r="AG135" s="1145"/>
      <c r="AH135" s="1145"/>
      <c r="AI135" s="294" t="s">
        <v>68</v>
      </c>
      <c r="AJ135" s="1393" t="s">
        <v>283</v>
      </c>
      <c r="AK135" s="1145"/>
      <c r="AL135" s="1145"/>
      <c r="AM135" s="1145"/>
      <c r="AN135" s="1145"/>
      <c r="AO135" s="1145"/>
      <c r="AP135" s="293">
        <v>72100000</v>
      </c>
      <c r="AQ135" s="445">
        <v>0</v>
      </c>
      <c r="AR135" s="293">
        <v>21986260</v>
      </c>
      <c r="AS135" s="445">
        <v>0</v>
      </c>
      <c r="AT135" s="445">
        <v>0</v>
      </c>
      <c r="AU135" s="445">
        <v>0</v>
      </c>
      <c r="AV135" s="445">
        <v>0</v>
      </c>
      <c r="AW135" s="445">
        <v>0</v>
      </c>
      <c r="AX135" s="445">
        <v>0</v>
      </c>
      <c r="AY135" s="445">
        <v>0</v>
      </c>
      <c r="AZ135" s="445">
        <v>0</v>
      </c>
      <c r="BA135" s="445">
        <v>0</v>
      </c>
      <c r="BB135" s="445">
        <v>0</v>
      </c>
    </row>
    <row r="136" spans="1:54" hidden="1" x14ac:dyDescent="0.25">
      <c r="A136" s="1392" t="s">
        <v>17</v>
      </c>
      <c r="B136" s="1145"/>
      <c r="C136" s="1392" t="s">
        <v>290</v>
      </c>
      <c r="D136" s="1145"/>
      <c r="E136" s="1392" t="s">
        <v>288</v>
      </c>
      <c r="F136" s="1145"/>
      <c r="G136" s="1392" t="s">
        <v>291</v>
      </c>
      <c r="H136" s="1145"/>
      <c r="I136" s="1392" t="s">
        <v>296</v>
      </c>
      <c r="J136" s="1145"/>
      <c r="K136" s="1145"/>
      <c r="L136" s="1392" t="s">
        <v>302</v>
      </c>
      <c r="M136" s="1145"/>
      <c r="N136" s="1145"/>
      <c r="O136" s="1392"/>
      <c r="P136" s="1145"/>
      <c r="Q136" s="1392"/>
      <c r="R136" s="1145"/>
      <c r="S136" s="1391" t="s">
        <v>82</v>
      </c>
      <c r="T136" s="1145"/>
      <c r="U136" s="1145"/>
      <c r="V136" s="1145"/>
      <c r="W136" s="1145"/>
      <c r="X136" s="1145"/>
      <c r="Y136" s="1145"/>
      <c r="Z136" s="1145"/>
      <c r="AA136" s="1392" t="s">
        <v>281</v>
      </c>
      <c r="AB136" s="1145"/>
      <c r="AC136" s="1145"/>
      <c r="AD136" s="1145"/>
      <c r="AE136" s="1145"/>
      <c r="AF136" s="1392" t="s">
        <v>282</v>
      </c>
      <c r="AG136" s="1145"/>
      <c r="AH136" s="1145"/>
      <c r="AI136" s="294" t="s">
        <v>68</v>
      </c>
      <c r="AJ136" s="1393" t="s">
        <v>283</v>
      </c>
      <c r="AK136" s="1145"/>
      <c r="AL136" s="1145"/>
      <c r="AM136" s="1145"/>
      <c r="AN136" s="1145"/>
      <c r="AO136" s="1145"/>
      <c r="AP136" s="293">
        <v>13373589</v>
      </c>
      <c r="AQ136" s="445">
        <v>0</v>
      </c>
      <c r="AR136" s="445">
        <v>0</v>
      </c>
      <c r="AS136" s="445">
        <v>0</v>
      </c>
      <c r="AT136" s="445">
        <v>0</v>
      </c>
      <c r="AU136" s="445">
        <v>0</v>
      </c>
      <c r="AV136" s="445">
        <v>0</v>
      </c>
      <c r="AW136" s="445">
        <v>0</v>
      </c>
      <c r="AX136" s="445">
        <v>0</v>
      </c>
      <c r="AY136" s="445">
        <v>0</v>
      </c>
      <c r="AZ136" s="445">
        <v>0</v>
      </c>
      <c r="BA136" s="445">
        <v>0</v>
      </c>
      <c r="BB136" s="445">
        <v>0</v>
      </c>
    </row>
    <row r="137" spans="1:54" hidden="1" x14ac:dyDescent="0.25">
      <c r="A137" s="1392" t="s">
        <v>17</v>
      </c>
      <c r="B137" s="1145"/>
      <c r="C137" s="1392" t="s">
        <v>290</v>
      </c>
      <c r="D137" s="1145"/>
      <c r="E137" s="1392" t="s">
        <v>288</v>
      </c>
      <c r="F137" s="1145"/>
      <c r="G137" s="1392" t="s">
        <v>291</v>
      </c>
      <c r="H137" s="1145"/>
      <c r="I137" s="1392" t="s">
        <v>296</v>
      </c>
      <c r="J137" s="1145"/>
      <c r="K137" s="1145"/>
      <c r="L137" s="1392" t="s">
        <v>83</v>
      </c>
      <c r="M137" s="1145"/>
      <c r="N137" s="1145"/>
      <c r="O137" s="1392"/>
      <c r="P137" s="1145"/>
      <c r="Q137" s="1392"/>
      <c r="R137" s="1145"/>
      <c r="S137" s="1391" t="s">
        <v>84</v>
      </c>
      <c r="T137" s="1145"/>
      <c r="U137" s="1145"/>
      <c r="V137" s="1145"/>
      <c r="W137" s="1145"/>
      <c r="X137" s="1145"/>
      <c r="Y137" s="1145"/>
      <c r="Z137" s="1145"/>
      <c r="AA137" s="1392" t="s">
        <v>281</v>
      </c>
      <c r="AB137" s="1145"/>
      <c r="AC137" s="1145"/>
      <c r="AD137" s="1145"/>
      <c r="AE137" s="1145"/>
      <c r="AF137" s="1392" t="s">
        <v>282</v>
      </c>
      <c r="AG137" s="1145"/>
      <c r="AH137" s="1145"/>
      <c r="AI137" s="294" t="s">
        <v>68</v>
      </c>
      <c r="AJ137" s="1393" t="s">
        <v>283</v>
      </c>
      <c r="AK137" s="1145"/>
      <c r="AL137" s="1145"/>
      <c r="AM137" s="1145"/>
      <c r="AN137" s="1145"/>
      <c r="AO137" s="1145"/>
      <c r="AP137" s="293">
        <v>511776411</v>
      </c>
      <c r="AQ137" s="445">
        <v>0</v>
      </c>
      <c r="AR137" s="445">
        <v>0</v>
      </c>
      <c r="AS137" s="445">
        <v>0</v>
      </c>
      <c r="AT137" s="445">
        <v>0</v>
      </c>
      <c r="AU137" s="445">
        <v>0</v>
      </c>
      <c r="AV137" s="445">
        <v>0</v>
      </c>
      <c r="AW137" s="445">
        <v>0</v>
      </c>
      <c r="AX137" s="445">
        <v>0</v>
      </c>
      <c r="AY137" s="445">
        <v>0</v>
      </c>
      <c r="AZ137" s="445">
        <v>0</v>
      </c>
      <c r="BA137" s="445">
        <v>0</v>
      </c>
      <c r="BB137" s="445">
        <v>0</v>
      </c>
    </row>
    <row r="138" spans="1:54" hidden="1" x14ac:dyDescent="0.25">
      <c r="A138" s="1389" t="s">
        <v>17</v>
      </c>
      <c r="B138" s="1145"/>
      <c r="C138" s="1389" t="s">
        <v>290</v>
      </c>
      <c r="D138" s="1145"/>
      <c r="E138" s="1389" t="s">
        <v>288</v>
      </c>
      <c r="F138" s="1145"/>
      <c r="G138" s="1389" t="s">
        <v>291</v>
      </c>
      <c r="H138" s="1145"/>
      <c r="I138" s="1389" t="s">
        <v>68</v>
      </c>
      <c r="J138" s="1145"/>
      <c r="K138" s="1145"/>
      <c r="L138" s="1389"/>
      <c r="M138" s="1145"/>
      <c r="N138" s="1145"/>
      <c r="O138" s="1389"/>
      <c r="P138" s="1145"/>
      <c r="Q138" s="1389"/>
      <c r="R138" s="1145"/>
      <c r="S138" s="1388" t="s">
        <v>234</v>
      </c>
      <c r="T138" s="1145"/>
      <c r="U138" s="1145"/>
      <c r="V138" s="1145"/>
      <c r="W138" s="1145"/>
      <c r="X138" s="1145"/>
      <c r="Y138" s="1145"/>
      <c r="Z138" s="1145"/>
      <c r="AA138" s="1389" t="s">
        <v>281</v>
      </c>
      <c r="AB138" s="1145"/>
      <c r="AC138" s="1145"/>
      <c r="AD138" s="1145"/>
      <c r="AE138" s="1145"/>
      <c r="AF138" s="1389" t="s">
        <v>282</v>
      </c>
      <c r="AG138" s="1145"/>
      <c r="AH138" s="1145"/>
      <c r="AI138" s="297" t="s">
        <v>68</v>
      </c>
      <c r="AJ138" s="1390" t="s">
        <v>283</v>
      </c>
      <c r="AK138" s="1145"/>
      <c r="AL138" s="1145"/>
      <c r="AM138" s="1145"/>
      <c r="AN138" s="1145"/>
      <c r="AO138" s="1145"/>
      <c r="AP138" s="296">
        <v>1603139548</v>
      </c>
      <c r="AQ138" s="296">
        <v>126572743</v>
      </c>
      <c r="AR138" s="296">
        <v>325840661</v>
      </c>
      <c r="AS138" s="444">
        <v>0</v>
      </c>
      <c r="AT138" s="296">
        <v>36000000</v>
      </c>
      <c r="AU138" s="296">
        <v>90572743</v>
      </c>
      <c r="AV138" s="296">
        <v>114714378</v>
      </c>
      <c r="AW138" s="296">
        <v>-78714378</v>
      </c>
      <c r="AX138" s="296">
        <v>114714378</v>
      </c>
      <c r="AY138" s="444">
        <v>0</v>
      </c>
      <c r="AZ138" s="296">
        <v>114714378</v>
      </c>
      <c r="BA138" s="444">
        <v>0</v>
      </c>
      <c r="BB138" s="444">
        <v>0</v>
      </c>
    </row>
    <row r="139" spans="1:54" hidden="1" x14ac:dyDescent="0.25">
      <c r="A139" s="1392" t="s">
        <v>17</v>
      </c>
      <c r="B139" s="1145"/>
      <c r="C139" s="1392" t="s">
        <v>290</v>
      </c>
      <c r="D139" s="1145"/>
      <c r="E139" s="1392" t="s">
        <v>288</v>
      </c>
      <c r="F139" s="1145"/>
      <c r="G139" s="1392" t="s">
        <v>291</v>
      </c>
      <c r="H139" s="1145"/>
      <c r="I139" s="1392" t="s">
        <v>68</v>
      </c>
      <c r="J139" s="1145"/>
      <c r="K139" s="1145"/>
      <c r="L139" s="1392" t="s">
        <v>287</v>
      </c>
      <c r="M139" s="1145"/>
      <c r="N139" s="1145"/>
      <c r="O139" s="1392"/>
      <c r="P139" s="1145"/>
      <c r="Q139" s="1392"/>
      <c r="R139" s="1145"/>
      <c r="S139" s="1391" t="s">
        <v>415</v>
      </c>
      <c r="T139" s="1145"/>
      <c r="U139" s="1145"/>
      <c r="V139" s="1145"/>
      <c r="W139" s="1145"/>
      <c r="X139" s="1145"/>
      <c r="Y139" s="1145"/>
      <c r="Z139" s="1145"/>
      <c r="AA139" s="1392" t="s">
        <v>281</v>
      </c>
      <c r="AB139" s="1145"/>
      <c r="AC139" s="1145"/>
      <c r="AD139" s="1145"/>
      <c r="AE139" s="1145"/>
      <c r="AF139" s="1392" t="s">
        <v>282</v>
      </c>
      <c r="AG139" s="1145"/>
      <c r="AH139" s="1145"/>
      <c r="AI139" s="294" t="s">
        <v>68</v>
      </c>
      <c r="AJ139" s="1393" t="s">
        <v>283</v>
      </c>
      <c r="AK139" s="1145"/>
      <c r="AL139" s="1145"/>
      <c r="AM139" s="1145"/>
      <c r="AN139" s="1145"/>
      <c r="AO139" s="1145"/>
      <c r="AP139" s="293">
        <v>400000000</v>
      </c>
      <c r="AQ139" s="445">
        <v>0</v>
      </c>
      <c r="AR139" s="293">
        <v>304800000</v>
      </c>
      <c r="AS139" s="445">
        <v>0</v>
      </c>
      <c r="AT139" s="445">
        <v>0</v>
      </c>
      <c r="AU139" s="445">
        <v>0</v>
      </c>
      <c r="AV139" s="293">
        <v>14253140</v>
      </c>
      <c r="AW139" s="293">
        <v>-14253140</v>
      </c>
      <c r="AX139" s="293">
        <v>14253140</v>
      </c>
      <c r="AY139" s="445">
        <v>0</v>
      </c>
      <c r="AZ139" s="293">
        <v>14253140</v>
      </c>
      <c r="BA139" s="445">
        <v>0</v>
      </c>
      <c r="BB139" s="445">
        <v>0</v>
      </c>
    </row>
    <row r="140" spans="1:54" hidden="1" x14ac:dyDescent="0.25">
      <c r="A140" s="1392" t="s">
        <v>17</v>
      </c>
      <c r="B140" s="1145"/>
      <c r="C140" s="1392" t="s">
        <v>290</v>
      </c>
      <c r="D140" s="1145"/>
      <c r="E140" s="1392" t="s">
        <v>288</v>
      </c>
      <c r="F140" s="1145"/>
      <c r="G140" s="1392" t="s">
        <v>291</v>
      </c>
      <c r="H140" s="1145"/>
      <c r="I140" s="1392" t="s">
        <v>68</v>
      </c>
      <c r="J140" s="1145"/>
      <c r="K140" s="1145"/>
      <c r="L140" s="1392" t="s">
        <v>290</v>
      </c>
      <c r="M140" s="1145"/>
      <c r="N140" s="1145"/>
      <c r="O140" s="1392"/>
      <c r="P140" s="1145"/>
      <c r="Q140" s="1392"/>
      <c r="R140" s="1145"/>
      <c r="S140" s="1391" t="s">
        <v>85</v>
      </c>
      <c r="T140" s="1145"/>
      <c r="U140" s="1145"/>
      <c r="V140" s="1145"/>
      <c r="W140" s="1145"/>
      <c r="X140" s="1145"/>
      <c r="Y140" s="1145"/>
      <c r="Z140" s="1145"/>
      <c r="AA140" s="1392" t="s">
        <v>281</v>
      </c>
      <c r="AB140" s="1145"/>
      <c r="AC140" s="1145"/>
      <c r="AD140" s="1145"/>
      <c r="AE140" s="1145"/>
      <c r="AF140" s="1392" t="s">
        <v>282</v>
      </c>
      <c r="AG140" s="1145"/>
      <c r="AH140" s="1145"/>
      <c r="AI140" s="294" t="s">
        <v>68</v>
      </c>
      <c r="AJ140" s="1393" t="s">
        <v>283</v>
      </c>
      <c r="AK140" s="1145"/>
      <c r="AL140" s="1145"/>
      <c r="AM140" s="1145"/>
      <c r="AN140" s="1145"/>
      <c r="AO140" s="1145"/>
      <c r="AP140" s="293">
        <v>1203139548</v>
      </c>
      <c r="AQ140" s="293">
        <v>126572743</v>
      </c>
      <c r="AR140" s="293">
        <v>21040661</v>
      </c>
      <c r="AS140" s="445">
        <v>0</v>
      </c>
      <c r="AT140" s="293">
        <v>36000000</v>
      </c>
      <c r="AU140" s="293">
        <v>90572743</v>
      </c>
      <c r="AV140" s="293">
        <v>100461238</v>
      </c>
      <c r="AW140" s="293">
        <v>-64461238</v>
      </c>
      <c r="AX140" s="293">
        <v>100461238</v>
      </c>
      <c r="AY140" s="445">
        <v>0</v>
      </c>
      <c r="AZ140" s="293">
        <v>100461238</v>
      </c>
      <c r="BA140" s="445">
        <v>0</v>
      </c>
      <c r="BB140" s="445">
        <v>0</v>
      </c>
    </row>
    <row r="141" spans="1:54" hidden="1" x14ac:dyDescent="0.25">
      <c r="A141" s="1389" t="s">
        <v>17</v>
      </c>
      <c r="B141" s="1145"/>
      <c r="C141" s="1389" t="s">
        <v>290</v>
      </c>
      <c r="D141" s="1145"/>
      <c r="E141" s="1389" t="s">
        <v>288</v>
      </c>
      <c r="F141" s="1145"/>
      <c r="G141" s="1389" t="s">
        <v>291</v>
      </c>
      <c r="H141" s="1145"/>
      <c r="I141" s="1389" t="s">
        <v>83</v>
      </c>
      <c r="J141" s="1145"/>
      <c r="K141" s="1145"/>
      <c r="L141" s="1389"/>
      <c r="M141" s="1145"/>
      <c r="N141" s="1145"/>
      <c r="O141" s="1389"/>
      <c r="P141" s="1145"/>
      <c r="Q141" s="1389"/>
      <c r="R141" s="1145"/>
      <c r="S141" s="1388" t="s">
        <v>235</v>
      </c>
      <c r="T141" s="1145"/>
      <c r="U141" s="1145"/>
      <c r="V141" s="1145"/>
      <c r="W141" s="1145"/>
      <c r="X141" s="1145"/>
      <c r="Y141" s="1145"/>
      <c r="Z141" s="1145"/>
      <c r="AA141" s="1389" t="s">
        <v>281</v>
      </c>
      <c r="AB141" s="1145"/>
      <c r="AC141" s="1145"/>
      <c r="AD141" s="1145"/>
      <c r="AE141" s="1145"/>
      <c r="AF141" s="1389" t="s">
        <v>282</v>
      </c>
      <c r="AG141" s="1145"/>
      <c r="AH141" s="1145"/>
      <c r="AI141" s="297" t="s">
        <v>68</v>
      </c>
      <c r="AJ141" s="1390" t="s">
        <v>283</v>
      </c>
      <c r="AK141" s="1145"/>
      <c r="AL141" s="1145"/>
      <c r="AM141" s="1145"/>
      <c r="AN141" s="1145"/>
      <c r="AO141" s="1145"/>
      <c r="AP141" s="296">
        <v>298000000</v>
      </c>
      <c r="AQ141" s="444">
        <v>0</v>
      </c>
      <c r="AR141" s="444">
        <v>0</v>
      </c>
      <c r="AS141" s="444">
        <v>0</v>
      </c>
      <c r="AT141" s="296">
        <v>10222821</v>
      </c>
      <c r="AU141" s="296">
        <v>-10222821</v>
      </c>
      <c r="AV141" s="296">
        <v>8325803</v>
      </c>
      <c r="AW141" s="296">
        <v>1897018</v>
      </c>
      <c r="AX141" s="296">
        <v>9684605</v>
      </c>
      <c r="AY141" s="296">
        <v>-1358802</v>
      </c>
      <c r="AZ141" s="296">
        <v>9684605</v>
      </c>
      <c r="BA141" s="444">
        <v>0</v>
      </c>
      <c r="BB141" s="444">
        <v>0</v>
      </c>
    </row>
    <row r="142" spans="1:54" ht="33" customHeight="1" x14ac:dyDescent="0.25">
      <c r="A142" s="1389" t="s">
        <v>17</v>
      </c>
      <c r="B142" s="1145"/>
      <c r="C142" s="1389" t="s">
        <v>290</v>
      </c>
      <c r="D142" s="1145"/>
      <c r="E142" s="1389" t="s">
        <v>288</v>
      </c>
      <c r="F142" s="1145"/>
      <c r="G142" s="1389" t="s">
        <v>291</v>
      </c>
      <c r="H142" s="1145"/>
      <c r="I142" s="1389" t="s">
        <v>83</v>
      </c>
      <c r="J142" s="1145"/>
      <c r="K142" s="1145"/>
      <c r="L142" s="1389"/>
      <c r="M142" s="1145"/>
      <c r="N142" s="1145"/>
      <c r="O142" s="1389"/>
      <c r="P142" s="1145"/>
      <c r="Q142" s="1389"/>
      <c r="R142" s="1145"/>
      <c r="S142" s="1388" t="s">
        <v>235</v>
      </c>
      <c r="T142" s="1145"/>
      <c r="U142" s="1145"/>
      <c r="V142" s="1145"/>
      <c r="W142" s="1145"/>
      <c r="X142" s="1145"/>
      <c r="Y142" s="1145"/>
      <c r="Z142" s="1145"/>
      <c r="AA142" s="1389" t="s">
        <v>281</v>
      </c>
      <c r="AB142" s="1145"/>
      <c r="AC142" s="1145"/>
      <c r="AD142" s="1145"/>
      <c r="AE142" s="1145"/>
      <c r="AF142" s="1389" t="s">
        <v>282</v>
      </c>
      <c r="AG142" s="1145"/>
      <c r="AH142" s="1145"/>
      <c r="AI142" s="297" t="s">
        <v>311</v>
      </c>
      <c r="AJ142" s="1390" t="s">
        <v>329</v>
      </c>
      <c r="AK142" s="1145"/>
      <c r="AL142" s="1145"/>
      <c r="AM142" s="1145"/>
      <c r="AN142" s="1145"/>
      <c r="AO142" s="1145"/>
      <c r="AP142" s="296">
        <v>550000000</v>
      </c>
      <c r="AQ142" s="296">
        <v>550000000</v>
      </c>
      <c r="AR142" s="444">
        <v>0</v>
      </c>
      <c r="AS142" s="444">
        <v>0</v>
      </c>
      <c r="AT142" s="296">
        <v>324598665</v>
      </c>
      <c r="AU142" s="296">
        <v>225401335</v>
      </c>
      <c r="AV142" s="296">
        <v>2555366</v>
      </c>
      <c r="AW142" s="296">
        <v>322043299</v>
      </c>
      <c r="AX142" s="444">
        <v>0</v>
      </c>
      <c r="AY142" s="296">
        <v>2555366</v>
      </c>
      <c r="AZ142" s="444">
        <v>0</v>
      </c>
      <c r="BA142" s="444">
        <v>0</v>
      </c>
      <c r="BB142" s="444">
        <v>0</v>
      </c>
    </row>
    <row r="143" spans="1:54" hidden="1" x14ac:dyDescent="0.25">
      <c r="A143" s="1392" t="s">
        <v>17</v>
      </c>
      <c r="B143" s="1145"/>
      <c r="C143" s="1392" t="s">
        <v>290</v>
      </c>
      <c r="D143" s="1145"/>
      <c r="E143" s="1392" t="s">
        <v>288</v>
      </c>
      <c r="F143" s="1145"/>
      <c r="G143" s="1392" t="s">
        <v>291</v>
      </c>
      <c r="H143" s="1145"/>
      <c r="I143" s="1392" t="s">
        <v>83</v>
      </c>
      <c r="J143" s="1145"/>
      <c r="K143" s="1145"/>
      <c r="L143" s="1392" t="s">
        <v>287</v>
      </c>
      <c r="M143" s="1145"/>
      <c r="N143" s="1145"/>
      <c r="O143" s="1392"/>
      <c r="P143" s="1145"/>
      <c r="Q143" s="1392"/>
      <c r="R143" s="1145"/>
      <c r="S143" s="1391" t="s">
        <v>86</v>
      </c>
      <c r="T143" s="1145"/>
      <c r="U143" s="1145"/>
      <c r="V143" s="1145"/>
      <c r="W143" s="1145"/>
      <c r="X143" s="1145"/>
      <c r="Y143" s="1145"/>
      <c r="Z143" s="1145"/>
      <c r="AA143" s="1392" t="s">
        <v>281</v>
      </c>
      <c r="AB143" s="1145"/>
      <c r="AC143" s="1145"/>
      <c r="AD143" s="1145"/>
      <c r="AE143" s="1145"/>
      <c r="AF143" s="1392" t="s">
        <v>282</v>
      </c>
      <c r="AG143" s="1145"/>
      <c r="AH143" s="1145"/>
      <c r="AI143" s="294" t="s">
        <v>68</v>
      </c>
      <c r="AJ143" s="1393" t="s">
        <v>283</v>
      </c>
      <c r="AK143" s="1145"/>
      <c r="AL143" s="1145"/>
      <c r="AM143" s="1145"/>
      <c r="AN143" s="1145"/>
      <c r="AO143" s="1145"/>
      <c r="AP143" s="293">
        <v>110000000</v>
      </c>
      <c r="AQ143" s="445">
        <v>0</v>
      </c>
      <c r="AR143" s="445">
        <v>0</v>
      </c>
      <c r="AS143" s="445">
        <v>0</v>
      </c>
      <c r="AT143" s="293">
        <v>10222821</v>
      </c>
      <c r="AU143" s="293">
        <v>-10222821</v>
      </c>
      <c r="AV143" s="293">
        <v>8325803</v>
      </c>
      <c r="AW143" s="293">
        <v>1897018</v>
      </c>
      <c r="AX143" s="293">
        <v>9684605</v>
      </c>
      <c r="AY143" s="293">
        <v>-1358802</v>
      </c>
      <c r="AZ143" s="293">
        <v>9684605</v>
      </c>
      <c r="BA143" s="445">
        <v>0</v>
      </c>
      <c r="BB143" s="445">
        <v>0</v>
      </c>
    </row>
    <row r="144" spans="1:54" x14ac:dyDescent="0.25">
      <c r="A144" s="1392" t="s">
        <v>17</v>
      </c>
      <c r="B144" s="1145"/>
      <c r="C144" s="1392" t="s">
        <v>290</v>
      </c>
      <c r="D144" s="1145"/>
      <c r="E144" s="1392" t="s">
        <v>288</v>
      </c>
      <c r="F144" s="1145"/>
      <c r="G144" s="1392" t="s">
        <v>291</v>
      </c>
      <c r="H144" s="1145"/>
      <c r="I144" s="1392" t="s">
        <v>83</v>
      </c>
      <c r="J144" s="1145"/>
      <c r="K144" s="1145"/>
      <c r="L144" s="1392" t="s">
        <v>287</v>
      </c>
      <c r="M144" s="1145"/>
      <c r="N144" s="1145"/>
      <c r="O144" s="1392"/>
      <c r="P144" s="1145"/>
      <c r="Q144" s="1392"/>
      <c r="R144" s="1145"/>
      <c r="S144" s="1391" t="s">
        <v>86</v>
      </c>
      <c r="T144" s="1145"/>
      <c r="U144" s="1145"/>
      <c r="V144" s="1145"/>
      <c r="W144" s="1145"/>
      <c r="X144" s="1145"/>
      <c r="Y144" s="1145"/>
      <c r="Z144" s="1145"/>
      <c r="AA144" s="1392" t="s">
        <v>281</v>
      </c>
      <c r="AB144" s="1145"/>
      <c r="AC144" s="1145"/>
      <c r="AD144" s="1145"/>
      <c r="AE144" s="1145"/>
      <c r="AF144" s="1392" t="s">
        <v>282</v>
      </c>
      <c r="AG144" s="1145"/>
      <c r="AH144" s="1145"/>
      <c r="AI144" s="294" t="s">
        <v>311</v>
      </c>
      <c r="AJ144" s="1393" t="s">
        <v>329</v>
      </c>
      <c r="AK144" s="1145"/>
      <c r="AL144" s="1145"/>
      <c r="AM144" s="1145"/>
      <c r="AN144" s="1145"/>
      <c r="AO144" s="1145"/>
      <c r="AP144" s="293">
        <v>50000000</v>
      </c>
      <c r="AQ144" s="293">
        <v>50000000</v>
      </c>
      <c r="AR144" s="445">
        <v>0</v>
      </c>
      <c r="AS144" s="445">
        <v>0</v>
      </c>
      <c r="AT144" s="293">
        <v>50000000</v>
      </c>
      <c r="AU144" s="445">
        <v>0</v>
      </c>
      <c r="AV144" s="445">
        <v>0</v>
      </c>
      <c r="AW144" s="293">
        <v>50000000</v>
      </c>
      <c r="AX144" s="445">
        <v>0</v>
      </c>
      <c r="AY144" s="445">
        <v>0</v>
      </c>
      <c r="AZ144" s="445">
        <v>0</v>
      </c>
      <c r="BA144" s="445">
        <v>0</v>
      </c>
      <c r="BB144" s="445">
        <v>0</v>
      </c>
    </row>
    <row r="145" spans="1:54" hidden="1" x14ac:dyDescent="0.25">
      <c r="A145" s="1392" t="s">
        <v>17</v>
      </c>
      <c r="B145" s="1145"/>
      <c r="C145" s="1392" t="s">
        <v>290</v>
      </c>
      <c r="D145" s="1145"/>
      <c r="E145" s="1392" t="s">
        <v>288</v>
      </c>
      <c r="F145" s="1145"/>
      <c r="G145" s="1392" t="s">
        <v>291</v>
      </c>
      <c r="H145" s="1145"/>
      <c r="I145" s="1392" t="s">
        <v>83</v>
      </c>
      <c r="J145" s="1145"/>
      <c r="K145" s="1145"/>
      <c r="L145" s="1392" t="s">
        <v>290</v>
      </c>
      <c r="M145" s="1145"/>
      <c r="N145" s="1145"/>
      <c r="O145" s="1392"/>
      <c r="P145" s="1145"/>
      <c r="Q145" s="1392"/>
      <c r="R145" s="1145"/>
      <c r="S145" s="1391" t="s">
        <v>87</v>
      </c>
      <c r="T145" s="1145"/>
      <c r="U145" s="1145"/>
      <c r="V145" s="1145"/>
      <c r="W145" s="1145"/>
      <c r="X145" s="1145"/>
      <c r="Y145" s="1145"/>
      <c r="Z145" s="1145"/>
      <c r="AA145" s="1392" t="s">
        <v>281</v>
      </c>
      <c r="AB145" s="1145"/>
      <c r="AC145" s="1145"/>
      <c r="AD145" s="1145"/>
      <c r="AE145" s="1145"/>
      <c r="AF145" s="1392" t="s">
        <v>282</v>
      </c>
      <c r="AG145" s="1145"/>
      <c r="AH145" s="1145"/>
      <c r="AI145" s="294" t="s">
        <v>68</v>
      </c>
      <c r="AJ145" s="1393" t="s">
        <v>283</v>
      </c>
      <c r="AK145" s="1145"/>
      <c r="AL145" s="1145"/>
      <c r="AM145" s="1145"/>
      <c r="AN145" s="1145"/>
      <c r="AO145" s="1145"/>
      <c r="AP145" s="293">
        <v>188000000</v>
      </c>
      <c r="AQ145" s="445">
        <v>0</v>
      </c>
      <c r="AR145" s="445">
        <v>0</v>
      </c>
      <c r="AS145" s="445">
        <v>0</v>
      </c>
      <c r="AT145" s="445">
        <v>0</v>
      </c>
      <c r="AU145" s="445">
        <v>0</v>
      </c>
      <c r="AV145" s="445">
        <v>0</v>
      </c>
      <c r="AW145" s="445">
        <v>0</v>
      </c>
      <c r="AX145" s="445">
        <v>0</v>
      </c>
      <c r="AY145" s="445">
        <v>0</v>
      </c>
      <c r="AZ145" s="445">
        <v>0</v>
      </c>
      <c r="BA145" s="445">
        <v>0</v>
      </c>
      <c r="BB145" s="445">
        <v>0</v>
      </c>
    </row>
    <row r="146" spans="1:54" x14ac:dyDescent="0.25">
      <c r="A146" s="1392" t="s">
        <v>17</v>
      </c>
      <c r="B146" s="1145"/>
      <c r="C146" s="1392" t="s">
        <v>290</v>
      </c>
      <c r="D146" s="1145"/>
      <c r="E146" s="1392" t="s">
        <v>288</v>
      </c>
      <c r="F146" s="1145"/>
      <c r="G146" s="1392" t="s">
        <v>291</v>
      </c>
      <c r="H146" s="1145"/>
      <c r="I146" s="1392" t="s">
        <v>83</v>
      </c>
      <c r="J146" s="1145"/>
      <c r="K146" s="1145"/>
      <c r="L146" s="1392" t="s">
        <v>290</v>
      </c>
      <c r="M146" s="1145"/>
      <c r="N146" s="1145"/>
      <c r="O146" s="1392"/>
      <c r="P146" s="1145"/>
      <c r="Q146" s="1392"/>
      <c r="R146" s="1145"/>
      <c r="S146" s="1391" t="s">
        <v>87</v>
      </c>
      <c r="T146" s="1145"/>
      <c r="U146" s="1145"/>
      <c r="V146" s="1145"/>
      <c r="W146" s="1145"/>
      <c r="X146" s="1145"/>
      <c r="Y146" s="1145"/>
      <c r="Z146" s="1145"/>
      <c r="AA146" s="1392" t="s">
        <v>281</v>
      </c>
      <c r="AB146" s="1145"/>
      <c r="AC146" s="1145"/>
      <c r="AD146" s="1145"/>
      <c r="AE146" s="1145"/>
      <c r="AF146" s="1392" t="s">
        <v>282</v>
      </c>
      <c r="AG146" s="1145"/>
      <c r="AH146" s="1145"/>
      <c r="AI146" s="294" t="s">
        <v>311</v>
      </c>
      <c r="AJ146" s="1393" t="s">
        <v>329</v>
      </c>
      <c r="AK146" s="1145"/>
      <c r="AL146" s="1145"/>
      <c r="AM146" s="1145"/>
      <c r="AN146" s="1145"/>
      <c r="AO146" s="1145"/>
      <c r="AP146" s="293">
        <v>500000000</v>
      </c>
      <c r="AQ146" s="293">
        <v>500000000</v>
      </c>
      <c r="AR146" s="445">
        <v>0</v>
      </c>
      <c r="AS146" s="445">
        <v>0</v>
      </c>
      <c r="AT146" s="293">
        <v>274598665</v>
      </c>
      <c r="AU146" s="293">
        <v>225401335</v>
      </c>
      <c r="AV146" s="293">
        <v>2555366</v>
      </c>
      <c r="AW146" s="293">
        <v>272043299</v>
      </c>
      <c r="AX146" s="445">
        <v>0</v>
      </c>
      <c r="AY146" s="293">
        <v>2555366</v>
      </c>
      <c r="AZ146" s="445">
        <v>0</v>
      </c>
      <c r="BA146" s="445">
        <v>0</v>
      </c>
      <c r="BB146" s="445">
        <v>0</v>
      </c>
    </row>
    <row r="147" spans="1:54" hidden="1" x14ac:dyDescent="0.25">
      <c r="A147" s="1392" t="s">
        <v>17</v>
      </c>
      <c r="B147" s="1145"/>
      <c r="C147" s="1392" t="s">
        <v>290</v>
      </c>
      <c r="D147" s="1145"/>
      <c r="E147" s="1392" t="s">
        <v>288</v>
      </c>
      <c r="F147" s="1145"/>
      <c r="G147" s="1392" t="s">
        <v>291</v>
      </c>
      <c r="H147" s="1145"/>
      <c r="I147" s="1392" t="s">
        <v>293</v>
      </c>
      <c r="J147" s="1145"/>
      <c r="K147" s="1145"/>
      <c r="L147" s="1392"/>
      <c r="M147" s="1145"/>
      <c r="N147" s="1145"/>
      <c r="O147" s="1392"/>
      <c r="P147" s="1145"/>
      <c r="Q147" s="1392"/>
      <c r="R147" s="1145"/>
      <c r="S147" s="1391" t="s">
        <v>416</v>
      </c>
      <c r="T147" s="1145"/>
      <c r="U147" s="1145"/>
      <c r="V147" s="1145"/>
      <c r="W147" s="1145"/>
      <c r="X147" s="1145"/>
      <c r="Y147" s="1145"/>
      <c r="Z147" s="1145"/>
      <c r="AA147" s="1392" t="s">
        <v>281</v>
      </c>
      <c r="AB147" s="1145"/>
      <c r="AC147" s="1145"/>
      <c r="AD147" s="1145"/>
      <c r="AE147" s="1145"/>
      <c r="AF147" s="1392" t="s">
        <v>282</v>
      </c>
      <c r="AG147" s="1145"/>
      <c r="AH147" s="1145"/>
      <c r="AI147" s="294" t="s">
        <v>68</v>
      </c>
      <c r="AJ147" s="1393" t="s">
        <v>283</v>
      </c>
      <c r="AK147" s="1145"/>
      <c r="AL147" s="1145"/>
      <c r="AM147" s="1145"/>
      <c r="AN147" s="1145"/>
      <c r="AO147" s="1145"/>
      <c r="AP147" s="293">
        <v>2500000</v>
      </c>
      <c r="AQ147" s="293">
        <v>18200</v>
      </c>
      <c r="AR147" s="293">
        <v>1556060</v>
      </c>
      <c r="AS147" s="445">
        <v>0</v>
      </c>
      <c r="AT147" s="293">
        <v>112710</v>
      </c>
      <c r="AU147" s="293">
        <v>-94510</v>
      </c>
      <c r="AV147" s="293">
        <v>112710</v>
      </c>
      <c r="AW147" s="445">
        <v>0</v>
      </c>
      <c r="AX147" s="293">
        <v>112710</v>
      </c>
      <c r="AY147" s="445">
        <v>0</v>
      </c>
      <c r="AZ147" s="293">
        <v>112710</v>
      </c>
      <c r="BA147" s="445">
        <v>0</v>
      </c>
      <c r="BB147" s="445">
        <v>0</v>
      </c>
    </row>
    <row r="148" spans="1:54" hidden="1" x14ac:dyDescent="0.25">
      <c r="A148" s="1389" t="s">
        <v>17</v>
      </c>
      <c r="B148" s="1145"/>
      <c r="C148" s="1389" t="s">
        <v>290</v>
      </c>
      <c r="D148" s="1145"/>
      <c r="E148" s="1389" t="s">
        <v>288</v>
      </c>
      <c r="F148" s="1145"/>
      <c r="G148" s="1389" t="s">
        <v>291</v>
      </c>
      <c r="H148" s="1145"/>
      <c r="I148" s="1389" t="s">
        <v>309</v>
      </c>
      <c r="J148" s="1145"/>
      <c r="K148" s="1145"/>
      <c r="L148" s="1389"/>
      <c r="M148" s="1145"/>
      <c r="N148" s="1145"/>
      <c r="O148" s="1389"/>
      <c r="P148" s="1145"/>
      <c r="Q148" s="1389"/>
      <c r="R148" s="1145"/>
      <c r="S148" s="1388" t="s">
        <v>314</v>
      </c>
      <c r="T148" s="1145"/>
      <c r="U148" s="1145"/>
      <c r="V148" s="1145"/>
      <c r="W148" s="1145"/>
      <c r="X148" s="1145"/>
      <c r="Y148" s="1145"/>
      <c r="Z148" s="1145"/>
      <c r="AA148" s="1389" t="s">
        <v>281</v>
      </c>
      <c r="AB148" s="1145"/>
      <c r="AC148" s="1145"/>
      <c r="AD148" s="1145"/>
      <c r="AE148" s="1145"/>
      <c r="AF148" s="1389" t="s">
        <v>282</v>
      </c>
      <c r="AG148" s="1145"/>
      <c r="AH148" s="1145"/>
      <c r="AI148" s="297" t="s">
        <v>68</v>
      </c>
      <c r="AJ148" s="1390" t="s">
        <v>283</v>
      </c>
      <c r="AK148" s="1145"/>
      <c r="AL148" s="1145"/>
      <c r="AM148" s="1145"/>
      <c r="AN148" s="1145"/>
      <c r="AO148" s="1145"/>
      <c r="AP148" s="296">
        <v>88570000</v>
      </c>
      <c r="AQ148" s="444">
        <v>0</v>
      </c>
      <c r="AR148" s="296">
        <v>22250000</v>
      </c>
      <c r="AS148" s="444">
        <v>0</v>
      </c>
      <c r="AT148" s="444">
        <v>0</v>
      </c>
      <c r="AU148" s="444">
        <v>0</v>
      </c>
      <c r="AV148" s="444">
        <v>0</v>
      </c>
      <c r="AW148" s="444">
        <v>0</v>
      </c>
      <c r="AX148" s="444">
        <v>0</v>
      </c>
      <c r="AY148" s="444">
        <v>0</v>
      </c>
      <c r="AZ148" s="444">
        <v>0</v>
      </c>
      <c r="BA148" s="444">
        <v>0</v>
      </c>
      <c r="BB148" s="444">
        <v>0</v>
      </c>
    </row>
    <row r="149" spans="1:54" x14ac:dyDescent="0.25">
      <c r="A149" s="1389" t="s">
        <v>17</v>
      </c>
      <c r="B149" s="1145"/>
      <c r="C149" s="1389" t="s">
        <v>290</v>
      </c>
      <c r="D149" s="1145"/>
      <c r="E149" s="1389" t="s">
        <v>288</v>
      </c>
      <c r="F149" s="1145"/>
      <c r="G149" s="1389" t="s">
        <v>291</v>
      </c>
      <c r="H149" s="1145"/>
      <c r="I149" s="1389" t="s">
        <v>309</v>
      </c>
      <c r="J149" s="1145"/>
      <c r="K149" s="1145"/>
      <c r="L149" s="1389"/>
      <c r="M149" s="1145"/>
      <c r="N149" s="1145"/>
      <c r="O149" s="1389"/>
      <c r="P149" s="1145"/>
      <c r="Q149" s="1389"/>
      <c r="R149" s="1145"/>
      <c r="S149" s="1388" t="s">
        <v>314</v>
      </c>
      <c r="T149" s="1145"/>
      <c r="U149" s="1145"/>
      <c r="V149" s="1145"/>
      <c r="W149" s="1145"/>
      <c r="X149" s="1145"/>
      <c r="Y149" s="1145"/>
      <c r="Z149" s="1145"/>
      <c r="AA149" s="1389" t="s">
        <v>281</v>
      </c>
      <c r="AB149" s="1145"/>
      <c r="AC149" s="1145"/>
      <c r="AD149" s="1145"/>
      <c r="AE149" s="1145"/>
      <c r="AF149" s="1389" t="s">
        <v>282</v>
      </c>
      <c r="AG149" s="1145"/>
      <c r="AH149" s="1145"/>
      <c r="AI149" s="297" t="s">
        <v>311</v>
      </c>
      <c r="AJ149" s="1390" t="s">
        <v>329</v>
      </c>
      <c r="AK149" s="1145"/>
      <c r="AL149" s="1145"/>
      <c r="AM149" s="1145"/>
      <c r="AN149" s="1145"/>
      <c r="AO149" s="1145"/>
      <c r="AP149" s="296">
        <v>120000000</v>
      </c>
      <c r="AQ149" s="444">
        <v>0</v>
      </c>
      <c r="AR149" s="296">
        <v>120000000</v>
      </c>
      <c r="AS149" s="444">
        <v>0</v>
      </c>
      <c r="AT149" s="444">
        <v>0</v>
      </c>
      <c r="AU149" s="444">
        <v>0</v>
      </c>
      <c r="AV149" s="444">
        <v>0</v>
      </c>
      <c r="AW149" s="444">
        <v>0</v>
      </c>
      <c r="AX149" s="444">
        <v>0</v>
      </c>
      <c r="AY149" s="444">
        <v>0</v>
      </c>
      <c r="AZ149" s="444">
        <v>0</v>
      </c>
      <c r="BA149" s="444">
        <v>0</v>
      </c>
      <c r="BB149" s="444">
        <v>0</v>
      </c>
    </row>
    <row r="150" spans="1:54" hidden="1" x14ac:dyDescent="0.25">
      <c r="A150" s="1392" t="s">
        <v>17</v>
      </c>
      <c r="B150" s="1145"/>
      <c r="C150" s="1392" t="s">
        <v>290</v>
      </c>
      <c r="D150" s="1145"/>
      <c r="E150" s="1392" t="s">
        <v>288</v>
      </c>
      <c r="F150" s="1145"/>
      <c r="G150" s="1392" t="s">
        <v>291</v>
      </c>
      <c r="H150" s="1145"/>
      <c r="I150" s="1392" t="s">
        <v>309</v>
      </c>
      <c r="J150" s="1145"/>
      <c r="K150" s="1145"/>
      <c r="L150" s="1392" t="s">
        <v>287</v>
      </c>
      <c r="M150" s="1145"/>
      <c r="N150" s="1145"/>
      <c r="O150" s="1392"/>
      <c r="P150" s="1145"/>
      <c r="Q150" s="1392"/>
      <c r="R150" s="1145"/>
      <c r="S150" s="1391" t="s">
        <v>88</v>
      </c>
      <c r="T150" s="1145"/>
      <c r="U150" s="1145"/>
      <c r="V150" s="1145"/>
      <c r="W150" s="1145"/>
      <c r="X150" s="1145"/>
      <c r="Y150" s="1145"/>
      <c r="Z150" s="1145"/>
      <c r="AA150" s="1392" t="s">
        <v>281</v>
      </c>
      <c r="AB150" s="1145"/>
      <c r="AC150" s="1145"/>
      <c r="AD150" s="1145"/>
      <c r="AE150" s="1145"/>
      <c r="AF150" s="1392" t="s">
        <v>282</v>
      </c>
      <c r="AG150" s="1145"/>
      <c r="AH150" s="1145"/>
      <c r="AI150" s="294" t="s">
        <v>68</v>
      </c>
      <c r="AJ150" s="1393" t="s">
        <v>283</v>
      </c>
      <c r="AK150" s="1145"/>
      <c r="AL150" s="1145"/>
      <c r="AM150" s="1145"/>
      <c r="AN150" s="1145"/>
      <c r="AO150" s="1145"/>
      <c r="AP150" s="293">
        <v>13500000</v>
      </c>
      <c r="AQ150" s="445">
        <v>0</v>
      </c>
      <c r="AR150" s="293">
        <v>13250000</v>
      </c>
      <c r="AS150" s="445">
        <v>0</v>
      </c>
      <c r="AT150" s="445">
        <v>0</v>
      </c>
      <c r="AU150" s="445">
        <v>0</v>
      </c>
      <c r="AV150" s="445">
        <v>0</v>
      </c>
      <c r="AW150" s="445">
        <v>0</v>
      </c>
      <c r="AX150" s="445">
        <v>0</v>
      </c>
      <c r="AY150" s="445">
        <v>0</v>
      </c>
      <c r="AZ150" s="445">
        <v>0</v>
      </c>
      <c r="BA150" s="445">
        <v>0</v>
      </c>
      <c r="BB150" s="445">
        <v>0</v>
      </c>
    </row>
    <row r="151" spans="1:54" x14ac:dyDescent="0.25">
      <c r="A151" s="1392" t="s">
        <v>17</v>
      </c>
      <c r="B151" s="1145"/>
      <c r="C151" s="1392" t="s">
        <v>290</v>
      </c>
      <c r="D151" s="1145"/>
      <c r="E151" s="1392" t="s">
        <v>288</v>
      </c>
      <c r="F151" s="1145"/>
      <c r="G151" s="1392" t="s">
        <v>291</v>
      </c>
      <c r="H151" s="1145"/>
      <c r="I151" s="1392" t="s">
        <v>309</v>
      </c>
      <c r="J151" s="1145"/>
      <c r="K151" s="1145"/>
      <c r="L151" s="1392" t="s">
        <v>287</v>
      </c>
      <c r="M151" s="1145"/>
      <c r="N151" s="1145"/>
      <c r="O151" s="1392"/>
      <c r="P151" s="1145"/>
      <c r="Q151" s="1392"/>
      <c r="R151" s="1145"/>
      <c r="S151" s="1391" t="s">
        <v>88</v>
      </c>
      <c r="T151" s="1145"/>
      <c r="U151" s="1145"/>
      <c r="V151" s="1145"/>
      <c r="W151" s="1145"/>
      <c r="X151" s="1145"/>
      <c r="Y151" s="1145"/>
      <c r="Z151" s="1145"/>
      <c r="AA151" s="1392" t="s">
        <v>281</v>
      </c>
      <c r="AB151" s="1145"/>
      <c r="AC151" s="1145"/>
      <c r="AD151" s="1145"/>
      <c r="AE151" s="1145"/>
      <c r="AF151" s="1392" t="s">
        <v>282</v>
      </c>
      <c r="AG151" s="1145"/>
      <c r="AH151" s="1145"/>
      <c r="AI151" s="294" t="s">
        <v>311</v>
      </c>
      <c r="AJ151" s="1393" t="s">
        <v>329</v>
      </c>
      <c r="AK151" s="1145"/>
      <c r="AL151" s="1145"/>
      <c r="AM151" s="1145"/>
      <c r="AN151" s="1145"/>
      <c r="AO151" s="1145"/>
      <c r="AP151" s="293">
        <v>30000000</v>
      </c>
      <c r="AQ151" s="445">
        <v>0</v>
      </c>
      <c r="AR151" s="293">
        <v>30000000</v>
      </c>
      <c r="AS151" s="445">
        <v>0</v>
      </c>
      <c r="AT151" s="445">
        <v>0</v>
      </c>
      <c r="AU151" s="445">
        <v>0</v>
      </c>
      <c r="AV151" s="445">
        <v>0</v>
      </c>
      <c r="AW151" s="445">
        <v>0</v>
      </c>
      <c r="AX151" s="445">
        <v>0</v>
      </c>
      <c r="AY151" s="445">
        <v>0</v>
      </c>
      <c r="AZ151" s="445">
        <v>0</v>
      </c>
      <c r="BA151" s="445">
        <v>0</v>
      </c>
      <c r="BB151" s="445">
        <v>0</v>
      </c>
    </row>
    <row r="152" spans="1:54" hidden="1" x14ac:dyDescent="0.25">
      <c r="A152" s="1392" t="s">
        <v>17</v>
      </c>
      <c r="B152" s="1145"/>
      <c r="C152" s="1392" t="s">
        <v>290</v>
      </c>
      <c r="D152" s="1145"/>
      <c r="E152" s="1392" t="s">
        <v>288</v>
      </c>
      <c r="F152" s="1145"/>
      <c r="G152" s="1392" t="s">
        <v>291</v>
      </c>
      <c r="H152" s="1145"/>
      <c r="I152" s="1392" t="s">
        <v>309</v>
      </c>
      <c r="J152" s="1145"/>
      <c r="K152" s="1145"/>
      <c r="L152" s="1392" t="s">
        <v>291</v>
      </c>
      <c r="M152" s="1145"/>
      <c r="N152" s="1145"/>
      <c r="O152" s="1392"/>
      <c r="P152" s="1145"/>
      <c r="Q152" s="1392"/>
      <c r="R152" s="1145"/>
      <c r="S152" s="1391" t="s">
        <v>89</v>
      </c>
      <c r="T152" s="1145"/>
      <c r="U152" s="1145"/>
      <c r="V152" s="1145"/>
      <c r="W152" s="1145"/>
      <c r="X152" s="1145"/>
      <c r="Y152" s="1145"/>
      <c r="Z152" s="1145"/>
      <c r="AA152" s="1392" t="s">
        <v>281</v>
      </c>
      <c r="AB152" s="1145"/>
      <c r="AC152" s="1145"/>
      <c r="AD152" s="1145"/>
      <c r="AE152" s="1145"/>
      <c r="AF152" s="1392" t="s">
        <v>282</v>
      </c>
      <c r="AG152" s="1145"/>
      <c r="AH152" s="1145"/>
      <c r="AI152" s="294" t="s">
        <v>68</v>
      </c>
      <c r="AJ152" s="1393" t="s">
        <v>283</v>
      </c>
      <c r="AK152" s="1145"/>
      <c r="AL152" s="1145"/>
      <c r="AM152" s="1145"/>
      <c r="AN152" s="1145"/>
      <c r="AO152" s="1145"/>
      <c r="AP152" s="293">
        <v>4000000</v>
      </c>
      <c r="AQ152" s="445">
        <v>0</v>
      </c>
      <c r="AR152" s="293">
        <v>4000000</v>
      </c>
      <c r="AS152" s="445">
        <v>0</v>
      </c>
      <c r="AT152" s="445">
        <v>0</v>
      </c>
      <c r="AU152" s="445">
        <v>0</v>
      </c>
      <c r="AV152" s="445">
        <v>0</v>
      </c>
      <c r="AW152" s="445">
        <v>0</v>
      </c>
      <c r="AX152" s="445">
        <v>0</v>
      </c>
      <c r="AY152" s="445">
        <v>0</v>
      </c>
      <c r="AZ152" s="445">
        <v>0</v>
      </c>
      <c r="BA152" s="445">
        <v>0</v>
      </c>
      <c r="BB152" s="445">
        <v>0</v>
      </c>
    </row>
    <row r="153" spans="1:54" x14ac:dyDescent="0.25">
      <c r="A153" s="1392" t="s">
        <v>17</v>
      </c>
      <c r="B153" s="1145"/>
      <c r="C153" s="1392" t="s">
        <v>290</v>
      </c>
      <c r="D153" s="1145"/>
      <c r="E153" s="1392" t="s">
        <v>288</v>
      </c>
      <c r="F153" s="1145"/>
      <c r="G153" s="1392" t="s">
        <v>291</v>
      </c>
      <c r="H153" s="1145"/>
      <c r="I153" s="1392" t="s">
        <v>309</v>
      </c>
      <c r="J153" s="1145"/>
      <c r="K153" s="1145"/>
      <c r="L153" s="1392" t="s">
        <v>291</v>
      </c>
      <c r="M153" s="1145"/>
      <c r="N153" s="1145"/>
      <c r="O153" s="1392"/>
      <c r="P153" s="1145"/>
      <c r="Q153" s="1392"/>
      <c r="R153" s="1145"/>
      <c r="S153" s="1391" t="s">
        <v>89</v>
      </c>
      <c r="T153" s="1145"/>
      <c r="U153" s="1145"/>
      <c r="V153" s="1145"/>
      <c r="W153" s="1145"/>
      <c r="X153" s="1145"/>
      <c r="Y153" s="1145"/>
      <c r="Z153" s="1145"/>
      <c r="AA153" s="1392" t="s">
        <v>281</v>
      </c>
      <c r="AB153" s="1145"/>
      <c r="AC153" s="1145"/>
      <c r="AD153" s="1145"/>
      <c r="AE153" s="1145"/>
      <c r="AF153" s="1392" t="s">
        <v>282</v>
      </c>
      <c r="AG153" s="1145"/>
      <c r="AH153" s="1145"/>
      <c r="AI153" s="294" t="s">
        <v>311</v>
      </c>
      <c r="AJ153" s="1393" t="s">
        <v>329</v>
      </c>
      <c r="AK153" s="1145"/>
      <c r="AL153" s="1145"/>
      <c r="AM153" s="1145"/>
      <c r="AN153" s="1145"/>
      <c r="AO153" s="1145"/>
      <c r="AP153" s="293">
        <v>30000000</v>
      </c>
      <c r="AQ153" s="445">
        <v>0</v>
      </c>
      <c r="AR153" s="293">
        <v>30000000</v>
      </c>
      <c r="AS153" s="445">
        <v>0</v>
      </c>
      <c r="AT153" s="445">
        <v>0</v>
      </c>
      <c r="AU153" s="445">
        <v>0</v>
      </c>
      <c r="AV153" s="445">
        <v>0</v>
      </c>
      <c r="AW153" s="445">
        <v>0</v>
      </c>
      <c r="AX153" s="445">
        <v>0</v>
      </c>
      <c r="AY153" s="445">
        <v>0</v>
      </c>
      <c r="AZ153" s="445">
        <v>0</v>
      </c>
      <c r="BA153" s="445">
        <v>0</v>
      </c>
      <c r="BB153" s="445">
        <v>0</v>
      </c>
    </row>
    <row r="154" spans="1:54" hidden="1" x14ac:dyDescent="0.25">
      <c r="A154" s="1392" t="s">
        <v>17</v>
      </c>
      <c r="B154" s="1145"/>
      <c r="C154" s="1392" t="s">
        <v>290</v>
      </c>
      <c r="D154" s="1145"/>
      <c r="E154" s="1392" t="s">
        <v>288</v>
      </c>
      <c r="F154" s="1145"/>
      <c r="G154" s="1392" t="s">
        <v>291</v>
      </c>
      <c r="H154" s="1145"/>
      <c r="I154" s="1392" t="s">
        <v>309</v>
      </c>
      <c r="J154" s="1145"/>
      <c r="K154" s="1145"/>
      <c r="L154" s="1392" t="s">
        <v>292</v>
      </c>
      <c r="M154" s="1145"/>
      <c r="N154" s="1145"/>
      <c r="O154" s="1392"/>
      <c r="P154" s="1145"/>
      <c r="Q154" s="1392"/>
      <c r="R154" s="1145"/>
      <c r="S154" s="1391" t="s">
        <v>90</v>
      </c>
      <c r="T154" s="1145"/>
      <c r="U154" s="1145"/>
      <c r="V154" s="1145"/>
      <c r="W154" s="1145"/>
      <c r="X154" s="1145"/>
      <c r="Y154" s="1145"/>
      <c r="Z154" s="1145"/>
      <c r="AA154" s="1392" t="s">
        <v>281</v>
      </c>
      <c r="AB154" s="1145"/>
      <c r="AC154" s="1145"/>
      <c r="AD154" s="1145"/>
      <c r="AE154" s="1145"/>
      <c r="AF154" s="1392" t="s">
        <v>282</v>
      </c>
      <c r="AG154" s="1145"/>
      <c r="AH154" s="1145"/>
      <c r="AI154" s="294" t="s">
        <v>68</v>
      </c>
      <c r="AJ154" s="1393" t="s">
        <v>283</v>
      </c>
      <c r="AK154" s="1145"/>
      <c r="AL154" s="1145"/>
      <c r="AM154" s="1145"/>
      <c r="AN154" s="1145"/>
      <c r="AO154" s="1145"/>
      <c r="AP154" s="293">
        <v>66070000</v>
      </c>
      <c r="AQ154" s="445">
        <v>0</v>
      </c>
      <c r="AR154" s="445">
        <v>0</v>
      </c>
      <c r="AS154" s="445">
        <v>0</v>
      </c>
      <c r="AT154" s="445">
        <v>0</v>
      </c>
      <c r="AU154" s="445">
        <v>0</v>
      </c>
      <c r="AV154" s="445">
        <v>0</v>
      </c>
      <c r="AW154" s="445">
        <v>0</v>
      </c>
      <c r="AX154" s="445">
        <v>0</v>
      </c>
      <c r="AY154" s="445">
        <v>0</v>
      </c>
      <c r="AZ154" s="445">
        <v>0</v>
      </c>
      <c r="BA154" s="445">
        <v>0</v>
      </c>
      <c r="BB154" s="445">
        <v>0</v>
      </c>
    </row>
    <row r="155" spans="1:54" x14ac:dyDescent="0.25">
      <c r="A155" s="1392" t="s">
        <v>17</v>
      </c>
      <c r="B155" s="1145"/>
      <c r="C155" s="1392" t="s">
        <v>290</v>
      </c>
      <c r="D155" s="1145"/>
      <c r="E155" s="1392" t="s">
        <v>288</v>
      </c>
      <c r="F155" s="1145"/>
      <c r="G155" s="1392" t="s">
        <v>291</v>
      </c>
      <c r="H155" s="1145"/>
      <c r="I155" s="1392" t="s">
        <v>309</v>
      </c>
      <c r="J155" s="1145"/>
      <c r="K155" s="1145"/>
      <c r="L155" s="1392" t="s">
        <v>292</v>
      </c>
      <c r="M155" s="1145"/>
      <c r="N155" s="1145"/>
      <c r="O155" s="1392"/>
      <c r="P155" s="1145"/>
      <c r="Q155" s="1392"/>
      <c r="R155" s="1145"/>
      <c r="S155" s="1391" t="s">
        <v>90</v>
      </c>
      <c r="T155" s="1145"/>
      <c r="U155" s="1145"/>
      <c r="V155" s="1145"/>
      <c r="W155" s="1145"/>
      <c r="X155" s="1145"/>
      <c r="Y155" s="1145"/>
      <c r="Z155" s="1145"/>
      <c r="AA155" s="1392" t="s">
        <v>281</v>
      </c>
      <c r="AB155" s="1145"/>
      <c r="AC155" s="1145"/>
      <c r="AD155" s="1145"/>
      <c r="AE155" s="1145"/>
      <c r="AF155" s="1392" t="s">
        <v>282</v>
      </c>
      <c r="AG155" s="1145"/>
      <c r="AH155" s="1145"/>
      <c r="AI155" s="294" t="s">
        <v>311</v>
      </c>
      <c r="AJ155" s="1393" t="s">
        <v>329</v>
      </c>
      <c r="AK155" s="1145"/>
      <c r="AL155" s="1145"/>
      <c r="AM155" s="1145"/>
      <c r="AN155" s="1145"/>
      <c r="AO155" s="1145"/>
      <c r="AP155" s="293">
        <v>30000000</v>
      </c>
      <c r="AQ155" s="445">
        <v>0</v>
      </c>
      <c r="AR155" s="293">
        <v>30000000</v>
      </c>
      <c r="AS155" s="445">
        <v>0</v>
      </c>
      <c r="AT155" s="445">
        <v>0</v>
      </c>
      <c r="AU155" s="445">
        <v>0</v>
      </c>
      <c r="AV155" s="445">
        <v>0</v>
      </c>
      <c r="AW155" s="445">
        <v>0</v>
      </c>
      <c r="AX155" s="445">
        <v>0</v>
      </c>
      <c r="AY155" s="445">
        <v>0</v>
      </c>
      <c r="AZ155" s="445">
        <v>0</v>
      </c>
      <c r="BA155" s="445">
        <v>0</v>
      </c>
      <c r="BB155" s="445">
        <v>0</v>
      </c>
    </row>
    <row r="156" spans="1:54" hidden="1" x14ac:dyDescent="0.25">
      <c r="A156" s="1392" t="s">
        <v>17</v>
      </c>
      <c r="B156" s="1145"/>
      <c r="C156" s="1392" t="s">
        <v>290</v>
      </c>
      <c r="D156" s="1145"/>
      <c r="E156" s="1392" t="s">
        <v>288</v>
      </c>
      <c r="F156" s="1145"/>
      <c r="G156" s="1392" t="s">
        <v>291</v>
      </c>
      <c r="H156" s="1145"/>
      <c r="I156" s="1392" t="s">
        <v>309</v>
      </c>
      <c r="J156" s="1145"/>
      <c r="K156" s="1145"/>
      <c r="L156" s="1392" t="s">
        <v>302</v>
      </c>
      <c r="M156" s="1145"/>
      <c r="N156" s="1145"/>
      <c r="O156" s="1392"/>
      <c r="P156" s="1145"/>
      <c r="Q156" s="1392"/>
      <c r="R156" s="1145"/>
      <c r="S156" s="1391" t="s">
        <v>91</v>
      </c>
      <c r="T156" s="1145"/>
      <c r="U156" s="1145"/>
      <c r="V156" s="1145"/>
      <c r="W156" s="1145"/>
      <c r="X156" s="1145"/>
      <c r="Y156" s="1145"/>
      <c r="Z156" s="1145"/>
      <c r="AA156" s="1392" t="s">
        <v>281</v>
      </c>
      <c r="AB156" s="1145"/>
      <c r="AC156" s="1145"/>
      <c r="AD156" s="1145"/>
      <c r="AE156" s="1145"/>
      <c r="AF156" s="1392" t="s">
        <v>282</v>
      </c>
      <c r="AG156" s="1145"/>
      <c r="AH156" s="1145"/>
      <c r="AI156" s="294" t="s">
        <v>68</v>
      </c>
      <c r="AJ156" s="1393" t="s">
        <v>283</v>
      </c>
      <c r="AK156" s="1145"/>
      <c r="AL156" s="1145"/>
      <c r="AM156" s="1145"/>
      <c r="AN156" s="1145"/>
      <c r="AO156" s="1145"/>
      <c r="AP156" s="293">
        <v>5000000</v>
      </c>
      <c r="AQ156" s="445">
        <v>0</v>
      </c>
      <c r="AR156" s="293">
        <v>5000000</v>
      </c>
      <c r="AS156" s="445">
        <v>0</v>
      </c>
      <c r="AT156" s="445">
        <v>0</v>
      </c>
      <c r="AU156" s="445">
        <v>0</v>
      </c>
      <c r="AV156" s="445">
        <v>0</v>
      </c>
      <c r="AW156" s="445">
        <v>0</v>
      </c>
      <c r="AX156" s="445">
        <v>0</v>
      </c>
      <c r="AY156" s="445">
        <v>0</v>
      </c>
      <c r="AZ156" s="445">
        <v>0</v>
      </c>
      <c r="BA156" s="445">
        <v>0</v>
      </c>
      <c r="BB156" s="445">
        <v>0</v>
      </c>
    </row>
    <row r="157" spans="1:54" x14ac:dyDescent="0.25">
      <c r="A157" s="1392" t="s">
        <v>17</v>
      </c>
      <c r="B157" s="1145"/>
      <c r="C157" s="1392" t="s">
        <v>290</v>
      </c>
      <c r="D157" s="1145"/>
      <c r="E157" s="1392" t="s">
        <v>288</v>
      </c>
      <c r="F157" s="1145"/>
      <c r="G157" s="1392" t="s">
        <v>291</v>
      </c>
      <c r="H157" s="1145"/>
      <c r="I157" s="1392" t="s">
        <v>309</v>
      </c>
      <c r="J157" s="1145"/>
      <c r="K157" s="1145"/>
      <c r="L157" s="1392" t="s">
        <v>302</v>
      </c>
      <c r="M157" s="1145"/>
      <c r="N157" s="1145"/>
      <c r="O157" s="1392"/>
      <c r="P157" s="1145"/>
      <c r="Q157" s="1392"/>
      <c r="R157" s="1145"/>
      <c r="S157" s="1391" t="s">
        <v>91</v>
      </c>
      <c r="T157" s="1145"/>
      <c r="U157" s="1145"/>
      <c r="V157" s="1145"/>
      <c r="W157" s="1145"/>
      <c r="X157" s="1145"/>
      <c r="Y157" s="1145"/>
      <c r="Z157" s="1145"/>
      <c r="AA157" s="1392" t="s">
        <v>281</v>
      </c>
      <c r="AB157" s="1145"/>
      <c r="AC157" s="1145"/>
      <c r="AD157" s="1145"/>
      <c r="AE157" s="1145"/>
      <c r="AF157" s="1392" t="s">
        <v>282</v>
      </c>
      <c r="AG157" s="1145"/>
      <c r="AH157" s="1145"/>
      <c r="AI157" s="294" t="s">
        <v>311</v>
      </c>
      <c r="AJ157" s="1393" t="s">
        <v>329</v>
      </c>
      <c r="AK157" s="1145"/>
      <c r="AL157" s="1145"/>
      <c r="AM157" s="1145"/>
      <c r="AN157" s="1145"/>
      <c r="AO157" s="1145"/>
      <c r="AP157" s="293">
        <v>30000000</v>
      </c>
      <c r="AQ157" s="445">
        <v>0</v>
      </c>
      <c r="AR157" s="293">
        <v>30000000</v>
      </c>
      <c r="AS157" s="445">
        <v>0</v>
      </c>
      <c r="AT157" s="445">
        <v>0</v>
      </c>
      <c r="AU157" s="445">
        <v>0</v>
      </c>
      <c r="AV157" s="445">
        <v>0</v>
      </c>
      <c r="AW157" s="445">
        <v>0</v>
      </c>
      <c r="AX157" s="445">
        <v>0</v>
      </c>
      <c r="AY157" s="445">
        <v>0</v>
      </c>
      <c r="AZ157" s="445">
        <v>0</v>
      </c>
      <c r="BA157" s="445">
        <v>0</v>
      </c>
      <c r="BB157" s="445">
        <v>0</v>
      </c>
    </row>
    <row r="158" spans="1:54" hidden="1" x14ac:dyDescent="0.25">
      <c r="A158" s="1389" t="s">
        <v>17</v>
      </c>
      <c r="B158" s="1145"/>
      <c r="C158" s="1389" t="s">
        <v>290</v>
      </c>
      <c r="D158" s="1145"/>
      <c r="E158" s="1389" t="s">
        <v>288</v>
      </c>
      <c r="F158" s="1145"/>
      <c r="G158" s="1389" t="s">
        <v>291</v>
      </c>
      <c r="H158" s="1145"/>
      <c r="I158" s="1389" t="s">
        <v>315</v>
      </c>
      <c r="J158" s="1145"/>
      <c r="K158" s="1145"/>
      <c r="L158" s="1389"/>
      <c r="M158" s="1145"/>
      <c r="N158" s="1145"/>
      <c r="O158" s="1389"/>
      <c r="P158" s="1145"/>
      <c r="Q158" s="1389"/>
      <c r="R158" s="1145"/>
      <c r="S158" s="1388" t="s">
        <v>316</v>
      </c>
      <c r="T158" s="1145"/>
      <c r="U158" s="1145"/>
      <c r="V158" s="1145"/>
      <c r="W158" s="1145"/>
      <c r="X158" s="1145"/>
      <c r="Y158" s="1145"/>
      <c r="Z158" s="1145"/>
      <c r="AA158" s="1389" t="s">
        <v>281</v>
      </c>
      <c r="AB158" s="1145"/>
      <c r="AC158" s="1145"/>
      <c r="AD158" s="1145"/>
      <c r="AE158" s="1145"/>
      <c r="AF158" s="1389" t="s">
        <v>282</v>
      </c>
      <c r="AG158" s="1145"/>
      <c r="AH158" s="1145"/>
      <c r="AI158" s="297" t="s">
        <v>68</v>
      </c>
      <c r="AJ158" s="1390" t="s">
        <v>283</v>
      </c>
      <c r="AK158" s="1145"/>
      <c r="AL158" s="1145"/>
      <c r="AM158" s="1145"/>
      <c r="AN158" s="1145"/>
      <c r="AO158" s="1145"/>
      <c r="AP158" s="296">
        <v>9880000</v>
      </c>
      <c r="AQ158" s="444">
        <v>0</v>
      </c>
      <c r="AR158" s="296">
        <v>9487200</v>
      </c>
      <c r="AS158" s="444">
        <v>0</v>
      </c>
      <c r="AT158" s="444">
        <v>0</v>
      </c>
      <c r="AU158" s="444">
        <v>0</v>
      </c>
      <c r="AV158" s="444">
        <v>0</v>
      </c>
      <c r="AW158" s="444">
        <v>0</v>
      </c>
      <c r="AX158" s="444">
        <v>0</v>
      </c>
      <c r="AY158" s="444">
        <v>0</v>
      </c>
      <c r="AZ158" s="444">
        <v>0</v>
      </c>
      <c r="BA158" s="444">
        <v>0</v>
      </c>
      <c r="BB158" s="444">
        <v>0</v>
      </c>
    </row>
    <row r="159" spans="1:54" hidden="1" x14ac:dyDescent="0.25">
      <c r="A159" s="1392" t="s">
        <v>17</v>
      </c>
      <c r="B159" s="1145"/>
      <c r="C159" s="1392" t="s">
        <v>290</v>
      </c>
      <c r="D159" s="1145"/>
      <c r="E159" s="1392" t="s">
        <v>288</v>
      </c>
      <c r="F159" s="1145"/>
      <c r="G159" s="1392" t="s">
        <v>291</v>
      </c>
      <c r="H159" s="1145"/>
      <c r="I159" s="1392" t="s">
        <v>315</v>
      </c>
      <c r="J159" s="1145"/>
      <c r="K159" s="1145"/>
      <c r="L159" s="1392" t="s">
        <v>294</v>
      </c>
      <c r="M159" s="1145"/>
      <c r="N159" s="1145"/>
      <c r="O159" s="1392"/>
      <c r="P159" s="1145"/>
      <c r="Q159" s="1392"/>
      <c r="R159" s="1145"/>
      <c r="S159" s="1391" t="s">
        <v>186</v>
      </c>
      <c r="T159" s="1145"/>
      <c r="U159" s="1145"/>
      <c r="V159" s="1145"/>
      <c r="W159" s="1145"/>
      <c r="X159" s="1145"/>
      <c r="Y159" s="1145"/>
      <c r="Z159" s="1145"/>
      <c r="AA159" s="1392" t="s">
        <v>281</v>
      </c>
      <c r="AB159" s="1145"/>
      <c r="AC159" s="1145"/>
      <c r="AD159" s="1145"/>
      <c r="AE159" s="1145"/>
      <c r="AF159" s="1392" t="s">
        <v>282</v>
      </c>
      <c r="AG159" s="1145"/>
      <c r="AH159" s="1145"/>
      <c r="AI159" s="294" t="s">
        <v>68</v>
      </c>
      <c r="AJ159" s="1393" t="s">
        <v>283</v>
      </c>
      <c r="AK159" s="1145"/>
      <c r="AL159" s="1145"/>
      <c r="AM159" s="1145"/>
      <c r="AN159" s="1145"/>
      <c r="AO159" s="1145"/>
      <c r="AP159" s="293">
        <v>9880000</v>
      </c>
      <c r="AQ159" s="445">
        <v>0</v>
      </c>
      <c r="AR159" s="293">
        <v>9487200</v>
      </c>
      <c r="AS159" s="445">
        <v>0</v>
      </c>
      <c r="AT159" s="445">
        <v>0</v>
      </c>
      <c r="AU159" s="445">
        <v>0</v>
      </c>
      <c r="AV159" s="445">
        <v>0</v>
      </c>
      <c r="AW159" s="445">
        <v>0</v>
      </c>
      <c r="AX159" s="445">
        <v>0</v>
      </c>
      <c r="AY159" s="445">
        <v>0</v>
      </c>
      <c r="AZ159" s="445">
        <v>0</v>
      </c>
      <c r="BA159" s="445">
        <v>0</v>
      </c>
      <c r="BB159" s="445">
        <v>0</v>
      </c>
    </row>
    <row r="160" spans="1:54" hidden="1" x14ac:dyDescent="0.25">
      <c r="A160" s="1389" t="s">
        <v>17</v>
      </c>
      <c r="B160" s="1145"/>
      <c r="C160" s="1389" t="s">
        <v>290</v>
      </c>
      <c r="D160" s="1145"/>
      <c r="E160" s="1389" t="s">
        <v>288</v>
      </c>
      <c r="F160" s="1145"/>
      <c r="G160" s="1389" t="s">
        <v>291</v>
      </c>
      <c r="H160" s="1145"/>
      <c r="I160" s="1389" t="s">
        <v>317</v>
      </c>
      <c r="J160" s="1145"/>
      <c r="K160" s="1145"/>
      <c r="L160" s="1389"/>
      <c r="M160" s="1145"/>
      <c r="N160" s="1145"/>
      <c r="O160" s="1389"/>
      <c r="P160" s="1145"/>
      <c r="Q160" s="1389"/>
      <c r="R160" s="1145"/>
      <c r="S160" s="1388" t="s">
        <v>92</v>
      </c>
      <c r="T160" s="1145"/>
      <c r="U160" s="1145"/>
      <c r="V160" s="1145"/>
      <c r="W160" s="1145"/>
      <c r="X160" s="1145"/>
      <c r="Y160" s="1145"/>
      <c r="Z160" s="1145"/>
      <c r="AA160" s="1389" t="s">
        <v>281</v>
      </c>
      <c r="AB160" s="1145"/>
      <c r="AC160" s="1145"/>
      <c r="AD160" s="1145"/>
      <c r="AE160" s="1145"/>
      <c r="AF160" s="1389" t="s">
        <v>282</v>
      </c>
      <c r="AG160" s="1145"/>
      <c r="AH160" s="1145"/>
      <c r="AI160" s="297" t="s">
        <v>68</v>
      </c>
      <c r="AJ160" s="1390" t="s">
        <v>283</v>
      </c>
      <c r="AK160" s="1145"/>
      <c r="AL160" s="1145"/>
      <c r="AM160" s="1145"/>
      <c r="AN160" s="1145"/>
      <c r="AO160" s="1145"/>
      <c r="AP160" s="296">
        <v>357000000</v>
      </c>
      <c r="AQ160" s="296">
        <v>206652900</v>
      </c>
      <c r="AR160" s="296">
        <v>131731638</v>
      </c>
      <c r="AS160" s="444">
        <v>0</v>
      </c>
      <c r="AT160" s="296">
        <v>150000</v>
      </c>
      <c r="AU160" s="296">
        <v>206502900</v>
      </c>
      <c r="AV160" s="296">
        <v>150000</v>
      </c>
      <c r="AW160" s="444">
        <v>0</v>
      </c>
      <c r="AX160" s="296">
        <v>150000</v>
      </c>
      <c r="AY160" s="444">
        <v>0</v>
      </c>
      <c r="AZ160" s="296">
        <v>150000</v>
      </c>
      <c r="BA160" s="444">
        <v>0</v>
      </c>
      <c r="BB160" s="444">
        <v>0</v>
      </c>
    </row>
    <row r="161" spans="1:54" x14ac:dyDescent="0.25">
      <c r="A161" s="1389" t="s">
        <v>17</v>
      </c>
      <c r="B161" s="1145"/>
      <c r="C161" s="1389" t="s">
        <v>290</v>
      </c>
      <c r="D161" s="1145"/>
      <c r="E161" s="1389" t="s">
        <v>288</v>
      </c>
      <c r="F161" s="1145"/>
      <c r="G161" s="1389" t="s">
        <v>291</v>
      </c>
      <c r="H161" s="1145"/>
      <c r="I161" s="1389" t="s">
        <v>317</v>
      </c>
      <c r="J161" s="1145"/>
      <c r="K161" s="1145"/>
      <c r="L161" s="1389"/>
      <c r="M161" s="1145"/>
      <c r="N161" s="1145"/>
      <c r="O161" s="1389"/>
      <c r="P161" s="1145"/>
      <c r="Q161" s="1389"/>
      <c r="R161" s="1145"/>
      <c r="S161" s="1388" t="s">
        <v>92</v>
      </c>
      <c r="T161" s="1145"/>
      <c r="U161" s="1145"/>
      <c r="V161" s="1145"/>
      <c r="W161" s="1145"/>
      <c r="X161" s="1145"/>
      <c r="Y161" s="1145"/>
      <c r="Z161" s="1145"/>
      <c r="AA161" s="1389" t="s">
        <v>281</v>
      </c>
      <c r="AB161" s="1145"/>
      <c r="AC161" s="1145"/>
      <c r="AD161" s="1145"/>
      <c r="AE161" s="1145"/>
      <c r="AF161" s="1389" t="s">
        <v>282</v>
      </c>
      <c r="AG161" s="1145"/>
      <c r="AH161" s="1145"/>
      <c r="AI161" s="297" t="s">
        <v>311</v>
      </c>
      <c r="AJ161" s="1390" t="s">
        <v>329</v>
      </c>
      <c r="AK161" s="1145"/>
      <c r="AL161" s="1145"/>
      <c r="AM161" s="1145"/>
      <c r="AN161" s="1145"/>
      <c r="AO161" s="1145"/>
      <c r="AP161" s="296">
        <v>116000000</v>
      </c>
      <c r="AQ161" s="444">
        <v>0</v>
      </c>
      <c r="AR161" s="296">
        <v>116000000</v>
      </c>
      <c r="AS161" s="444">
        <v>0</v>
      </c>
      <c r="AT161" s="444">
        <v>0</v>
      </c>
      <c r="AU161" s="444">
        <v>0</v>
      </c>
      <c r="AV161" s="444">
        <v>0</v>
      </c>
      <c r="AW161" s="444">
        <v>0</v>
      </c>
      <c r="AX161" s="444">
        <v>0</v>
      </c>
      <c r="AY161" s="444">
        <v>0</v>
      </c>
      <c r="AZ161" s="444">
        <v>0</v>
      </c>
      <c r="BA161" s="444">
        <v>0</v>
      </c>
      <c r="BB161" s="444">
        <v>0</v>
      </c>
    </row>
    <row r="162" spans="1:54" hidden="1" x14ac:dyDescent="0.25">
      <c r="A162" s="1392" t="s">
        <v>17</v>
      </c>
      <c r="B162" s="1145"/>
      <c r="C162" s="1392" t="s">
        <v>290</v>
      </c>
      <c r="D162" s="1145"/>
      <c r="E162" s="1392" t="s">
        <v>288</v>
      </c>
      <c r="F162" s="1145"/>
      <c r="G162" s="1392" t="s">
        <v>291</v>
      </c>
      <c r="H162" s="1145"/>
      <c r="I162" s="1392" t="s">
        <v>317</v>
      </c>
      <c r="J162" s="1145"/>
      <c r="K162" s="1145"/>
      <c r="L162" s="1392" t="s">
        <v>290</v>
      </c>
      <c r="M162" s="1145"/>
      <c r="N162" s="1145"/>
      <c r="O162" s="1392"/>
      <c r="P162" s="1145"/>
      <c r="Q162" s="1392"/>
      <c r="R162" s="1145"/>
      <c r="S162" s="1391" t="s">
        <v>93</v>
      </c>
      <c r="T162" s="1145"/>
      <c r="U162" s="1145"/>
      <c r="V162" s="1145"/>
      <c r="W162" s="1145"/>
      <c r="X162" s="1145"/>
      <c r="Y162" s="1145"/>
      <c r="Z162" s="1145"/>
      <c r="AA162" s="1392" t="s">
        <v>281</v>
      </c>
      <c r="AB162" s="1145"/>
      <c r="AC162" s="1145"/>
      <c r="AD162" s="1145"/>
      <c r="AE162" s="1145"/>
      <c r="AF162" s="1392" t="s">
        <v>282</v>
      </c>
      <c r="AG162" s="1145"/>
      <c r="AH162" s="1145"/>
      <c r="AI162" s="294" t="s">
        <v>68</v>
      </c>
      <c r="AJ162" s="1393" t="s">
        <v>283</v>
      </c>
      <c r="AK162" s="1145"/>
      <c r="AL162" s="1145"/>
      <c r="AM162" s="1145"/>
      <c r="AN162" s="1145"/>
      <c r="AO162" s="1145"/>
      <c r="AP162" s="293">
        <v>12000000</v>
      </c>
      <c r="AQ162" s="445">
        <v>0</v>
      </c>
      <c r="AR162" s="293">
        <v>12000000</v>
      </c>
      <c r="AS162" s="445">
        <v>0</v>
      </c>
      <c r="AT162" s="445">
        <v>0</v>
      </c>
      <c r="AU162" s="445">
        <v>0</v>
      </c>
      <c r="AV162" s="445">
        <v>0</v>
      </c>
      <c r="AW162" s="445">
        <v>0</v>
      </c>
      <c r="AX162" s="445">
        <v>0</v>
      </c>
      <c r="AY162" s="445">
        <v>0</v>
      </c>
      <c r="AZ162" s="445">
        <v>0</v>
      </c>
      <c r="BA162" s="445">
        <v>0</v>
      </c>
      <c r="BB162" s="445">
        <v>0</v>
      </c>
    </row>
    <row r="163" spans="1:54" x14ac:dyDescent="0.25">
      <c r="A163" s="1392" t="s">
        <v>17</v>
      </c>
      <c r="B163" s="1145"/>
      <c r="C163" s="1392" t="s">
        <v>290</v>
      </c>
      <c r="D163" s="1145"/>
      <c r="E163" s="1392" t="s">
        <v>288</v>
      </c>
      <c r="F163" s="1145"/>
      <c r="G163" s="1392" t="s">
        <v>291</v>
      </c>
      <c r="H163" s="1145"/>
      <c r="I163" s="1392" t="s">
        <v>317</v>
      </c>
      <c r="J163" s="1145"/>
      <c r="K163" s="1145"/>
      <c r="L163" s="1392" t="s">
        <v>290</v>
      </c>
      <c r="M163" s="1145"/>
      <c r="N163" s="1145"/>
      <c r="O163" s="1392"/>
      <c r="P163" s="1145"/>
      <c r="Q163" s="1392"/>
      <c r="R163" s="1145"/>
      <c r="S163" s="1391" t="s">
        <v>93</v>
      </c>
      <c r="T163" s="1145"/>
      <c r="U163" s="1145"/>
      <c r="V163" s="1145"/>
      <c r="W163" s="1145"/>
      <c r="X163" s="1145"/>
      <c r="Y163" s="1145"/>
      <c r="Z163" s="1145"/>
      <c r="AA163" s="1392" t="s">
        <v>281</v>
      </c>
      <c r="AB163" s="1145"/>
      <c r="AC163" s="1145"/>
      <c r="AD163" s="1145"/>
      <c r="AE163" s="1145"/>
      <c r="AF163" s="1392" t="s">
        <v>282</v>
      </c>
      <c r="AG163" s="1145"/>
      <c r="AH163" s="1145"/>
      <c r="AI163" s="294" t="s">
        <v>311</v>
      </c>
      <c r="AJ163" s="1393" t="s">
        <v>329</v>
      </c>
      <c r="AK163" s="1145"/>
      <c r="AL163" s="1145"/>
      <c r="AM163" s="1145"/>
      <c r="AN163" s="1145"/>
      <c r="AO163" s="1145"/>
      <c r="AP163" s="293">
        <v>116000000</v>
      </c>
      <c r="AQ163" s="445">
        <v>0</v>
      </c>
      <c r="AR163" s="293">
        <v>116000000</v>
      </c>
      <c r="AS163" s="445">
        <v>0</v>
      </c>
      <c r="AT163" s="445">
        <v>0</v>
      </c>
      <c r="AU163" s="445">
        <v>0</v>
      </c>
      <c r="AV163" s="445">
        <v>0</v>
      </c>
      <c r="AW163" s="445">
        <v>0</v>
      </c>
      <c r="AX163" s="445">
        <v>0</v>
      </c>
      <c r="AY163" s="445">
        <v>0</v>
      </c>
      <c r="AZ163" s="445">
        <v>0</v>
      </c>
      <c r="BA163" s="445">
        <v>0</v>
      </c>
      <c r="BB163" s="445">
        <v>0</v>
      </c>
    </row>
    <row r="164" spans="1:54" hidden="1" x14ac:dyDescent="0.25">
      <c r="A164" s="1392" t="s">
        <v>17</v>
      </c>
      <c r="B164" s="1145"/>
      <c r="C164" s="1392" t="s">
        <v>290</v>
      </c>
      <c r="D164" s="1145"/>
      <c r="E164" s="1392" t="s">
        <v>288</v>
      </c>
      <c r="F164" s="1145"/>
      <c r="G164" s="1392" t="s">
        <v>291</v>
      </c>
      <c r="H164" s="1145"/>
      <c r="I164" s="1392" t="s">
        <v>317</v>
      </c>
      <c r="J164" s="1145"/>
      <c r="K164" s="1145"/>
      <c r="L164" s="1392" t="s">
        <v>292</v>
      </c>
      <c r="M164" s="1145"/>
      <c r="N164" s="1145"/>
      <c r="O164" s="1392"/>
      <c r="P164" s="1145"/>
      <c r="Q164" s="1392"/>
      <c r="R164" s="1145"/>
      <c r="S164" s="1391" t="s">
        <v>94</v>
      </c>
      <c r="T164" s="1145"/>
      <c r="U164" s="1145"/>
      <c r="V164" s="1145"/>
      <c r="W164" s="1145"/>
      <c r="X164" s="1145"/>
      <c r="Y164" s="1145"/>
      <c r="Z164" s="1145"/>
      <c r="AA164" s="1392" t="s">
        <v>281</v>
      </c>
      <c r="AB164" s="1145"/>
      <c r="AC164" s="1145"/>
      <c r="AD164" s="1145"/>
      <c r="AE164" s="1145"/>
      <c r="AF164" s="1392" t="s">
        <v>282</v>
      </c>
      <c r="AG164" s="1145"/>
      <c r="AH164" s="1145"/>
      <c r="AI164" s="294" t="s">
        <v>68</v>
      </c>
      <c r="AJ164" s="1393" t="s">
        <v>283</v>
      </c>
      <c r="AK164" s="1145"/>
      <c r="AL164" s="1145"/>
      <c r="AM164" s="1145"/>
      <c r="AN164" s="1145"/>
      <c r="AO164" s="1145"/>
      <c r="AP164" s="293">
        <v>5000000</v>
      </c>
      <c r="AQ164" s="293">
        <v>150000</v>
      </c>
      <c r="AR164" s="293">
        <v>1234538</v>
      </c>
      <c r="AS164" s="445">
        <v>0</v>
      </c>
      <c r="AT164" s="293">
        <v>150000</v>
      </c>
      <c r="AU164" s="445">
        <v>0</v>
      </c>
      <c r="AV164" s="293">
        <v>150000</v>
      </c>
      <c r="AW164" s="445">
        <v>0</v>
      </c>
      <c r="AX164" s="293">
        <v>150000</v>
      </c>
      <c r="AY164" s="445">
        <v>0</v>
      </c>
      <c r="AZ164" s="293">
        <v>150000</v>
      </c>
      <c r="BA164" s="445">
        <v>0</v>
      </c>
      <c r="BB164" s="445">
        <v>0</v>
      </c>
    </row>
    <row r="165" spans="1:54" hidden="1" x14ac:dyDescent="0.25">
      <c r="A165" s="1392" t="s">
        <v>17</v>
      </c>
      <c r="B165" s="1145"/>
      <c r="C165" s="1392" t="s">
        <v>290</v>
      </c>
      <c r="D165" s="1145"/>
      <c r="E165" s="1392" t="s">
        <v>288</v>
      </c>
      <c r="F165" s="1145"/>
      <c r="G165" s="1392" t="s">
        <v>291</v>
      </c>
      <c r="H165" s="1145"/>
      <c r="I165" s="1392" t="s">
        <v>317</v>
      </c>
      <c r="J165" s="1145"/>
      <c r="K165" s="1145"/>
      <c r="L165" s="1392" t="s">
        <v>311</v>
      </c>
      <c r="M165" s="1145"/>
      <c r="N165" s="1145"/>
      <c r="O165" s="1392"/>
      <c r="P165" s="1145"/>
      <c r="Q165" s="1392"/>
      <c r="R165" s="1145"/>
      <c r="S165" s="1391" t="s">
        <v>92</v>
      </c>
      <c r="T165" s="1145"/>
      <c r="U165" s="1145"/>
      <c r="V165" s="1145"/>
      <c r="W165" s="1145"/>
      <c r="X165" s="1145"/>
      <c r="Y165" s="1145"/>
      <c r="Z165" s="1145"/>
      <c r="AA165" s="1392" t="s">
        <v>281</v>
      </c>
      <c r="AB165" s="1145"/>
      <c r="AC165" s="1145"/>
      <c r="AD165" s="1145"/>
      <c r="AE165" s="1145"/>
      <c r="AF165" s="1392" t="s">
        <v>282</v>
      </c>
      <c r="AG165" s="1145"/>
      <c r="AH165" s="1145"/>
      <c r="AI165" s="294" t="s">
        <v>68</v>
      </c>
      <c r="AJ165" s="1393" t="s">
        <v>283</v>
      </c>
      <c r="AK165" s="1145"/>
      <c r="AL165" s="1145"/>
      <c r="AM165" s="1145"/>
      <c r="AN165" s="1145"/>
      <c r="AO165" s="1145"/>
      <c r="AP165" s="293">
        <v>340000000</v>
      </c>
      <c r="AQ165" s="293">
        <v>206502900</v>
      </c>
      <c r="AR165" s="293">
        <v>118497100</v>
      </c>
      <c r="AS165" s="445">
        <v>0</v>
      </c>
      <c r="AT165" s="445">
        <v>0</v>
      </c>
      <c r="AU165" s="293">
        <v>206502900</v>
      </c>
      <c r="AV165" s="445">
        <v>0</v>
      </c>
      <c r="AW165" s="445">
        <v>0</v>
      </c>
      <c r="AX165" s="445">
        <v>0</v>
      </c>
      <c r="AY165" s="445">
        <v>0</v>
      </c>
      <c r="AZ165" s="445">
        <v>0</v>
      </c>
      <c r="BA165" s="445">
        <v>0</v>
      </c>
      <c r="BB165" s="445">
        <v>0</v>
      </c>
    </row>
    <row r="166" spans="1:54" s="409" customFormat="1" ht="12.75" hidden="1" x14ac:dyDescent="0.2">
      <c r="A166" s="1109" t="s">
        <v>17</v>
      </c>
      <c r="B166" s="1110"/>
      <c r="C166" s="1109" t="s">
        <v>297</v>
      </c>
      <c r="D166" s="1110"/>
      <c r="E166" s="1109"/>
      <c r="F166" s="1110"/>
      <c r="G166" s="1109"/>
      <c r="H166" s="1110"/>
      <c r="I166" s="1109"/>
      <c r="J166" s="1110"/>
      <c r="K166" s="1110"/>
      <c r="L166" s="1109"/>
      <c r="M166" s="1110"/>
      <c r="N166" s="1110"/>
      <c r="O166" s="1109"/>
      <c r="P166" s="1110"/>
      <c r="Q166" s="1109"/>
      <c r="R166" s="1110"/>
      <c r="S166" s="1111" t="s">
        <v>12</v>
      </c>
      <c r="T166" s="1110"/>
      <c r="U166" s="1110"/>
      <c r="V166" s="1110"/>
      <c r="W166" s="1110"/>
      <c r="X166" s="1110"/>
      <c r="Y166" s="1110"/>
      <c r="Z166" s="1110"/>
      <c r="AA166" s="1109" t="s">
        <v>281</v>
      </c>
      <c r="AB166" s="1110"/>
      <c r="AC166" s="1110"/>
      <c r="AD166" s="1110"/>
      <c r="AE166" s="1110"/>
      <c r="AF166" s="1109" t="s">
        <v>282</v>
      </c>
      <c r="AG166" s="1110"/>
      <c r="AH166" s="1110"/>
      <c r="AI166" s="408" t="s">
        <v>68</v>
      </c>
      <c r="AJ166" s="1139" t="s">
        <v>283</v>
      </c>
      <c r="AK166" s="1110"/>
      <c r="AL166" s="1110"/>
      <c r="AM166" s="1110"/>
      <c r="AN166" s="1110"/>
      <c r="AO166" s="1110"/>
      <c r="AP166" s="262">
        <v>212324200000</v>
      </c>
      <c r="AQ166" s="262">
        <v>2800000</v>
      </c>
      <c r="AR166" s="262">
        <v>3260435849</v>
      </c>
      <c r="AS166" s="262">
        <v>5580000000</v>
      </c>
      <c r="AT166" s="262">
        <v>3335286628</v>
      </c>
      <c r="AU166" s="262">
        <v>-3332486628</v>
      </c>
      <c r="AV166" s="262">
        <v>16122788180</v>
      </c>
      <c r="AW166" s="262">
        <v>-12787501552</v>
      </c>
      <c r="AX166" s="262">
        <v>16520312977</v>
      </c>
      <c r="AY166" s="262">
        <v>-397524797</v>
      </c>
      <c r="AZ166" s="262">
        <v>16520312977</v>
      </c>
      <c r="BA166" s="276">
        <v>0</v>
      </c>
      <c r="BB166" s="276">
        <v>0</v>
      </c>
    </row>
    <row r="167" spans="1:54" s="409" customFormat="1" ht="12.75" hidden="1" x14ac:dyDescent="0.2">
      <c r="A167" s="1109" t="s">
        <v>17</v>
      </c>
      <c r="B167" s="1110"/>
      <c r="C167" s="1109" t="s">
        <v>297</v>
      </c>
      <c r="D167" s="1110"/>
      <c r="E167" s="1109"/>
      <c r="F167" s="1110"/>
      <c r="G167" s="1109"/>
      <c r="H167" s="1110"/>
      <c r="I167" s="1109"/>
      <c r="J167" s="1110"/>
      <c r="K167" s="1110"/>
      <c r="L167" s="1109"/>
      <c r="M167" s="1110"/>
      <c r="N167" s="1110"/>
      <c r="O167" s="1109"/>
      <c r="P167" s="1110"/>
      <c r="Q167" s="1109"/>
      <c r="R167" s="1110"/>
      <c r="S167" s="1111" t="s">
        <v>12</v>
      </c>
      <c r="T167" s="1110"/>
      <c r="U167" s="1110"/>
      <c r="V167" s="1110"/>
      <c r="W167" s="1110"/>
      <c r="X167" s="1110"/>
      <c r="Y167" s="1110"/>
      <c r="Z167" s="1110"/>
      <c r="AA167" s="1109" t="s">
        <v>281</v>
      </c>
      <c r="AB167" s="1110"/>
      <c r="AC167" s="1110"/>
      <c r="AD167" s="1110"/>
      <c r="AE167" s="1110"/>
      <c r="AF167" s="1109" t="s">
        <v>284</v>
      </c>
      <c r="AG167" s="1110"/>
      <c r="AH167" s="1110"/>
      <c r="AI167" s="408" t="s">
        <v>83</v>
      </c>
      <c r="AJ167" s="1139" t="s">
        <v>285</v>
      </c>
      <c r="AK167" s="1110"/>
      <c r="AL167" s="1110"/>
      <c r="AM167" s="1110"/>
      <c r="AN167" s="1110"/>
      <c r="AO167" s="1110"/>
      <c r="AP167" s="262">
        <v>519000000</v>
      </c>
      <c r="AQ167" s="276">
        <v>0</v>
      </c>
      <c r="AR167" s="262">
        <v>519000000</v>
      </c>
      <c r="AS167" s="276">
        <v>0</v>
      </c>
      <c r="AT167" s="276">
        <v>0</v>
      </c>
      <c r="AU167" s="276">
        <v>0</v>
      </c>
      <c r="AV167" s="276">
        <v>0</v>
      </c>
      <c r="AW167" s="276">
        <v>0</v>
      </c>
      <c r="AX167" s="276">
        <v>0</v>
      </c>
      <c r="AY167" s="276">
        <v>0</v>
      </c>
      <c r="AZ167" s="276">
        <v>0</v>
      </c>
      <c r="BA167" s="276">
        <v>0</v>
      </c>
      <c r="BB167" s="276">
        <v>0</v>
      </c>
    </row>
    <row r="168" spans="1:54" s="409" customFormat="1" ht="12.75" hidden="1" x14ac:dyDescent="0.2">
      <c r="A168" s="1109" t="s">
        <v>17</v>
      </c>
      <c r="B168" s="1110"/>
      <c r="C168" s="1109" t="s">
        <v>297</v>
      </c>
      <c r="D168" s="1110"/>
      <c r="E168" s="1109"/>
      <c r="F168" s="1110"/>
      <c r="G168" s="1109"/>
      <c r="H168" s="1110"/>
      <c r="I168" s="1109"/>
      <c r="J168" s="1110"/>
      <c r="K168" s="1110"/>
      <c r="L168" s="1109"/>
      <c r="M168" s="1110"/>
      <c r="N168" s="1110"/>
      <c r="O168" s="1109"/>
      <c r="P168" s="1110"/>
      <c r="Q168" s="1109"/>
      <c r="R168" s="1110"/>
      <c r="S168" s="1111" t="s">
        <v>12</v>
      </c>
      <c r="T168" s="1110"/>
      <c r="U168" s="1110"/>
      <c r="V168" s="1110"/>
      <c r="W168" s="1110"/>
      <c r="X168" s="1110"/>
      <c r="Y168" s="1110"/>
      <c r="Z168" s="1110"/>
      <c r="AA168" s="1109" t="s">
        <v>281</v>
      </c>
      <c r="AB168" s="1110"/>
      <c r="AC168" s="1110"/>
      <c r="AD168" s="1110"/>
      <c r="AE168" s="1110"/>
      <c r="AF168" s="1109" t="s">
        <v>284</v>
      </c>
      <c r="AG168" s="1110"/>
      <c r="AH168" s="1110"/>
      <c r="AI168" s="408" t="s">
        <v>26</v>
      </c>
      <c r="AJ168" s="1139" t="s">
        <v>286</v>
      </c>
      <c r="AK168" s="1110"/>
      <c r="AL168" s="1110"/>
      <c r="AM168" s="1110"/>
      <c r="AN168" s="1110"/>
      <c r="AO168" s="1110"/>
      <c r="AP168" s="262">
        <v>66513900000</v>
      </c>
      <c r="AQ168" s="262">
        <v>738019077</v>
      </c>
      <c r="AR168" s="262">
        <v>48762159685</v>
      </c>
      <c r="AS168" s="276">
        <v>0</v>
      </c>
      <c r="AT168" s="262">
        <v>475359225</v>
      </c>
      <c r="AU168" s="262">
        <v>262659852</v>
      </c>
      <c r="AV168" s="262">
        <v>308389657</v>
      </c>
      <c r="AW168" s="262">
        <v>166969568</v>
      </c>
      <c r="AX168" s="262">
        <v>348869913</v>
      </c>
      <c r="AY168" s="262">
        <v>-40480256</v>
      </c>
      <c r="AZ168" s="262">
        <v>348869913</v>
      </c>
      <c r="BA168" s="276">
        <v>0</v>
      </c>
      <c r="BB168" s="276">
        <v>0</v>
      </c>
    </row>
    <row r="169" spans="1:54" hidden="1" x14ac:dyDescent="0.25">
      <c r="A169" s="1389" t="s">
        <v>17</v>
      </c>
      <c r="B169" s="1145"/>
      <c r="C169" s="1389" t="s">
        <v>297</v>
      </c>
      <c r="D169" s="1145"/>
      <c r="E169" s="1389" t="s">
        <v>290</v>
      </c>
      <c r="F169" s="1145"/>
      <c r="G169" s="1389"/>
      <c r="H169" s="1145"/>
      <c r="I169" s="1389"/>
      <c r="J169" s="1145"/>
      <c r="K169" s="1145"/>
      <c r="L169" s="1389"/>
      <c r="M169" s="1145"/>
      <c r="N169" s="1145"/>
      <c r="O169" s="1389"/>
      <c r="P169" s="1145"/>
      <c r="Q169" s="1389"/>
      <c r="R169" s="1145"/>
      <c r="S169" s="1388" t="s">
        <v>318</v>
      </c>
      <c r="T169" s="1145"/>
      <c r="U169" s="1145"/>
      <c r="V169" s="1145"/>
      <c r="W169" s="1145"/>
      <c r="X169" s="1145"/>
      <c r="Y169" s="1145"/>
      <c r="Z169" s="1145"/>
      <c r="AA169" s="1389" t="s">
        <v>281</v>
      </c>
      <c r="AB169" s="1145"/>
      <c r="AC169" s="1145"/>
      <c r="AD169" s="1145"/>
      <c r="AE169" s="1145"/>
      <c r="AF169" s="1389" t="s">
        <v>284</v>
      </c>
      <c r="AG169" s="1145"/>
      <c r="AH169" s="1145"/>
      <c r="AI169" s="297" t="s">
        <v>83</v>
      </c>
      <c r="AJ169" s="1390" t="s">
        <v>285</v>
      </c>
      <c r="AK169" s="1145"/>
      <c r="AL169" s="1145"/>
      <c r="AM169" s="1145"/>
      <c r="AN169" s="1145"/>
      <c r="AO169" s="1145"/>
      <c r="AP169" s="296">
        <v>519000000</v>
      </c>
      <c r="AQ169" s="444">
        <v>0</v>
      </c>
      <c r="AR169" s="296">
        <v>519000000</v>
      </c>
      <c r="AS169" s="444">
        <v>0</v>
      </c>
      <c r="AT169" s="444">
        <v>0</v>
      </c>
      <c r="AU169" s="444">
        <v>0</v>
      </c>
      <c r="AV169" s="444">
        <v>0</v>
      </c>
      <c r="AW169" s="444">
        <v>0</v>
      </c>
      <c r="AX169" s="444">
        <v>0</v>
      </c>
      <c r="AY169" s="444">
        <v>0</v>
      </c>
      <c r="AZ169" s="444">
        <v>0</v>
      </c>
      <c r="BA169" s="444">
        <v>0</v>
      </c>
      <c r="BB169" s="444">
        <v>0</v>
      </c>
    </row>
    <row r="170" spans="1:54" hidden="1" x14ac:dyDescent="0.25">
      <c r="A170" s="1389" t="s">
        <v>17</v>
      </c>
      <c r="B170" s="1145"/>
      <c r="C170" s="1389" t="s">
        <v>297</v>
      </c>
      <c r="D170" s="1145"/>
      <c r="E170" s="1389" t="s">
        <v>290</v>
      </c>
      <c r="F170" s="1145"/>
      <c r="G170" s="1389" t="s">
        <v>287</v>
      </c>
      <c r="H170" s="1145"/>
      <c r="I170" s="1389"/>
      <c r="J170" s="1145"/>
      <c r="K170" s="1145"/>
      <c r="L170" s="1389"/>
      <c r="M170" s="1145"/>
      <c r="N170" s="1145"/>
      <c r="O170" s="1389"/>
      <c r="P170" s="1145"/>
      <c r="Q170" s="1389"/>
      <c r="R170" s="1145"/>
      <c r="S170" s="1388" t="s">
        <v>319</v>
      </c>
      <c r="T170" s="1145"/>
      <c r="U170" s="1145"/>
      <c r="V170" s="1145"/>
      <c r="W170" s="1145"/>
      <c r="X170" s="1145"/>
      <c r="Y170" s="1145"/>
      <c r="Z170" s="1145"/>
      <c r="AA170" s="1389" t="s">
        <v>281</v>
      </c>
      <c r="AB170" s="1145"/>
      <c r="AC170" s="1145"/>
      <c r="AD170" s="1145"/>
      <c r="AE170" s="1145"/>
      <c r="AF170" s="1389" t="s">
        <v>284</v>
      </c>
      <c r="AG170" s="1145"/>
      <c r="AH170" s="1145"/>
      <c r="AI170" s="297" t="s">
        <v>83</v>
      </c>
      <c r="AJ170" s="1390" t="s">
        <v>285</v>
      </c>
      <c r="AK170" s="1145"/>
      <c r="AL170" s="1145"/>
      <c r="AM170" s="1145"/>
      <c r="AN170" s="1145"/>
      <c r="AO170" s="1145"/>
      <c r="AP170" s="296">
        <v>519000000</v>
      </c>
      <c r="AQ170" s="444">
        <v>0</v>
      </c>
      <c r="AR170" s="296">
        <v>519000000</v>
      </c>
      <c r="AS170" s="444">
        <v>0</v>
      </c>
      <c r="AT170" s="444">
        <v>0</v>
      </c>
      <c r="AU170" s="444">
        <v>0</v>
      </c>
      <c r="AV170" s="444">
        <v>0</v>
      </c>
      <c r="AW170" s="444">
        <v>0</v>
      </c>
      <c r="AX170" s="444">
        <v>0</v>
      </c>
      <c r="AY170" s="444">
        <v>0</v>
      </c>
      <c r="AZ170" s="444">
        <v>0</v>
      </c>
      <c r="BA170" s="444">
        <v>0</v>
      </c>
      <c r="BB170" s="444">
        <v>0</v>
      </c>
    </row>
    <row r="171" spans="1:54" hidden="1" x14ac:dyDescent="0.25">
      <c r="A171" s="1392" t="s">
        <v>17</v>
      </c>
      <c r="B171" s="1145"/>
      <c r="C171" s="1392" t="s">
        <v>297</v>
      </c>
      <c r="D171" s="1145"/>
      <c r="E171" s="1392" t="s">
        <v>290</v>
      </c>
      <c r="F171" s="1145"/>
      <c r="G171" s="1392" t="s">
        <v>287</v>
      </c>
      <c r="H171" s="1145"/>
      <c r="I171" s="1392" t="s">
        <v>287</v>
      </c>
      <c r="J171" s="1145"/>
      <c r="K171" s="1145"/>
      <c r="L171" s="1392"/>
      <c r="M171" s="1145"/>
      <c r="N171" s="1145"/>
      <c r="O171" s="1392"/>
      <c r="P171" s="1145"/>
      <c r="Q171" s="1392"/>
      <c r="R171" s="1145"/>
      <c r="S171" s="1391" t="s">
        <v>95</v>
      </c>
      <c r="T171" s="1145"/>
      <c r="U171" s="1145"/>
      <c r="V171" s="1145"/>
      <c r="W171" s="1145"/>
      <c r="X171" s="1145"/>
      <c r="Y171" s="1145"/>
      <c r="Z171" s="1145"/>
      <c r="AA171" s="1392" t="s">
        <v>281</v>
      </c>
      <c r="AB171" s="1145"/>
      <c r="AC171" s="1145"/>
      <c r="AD171" s="1145"/>
      <c r="AE171" s="1145"/>
      <c r="AF171" s="1392" t="s">
        <v>284</v>
      </c>
      <c r="AG171" s="1145"/>
      <c r="AH171" s="1145"/>
      <c r="AI171" s="294" t="s">
        <v>83</v>
      </c>
      <c r="AJ171" s="1393" t="s">
        <v>285</v>
      </c>
      <c r="AK171" s="1145"/>
      <c r="AL171" s="1145"/>
      <c r="AM171" s="1145"/>
      <c r="AN171" s="1145"/>
      <c r="AO171" s="1145"/>
      <c r="AP171" s="293">
        <v>519000000</v>
      </c>
      <c r="AQ171" s="445">
        <v>0</v>
      </c>
      <c r="AR171" s="293">
        <v>519000000</v>
      </c>
      <c r="AS171" s="445">
        <v>0</v>
      </c>
      <c r="AT171" s="445">
        <v>0</v>
      </c>
      <c r="AU171" s="445">
        <v>0</v>
      </c>
      <c r="AV171" s="445">
        <v>0</v>
      </c>
      <c r="AW171" s="445">
        <v>0</v>
      </c>
      <c r="AX171" s="445">
        <v>0</v>
      </c>
      <c r="AY171" s="445">
        <v>0</v>
      </c>
      <c r="AZ171" s="445">
        <v>0</v>
      </c>
      <c r="BA171" s="445">
        <v>0</v>
      </c>
      <c r="BB171" s="445">
        <v>0</v>
      </c>
    </row>
    <row r="172" spans="1:54" hidden="1" x14ac:dyDescent="0.25">
      <c r="A172" s="1389" t="s">
        <v>17</v>
      </c>
      <c r="B172" s="1145"/>
      <c r="C172" s="1389" t="s">
        <v>297</v>
      </c>
      <c r="D172" s="1145"/>
      <c r="E172" s="1389" t="s">
        <v>292</v>
      </c>
      <c r="F172" s="1145"/>
      <c r="G172" s="1389"/>
      <c r="H172" s="1145"/>
      <c r="I172" s="1389"/>
      <c r="J172" s="1145"/>
      <c r="K172" s="1145"/>
      <c r="L172" s="1389"/>
      <c r="M172" s="1145"/>
      <c r="N172" s="1145"/>
      <c r="O172" s="1389"/>
      <c r="P172" s="1145"/>
      <c r="Q172" s="1389"/>
      <c r="R172" s="1145"/>
      <c r="S172" s="1388" t="s">
        <v>320</v>
      </c>
      <c r="T172" s="1145"/>
      <c r="U172" s="1145"/>
      <c r="V172" s="1145"/>
      <c r="W172" s="1145"/>
      <c r="X172" s="1145"/>
      <c r="Y172" s="1145"/>
      <c r="Z172" s="1145"/>
      <c r="AA172" s="1389" t="s">
        <v>281</v>
      </c>
      <c r="AB172" s="1145"/>
      <c r="AC172" s="1145"/>
      <c r="AD172" s="1145"/>
      <c r="AE172" s="1145"/>
      <c r="AF172" s="1389" t="s">
        <v>282</v>
      </c>
      <c r="AG172" s="1145"/>
      <c r="AH172" s="1145"/>
      <c r="AI172" s="297" t="s">
        <v>68</v>
      </c>
      <c r="AJ172" s="1390" t="s">
        <v>283</v>
      </c>
      <c r="AK172" s="1145"/>
      <c r="AL172" s="1145"/>
      <c r="AM172" s="1145"/>
      <c r="AN172" s="1145"/>
      <c r="AO172" s="1145"/>
      <c r="AP172" s="296">
        <v>606200000</v>
      </c>
      <c r="AQ172" s="444">
        <v>0</v>
      </c>
      <c r="AR172" s="296">
        <v>186200000</v>
      </c>
      <c r="AS172" s="296">
        <v>-420000000</v>
      </c>
      <c r="AT172" s="444">
        <v>0</v>
      </c>
      <c r="AU172" s="444">
        <v>0</v>
      </c>
      <c r="AV172" s="444">
        <v>0</v>
      </c>
      <c r="AW172" s="444">
        <v>0</v>
      </c>
      <c r="AX172" s="444">
        <v>0</v>
      </c>
      <c r="AY172" s="444">
        <v>0</v>
      </c>
      <c r="AZ172" s="444">
        <v>0</v>
      </c>
      <c r="BA172" s="444">
        <v>0</v>
      </c>
      <c r="BB172" s="444">
        <v>0</v>
      </c>
    </row>
    <row r="173" spans="1:54" hidden="1" x14ac:dyDescent="0.25">
      <c r="A173" s="1389" t="s">
        <v>17</v>
      </c>
      <c r="B173" s="1145"/>
      <c r="C173" s="1389" t="s">
        <v>297</v>
      </c>
      <c r="D173" s="1145"/>
      <c r="E173" s="1389" t="s">
        <v>292</v>
      </c>
      <c r="F173" s="1145"/>
      <c r="G173" s="1389" t="s">
        <v>297</v>
      </c>
      <c r="H173" s="1145"/>
      <c r="I173" s="1389"/>
      <c r="J173" s="1145"/>
      <c r="K173" s="1145"/>
      <c r="L173" s="1389"/>
      <c r="M173" s="1145"/>
      <c r="N173" s="1145"/>
      <c r="O173" s="1389"/>
      <c r="P173" s="1145"/>
      <c r="Q173" s="1389"/>
      <c r="R173" s="1145"/>
      <c r="S173" s="1388" t="s">
        <v>321</v>
      </c>
      <c r="T173" s="1145"/>
      <c r="U173" s="1145"/>
      <c r="V173" s="1145"/>
      <c r="W173" s="1145"/>
      <c r="X173" s="1145"/>
      <c r="Y173" s="1145"/>
      <c r="Z173" s="1145"/>
      <c r="AA173" s="1389" t="s">
        <v>281</v>
      </c>
      <c r="AB173" s="1145"/>
      <c r="AC173" s="1145"/>
      <c r="AD173" s="1145"/>
      <c r="AE173" s="1145"/>
      <c r="AF173" s="1389" t="s">
        <v>282</v>
      </c>
      <c r="AG173" s="1145"/>
      <c r="AH173" s="1145"/>
      <c r="AI173" s="297" t="s">
        <v>68</v>
      </c>
      <c r="AJ173" s="1390" t="s">
        <v>283</v>
      </c>
      <c r="AK173" s="1145"/>
      <c r="AL173" s="1145"/>
      <c r="AM173" s="1145"/>
      <c r="AN173" s="1145"/>
      <c r="AO173" s="1145"/>
      <c r="AP173" s="296">
        <v>606200000</v>
      </c>
      <c r="AQ173" s="444">
        <v>0</v>
      </c>
      <c r="AR173" s="296">
        <v>186200000</v>
      </c>
      <c r="AS173" s="296">
        <v>-420000000</v>
      </c>
      <c r="AT173" s="444">
        <v>0</v>
      </c>
      <c r="AU173" s="444">
        <v>0</v>
      </c>
      <c r="AV173" s="444">
        <v>0</v>
      </c>
      <c r="AW173" s="444">
        <v>0</v>
      </c>
      <c r="AX173" s="444">
        <v>0</v>
      </c>
      <c r="AY173" s="444">
        <v>0</v>
      </c>
      <c r="AZ173" s="444">
        <v>0</v>
      </c>
      <c r="BA173" s="444">
        <v>0</v>
      </c>
      <c r="BB173" s="444">
        <v>0</v>
      </c>
    </row>
    <row r="174" spans="1:54" hidden="1" x14ac:dyDescent="0.25">
      <c r="A174" s="1392" t="s">
        <v>17</v>
      </c>
      <c r="B174" s="1145"/>
      <c r="C174" s="1392" t="s">
        <v>297</v>
      </c>
      <c r="D174" s="1145"/>
      <c r="E174" s="1392" t="s">
        <v>292</v>
      </c>
      <c r="F174" s="1145"/>
      <c r="G174" s="1392" t="s">
        <v>297</v>
      </c>
      <c r="H174" s="1145"/>
      <c r="I174" s="1392" t="s">
        <v>322</v>
      </c>
      <c r="J174" s="1145"/>
      <c r="K174" s="1145"/>
      <c r="L174" s="1392"/>
      <c r="M174" s="1145"/>
      <c r="N174" s="1145"/>
      <c r="O174" s="1392"/>
      <c r="P174" s="1145"/>
      <c r="Q174" s="1392"/>
      <c r="R174" s="1145"/>
      <c r="S174" s="1391" t="s">
        <v>96</v>
      </c>
      <c r="T174" s="1145"/>
      <c r="U174" s="1145"/>
      <c r="V174" s="1145"/>
      <c r="W174" s="1145"/>
      <c r="X174" s="1145"/>
      <c r="Y174" s="1145"/>
      <c r="Z174" s="1145"/>
      <c r="AA174" s="1392" t="s">
        <v>281</v>
      </c>
      <c r="AB174" s="1145"/>
      <c r="AC174" s="1145"/>
      <c r="AD174" s="1145"/>
      <c r="AE174" s="1145"/>
      <c r="AF174" s="1392" t="s">
        <v>282</v>
      </c>
      <c r="AG174" s="1145"/>
      <c r="AH174" s="1145"/>
      <c r="AI174" s="294" t="s">
        <v>68</v>
      </c>
      <c r="AJ174" s="1393" t="s">
        <v>283</v>
      </c>
      <c r="AK174" s="1145"/>
      <c r="AL174" s="1145"/>
      <c r="AM174" s="1145"/>
      <c r="AN174" s="1145"/>
      <c r="AO174" s="1145"/>
      <c r="AP174" s="293">
        <v>606200000</v>
      </c>
      <c r="AQ174" s="445">
        <v>0</v>
      </c>
      <c r="AR174" s="293">
        <v>186200000</v>
      </c>
      <c r="AS174" s="293">
        <v>-420000000</v>
      </c>
      <c r="AT174" s="445">
        <v>0</v>
      </c>
      <c r="AU174" s="445">
        <v>0</v>
      </c>
      <c r="AV174" s="445">
        <v>0</v>
      </c>
      <c r="AW174" s="445">
        <v>0</v>
      </c>
      <c r="AX174" s="445">
        <v>0</v>
      </c>
      <c r="AY174" s="445">
        <v>0</v>
      </c>
      <c r="AZ174" s="445">
        <v>0</v>
      </c>
      <c r="BA174" s="445">
        <v>0</v>
      </c>
      <c r="BB174" s="445">
        <v>0</v>
      </c>
    </row>
    <row r="175" spans="1:54" hidden="1" x14ac:dyDescent="0.25">
      <c r="A175" s="1389" t="s">
        <v>17</v>
      </c>
      <c r="B175" s="1145"/>
      <c r="C175" s="1389" t="s">
        <v>297</v>
      </c>
      <c r="D175" s="1145"/>
      <c r="E175" s="1389" t="s">
        <v>300</v>
      </c>
      <c r="F175" s="1145"/>
      <c r="G175" s="1389"/>
      <c r="H175" s="1145"/>
      <c r="I175" s="1389"/>
      <c r="J175" s="1145"/>
      <c r="K175" s="1145"/>
      <c r="L175" s="1389"/>
      <c r="M175" s="1145"/>
      <c r="N175" s="1145"/>
      <c r="O175" s="1389"/>
      <c r="P175" s="1145"/>
      <c r="Q175" s="1389"/>
      <c r="R175" s="1145"/>
      <c r="S175" s="1388" t="s">
        <v>323</v>
      </c>
      <c r="T175" s="1145"/>
      <c r="U175" s="1145"/>
      <c r="V175" s="1145"/>
      <c r="W175" s="1145"/>
      <c r="X175" s="1145"/>
      <c r="Y175" s="1145"/>
      <c r="Z175" s="1145"/>
      <c r="AA175" s="1389" t="s">
        <v>281</v>
      </c>
      <c r="AB175" s="1145"/>
      <c r="AC175" s="1145"/>
      <c r="AD175" s="1145"/>
      <c r="AE175" s="1145"/>
      <c r="AF175" s="1389" t="s">
        <v>282</v>
      </c>
      <c r="AG175" s="1145"/>
      <c r="AH175" s="1145"/>
      <c r="AI175" s="297" t="s">
        <v>68</v>
      </c>
      <c r="AJ175" s="1390" t="s">
        <v>283</v>
      </c>
      <c r="AK175" s="1145"/>
      <c r="AL175" s="1145"/>
      <c r="AM175" s="1145"/>
      <c r="AN175" s="1145"/>
      <c r="AO175" s="1145"/>
      <c r="AP175" s="296">
        <v>211718000000</v>
      </c>
      <c r="AQ175" s="296">
        <v>2800000</v>
      </c>
      <c r="AR175" s="296">
        <v>3074235849</v>
      </c>
      <c r="AS175" s="296">
        <v>6000000000</v>
      </c>
      <c r="AT175" s="296">
        <v>3335286628</v>
      </c>
      <c r="AU175" s="296">
        <v>-3332486628</v>
      </c>
      <c r="AV175" s="296">
        <v>16122788180</v>
      </c>
      <c r="AW175" s="296">
        <v>-12787501552</v>
      </c>
      <c r="AX175" s="296">
        <v>16520312977</v>
      </c>
      <c r="AY175" s="296">
        <v>-397524797</v>
      </c>
      <c r="AZ175" s="296">
        <v>16520312977</v>
      </c>
      <c r="BA175" s="444">
        <v>0</v>
      </c>
      <c r="BB175" s="444">
        <v>0</v>
      </c>
    </row>
    <row r="176" spans="1:54" hidden="1" x14ac:dyDescent="0.25">
      <c r="A176" s="1389" t="s">
        <v>17</v>
      </c>
      <c r="B176" s="1145"/>
      <c r="C176" s="1389" t="s">
        <v>297</v>
      </c>
      <c r="D176" s="1145"/>
      <c r="E176" s="1389" t="s">
        <v>300</v>
      </c>
      <c r="F176" s="1145"/>
      <c r="G176" s="1389"/>
      <c r="H176" s="1145"/>
      <c r="I176" s="1389"/>
      <c r="J176" s="1145"/>
      <c r="K176" s="1145"/>
      <c r="L176" s="1389"/>
      <c r="M176" s="1145"/>
      <c r="N176" s="1145"/>
      <c r="O176" s="1389"/>
      <c r="P176" s="1145"/>
      <c r="Q176" s="1389"/>
      <c r="R176" s="1145"/>
      <c r="S176" s="1388" t="s">
        <v>323</v>
      </c>
      <c r="T176" s="1145"/>
      <c r="U176" s="1145"/>
      <c r="V176" s="1145"/>
      <c r="W176" s="1145"/>
      <c r="X176" s="1145"/>
      <c r="Y176" s="1145"/>
      <c r="Z176" s="1145"/>
      <c r="AA176" s="1389" t="s">
        <v>281</v>
      </c>
      <c r="AB176" s="1145"/>
      <c r="AC176" s="1145"/>
      <c r="AD176" s="1145"/>
      <c r="AE176" s="1145"/>
      <c r="AF176" s="1389" t="s">
        <v>284</v>
      </c>
      <c r="AG176" s="1145"/>
      <c r="AH176" s="1145"/>
      <c r="AI176" s="297" t="s">
        <v>26</v>
      </c>
      <c r="AJ176" s="1390" t="s">
        <v>286</v>
      </c>
      <c r="AK176" s="1145"/>
      <c r="AL176" s="1145"/>
      <c r="AM176" s="1145"/>
      <c r="AN176" s="1145"/>
      <c r="AO176" s="1145"/>
      <c r="AP176" s="296">
        <v>66513900000</v>
      </c>
      <c r="AQ176" s="296">
        <v>738019077</v>
      </c>
      <c r="AR176" s="296">
        <v>48762159685</v>
      </c>
      <c r="AS176" s="444">
        <v>0</v>
      </c>
      <c r="AT176" s="296">
        <v>475359225</v>
      </c>
      <c r="AU176" s="296">
        <v>262659852</v>
      </c>
      <c r="AV176" s="296">
        <v>308389657</v>
      </c>
      <c r="AW176" s="296">
        <v>166969568</v>
      </c>
      <c r="AX176" s="296">
        <v>348869913</v>
      </c>
      <c r="AY176" s="296">
        <v>-40480256</v>
      </c>
      <c r="AZ176" s="296">
        <v>348869913</v>
      </c>
      <c r="BA176" s="444">
        <v>0</v>
      </c>
      <c r="BB176" s="444">
        <v>0</v>
      </c>
    </row>
    <row r="177" spans="1:54" hidden="1" x14ac:dyDescent="0.25">
      <c r="A177" s="1389" t="s">
        <v>17</v>
      </c>
      <c r="B177" s="1145"/>
      <c r="C177" s="1389" t="s">
        <v>297</v>
      </c>
      <c r="D177" s="1145"/>
      <c r="E177" s="1389" t="s">
        <v>300</v>
      </c>
      <c r="F177" s="1145"/>
      <c r="G177" s="1389" t="s">
        <v>287</v>
      </c>
      <c r="H177" s="1145"/>
      <c r="I177" s="1389"/>
      <c r="J177" s="1145"/>
      <c r="K177" s="1145"/>
      <c r="L177" s="1389"/>
      <c r="M177" s="1145"/>
      <c r="N177" s="1145"/>
      <c r="O177" s="1389"/>
      <c r="P177" s="1145"/>
      <c r="Q177" s="1389"/>
      <c r="R177" s="1145"/>
      <c r="S177" s="1388" t="s">
        <v>427</v>
      </c>
      <c r="T177" s="1145"/>
      <c r="U177" s="1145"/>
      <c r="V177" s="1145"/>
      <c r="W177" s="1145"/>
      <c r="X177" s="1145"/>
      <c r="Y177" s="1145"/>
      <c r="Z177" s="1145"/>
      <c r="AA177" s="1389" t="s">
        <v>281</v>
      </c>
      <c r="AB177" s="1145"/>
      <c r="AC177" s="1145"/>
      <c r="AD177" s="1145"/>
      <c r="AE177" s="1145"/>
      <c r="AF177" s="1389" t="s">
        <v>282</v>
      </c>
      <c r="AG177" s="1145"/>
      <c r="AH177" s="1145"/>
      <c r="AI177" s="297" t="s">
        <v>68</v>
      </c>
      <c r="AJ177" s="1390" t="s">
        <v>283</v>
      </c>
      <c r="AK177" s="1145"/>
      <c r="AL177" s="1145"/>
      <c r="AM177" s="1145"/>
      <c r="AN177" s="1145"/>
      <c r="AO177" s="1145"/>
      <c r="AP177" s="296">
        <v>420000000</v>
      </c>
      <c r="AQ177" s="444">
        <v>0</v>
      </c>
      <c r="AR177" s="296">
        <v>18535849</v>
      </c>
      <c r="AS177" s="444">
        <v>0</v>
      </c>
      <c r="AT177" s="444">
        <v>0</v>
      </c>
      <c r="AU177" s="444">
        <v>0</v>
      </c>
      <c r="AV177" s="444">
        <v>0</v>
      </c>
      <c r="AW177" s="444">
        <v>0</v>
      </c>
      <c r="AX177" s="296">
        <v>401464151</v>
      </c>
      <c r="AY177" s="296">
        <v>-401464151</v>
      </c>
      <c r="AZ177" s="296">
        <v>401464151</v>
      </c>
      <c r="BA177" s="444">
        <v>0</v>
      </c>
      <c r="BB177" s="444">
        <v>0</v>
      </c>
    </row>
    <row r="178" spans="1:54" hidden="1" x14ac:dyDescent="0.25">
      <c r="A178" s="1392" t="s">
        <v>17</v>
      </c>
      <c r="B178" s="1145"/>
      <c r="C178" s="1392" t="s">
        <v>297</v>
      </c>
      <c r="D178" s="1145"/>
      <c r="E178" s="1392" t="s">
        <v>300</v>
      </c>
      <c r="F178" s="1145"/>
      <c r="G178" s="1392" t="s">
        <v>287</v>
      </c>
      <c r="H178" s="1145"/>
      <c r="I178" s="1392" t="s">
        <v>287</v>
      </c>
      <c r="J178" s="1145"/>
      <c r="K178" s="1145"/>
      <c r="L178" s="1392"/>
      <c r="M178" s="1145"/>
      <c r="N178" s="1145"/>
      <c r="O178" s="1392"/>
      <c r="P178" s="1145"/>
      <c r="Q178" s="1392"/>
      <c r="R178" s="1145"/>
      <c r="S178" s="1391" t="s">
        <v>427</v>
      </c>
      <c r="T178" s="1145"/>
      <c r="U178" s="1145"/>
      <c r="V178" s="1145"/>
      <c r="W178" s="1145"/>
      <c r="X178" s="1145"/>
      <c r="Y178" s="1145"/>
      <c r="Z178" s="1145"/>
      <c r="AA178" s="1392" t="s">
        <v>281</v>
      </c>
      <c r="AB178" s="1145"/>
      <c r="AC178" s="1145"/>
      <c r="AD178" s="1145"/>
      <c r="AE178" s="1145"/>
      <c r="AF178" s="1392" t="s">
        <v>282</v>
      </c>
      <c r="AG178" s="1145"/>
      <c r="AH178" s="1145"/>
      <c r="AI178" s="294" t="s">
        <v>68</v>
      </c>
      <c r="AJ178" s="1393" t="s">
        <v>283</v>
      </c>
      <c r="AK178" s="1145"/>
      <c r="AL178" s="1145"/>
      <c r="AM178" s="1145"/>
      <c r="AN178" s="1145"/>
      <c r="AO178" s="1145"/>
      <c r="AP178" s="293">
        <v>420000000</v>
      </c>
      <c r="AQ178" s="445">
        <v>0</v>
      </c>
      <c r="AR178" s="293">
        <v>18535849</v>
      </c>
      <c r="AS178" s="445">
        <v>0</v>
      </c>
      <c r="AT178" s="445">
        <v>0</v>
      </c>
      <c r="AU178" s="445">
        <v>0</v>
      </c>
      <c r="AV178" s="445">
        <v>0</v>
      </c>
      <c r="AW178" s="445">
        <v>0</v>
      </c>
      <c r="AX178" s="293">
        <v>401464151</v>
      </c>
      <c r="AY178" s="293">
        <v>-401464151</v>
      </c>
      <c r="AZ178" s="293">
        <v>401464151</v>
      </c>
      <c r="BA178" s="445">
        <v>0</v>
      </c>
      <c r="BB178" s="445">
        <v>0</v>
      </c>
    </row>
    <row r="179" spans="1:54" hidden="1" x14ac:dyDescent="0.25">
      <c r="A179" s="1392" t="s">
        <v>17</v>
      </c>
      <c r="B179" s="1145"/>
      <c r="C179" s="1392" t="s">
        <v>297</v>
      </c>
      <c r="D179" s="1145"/>
      <c r="E179" s="1392" t="s">
        <v>300</v>
      </c>
      <c r="F179" s="1145"/>
      <c r="G179" s="1392" t="s">
        <v>287</v>
      </c>
      <c r="H179" s="1145"/>
      <c r="I179" s="1392" t="s">
        <v>287</v>
      </c>
      <c r="J179" s="1145"/>
      <c r="K179" s="1145"/>
      <c r="L179" s="1392" t="s">
        <v>290</v>
      </c>
      <c r="M179" s="1145"/>
      <c r="N179" s="1145"/>
      <c r="O179" s="1392"/>
      <c r="P179" s="1145"/>
      <c r="Q179" s="1392"/>
      <c r="R179" s="1145"/>
      <c r="S179" s="1391" t="s">
        <v>428</v>
      </c>
      <c r="T179" s="1145"/>
      <c r="U179" s="1145"/>
      <c r="V179" s="1145"/>
      <c r="W179" s="1145"/>
      <c r="X179" s="1145"/>
      <c r="Y179" s="1145"/>
      <c r="Z179" s="1145"/>
      <c r="AA179" s="1392" t="s">
        <v>281</v>
      </c>
      <c r="AB179" s="1145"/>
      <c r="AC179" s="1145"/>
      <c r="AD179" s="1145"/>
      <c r="AE179" s="1145"/>
      <c r="AF179" s="1392" t="s">
        <v>282</v>
      </c>
      <c r="AG179" s="1145"/>
      <c r="AH179" s="1145"/>
      <c r="AI179" s="294" t="s">
        <v>68</v>
      </c>
      <c r="AJ179" s="1393" t="s">
        <v>283</v>
      </c>
      <c r="AK179" s="1145"/>
      <c r="AL179" s="1145"/>
      <c r="AM179" s="1145"/>
      <c r="AN179" s="1145"/>
      <c r="AO179" s="1145"/>
      <c r="AP179" s="293">
        <v>420000000</v>
      </c>
      <c r="AQ179" s="445">
        <v>0</v>
      </c>
      <c r="AR179" s="293">
        <v>18535849</v>
      </c>
      <c r="AS179" s="445">
        <v>0</v>
      </c>
      <c r="AT179" s="445">
        <v>0</v>
      </c>
      <c r="AU179" s="445">
        <v>0</v>
      </c>
      <c r="AV179" s="445">
        <v>0</v>
      </c>
      <c r="AW179" s="445">
        <v>0</v>
      </c>
      <c r="AX179" s="293">
        <v>401464151</v>
      </c>
      <c r="AY179" s="293">
        <v>-401464151</v>
      </c>
      <c r="AZ179" s="293">
        <v>401464151</v>
      </c>
      <c r="BA179" s="445">
        <v>0</v>
      </c>
      <c r="BB179" s="445">
        <v>0</v>
      </c>
    </row>
    <row r="180" spans="1:54" hidden="1" x14ac:dyDescent="0.25">
      <c r="A180" s="1389" t="s">
        <v>17</v>
      </c>
      <c r="B180" s="1145"/>
      <c r="C180" s="1389" t="s">
        <v>297</v>
      </c>
      <c r="D180" s="1145"/>
      <c r="E180" s="1389" t="s">
        <v>300</v>
      </c>
      <c r="F180" s="1145"/>
      <c r="G180" s="1389" t="s">
        <v>297</v>
      </c>
      <c r="H180" s="1145"/>
      <c r="I180" s="1389"/>
      <c r="J180" s="1145"/>
      <c r="K180" s="1145"/>
      <c r="L180" s="1389"/>
      <c r="M180" s="1145"/>
      <c r="N180" s="1145"/>
      <c r="O180" s="1389"/>
      <c r="P180" s="1145"/>
      <c r="Q180" s="1389"/>
      <c r="R180" s="1145"/>
      <c r="S180" s="1388" t="s">
        <v>324</v>
      </c>
      <c r="T180" s="1145"/>
      <c r="U180" s="1145"/>
      <c r="V180" s="1145"/>
      <c r="W180" s="1145"/>
      <c r="X180" s="1145"/>
      <c r="Y180" s="1145"/>
      <c r="Z180" s="1145"/>
      <c r="AA180" s="1389" t="s">
        <v>281</v>
      </c>
      <c r="AB180" s="1145"/>
      <c r="AC180" s="1145"/>
      <c r="AD180" s="1145"/>
      <c r="AE180" s="1145"/>
      <c r="AF180" s="1389" t="s">
        <v>282</v>
      </c>
      <c r="AG180" s="1145"/>
      <c r="AH180" s="1145"/>
      <c r="AI180" s="297" t="s">
        <v>68</v>
      </c>
      <c r="AJ180" s="1390" t="s">
        <v>283</v>
      </c>
      <c r="AK180" s="1145"/>
      <c r="AL180" s="1145"/>
      <c r="AM180" s="1145"/>
      <c r="AN180" s="1145"/>
      <c r="AO180" s="1145"/>
      <c r="AP180" s="296">
        <v>211298000000</v>
      </c>
      <c r="AQ180" s="296">
        <v>2800000</v>
      </c>
      <c r="AR180" s="296">
        <v>3055700000</v>
      </c>
      <c r="AS180" s="296">
        <v>6000000000</v>
      </c>
      <c r="AT180" s="296">
        <v>3335286628</v>
      </c>
      <c r="AU180" s="296">
        <v>-3332486628</v>
      </c>
      <c r="AV180" s="296">
        <v>16122788180</v>
      </c>
      <c r="AW180" s="296">
        <v>-12787501552</v>
      </c>
      <c r="AX180" s="296">
        <v>16118848826</v>
      </c>
      <c r="AY180" s="296">
        <v>3939354</v>
      </c>
      <c r="AZ180" s="296">
        <v>16118848826</v>
      </c>
      <c r="BA180" s="444">
        <v>0</v>
      </c>
      <c r="BB180" s="444">
        <v>0</v>
      </c>
    </row>
    <row r="181" spans="1:54" hidden="1" x14ac:dyDescent="0.25">
      <c r="A181" s="1389" t="s">
        <v>17</v>
      </c>
      <c r="B181" s="1145"/>
      <c r="C181" s="1389" t="s">
        <v>297</v>
      </c>
      <c r="D181" s="1145"/>
      <c r="E181" s="1389" t="s">
        <v>300</v>
      </c>
      <c r="F181" s="1145"/>
      <c r="G181" s="1389" t="s">
        <v>297</v>
      </c>
      <c r="H181" s="1145"/>
      <c r="I181" s="1389"/>
      <c r="J181" s="1145"/>
      <c r="K181" s="1145"/>
      <c r="L181" s="1389"/>
      <c r="M181" s="1145"/>
      <c r="N181" s="1145"/>
      <c r="O181" s="1389"/>
      <c r="P181" s="1145"/>
      <c r="Q181" s="1389"/>
      <c r="R181" s="1145"/>
      <c r="S181" s="1388" t="s">
        <v>324</v>
      </c>
      <c r="T181" s="1145"/>
      <c r="U181" s="1145"/>
      <c r="V181" s="1145"/>
      <c r="W181" s="1145"/>
      <c r="X181" s="1145"/>
      <c r="Y181" s="1145"/>
      <c r="Z181" s="1145"/>
      <c r="AA181" s="1389" t="s">
        <v>281</v>
      </c>
      <c r="AB181" s="1145"/>
      <c r="AC181" s="1145"/>
      <c r="AD181" s="1145"/>
      <c r="AE181" s="1145"/>
      <c r="AF181" s="1389" t="s">
        <v>284</v>
      </c>
      <c r="AG181" s="1145"/>
      <c r="AH181" s="1145"/>
      <c r="AI181" s="297" t="s">
        <v>26</v>
      </c>
      <c r="AJ181" s="1390" t="s">
        <v>286</v>
      </c>
      <c r="AK181" s="1145"/>
      <c r="AL181" s="1145"/>
      <c r="AM181" s="1145"/>
      <c r="AN181" s="1145"/>
      <c r="AO181" s="1145"/>
      <c r="AP181" s="296">
        <v>66513900000</v>
      </c>
      <c r="AQ181" s="296">
        <v>738019077</v>
      </c>
      <c r="AR181" s="296">
        <v>48762159685</v>
      </c>
      <c r="AS181" s="444">
        <v>0</v>
      </c>
      <c r="AT181" s="296">
        <v>475359225</v>
      </c>
      <c r="AU181" s="296">
        <v>262659852</v>
      </c>
      <c r="AV181" s="296">
        <v>308389657</v>
      </c>
      <c r="AW181" s="296">
        <v>166969568</v>
      </c>
      <c r="AX181" s="296">
        <v>348869913</v>
      </c>
      <c r="AY181" s="296">
        <v>-40480256</v>
      </c>
      <c r="AZ181" s="296">
        <v>348869913</v>
      </c>
      <c r="BA181" s="444">
        <v>0</v>
      </c>
      <c r="BB181" s="444">
        <v>0</v>
      </c>
    </row>
    <row r="182" spans="1:54" hidden="1" x14ac:dyDescent="0.25">
      <c r="A182" s="1392" t="s">
        <v>17</v>
      </c>
      <c r="B182" s="1145"/>
      <c r="C182" s="1392" t="s">
        <v>297</v>
      </c>
      <c r="D182" s="1145"/>
      <c r="E182" s="1392" t="s">
        <v>300</v>
      </c>
      <c r="F182" s="1145"/>
      <c r="G182" s="1392" t="s">
        <v>297</v>
      </c>
      <c r="H182" s="1145"/>
      <c r="I182" s="1392" t="s">
        <v>291</v>
      </c>
      <c r="J182" s="1145"/>
      <c r="K182" s="1145"/>
      <c r="L182" s="1392"/>
      <c r="M182" s="1145"/>
      <c r="N182" s="1145"/>
      <c r="O182" s="1392"/>
      <c r="P182" s="1145"/>
      <c r="Q182" s="1392"/>
      <c r="R182" s="1145"/>
      <c r="S182" s="1391" t="s">
        <v>97</v>
      </c>
      <c r="T182" s="1145"/>
      <c r="U182" s="1145"/>
      <c r="V182" s="1145"/>
      <c r="W182" s="1145"/>
      <c r="X182" s="1145"/>
      <c r="Y182" s="1145"/>
      <c r="Z182" s="1145"/>
      <c r="AA182" s="1392" t="s">
        <v>281</v>
      </c>
      <c r="AB182" s="1145"/>
      <c r="AC182" s="1145"/>
      <c r="AD182" s="1145"/>
      <c r="AE182" s="1145"/>
      <c r="AF182" s="1392" t="s">
        <v>282</v>
      </c>
      <c r="AG182" s="1145"/>
      <c r="AH182" s="1145"/>
      <c r="AI182" s="294" t="s">
        <v>68</v>
      </c>
      <c r="AJ182" s="1393" t="s">
        <v>283</v>
      </c>
      <c r="AK182" s="1145"/>
      <c r="AL182" s="1145"/>
      <c r="AM182" s="1145"/>
      <c r="AN182" s="1145"/>
      <c r="AO182" s="1145"/>
      <c r="AP182" s="293">
        <v>298000000</v>
      </c>
      <c r="AQ182" s="445">
        <v>0</v>
      </c>
      <c r="AR182" s="293">
        <v>58500000</v>
      </c>
      <c r="AS182" s="445">
        <v>0</v>
      </c>
      <c r="AT182" s="445">
        <v>0</v>
      </c>
      <c r="AU182" s="445">
        <v>0</v>
      </c>
      <c r="AV182" s="293">
        <v>23000000</v>
      </c>
      <c r="AW182" s="293">
        <v>-23000000</v>
      </c>
      <c r="AX182" s="293">
        <v>23000000</v>
      </c>
      <c r="AY182" s="445">
        <v>0</v>
      </c>
      <c r="AZ182" s="293">
        <v>23000000</v>
      </c>
      <c r="BA182" s="445">
        <v>0</v>
      </c>
      <c r="BB182" s="445">
        <v>0</v>
      </c>
    </row>
    <row r="183" spans="1:54" hidden="1" x14ac:dyDescent="0.25">
      <c r="A183" s="1392" t="s">
        <v>17</v>
      </c>
      <c r="B183" s="1145"/>
      <c r="C183" s="1392" t="s">
        <v>297</v>
      </c>
      <c r="D183" s="1145"/>
      <c r="E183" s="1392" t="s">
        <v>300</v>
      </c>
      <c r="F183" s="1145"/>
      <c r="G183" s="1392" t="s">
        <v>297</v>
      </c>
      <c r="H183" s="1145"/>
      <c r="I183" s="1392" t="s">
        <v>301</v>
      </c>
      <c r="J183" s="1145"/>
      <c r="K183" s="1145"/>
      <c r="L183" s="1392"/>
      <c r="M183" s="1145"/>
      <c r="N183" s="1145"/>
      <c r="O183" s="1392"/>
      <c r="P183" s="1145"/>
      <c r="Q183" s="1392"/>
      <c r="R183" s="1145"/>
      <c r="S183" s="1391" t="s">
        <v>98</v>
      </c>
      <c r="T183" s="1145"/>
      <c r="U183" s="1145"/>
      <c r="V183" s="1145"/>
      <c r="W183" s="1145"/>
      <c r="X183" s="1145"/>
      <c r="Y183" s="1145"/>
      <c r="Z183" s="1145"/>
      <c r="AA183" s="1392" t="s">
        <v>281</v>
      </c>
      <c r="AB183" s="1145"/>
      <c r="AC183" s="1145"/>
      <c r="AD183" s="1145"/>
      <c r="AE183" s="1145"/>
      <c r="AF183" s="1392" t="s">
        <v>282</v>
      </c>
      <c r="AG183" s="1145"/>
      <c r="AH183" s="1145"/>
      <c r="AI183" s="294" t="s">
        <v>68</v>
      </c>
      <c r="AJ183" s="1393" t="s">
        <v>283</v>
      </c>
      <c r="AK183" s="1145"/>
      <c r="AL183" s="1145"/>
      <c r="AM183" s="1145"/>
      <c r="AN183" s="1145"/>
      <c r="AO183" s="1145"/>
      <c r="AP183" s="293">
        <v>211000000000</v>
      </c>
      <c r="AQ183" s="293">
        <v>2800000</v>
      </c>
      <c r="AR183" s="293">
        <v>2997200000</v>
      </c>
      <c r="AS183" s="293">
        <v>6000000000</v>
      </c>
      <c r="AT183" s="293">
        <v>3335286628</v>
      </c>
      <c r="AU183" s="293">
        <v>-3332486628</v>
      </c>
      <c r="AV183" s="293">
        <v>16099788180</v>
      </c>
      <c r="AW183" s="293">
        <v>-12764501552</v>
      </c>
      <c r="AX183" s="293">
        <v>16095848826</v>
      </c>
      <c r="AY183" s="293">
        <v>3939354</v>
      </c>
      <c r="AZ183" s="293">
        <v>16095848826</v>
      </c>
      <c r="BA183" s="445">
        <v>0</v>
      </c>
      <c r="BB183" s="445">
        <v>0</v>
      </c>
    </row>
    <row r="184" spans="1:54" hidden="1" x14ac:dyDescent="0.25">
      <c r="A184" s="1392" t="s">
        <v>17</v>
      </c>
      <c r="B184" s="1145"/>
      <c r="C184" s="1392" t="s">
        <v>297</v>
      </c>
      <c r="D184" s="1145"/>
      <c r="E184" s="1392" t="s">
        <v>300</v>
      </c>
      <c r="F184" s="1145"/>
      <c r="G184" s="1392" t="s">
        <v>297</v>
      </c>
      <c r="H184" s="1145"/>
      <c r="I184" s="1392" t="s">
        <v>83</v>
      </c>
      <c r="J184" s="1145"/>
      <c r="K184" s="1145"/>
      <c r="L184" s="1392"/>
      <c r="M184" s="1145"/>
      <c r="N184" s="1145"/>
      <c r="O184" s="1392"/>
      <c r="P184" s="1145"/>
      <c r="Q184" s="1392"/>
      <c r="R184" s="1145"/>
      <c r="S184" s="1391" t="s">
        <v>187</v>
      </c>
      <c r="T184" s="1145"/>
      <c r="U184" s="1145"/>
      <c r="V184" s="1145"/>
      <c r="W184" s="1145"/>
      <c r="X184" s="1145"/>
      <c r="Y184" s="1145"/>
      <c r="Z184" s="1145"/>
      <c r="AA184" s="1392" t="s">
        <v>281</v>
      </c>
      <c r="AB184" s="1145"/>
      <c r="AC184" s="1145"/>
      <c r="AD184" s="1145"/>
      <c r="AE184" s="1145"/>
      <c r="AF184" s="1392" t="s">
        <v>284</v>
      </c>
      <c r="AG184" s="1145"/>
      <c r="AH184" s="1145"/>
      <c r="AI184" s="294" t="s">
        <v>26</v>
      </c>
      <c r="AJ184" s="1393" t="s">
        <v>286</v>
      </c>
      <c r="AK184" s="1145"/>
      <c r="AL184" s="1145"/>
      <c r="AM184" s="1145"/>
      <c r="AN184" s="1145"/>
      <c r="AO184" s="1145"/>
      <c r="AP184" s="293">
        <v>66009000000</v>
      </c>
      <c r="AQ184" s="293">
        <v>738019077</v>
      </c>
      <c r="AR184" s="293">
        <v>48257259685</v>
      </c>
      <c r="AS184" s="445">
        <v>0</v>
      </c>
      <c r="AT184" s="293">
        <v>475359225</v>
      </c>
      <c r="AU184" s="293">
        <v>262659852</v>
      </c>
      <c r="AV184" s="293">
        <v>308389657</v>
      </c>
      <c r="AW184" s="293">
        <v>166969568</v>
      </c>
      <c r="AX184" s="293">
        <v>348869913</v>
      </c>
      <c r="AY184" s="293">
        <v>-40480256</v>
      </c>
      <c r="AZ184" s="293">
        <v>348869913</v>
      </c>
      <c r="BA184" s="445">
        <v>0</v>
      </c>
      <c r="BB184" s="445">
        <v>0</v>
      </c>
    </row>
    <row r="185" spans="1:54" hidden="1" x14ac:dyDescent="0.25">
      <c r="A185" s="1392" t="s">
        <v>17</v>
      </c>
      <c r="B185" s="1145"/>
      <c r="C185" s="1392" t="s">
        <v>297</v>
      </c>
      <c r="D185" s="1145"/>
      <c r="E185" s="1392" t="s">
        <v>300</v>
      </c>
      <c r="F185" s="1145"/>
      <c r="G185" s="1392" t="s">
        <v>297</v>
      </c>
      <c r="H185" s="1145"/>
      <c r="I185" s="1392" t="s">
        <v>83</v>
      </c>
      <c r="J185" s="1145"/>
      <c r="K185" s="1145"/>
      <c r="L185" s="1392" t="s">
        <v>287</v>
      </c>
      <c r="M185" s="1145"/>
      <c r="N185" s="1145"/>
      <c r="O185" s="1392" t="s">
        <v>244</v>
      </c>
      <c r="P185" s="1145"/>
      <c r="Q185" s="1392" t="s">
        <v>244</v>
      </c>
      <c r="R185" s="1145"/>
      <c r="S185" s="1391" t="s">
        <v>99</v>
      </c>
      <c r="T185" s="1145"/>
      <c r="U185" s="1145"/>
      <c r="V185" s="1145"/>
      <c r="W185" s="1145"/>
      <c r="X185" s="1145"/>
      <c r="Y185" s="1145"/>
      <c r="Z185" s="1145"/>
      <c r="AA185" s="1392" t="s">
        <v>281</v>
      </c>
      <c r="AB185" s="1145"/>
      <c r="AC185" s="1145"/>
      <c r="AD185" s="1145"/>
      <c r="AE185" s="1145"/>
      <c r="AF185" s="1392" t="s">
        <v>284</v>
      </c>
      <c r="AG185" s="1145"/>
      <c r="AH185" s="1145"/>
      <c r="AI185" s="294" t="s">
        <v>26</v>
      </c>
      <c r="AJ185" s="1393" t="s">
        <v>286</v>
      </c>
      <c r="AK185" s="1145"/>
      <c r="AL185" s="1145"/>
      <c r="AM185" s="1145"/>
      <c r="AN185" s="1145"/>
      <c r="AO185" s="1145"/>
      <c r="AP185" s="293">
        <v>58014500000</v>
      </c>
      <c r="AQ185" s="293">
        <v>738019077</v>
      </c>
      <c r="AR185" s="293">
        <v>48182259685</v>
      </c>
      <c r="AS185" s="445">
        <v>0</v>
      </c>
      <c r="AT185" s="293">
        <v>467029225</v>
      </c>
      <c r="AU185" s="293">
        <v>270989852</v>
      </c>
      <c r="AV185" s="293">
        <v>301939657</v>
      </c>
      <c r="AW185" s="293">
        <v>165089568</v>
      </c>
      <c r="AX185" s="293">
        <v>342419913</v>
      </c>
      <c r="AY185" s="293">
        <v>-40480256</v>
      </c>
      <c r="AZ185" s="293">
        <v>342419913</v>
      </c>
      <c r="BA185" s="445">
        <v>0</v>
      </c>
      <c r="BB185" s="445">
        <v>0</v>
      </c>
    </row>
    <row r="186" spans="1:54" hidden="1" x14ac:dyDescent="0.25">
      <c r="A186" s="1392" t="s">
        <v>17</v>
      </c>
      <c r="B186" s="1145"/>
      <c r="C186" s="1392" t="s">
        <v>297</v>
      </c>
      <c r="D186" s="1145"/>
      <c r="E186" s="1392" t="s">
        <v>300</v>
      </c>
      <c r="F186" s="1145"/>
      <c r="G186" s="1392" t="s">
        <v>297</v>
      </c>
      <c r="H186" s="1145"/>
      <c r="I186" s="1392" t="s">
        <v>83</v>
      </c>
      <c r="J186" s="1145"/>
      <c r="K186" s="1145"/>
      <c r="L186" s="1392" t="s">
        <v>290</v>
      </c>
      <c r="M186" s="1145"/>
      <c r="N186" s="1145"/>
      <c r="O186" s="1392" t="s">
        <v>244</v>
      </c>
      <c r="P186" s="1145"/>
      <c r="Q186" s="1392" t="s">
        <v>244</v>
      </c>
      <c r="R186" s="1145"/>
      <c r="S186" s="1391" t="s">
        <v>100</v>
      </c>
      <c r="T186" s="1145"/>
      <c r="U186" s="1145"/>
      <c r="V186" s="1145"/>
      <c r="W186" s="1145"/>
      <c r="X186" s="1145"/>
      <c r="Y186" s="1145"/>
      <c r="Z186" s="1145"/>
      <c r="AA186" s="1392" t="s">
        <v>281</v>
      </c>
      <c r="AB186" s="1145"/>
      <c r="AC186" s="1145"/>
      <c r="AD186" s="1145"/>
      <c r="AE186" s="1145"/>
      <c r="AF186" s="1392" t="s">
        <v>284</v>
      </c>
      <c r="AG186" s="1145"/>
      <c r="AH186" s="1145"/>
      <c r="AI186" s="294" t="s">
        <v>26</v>
      </c>
      <c r="AJ186" s="1393" t="s">
        <v>286</v>
      </c>
      <c r="AK186" s="1145"/>
      <c r="AL186" s="1145"/>
      <c r="AM186" s="1145"/>
      <c r="AN186" s="1145"/>
      <c r="AO186" s="1145"/>
      <c r="AP186" s="293">
        <v>7994500000</v>
      </c>
      <c r="AQ186" s="445">
        <v>0</v>
      </c>
      <c r="AR186" s="293">
        <v>75000000</v>
      </c>
      <c r="AS186" s="445">
        <v>0</v>
      </c>
      <c r="AT186" s="293">
        <v>8330000</v>
      </c>
      <c r="AU186" s="293">
        <v>-8330000</v>
      </c>
      <c r="AV186" s="293">
        <v>6450000</v>
      </c>
      <c r="AW186" s="293">
        <v>1880000</v>
      </c>
      <c r="AX186" s="293">
        <v>6450000</v>
      </c>
      <c r="AY186" s="445">
        <v>0</v>
      </c>
      <c r="AZ186" s="293">
        <v>6450000</v>
      </c>
      <c r="BA186" s="445">
        <v>0</v>
      </c>
      <c r="BB186" s="445">
        <v>0</v>
      </c>
    </row>
    <row r="187" spans="1:54" hidden="1" x14ac:dyDescent="0.25">
      <c r="A187" s="1392" t="s">
        <v>17</v>
      </c>
      <c r="B187" s="1145"/>
      <c r="C187" s="1392" t="s">
        <v>297</v>
      </c>
      <c r="D187" s="1145"/>
      <c r="E187" s="1392" t="s">
        <v>300</v>
      </c>
      <c r="F187" s="1145"/>
      <c r="G187" s="1392" t="s">
        <v>297</v>
      </c>
      <c r="H187" s="1145"/>
      <c r="I187" s="1392" t="s">
        <v>325</v>
      </c>
      <c r="J187" s="1145"/>
      <c r="K187" s="1145"/>
      <c r="L187" s="1392"/>
      <c r="M187" s="1145"/>
      <c r="N187" s="1145"/>
      <c r="O187" s="1392"/>
      <c r="P187" s="1145"/>
      <c r="Q187" s="1392"/>
      <c r="R187" s="1145"/>
      <c r="S187" s="1391" t="s">
        <v>101</v>
      </c>
      <c r="T187" s="1145"/>
      <c r="U187" s="1145"/>
      <c r="V187" s="1145"/>
      <c r="W187" s="1145"/>
      <c r="X187" s="1145"/>
      <c r="Y187" s="1145"/>
      <c r="Z187" s="1145"/>
      <c r="AA187" s="1392" t="s">
        <v>281</v>
      </c>
      <c r="AB187" s="1145"/>
      <c r="AC187" s="1145"/>
      <c r="AD187" s="1145"/>
      <c r="AE187" s="1145"/>
      <c r="AF187" s="1392" t="s">
        <v>284</v>
      </c>
      <c r="AG187" s="1145"/>
      <c r="AH187" s="1145"/>
      <c r="AI187" s="294" t="s">
        <v>26</v>
      </c>
      <c r="AJ187" s="1393" t="s">
        <v>286</v>
      </c>
      <c r="AK187" s="1145"/>
      <c r="AL187" s="1145"/>
      <c r="AM187" s="1145"/>
      <c r="AN187" s="1145"/>
      <c r="AO187" s="1145"/>
      <c r="AP187" s="293">
        <v>504900000</v>
      </c>
      <c r="AQ187" s="445">
        <v>0</v>
      </c>
      <c r="AR187" s="293">
        <v>504900000</v>
      </c>
      <c r="AS187" s="445">
        <v>0</v>
      </c>
      <c r="AT187" s="445">
        <v>0</v>
      </c>
      <c r="AU187" s="445">
        <v>0</v>
      </c>
      <c r="AV187" s="445">
        <v>0</v>
      </c>
      <c r="AW187" s="445">
        <v>0</v>
      </c>
      <c r="AX187" s="445">
        <v>0</v>
      </c>
      <c r="AY187" s="445">
        <v>0</v>
      </c>
      <c r="AZ187" s="445">
        <v>0</v>
      </c>
      <c r="BA187" s="445">
        <v>0</v>
      </c>
      <c r="BB187" s="445">
        <v>0</v>
      </c>
    </row>
    <row r="188" spans="1:54" s="409" customFormat="1" ht="12.75" hidden="1" x14ac:dyDescent="0.2">
      <c r="A188" s="1109" t="s">
        <v>102</v>
      </c>
      <c r="B188" s="1110"/>
      <c r="C188" s="1109"/>
      <c r="D188" s="1110"/>
      <c r="E188" s="1109"/>
      <c r="F188" s="1110"/>
      <c r="G188" s="1109"/>
      <c r="H188" s="1110"/>
      <c r="I188" s="1109"/>
      <c r="J188" s="1110"/>
      <c r="K188" s="1110"/>
      <c r="L188" s="1109"/>
      <c r="M188" s="1110"/>
      <c r="N188" s="1110"/>
      <c r="O188" s="1109"/>
      <c r="P188" s="1110"/>
      <c r="Q188" s="1109"/>
      <c r="R188" s="1110"/>
      <c r="S188" s="1111" t="s">
        <v>13</v>
      </c>
      <c r="T188" s="1110"/>
      <c r="U188" s="1110"/>
      <c r="V188" s="1110"/>
      <c r="W188" s="1110"/>
      <c r="X188" s="1110"/>
      <c r="Y188" s="1110"/>
      <c r="Z188" s="1110"/>
      <c r="AA188" s="1109" t="s">
        <v>281</v>
      </c>
      <c r="AB188" s="1110"/>
      <c r="AC188" s="1110"/>
      <c r="AD188" s="1110"/>
      <c r="AE188" s="1110"/>
      <c r="AF188" s="1109" t="s">
        <v>282</v>
      </c>
      <c r="AG188" s="1110"/>
      <c r="AH188" s="1110"/>
      <c r="AI188" s="408" t="s">
        <v>68</v>
      </c>
      <c r="AJ188" s="1139" t="s">
        <v>283</v>
      </c>
      <c r="AK188" s="1110"/>
      <c r="AL188" s="1110"/>
      <c r="AM188" s="1110"/>
      <c r="AN188" s="1110"/>
      <c r="AO188" s="1110"/>
      <c r="AP188" s="262">
        <v>31173254179</v>
      </c>
      <c r="AQ188" s="262">
        <v>676832000</v>
      </c>
      <c r="AR188" s="262">
        <v>2433780306</v>
      </c>
      <c r="AS188" s="262">
        <v>5343665821</v>
      </c>
      <c r="AT188" s="262">
        <v>683414548</v>
      </c>
      <c r="AU188" s="262">
        <v>-6582548</v>
      </c>
      <c r="AV188" s="262">
        <v>683668616</v>
      </c>
      <c r="AW188" s="262">
        <v>-254068</v>
      </c>
      <c r="AX188" s="262">
        <v>746303592</v>
      </c>
      <c r="AY188" s="262">
        <v>-62634976</v>
      </c>
      <c r="AZ188" s="262">
        <v>746303592</v>
      </c>
      <c r="BA188" s="276">
        <v>0</v>
      </c>
      <c r="BB188" s="276">
        <v>0</v>
      </c>
    </row>
    <row r="189" spans="1:54" s="409" customFormat="1" ht="12.75" x14ac:dyDescent="0.2">
      <c r="A189" s="1109" t="s">
        <v>102</v>
      </c>
      <c r="B189" s="1110"/>
      <c r="C189" s="1109"/>
      <c r="D189" s="1110"/>
      <c r="E189" s="1109"/>
      <c r="F189" s="1110"/>
      <c r="G189" s="1109"/>
      <c r="H189" s="1110"/>
      <c r="I189" s="1109"/>
      <c r="J189" s="1110"/>
      <c r="K189" s="1110"/>
      <c r="L189" s="1109"/>
      <c r="M189" s="1110"/>
      <c r="N189" s="1110"/>
      <c r="O189" s="1109"/>
      <c r="P189" s="1110"/>
      <c r="Q189" s="1109"/>
      <c r="R189" s="1110"/>
      <c r="S189" s="1111" t="s">
        <v>13</v>
      </c>
      <c r="T189" s="1110"/>
      <c r="U189" s="1110"/>
      <c r="V189" s="1110"/>
      <c r="W189" s="1110"/>
      <c r="X189" s="1110"/>
      <c r="Y189" s="1110"/>
      <c r="Z189" s="1110"/>
      <c r="AA189" s="1109" t="s">
        <v>281</v>
      </c>
      <c r="AB189" s="1110"/>
      <c r="AC189" s="1110"/>
      <c r="AD189" s="1110"/>
      <c r="AE189" s="1110"/>
      <c r="AF189" s="1109" t="s">
        <v>282</v>
      </c>
      <c r="AG189" s="1110"/>
      <c r="AH189" s="1110"/>
      <c r="AI189" s="408" t="s">
        <v>311</v>
      </c>
      <c r="AJ189" s="1139" t="s">
        <v>329</v>
      </c>
      <c r="AK189" s="1110"/>
      <c r="AL189" s="1110"/>
      <c r="AM189" s="1110"/>
      <c r="AN189" s="1110"/>
      <c r="AO189" s="1110"/>
      <c r="AP189" s="262">
        <v>9021085821</v>
      </c>
      <c r="AQ189" s="276">
        <v>0</v>
      </c>
      <c r="AR189" s="276">
        <v>0</v>
      </c>
      <c r="AS189" s="262">
        <v>-4021085821</v>
      </c>
      <c r="AT189" s="276">
        <v>0</v>
      </c>
      <c r="AU189" s="276">
        <v>0</v>
      </c>
      <c r="AV189" s="262">
        <v>215738409.41</v>
      </c>
      <c r="AW189" s="262">
        <v>-215738409.41</v>
      </c>
      <c r="AX189" s="262">
        <v>215738409.41</v>
      </c>
      <c r="AY189" s="276">
        <v>0</v>
      </c>
      <c r="AZ189" s="262">
        <v>215738409.41</v>
      </c>
      <c r="BA189" s="276">
        <v>0</v>
      </c>
      <c r="BB189" s="276">
        <v>0</v>
      </c>
    </row>
    <row r="190" spans="1:54" s="409" customFormat="1" ht="12.75" hidden="1" x14ac:dyDescent="0.2">
      <c r="A190" s="1109" t="s">
        <v>102</v>
      </c>
      <c r="B190" s="1110"/>
      <c r="C190" s="1109"/>
      <c r="D190" s="1110"/>
      <c r="E190" s="1109"/>
      <c r="F190" s="1110"/>
      <c r="G190" s="1109"/>
      <c r="H190" s="1110"/>
      <c r="I190" s="1109"/>
      <c r="J190" s="1110"/>
      <c r="K190" s="1110"/>
      <c r="L190" s="1109"/>
      <c r="M190" s="1110"/>
      <c r="N190" s="1110"/>
      <c r="O190" s="1109"/>
      <c r="P190" s="1110"/>
      <c r="Q190" s="1109"/>
      <c r="R190" s="1110"/>
      <c r="S190" s="1111" t="s">
        <v>13</v>
      </c>
      <c r="T190" s="1110"/>
      <c r="U190" s="1110"/>
      <c r="V190" s="1110"/>
      <c r="W190" s="1110"/>
      <c r="X190" s="1110"/>
      <c r="Y190" s="1110"/>
      <c r="Z190" s="1110"/>
      <c r="AA190" s="1109" t="s">
        <v>281</v>
      </c>
      <c r="AB190" s="1110"/>
      <c r="AC190" s="1110"/>
      <c r="AD190" s="1110"/>
      <c r="AE190" s="1110"/>
      <c r="AF190" s="1109" t="s">
        <v>282</v>
      </c>
      <c r="AG190" s="1110"/>
      <c r="AH190" s="1110"/>
      <c r="AI190" s="408" t="s">
        <v>294</v>
      </c>
      <c r="AJ190" s="1139" t="s">
        <v>429</v>
      </c>
      <c r="AK190" s="1110"/>
      <c r="AL190" s="1110"/>
      <c r="AM190" s="1110"/>
      <c r="AN190" s="1110"/>
      <c r="AO190" s="1110"/>
      <c r="AP190" s="262">
        <v>2815325822</v>
      </c>
      <c r="AQ190" s="262">
        <v>21000000</v>
      </c>
      <c r="AR190" s="262">
        <v>2345525822</v>
      </c>
      <c r="AS190" s="276">
        <v>0</v>
      </c>
      <c r="AT190" s="262">
        <v>72500000</v>
      </c>
      <c r="AU190" s="262">
        <v>-51500000</v>
      </c>
      <c r="AV190" s="276">
        <v>0</v>
      </c>
      <c r="AW190" s="262">
        <v>72500000</v>
      </c>
      <c r="AX190" s="276">
        <v>0</v>
      </c>
      <c r="AY190" s="276">
        <v>0</v>
      </c>
      <c r="AZ190" s="276">
        <v>0</v>
      </c>
      <c r="BA190" s="276">
        <v>0</v>
      </c>
      <c r="BB190" s="276">
        <v>0</v>
      </c>
    </row>
    <row r="191" spans="1:54" hidden="1" x14ac:dyDescent="0.25">
      <c r="A191" s="1389" t="s">
        <v>102</v>
      </c>
      <c r="B191" s="1145"/>
      <c r="C191" s="1389" t="s">
        <v>330</v>
      </c>
      <c r="D191" s="1145"/>
      <c r="E191" s="1389"/>
      <c r="F191" s="1145"/>
      <c r="G191" s="1389"/>
      <c r="H191" s="1145"/>
      <c r="I191" s="1389"/>
      <c r="J191" s="1145"/>
      <c r="K191" s="1145"/>
      <c r="L191" s="1389"/>
      <c r="M191" s="1145"/>
      <c r="N191" s="1145"/>
      <c r="O191" s="1389"/>
      <c r="P191" s="1145"/>
      <c r="Q191" s="1389"/>
      <c r="R191" s="1145"/>
      <c r="S191" s="1388" t="s">
        <v>331</v>
      </c>
      <c r="T191" s="1145"/>
      <c r="U191" s="1145"/>
      <c r="V191" s="1145"/>
      <c r="W191" s="1145"/>
      <c r="X191" s="1145"/>
      <c r="Y191" s="1145"/>
      <c r="Z191" s="1145"/>
      <c r="AA191" s="1389" t="s">
        <v>281</v>
      </c>
      <c r="AB191" s="1145"/>
      <c r="AC191" s="1145"/>
      <c r="AD191" s="1145"/>
      <c r="AE191" s="1145"/>
      <c r="AF191" s="1389" t="s">
        <v>282</v>
      </c>
      <c r="AG191" s="1145"/>
      <c r="AH191" s="1145"/>
      <c r="AI191" s="297" t="s">
        <v>68</v>
      </c>
      <c r="AJ191" s="1390" t="s">
        <v>283</v>
      </c>
      <c r="AK191" s="1145"/>
      <c r="AL191" s="1145"/>
      <c r="AM191" s="1145"/>
      <c r="AN191" s="1145"/>
      <c r="AO191" s="1145"/>
      <c r="AP191" s="296">
        <v>19023920000</v>
      </c>
      <c r="AQ191" s="296">
        <v>173500000</v>
      </c>
      <c r="AR191" s="296">
        <v>1663192306</v>
      </c>
      <c r="AS191" s="296">
        <v>-573920000</v>
      </c>
      <c r="AT191" s="296">
        <v>683414548</v>
      </c>
      <c r="AU191" s="296">
        <v>-509914548</v>
      </c>
      <c r="AV191" s="296">
        <v>683668616</v>
      </c>
      <c r="AW191" s="296">
        <v>-254068</v>
      </c>
      <c r="AX191" s="296">
        <v>746303592</v>
      </c>
      <c r="AY191" s="296">
        <v>-62634976</v>
      </c>
      <c r="AZ191" s="296">
        <v>746303592</v>
      </c>
      <c r="BA191" s="444">
        <v>0</v>
      </c>
      <c r="BB191" s="444">
        <v>0</v>
      </c>
    </row>
    <row r="192" spans="1:54" hidden="1" x14ac:dyDescent="0.25">
      <c r="A192" s="1389" t="s">
        <v>102</v>
      </c>
      <c r="B192" s="1145"/>
      <c r="C192" s="1389" t="s">
        <v>330</v>
      </c>
      <c r="D192" s="1145"/>
      <c r="E192" s="1389"/>
      <c r="F192" s="1145"/>
      <c r="G192" s="1389"/>
      <c r="H192" s="1145"/>
      <c r="I192" s="1389"/>
      <c r="J192" s="1145"/>
      <c r="K192" s="1145"/>
      <c r="L192" s="1389"/>
      <c r="M192" s="1145"/>
      <c r="N192" s="1145"/>
      <c r="O192" s="1389"/>
      <c r="P192" s="1145"/>
      <c r="Q192" s="1389"/>
      <c r="R192" s="1145"/>
      <c r="S192" s="1388" t="s">
        <v>331</v>
      </c>
      <c r="T192" s="1145"/>
      <c r="U192" s="1145"/>
      <c r="V192" s="1145"/>
      <c r="W192" s="1145"/>
      <c r="X192" s="1145"/>
      <c r="Y192" s="1145"/>
      <c r="Z192" s="1145"/>
      <c r="AA192" s="1389" t="s">
        <v>281</v>
      </c>
      <c r="AB192" s="1145"/>
      <c r="AC192" s="1145"/>
      <c r="AD192" s="1145"/>
      <c r="AE192" s="1145"/>
      <c r="AF192" s="1389" t="s">
        <v>282</v>
      </c>
      <c r="AG192" s="1145"/>
      <c r="AH192" s="1145"/>
      <c r="AI192" s="297" t="s">
        <v>294</v>
      </c>
      <c r="AJ192" s="1390" t="s">
        <v>429</v>
      </c>
      <c r="AK192" s="1145"/>
      <c r="AL192" s="1145"/>
      <c r="AM192" s="1145"/>
      <c r="AN192" s="1145"/>
      <c r="AO192" s="1145"/>
      <c r="AP192" s="296">
        <v>2815325822</v>
      </c>
      <c r="AQ192" s="296">
        <v>21000000</v>
      </c>
      <c r="AR192" s="296">
        <v>2345525822</v>
      </c>
      <c r="AS192" s="444">
        <v>0</v>
      </c>
      <c r="AT192" s="296">
        <v>72500000</v>
      </c>
      <c r="AU192" s="296">
        <v>-51500000</v>
      </c>
      <c r="AV192" s="444">
        <v>0</v>
      </c>
      <c r="AW192" s="296">
        <v>72500000</v>
      </c>
      <c r="AX192" s="444">
        <v>0</v>
      </c>
      <c r="AY192" s="444">
        <v>0</v>
      </c>
      <c r="AZ192" s="444">
        <v>0</v>
      </c>
      <c r="BA192" s="444">
        <v>0</v>
      </c>
      <c r="BB192" s="444">
        <v>0</v>
      </c>
    </row>
    <row r="193" spans="1:54" hidden="1" x14ac:dyDescent="0.25">
      <c r="A193" s="1389" t="s">
        <v>102</v>
      </c>
      <c r="B193" s="1145"/>
      <c r="C193" s="1389" t="s">
        <v>330</v>
      </c>
      <c r="D193" s="1145"/>
      <c r="E193" s="1389" t="s">
        <v>332</v>
      </c>
      <c r="F193" s="1145"/>
      <c r="G193" s="1389"/>
      <c r="H193" s="1145"/>
      <c r="I193" s="1389"/>
      <c r="J193" s="1145"/>
      <c r="K193" s="1145"/>
      <c r="L193" s="1389"/>
      <c r="M193" s="1145"/>
      <c r="N193" s="1145"/>
      <c r="O193" s="1389"/>
      <c r="P193" s="1145"/>
      <c r="Q193" s="1389"/>
      <c r="R193" s="1145"/>
      <c r="S193" s="1388" t="s">
        <v>333</v>
      </c>
      <c r="T193" s="1145"/>
      <c r="U193" s="1145"/>
      <c r="V193" s="1145"/>
      <c r="W193" s="1145"/>
      <c r="X193" s="1145"/>
      <c r="Y193" s="1145"/>
      <c r="Z193" s="1145"/>
      <c r="AA193" s="1389" t="s">
        <v>281</v>
      </c>
      <c r="AB193" s="1145"/>
      <c r="AC193" s="1145"/>
      <c r="AD193" s="1145"/>
      <c r="AE193" s="1145"/>
      <c r="AF193" s="1389" t="s">
        <v>282</v>
      </c>
      <c r="AG193" s="1145"/>
      <c r="AH193" s="1145"/>
      <c r="AI193" s="297" t="s">
        <v>68</v>
      </c>
      <c r="AJ193" s="1390" t="s">
        <v>283</v>
      </c>
      <c r="AK193" s="1145"/>
      <c r="AL193" s="1145"/>
      <c r="AM193" s="1145"/>
      <c r="AN193" s="1145"/>
      <c r="AO193" s="1145"/>
      <c r="AP193" s="296">
        <v>19023920000</v>
      </c>
      <c r="AQ193" s="296">
        <v>173500000</v>
      </c>
      <c r="AR193" s="296">
        <v>1663192306</v>
      </c>
      <c r="AS193" s="296">
        <v>-573920000</v>
      </c>
      <c r="AT193" s="296">
        <v>683414548</v>
      </c>
      <c r="AU193" s="296">
        <v>-509914548</v>
      </c>
      <c r="AV193" s="296">
        <v>683668616</v>
      </c>
      <c r="AW193" s="296">
        <v>-254068</v>
      </c>
      <c r="AX193" s="296">
        <v>746303592</v>
      </c>
      <c r="AY193" s="296">
        <v>-62634976</v>
      </c>
      <c r="AZ193" s="296">
        <v>746303592</v>
      </c>
      <c r="BA193" s="444">
        <v>0</v>
      </c>
      <c r="BB193" s="444">
        <v>0</v>
      </c>
    </row>
    <row r="194" spans="1:54" hidden="1" x14ac:dyDescent="0.25">
      <c r="A194" s="1389" t="s">
        <v>102</v>
      </c>
      <c r="B194" s="1145"/>
      <c r="C194" s="1389" t="s">
        <v>330</v>
      </c>
      <c r="D194" s="1145"/>
      <c r="E194" s="1389" t="s">
        <v>332</v>
      </c>
      <c r="F194" s="1145"/>
      <c r="G194" s="1389"/>
      <c r="H194" s="1145"/>
      <c r="I194" s="1389"/>
      <c r="J194" s="1145"/>
      <c r="K194" s="1145"/>
      <c r="L194" s="1389"/>
      <c r="M194" s="1145"/>
      <c r="N194" s="1145"/>
      <c r="O194" s="1389"/>
      <c r="P194" s="1145"/>
      <c r="Q194" s="1389"/>
      <c r="R194" s="1145"/>
      <c r="S194" s="1388" t="s">
        <v>333</v>
      </c>
      <c r="T194" s="1145"/>
      <c r="U194" s="1145"/>
      <c r="V194" s="1145"/>
      <c r="W194" s="1145"/>
      <c r="X194" s="1145"/>
      <c r="Y194" s="1145"/>
      <c r="Z194" s="1145"/>
      <c r="AA194" s="1389" t="s">
        <v>281</v>
      </c>
      <c r="AB194" s="1145"/>
      <c r="AC194" s="1145"/>
      <c r="AD194" s="1145"/>
      <c r="AE194" s="1145"/>
      <c r="AF194" s="1389" t="s">
        <v>282</v>
      </c>
      <c r="AG194" s="1145"/>
      <c r="AH194" s="1145"/>
      <c r="AI194" s="297" t="s">
        <v>294</v>
      </c>
      <c r="AJ194" s="1390" t="s">
        <v>429</v>
      </c>
      <c r="AK194" s="1145"/>
      <c r="AL194" s="1145"/>
      <c r="AM194" s="1145"/>
      <c r="AN194" s="1145"/>
      <c r="AO194" s="1145"/>
      <c r="AP194" s="296">
        <v>2815325822</v>
      </c>
      <c r="AQ194" s="296">
        <v>21000000</v>
      </c>
      <c r="AR194" s="296">
        <v>2345525822</v>
      </c>
      <c r="AS194" s="444">
        <v>0</v>
      </c>
      <c r="AT194" s="296">
        <v>72500000</v>
      </c>
      <c r="AU194" s="296">
        <v>-51500000</v>
      </c>
      <c r="AV194" s="444">
        <v>0</v>
      </c>
      <c r="AW194" s="296">
        <v>72500000</v>
      </c>
      <c r="AX194" s="444">
        <v>0</v>
      </c>
      <c r="AY194" s="444">
        <v>0</v>
      </c>
      <c r="AZ194" s="444">
        <v>0</v>
      </c>
      <c r="BA194" s="444">
        <v>0</v>
      </c>
      <c r="BB194" s="444">
        <v>0</v>
      </c>
    </row>
    <row r="195" spans="1:54" hidden="1" x14ac:dyDescent="0.25">
      <c r="A195" s="1392" t="s">
        <v>102</v>
      </c>
      <c r="B195" s="1145"/>
      <c r="C195" s="1392" t="s">
        <v>330</v>
      </c>
      <c r="D195" s="1145"/>
      <c r="E195" s="1392" t="s">
        <v>332</v>
      </c>
      <c r="F195" s="1145"/>
      <c r="G195" s="1392" t="s">
        <v>287</v>
      </c>
      <c r="H195" s="1145"/>
      <c r="I195" s="1392"/>
      <c r="J195" s="1145"/>
      <c r="K195" s="1145"/>
      <c r="L195" s="1392"/>
      <c r="M195" s="1145"/>
      <c r="N195" s="1145"/>
      <c r="O195" s="1392"/>
      <c r="P195" s="1145"/>
      <c r="Q195" s="1392"/>
      <c r="R195" s="1145"/>
      <c r="S195" s="1391" t="s">
        <v>245</v>
      </c>
      <c r="T195" s="1145"/>
      <c r="U195" s="1145"/>
      <c r="V195" s="1145"/>
      <c r="W195" s="1145"/>
      <c r="X195" s="1145"/>
      <c r="Y195" s="1145"/>
      <c r="Z195" s="1145"/>
      <c r="AA195" s="1392" t="s">
        <v>281</v>
      </c>
      <c r="AB195" s="1145"/>
      <c r="AC195" s="1145"/>
      <c r="AD195" s="1145"/>
      <c r="AE195" s="1145"/>
      <c r="AF195" s="1392" t="s">
        <v>282</v>
      </c>
      <c r="AG195" s="1145"/>
      <c r="AH195" s="1145"/>
      <c r="AI195" s="294" t="s">
        <v>68</v>
      </c>
      <c r="AJ195" s="1393" t="s">
        <v>283</v>
      </c>
      <c r="AK195" s="1145"/>
      <c r="AL195" s="1145"/>
      <c r="AM195" s="1145"/>
      <c r="AN195" s="1145"/>
      <c r="AO195" s="1145"/>
      <c r="AP195" s="293">
        <v>2100000000</v>
      </c>
      <c r="AQ195" s="445">
        <v>0</v>
      </c>
      <c r="AR195" s="293">
        <v>199000000</v>
      </c>
      <c r="AS195" s="445">
        <v>0</v>
      </c>
      <c r="AT195" s="445">
        <v>0</v>
      </c>
      <c r="AU195" s="445">
        <v>0</v>
      </c>
      <c r="AV195" s="293">
        <v>2304545</v>
      </c>
      <c r="AW195" s="293">
        <v>-2304545</v>
      </c>
      <c r="AX195" s="293">
        <v>3772154</v>
      </c>
      <c r="AY195" s="293">
        <v>-1467609</v>
      </c>
      <c r="AZ195" s="293">
        <v>3772154</v>
      </c>
      <c r="BA195" s="445">
        <v>0</v>
      </c>
      <c r="BB195" s="445">
        <v>0</v>
      </c>
    </row>
    <row r="196" spans="1:54" hidden="1" x14ac:dyDescent="0.25">
      <c r="A196" s="1389" t="s">
        <v>102</v>
      </c>
      <c r="B196" s="1145"/>
      <c r="C196" s="1389" t="s">
        <v>330</v>
      </c>
      <c r="D196" s="1145"/>
      <c r="E196" s="1389" t="s">
        <v>332</v>
      </c>
      <c r="F196" s="1145"/>
      <c r="G196" s="1389" t="s">
        <v>287</v>
      </c>
      <c r="H196" s="1145"/>
      <c r="I196" s="1389"/>
      <c r="J196" s="1145"/>
      <c r="K196" s="1145"/>
      <c r="L196" s="1389"/>
      <c r="M196" s="1145"/>
      <c r="N196" s="1145"/>
      <c r="O196" s="1389"/>
      <c r="P196" s="1145"/>
      <c r="Q196" s="1389"/>
      <c r="R196" s="1145"/>
      <c r="S196" s="1388" t="s">
        <v>245</v>
      </c>
      <c r="T196" s="1145"/>
      <c r="U196" s="1145"/>
      <c r="V196" s="1145"/>
      <c r="W196" s="1145"/>
      <c r="X196" s="1145"/>
      <c r="Y196" s="1145"/>
      <c r="Z196" s="1145"/>
      <c r="AA196" s="1389" t="s">
        <v>281</v>
      </c>
      <c r="AB196" s="1145"/>
      <c r="AC196" s="1145"/>
      <c r="AD196" s="1145"/>
      <c r="AE196" s="1145"/>
      <c r="AF196" s="1389" t="s">
        <v>282</v>
      </c>
      <c r="AG196" s="1145"/>
      <c r="AH196" s="1145"/>
      <c r="AI196" s="297" t="s">
        <v>294</v>
      </c>
      <c r="AJ196" s="1390" t="s">
        <v>429</v>
      </c>
      <c r="AK196" s="1145"/>
      <c r="AL196" s="1145"/>
      <c r="AM196" s="1145"/>
      <c r="AN196" s="1145"/>
      <c r="AO196" s="1145"/>
      <c r="AP196" s="296">
        <v>2815325822</v>
      </c>
      <c r="AQ196" s="296">
        <v>21000000</v>
      </c>
      <c r="AR196" s="296">
        <v>2345525822</v>
      </c>
      <c r="AS196" s="444">
        <v>0</v>
      </c>
      <c r="AT196" s="296">
        <v>72500000</v>
      </c>
      <c r="AU196" s="296">
        <v>-51500000</v>
      </c>
      <c r="AV196" s="444">
        <v>0</v>
      </c>
      <c r="AW196" s="296">
        <v>72500000</v>
      </c>
      <c r="AX196" s="444">
        <v>0</v>
      </c>
      <c r="AY196" s="444">
        <v>0</v>
      </c>
      <c r="AZ196" s="444">
        <v>0</v>
      </c>
      <c r="BA196" s="444">
        <v>0</v>
      </c>
      <c r="BB196" s="444">
        <v>0</v>
      </c>
    </row>
    <row r="197" spans="1:54" hidden="1" x14ac:dyDescent="0.25">
      <c r="A197" s="1389" t="s">
        <v>102</v>
      </c>
      <c r="B197" s="1145"/>
      <c r="C197" s="1389" t="s">
        <v>330</v>
      </c>
      <c r="D197" s="1145"/>
      <c r="E197" s="1389" t="s">
        <v>332</v>
      </c>
      <c r="F197" s="1145"/>
      <c r="G197" s="1389" t="s">
        <v>287</v>
      </c>
      <c r="H197" s="1145"/>
      <c r="I197" s="1389" t="s">
        <v>288</v>
      </c>
      <c r="J197" s="1145"/>
      <c r="K197" s="1145"/>
      <c r="L197" s="1389"/>
      <c r="M197" s="1145"/>
      <c r="N197" s="1145"/>
      <c r="O197" s="1389"/>
      <c r="P197" s="1145"/>
      <c r="Q197" s="1389"/>
      <c r="R197" s="1145"/>
      <c r="S197" s="1388" t="s">
        <v>245</v>
      </c>
      <c r="T197" s="1145"/>
      <c r="U197" s="1145"/>
      <c r="V197" s="1145"/>
      <c r="W197" s="1145"/>
      <c r="X197" s="1145"/>
      <c r="Y197" s="1145"/>
      <c r="Z197" s="1145"/>
      <c r="AA197" s="1389" t="s">
        <v>281</v>
      </c>
      <c r="AB197" s="1145"/>
      <c r="AC197" s="1145"/>
      <c r="AD197" s="1145"/>
      <c r="AE197" s="1145"/>
      <c r="AF197" s="1389" t="s">
        <v>282</v>
      </c>
      <c r="AG197" s="1145"/>
      <c r="AH197" s="1145"/>
      <c r="AI197" s="297" t="s">
        <v>68</v>
      </c>
      <c r="AJ197" s="1390" t="s">
        <v>283</v>
      </c>
      <c r="AK197" s="1145"/>
      <c r="AL197" s="1145"/>
      <c r="AM197" s="1145"/>
      <c r="AN197" s="1145"/>
      <c r="AO197" s="1145"/>
      <c r="AP197" s="296">
        <v>1300000000</v>
      </c>
      <c r="AQ197" s="444">
        <v>0</v>
      </c>
      <c r="AR197" s="296">
        <v>199000000</v>
      </c>
      <c r="AS197" s="444">
        <v>0</v>
      </c>
      <c r="AT197" s="444">
        <v>0</v>
      </c>
      <c r="AU197" s="444">
        <v>0</v>
      </c>
      <c r="AV197" s="296">
        <v>2304545</v>
      </c>
      <c r="AW197" s="296">
        <v>-2304545</v>
      </c>
      <c r="AX197" s="296">
        <v>3772154</v>
      </c>
      <c r="AY197" s="296">
        <v>-1467609</v>
      </c>
      <c r="AZ197" s="296">
        <v>3772154</v>
      </c>
      <c r="BA197" s="444">
        <v>0</v>
      </c>
      <c r="BB197" s="444">
        <v>0</v>
      </c>
    </row>
    <row r="198" spans="1:54" hidden="1" x14ac:dyDescent="0.25">
      <c r="A198" s="1389" t="s">
        <v>102</v>
      </c>
      <c r="B198" s="1145"/>
      <c r="C198" s="1389" t="s">
        <v>330</v>
      </c>
      <c r="D198" s="1145"/>
      <c r="E198" s="1389" t="s">
        <v>332</v>
      </c>
      <c r="F198" s="1145"/>
      <c r="G198" s="1389" t="s">
        <v>287</v>
      </c>
      <c r="H198" s="1145"/>
      <c r="I198" s="1389" t="s">
        <v>288</v>
      </c>
      <c r="J198" s="1145"/>
      <c r="K198" s="1145"/>
      <c r="L198" s="1389"/>
      <c r="M198" s="1145"/>
      <c r="N198" s="1145"/>
      <c r="O198" s="1389"/>
      <c r="P198" s="1145"/>
      <c r="Q198" s="1389"/>
      <c r="R198" s="1145"/>
      <c r="S198" s="1388" t="s">
        <v>245</v>
      </c>
      <c r="T198" s="1145"/>
      <c r="U198" s="1145"/>
      <c r="V198" s="1145"/>
      <c r="W198" s="1145"/>
      <c r="X198" s="1145"/>
      <c r="Y198" s="1145"/>
      <c r="Z198" s="1145"/>
      <c r="AA198" s="1389" t="s">
        <v>281</v>
      </c>
      <c r="AB198" s="1145"/>
      <c r="AC198" s="1145"/>
      <c r="AD198" s="1145"/>
      <c r="AE198" s="1145"/>
      <c r="AF198" s="1389" t="s">
        <v>282</v>
      </c>
      <c r="AG198" s="1145"/>
      <c r="AH198" s="1145"/>
      <c r="AI198" s="297" t="s">
        <v>294</v>
      </c>
      <c r="AJ198" s="1390" t="s">
        <v>429</v>
      </c>
      <c r="AK198" s="1145"/>
      <c r="AL198" s="1145"/>
      <c r="AM198" s="1145"/>
      <c r="AN198" s="1145"/>
      <c r="AO198" s="1145"/>
      <c r="AP198" s="296">
        <v>2815325822</v>
      </c>
      <c r="AQ198" s="296">
        <v>21000000</v>
      </c>
      <c r="AR198" s="296">
        <v>2345525822</v>
      </c>
      <c r="AS198" s="444">
        <v>0</v>
      </c>
      <c r="AT198" s="296">
        <v>72500000</v>
      </c>
      <c r="AU198" s="296">
        <v>-51500000</v>
      </c>
      <c r="AV198" s="444">
        <v>0</v>
      </c>
      <c r="AW198" s="296">
        <v>72500000</v>
      </c>
      <c r="AX198" s="444">
        <v>0</v>
      </c>
      <c r="AY198" s="444">
        <v>0</v>
      </c>
      <c r="AZ198" s="444">
        <v>0</v>
      </c>
      <c r="BA198" s="444">
        <v>0</v>
      </c>
      <c r="BB198" s="444">
        <v>0</v>
      </c>
    </row>
    <row r="199" spans="1:54" hidden="1" x14ac:dyDescent="0.25">
      <c r="A199" s="1389" t="s">
        <v>102</v>
      </c>
      <c r="B199" s="1145"/>
      <c r="C199" s="1389" t="s">
        <v>330</v>
      </c>
      <c r="D199" s="1145"/>
      <c r="E199" s="1389" t="s">
        <v>332</v>
      </c>
      <c r="F199" s="1145"/>
      <c r="G199" s="1389" t="s">
        <v>287</v>
      </c>
      <c r="H199" s="1145"/>
      <c r="I199" s="1389" t="s">
        <v>288</v>
      </c>
      <c r="J199" s="1145"/>
      <c r="K199" s="1145"/>
      <c r="L199" s="1389" t="s">
        <v>290</v>
      </c>
      <c r="M199" s="1145"/>
      <c r="N199" s="1145"/>
      <c r="O199" s="1389"/>
      <c r="P199" s="1145"/>
      <c r="Q199" s="1389"/>
      <c r="R199" s="1145"/>
      <c r="S199" s="1388" t="s">
        <v>334</v>
      </c>
      <c r="T199" s="1145"/>
      <c r="U199" s="1145"/>
      <c r="V199" s="1145"/>
      <c r="W199" s="1145"/>
      <c r="X199" s="1145"/>
      <c r="Y199" s="1145"/>
      <c r="Z199" s="1145"/>
      <c r="AA199" s="1389" t="s">
        <v>281</v>
      </c>
      <c r="AB199" s="1145"/>
      <c r="AC199" s="1145"/>
      <c r="AD199" s="1145"/>
      <c r="AE199" s="1145"/>
      <c r="AF199" s="1389" t="s">
        <v>282</v>
      </c>
      <c r="AG199" s="1145"/>
      <c r="AH199" s="1145"/>
      <c r="AI199" s="297" t="s">
        <v>68</v>
      </c>
      <c r="AJ199" s="1390" t="s">
        <v>283</v>
      </c>
      <c r="AK199" s="1145"/>
      <c r="AL199" s="1145"/>
      <c r="AM199" s="1145"/>
      <c r="AN199" s="1145"/>
      <c r="AO199" s="1145"/>
      <c r="AP199" s="296">
        <v>1300000000</v>
      </c>
      <c r="AQ199" s="444">
        <v>0</v>
      </c>
      <c r="AR199" s="296">
        <v>199000000</v>
      </c>
      <c r="AS199" s="444">
        <v>0</v>
      </c>
      <c r="AT199" s="444">
        <v>0</v>
      </c>
      <c r="AU199" s="444">
        <v>0</v>
      </c>
      <c r="AV199" s="296">
        <v>2304545</v>
      </c>
      <c r="AW199" s="296">
        <v>-2304545</v>
      </c>
      <c r="AX199" s="296">
        <v>3772154</v>
      </c>
      <c r="AY199" s="296">
        <v>-1467609</v>
      </c>
      <c r="AZ199" s="296">
        <v>3772154</v>
      </c>
      <c r="BA199" s="444">
        <v>0</v>
      </c>
      <c r="BB199" s="444">
        <v>0</v>
      </c>
    </row>
    <row r="200" spans="1:54" hidden="1" x14ac:dyDescent="0.25">
      <c r="A200" s="1392" t="s">
        <v>102</v>
      </c>
      <c r="B200" s="1145"/>
      <c r="C200" s="1392" t="s">
        <v>330</v>
      </c>
      <c r="D200" s="1145"/>
      <c r="E200" s="1392" t="s">
        <v>332</v>
      </c>
      <c r="F200" s="1145"/>
      <c r="G200" s="1392" t="s">
        <v>287</v>
      </c>
      <c r="H200" s="1145"/>
      <c r="I200" s="1392" t="s">
        <v>288</v>
      </c>
      <c r="J200" s="1145"/>
      <c r="K200" s="1145"/>
      <c r="L200" s="1392" t="s">
        <v>290</v>
      </c>
      <c r="M200" s="1145"/>
      <c r="N200" s="1145"/>
      <c r="O200" s="1392" t="s">
        <v>287</v>
      </c>
      <c r="P200" s="1145"/>
      <c r="Q200" s="1392"/>
      <c r="R200" s="1145"/>
      <c r="S200" s="1391" t="s">
        <v>340</v>
      </c>
      <c r="T200" s="1145"/>
      <c r="U200" s="1145"/>
      <c r="V200" s="1145"/>
      <c r="W200" s="1145"/>
      <c r="X200" s="1145"/>
      <c r="Y200" s="1145"/>
      <c r="Z200" s="1145"/>
      <c r="AA200" s="1392" t="s">
        <v>281</v>
      </c>
      <c r="AB200" s="1145"/>
      <c r="AC200" s="1145"/>
      <c r="AD200" s="1145"/>
      <c r="AE200" s="1145"/>
      <c r="AF200" s="1392" t="s">
        <v>282</v>
      </c>
      <c r="AG200" s="1145"/>
      <c r="AH200" s="1145"/>
      <c r="AI200" s="294" t="s">
        <v>68</v>
      </c>
      <c r="AJ200" s="1393" t="s">
        <v>283</v>
      </c>
      <c r="AK200" s="1145"/>
      <c r="AL200" s="1145"/>
      <c r="AM200" s="1145"/>
      <c r="AN200" s="1145"/>
      <c r="AO200" s="1145"/>
      <c r="AP200" s="293">
        <v>197200000</v>
      </c>
      <c r="AQ200" s="445">
        <v>0</v>
      </c>
      <c r="AR200" s="293">
        <v>107200000</v>
      </c>
      <c r="AS200" s="445">
        <v>0</v>
      </c>
      <c r="AT200" s="445">
        <v>0</v>
      </c>
      <c r="AU200" s="445">
        <v>0</v>
      </c>
      <c r="AV200" s="445">
        <v>0</v>
      </c>
      <c r="AW200" s="445">
        <v>0</v>
      </c>
      <c r="AX200" s="445">
        <v>0</v>
      </c>
      <c r="AY200" s="445">
        <v>0</v>
      </c>
      <c r="AZ200" s="445">
        <v>0</v>
      </c>
      <c r="BA200" s="445">
        <v>0</v>
      </c>
      <c r="BB200" s="445">
        <v>0</v>
      </c>
    </row>
    <row r="201" spans="1:54" hidden="1" x14ac:dyDescent="0.25">
      <c r="A201" s="1392" t="s">
        <v>102</v>
      </c>
      <c r="B201" s="1145"/>
      <c r="C201" s="1392" t="s">
        <v>330</v>
      </c>
      <c r="D201" s="1145"/>
      <c r="E201" s="1392" t="s">
        <v>332</v>
      </c>
      <c r="F201" s="1145"/>
      <c r="G201" s="1392" t="s">
        <v>287</v>
      </c>
      <c r="H201" s="1145"/>
      <c r="I201" s="1392" t="s">
        <v>288</v>
      </c>
      <c r="J201" s="1145"/>
      <c r="K201" s="1145"/>
      <c r="L201" s="1392" t="s">
        <v>290</v>
      </c>
      <c r="M201" s="1145"/>
      <c r="N201" s="1145"/>
      <c r="O201" s="1392" t="s">
        <v>290</v>
      </c>
      <c r="P201" s="1145"/>
      <c r="Q201" s="1392"/>
      <c r="R201" s="1145"/>
      <c r="S201" s="1391" t="s">
        <v>335</v>
      </c>
      <c r="T201" s="1145"/>
      <c r="U201" s="1145"/>
      <c r="V201" s="1145"/>
      <c r="W201" s="1145"/>
      <c r="X201" s="1145"/>
      <c r="Y201" s="1145"/>
      <c r="Z201" s="1145"/>
      <c r="AA201" s="1392" t="s">
        <v>281</v>
      </c>
      <c r="AB201" s="1145"/>
      <c r="AC201" s="1145"/>
      <c r="AD201" s="1145"/>
      <c r="AE201" s="1145"/>
      <c r="AF201" s="1392" t="s">
        <v>282</v>
      </c>
      <c r="AG201" s="1145"/>
      <c r="AH201" s="1145"/>
      <c r="AI201" s="294" t="s">
        <v>68</v>
      </c>
      <c r="AJ201" s="1393" t="s">
        <v>283</v>
      </c>
      <c r="AK201" s="1145"/>
      <c r="AL201" s="1145"/>
      <c r="AM201" s="1145"/>
      <c r="AN201" s="1145"/>
      <c r="AO201" s="1145"/>
      <c r="AP201" s="293">
        <v>135600000</v>
      </c>
      <c r="AQ201" s="445">
        <v>0</v>
      </c>
      <c r="AR201" s="293">
        <v>30600000</v>
      </c>
      <c r="AS201" s="445">
        <v>0</v>
      </c>
      <c r="AT201" s="445">
        <v>0</v>
      </c>
      <c r="AU201" s="445">
        <v>0</v>
      </c>
      <c r="AV201" s="445">
        <v>0</v>
      </c>
      <c r="AW201" s="445">
        <v>0</v>
      </c>
      <c r="AX201" s="445">
        <v>0</v>
      </c>
      <c r="AY201" s="445">
        <v>0</v>
      </c>
      <c r="AZ201" s="445">
        <v>0</v>
      </c>
      <c r="BA201" s="445">
        <v>0</v>
      </c>
      <c r="BB201" s="445">
        <v>0</v>
      </c>
    </row>
    <row r="202" spans="1:54" hidden="1" x14ac:dyDescent="0.25">
      <c r="A202" s="1392" t="s">
        <v>102</v>
      </c>
      <c r="B202" s="1145"/>
      <c r="C202" s="1392" t="s">
        <v>330</v>
      </c>
      <c r="D202" s="1145"/>
      <c r="E202" s="1392" t="s">
        <v>332</v>
      </c>
      <c r="F202" s="1145"/>
      <c r="G202" s="1392" t="s">
        <v>287</v>
      </c>
      <c r="H202" s="1145"/>
      <c r="I202" s="1392" t="s">
        <v>288</v>
      </c>
      <c r="J202" s="1145"/>
      <c r="K202" s="1145"/>
      <c r="L202" s="1392" t="s">
        <v>290</v>
      </c>
      <c r="M202" s="1145"/>
      <c r="N202" s="1145"/>
      <c r="O202" s="1392" t="s">
        <v>297</v>
      </c>
      <c r="P202" s="1145"/>
      <c r="Q202" s="1392"/>
      <c r="R202" s="1145"/>
      <c r="S202" s="1391" t="s">
        <v>336</v>
      </c>
      <c r="T202" s="1145"/>
      <c r="U202" s="1145"/>
      <c r="V202" s="1145"/>
      <c r="W202" s="1145"/>
      <c r="X202" s="1145"/>
      <c r="Y202" s="1145"/>
      <c r="Z202" s="1145"/>
      <c r="AA202" s="1392" t="s">
        <v>281</v>
      </c>
      <c r="AB202" s="1145"/>
      <c r="AC202" s="1145"/>
      <c r="AD202" s="1145"/>
      <c r="AE202" s="1145"/>
      <c r="AF202" s="1392" t="s">
        <v>282</v>
      </c>
      <c r="AG202" s="1145"/>
      <c r="AH202" s="1145"/>
      <c r="AI202" s="294" t="s">
        <v>68</v>
      </c>
      <c r="AJ202" s="1393" t="s">
        <v>283</v>
      </c>
      <c r="AK202" s="1145"/>
      <c r="AL202" s="1145"/>
      <c r="AM202" s="1145"/>
      <c r="AN202" s="1145"/>
      <c r="AO202" s="1145"/>
      <c r="AP202" s="293">
        <v>341600000</v>
      </c>
      <c r="AQ202" s="445">
        <v>0</v>
      </c>
      <c r="AR202" s="445">
        <v>0</v>
      </c>
      <c r="AS202" s="445">
        <v>0</v>
      </c>
      <c r="AT202" s="445">
        <v>0</v>
      </c>
      <c r="AU202" s="445">
        <v>0</v>
      </c>
      <c r="AV202" s="445">
        <v>0</v>
      </c>
      <c r="AW202" s="445">
        <v>0</v>
      </c>
      <c r="AX202" s="445">
        <v>0</v>
      </c>
      <c r="AY202" s="445">
        <v>0</v>
      </c>
      <c r="AZ202" s="445">
        <v>0</v>
      </c>
      <c r="BA202" s="445">
        <v>0</v>
      </c>
      <c r="BB202" s="445">
        <v>0</v>
      </c>
    </row>
    <row r="203" spans="1:54" hidden="1" x14ac:dyDescent="0.25">
      <c r="A203" s="1392" t="s">
        <v>102</v>
      </c>
      <c r="B203" s="1145"/>
      <c r="C203" s="1392" t="s">
        <v>330</v>
      </c>
      <c r="D203" s="1145"/>
      <c r="E203" s="1392" t="s">
        <v>332</v>
      </c>
      <c r="F203" s="1145"/>
      <c r="G203" s="1392" t="s">
        <v>287</v>
      </c>
      <c r="H203" s="1145"/>
      <c r="I203" s="1392" t="s">
        <v>288</v>
      </c>
      <c r="J203" s="1145"/>
      <c r="K203" s="1145"/>
      <c r="L203" s="1392" t="s">
        <v>290</v>
      </c>
      <c r="M203" s="1145"/>
      <c r="N203" s="1145"/>
      <c r="O203" s="1392" t="s">
        <v>291</v>
      </c>
      <c r="P203" s="1145"/>
      <c r="Q203" s="1392"/>
      <c r="R203" s="1145"/>
      <c r="S203" s="1391" t="s">
        <v>87</v>
      </c>
      <c r="T203" s="1145"/>
      <c r="U203" s="1145"/>
      <c r="V203" s="1145"/>
      <c r="W203" s="1145"/>
      <c r="X203" s="1145"/>
      <c r="Y203" s="1145"/>
      <c r="Z203" s="1145"/>
      <c r="AA203" s="1392" t="s">
        <v>281</v>
      </c>
      <c r="AB203" s="1145"/>
      <c r="AC203" s="1145"/>
      <c r="AD203" s="1145"/>
      <c r="AE203" s="1145"/>
      <c r="AF203" s="1392" t="s">
        <v>282</v>
      </c>
      <c r="AG203" s="1145"/>
      <c r="AH203" s="1145"/>
      <c r="AI203" s="294" t="s">
        <v>68</v>
      </c>
      <c r="AJ203" s="1393" t="s">
        <v>283</v>
      </c>
      <c r="AK203" s="1145"/>
      <c r="AL203" s="1145"/>
      <c r="AM203" s="1145"/>
      <c r="AN203" s="1145"/>
      <c r="AO203" s="1145"/>
      <c r="AP203" s="293">
        <v>394400000</v>
      </c>
      <c r="AQ203" s="445">
        <v>0</v>
      </c>
      <c r="AR203" s="445">
        <v>0</v>
      </c>
      <c r="AS203" s="445">
        <v>0</v>
      </c>
      <c r="AT203" s="445">
        <v>0</v>
      </c>
      <c r="AU203" s="445">
        <v>0</v>
      </c>
      <c r="AV203" s="293">
        <v>2304545</v>
      </c>
      <c r="AW203" s="293">
        <v>-2304545</v>
      </c>
      <c r="AX203" s="293">
        <v>3772154</v>
      </c>
      <c r="AY203" s="293">
        <v>-1467609</v>
      </c>
      <c r="AZ203" s="293">
        <v>3772154</v>
      </c>
      <c r="BA203" s="445">
        <v>0</v>
      </c>
      <c r="BB203" s="445">
        <v>0</v>
      </c>
    </row>
    <row r="204" spans="1:54" hidden="1" x14ac:dyDescent="0.25">
      <c r="A204" s="1392" t="s">
        <v>102</v>
      </c>
      <c r="B204" s="1145"/>
      <c r="C204" s="1392" t="s">
        <v>330</v>
      </c>
      <c r="D204" s="1145"/>
      <c r="E204" s="1392" t="s">
        <v>332</v>
      </c>
      <c r="F204" s="1145"/>
      <c r="G204" s="1392" t="s">
        <v>287</v>
      </c>
      <c r="H204" s="1145"/>
      <c r="I204" s="1392" t="s">
        <v>288</v>
      </c>
      <c r="J204" s="1145"/>
      <c r="K204" s="1145"/>
      <c r="L204" s="1392" t="s">
        <v>290</v>
      </c>
      <c r="M204" s="1145"/>
      <c r="N204" s="1145"/>
      <c r="O204" s="1392" t="s">
        <v>300</v>
      </c>
      <c r="P204" s="1145"/>
      <c r="Q204" s="1392"/>
      <c r="R204" s="1145"/>
      <c r="S204" s="1391" t="s">
        <v>337</v>
      </c>
      <c r="T204" s="1145"/>
      <c r="U204" s="1145"/>
      <c r="V204" s="1145"/>
      <c r="W204" s="1145"/>
      <c r="X204" s="1145"/>
      <c r="Y204" s="1145"/>
      <c r="Z204" s="1145"/>
      <c r="AA204" s="1392" t="s">
        <v>281</v>
      </c>
      <c r="AB204" s="1145"/>
      <c r="AC204" s="1145"/>
      <c r="AD204" s="1145"/>
      <c r="AE204" s="1145"/>
      <c r="AF204" s="1392" t="s">
        <v>282</v>
      </c>
      <c r="AG204" s="1145"/>
      <c r="AH204" s="1145"/>
      <c r="AI204" s="294" t="s">
        <v>68</v>
      </c>
      <c r="AJ204" s="1393" t="s">
        <v>283</v>
      </c>
      <c r="AK204" s="1145"/>
      <c r="AL204" s="1145"/>
      <c r="AM204" s="1145"/>
      <c r="AN204" s="1145"/>
      <c r="AO204" s="1145"/>
      <c r="AP204" s="293">
        <v>230000000</v>
      </c>
      <c r="AQ204" s="445">
        <v>0</v>
      </c>
      <c r="AR204" s="293">
        <v>60000000</v>
      </c>
      <c r="AS204" s="445">
        <v>0</v>
      </c>
      <c r="AT204" s="445">
        <v>0</v>
      </c>
      <c r="AU204" s="445">
        <v>0</v>
      </c>
      <c r="AV204" s="445">
        <v>0</v>
      </c>
      <c r="AW204" s="445">
        <v>0</v>
      </c>
      <c r="AX204" s="445">
        <v>0</v>
      </c>
      <c r="AY204" s="445">
        <v>0</v>
      </c>
      <c r="AZ204" s="445">
        <v>0</v>
      </c>
      <c r="BA204" s="445">
        <v>0</v>
      </c>
      <c r="BB204" s="445">
        <v>0</v>
      </c>
    </row>
    <row r="205" spans="1:54" hidden="1" x14ac:dyDescent="0.25">
      <c r="A205" s="1392" t="s">
        <v>102</v>
      </c>
      <c r="B205" s="1145"/>
      <c r="C205" s="1392" t="s">
        <v>330</v>
      </c>
      <c r="D205" s="1145"/>
      <c r="E205" s="1392" t="s">
        <v>332</v>
      </c>
      <c r="F205" s="1145"/>
      <c r="G205" s="1392" t="s">
        <v>287</v>
      </c>
      <c r="H205" s="1145"/>
      <c r="I205" s="1392" t="s">
        <v>288</v>
      </c>
      <c r="J205" s="1145"/>
      <c r="K205" s="1145"/>
      <c r="L205" s="1392" t="s">
        <v>290</v>
      </c>
      <c r="M205" s="1145"/>
      <c r="N205" s="1145"/>
      <c r="O205" s="1392" t="s">
        <v>83</v>
      </c>
      <c r="P205" s="1145"/>
      <c r="Q205" s="1392"/>
      <c r="R205" s="1145"/>
      <c r="S205" s="1391" t="s">
        <v>338</v>
      </c>
      <c r="T205" s="1145"/>
      <c r="U205" s="1145"/>
      <c r="V205" s="1145"/>
      <c r="W205" s="1145"/>
      <c r="X205" s="1145"/>
      <c r="Y205" s="1145"/>
      <c r="Z205" s="1145"/>
      <c r="AA205" s="1392" t="s">
        <v>281</v>
      </c>
      <c r="AB205" s="1145"/>
      <c r="AC205" s="1145"/>
      <c r="AD205" s="1145"/>
      <c r="AE205" s="1145"/>
      <c r="AF205" s="1392" t="s">
        <v>282</v>
      </c>
      <c r="AG205" s="1145"/>
      <c r="AH205" s="1145"/>
      <c r="AI205" s="294" t="s">
        <v>68</v>
      </c>
      <c r="AJ205" s="1393" t="s">
        <v>283</v>
      </c>
      <c r="AK205" s="1145"/>
      <c r="AL205" s="1145"/>
      <c r="AM205" s="1145"/>
      <c r="AN205" s="1145"/>
      <c r="AO205" s="1145"/>
      <c r="AP205" s="293">
        <v>1200000</v>
      </c>
      <c r="AQ205" s="445">
        <v>0</v>
      </c>
      <c r="AR205" s="293">
        <v>1200000</v>
      </c>
      <c r="AS205" s="445">
        <v>0</v>
      </c>
      <c r="AT205" s="445">
        <v>0</v>
      </c>
      <c r="AU205" s="445">
        <v>0</v>
      </c>
      <c r="AV205" s="445">
        <v>0</v>
      </c>
      <c r="AW205" s="445">
        <v>0</v>
      </c>
      <c r="AX205" s="445">
        <v>0</v>
      </c>
      <c r="AY205" s="445">
        <v>0</v>
      </c>
      <c r="AZ205" s="445">
        <v>0</v>
      </c>
      <c r="BA205" s="445">
        <v>0</v>
      </c>
      <c r="BB205" s="445">
        <v>0</v>
      </c>
    </row>
    <row r="206" spans="1:54" hidden="1" x14ac:dyDescent="0.25">
      <c r="A206" s="1389" t="s">
        <v>102</v>
      </c>
      <c r="B206" s="1145"/>
      <c r="C206" s="1389" t="s">
        <v>330</v>
      </c>
      <c r="D206" s="1145"/>
      <c r="E206" s="1389" t="s">
        <v>332</v>
      </c>
      <c r="F206" s="1145"/>
      <c r="G206" s="1389" t="s">
        <v>287</v>
      </c>
      <c r="H206" s="1145"/>
      <c r="I206" s="1389" t="s">
        <v>288</v>
      </c>
      <c r="J206" s="1145"/>
      <c r="K206" s="1145"/>
      <c r="L206" s="1389" t="s">
        <v>297</v>
      </c>
      <c r="M206" s="1145"/>
      <c r="N206" s="1145"/>
      <c r="O206" s="1389"/>
      <c r="P206" s="1145"/>
      <c r="Q206" s="1389"/>
      <c r="R206" s="1145"/>
      <c r="S206" s="1388" t="s">
        <v>430</v>
      </c>
      <c r="T206" s="1145"/>
      <c r="U206" s="1145"/>
      <c r="V206" s="1145"/>
      <c r="W206" s="1145"/>
      <c r="X206" s="1145"/>
      <c r="Y206" s="1145"/>
      <c r="Z206" s="1145"/>
      <c r="AA206" s="1389" t="s">
        <v>281</v>
      </c>
      <c r="AB206" s="1145"/>
      <c r="AC206" s="1145"/>
      <c r="AD206" s="1145"/>
      <c r="AE206" s="1145"/>
      <c r="AF206" s="1389" t="s">
        <v>282</v>
      </c>
      <c r="AG206" s="1145"/>
      <c r="AH206" s="1145"/>
      <c r="AI206" s="297" t="s">
        <v>294</v>
      </c>
      <c r="AJ206" s="1390" t="s">
        <v>429</v>
      </c>
      <c r="AK206" s="1145"/>
      <c r="AL206" s="1145"/>
      <c r="AM206" s="1145"/>
      <c r="AN206" s="1145"/>
      <c r="AO206" s="1145"/>
      <c r="AP206" s="296">
        <v>2815325822</v>
      </c>
      <c r="AQ206" s="296">
        <v>21000000</v>
      </c>
      <c r="AR206" s="296">
        <v>2345525822</v>
      </c>
      <c r="AS206" s="444">
        <v>0</v>
      </c>
      <c r="AT206" s="296">
        <v>72500000</v>
      </c>
      <c r="AU206" s="296">
        <v>-51500000</v>
      </c>
      <c r="AV206" s="444">
        <v>0</v>
      </c>
      <c r="AW206" s="296">
        <v>72500000</v>
      </c>
      <c r="AX206" s="444">
        <v>0</v>
      </c>
      <c r="AY206" s="444">
        <v>0</v>
      </c>
      <c r="AZ206" s="444">
        <v>0</v>
      </c>
      <c r="BA206" s="444">
        <v>0</v>
      </c>
      <c r="BB206" s="444">
        <v>0</v>
      </c>
    </row>
    <row r="207" spans="1:54" hidden="1" x14ac:dyDescent="0.25">
      <c r="A207" s="1392" t="s">
        <v>102</v>
      </c>
      <c r="B207" s="1145"/>
      <c r="C207" s="1392" t="s">
        <v>330</v>
      </c>
      <c r="D207" s="1145"/>
      <c r="E207" s="1392" t="s">
        <v>332</v>
      </c>
      <c r="F207" s="1145"/>
      <c r="G207" s="1392" t="s">
        <v>287</v>
      </c>
      <c r="H207" s="1145"/>
      <c r="I207" s="1392" t="s">
        <v>288</v>
      </c>
      <c r="J207" s="1145"/>
      <c r="K207" s="1145"/>
      <c r="L207" s="1392" t="s">
        <v>297</v>
      </c>
      <c r="M207" s="1145"/>
      <c r="N207" s="1145"/>
      <c r="O207" s="1392" t="s">
        <v>287</v>
      </c>
      <c r="P207" s="1145"/>
      <c r="Q207" s="1392"/>
      <c r="R207" s="1145"/>
      <c r="S207" s="1391" t="s">
        <v>340</v>
      </c>
      <c r="T207" s="1145"/>
      <c r="U207" s="1145"/>
      <c r="V207" s="1145"/>
      <c r="W207" s="1145"/>
      <c r="X207" s="1145"/>
      <c r="Y207" s="1145"/>
      <c r="Z207" s="1145"/>
      <c r="AA207" s="1392" t="s">
        <v>281</v>
      </c>
      <c r="AB207" s="1145"/>
      <c r="AC207" s="1145"/>
      <c r="AD207" s="1145"/>
      <c r="AE207" s="1145"/>
      <c r="AF207" s="1392" t="s">
        <v>282</v>
      </c>
      <c r="AG207" s="1145"/>
      <c r="AH207" s="1145"/>
      <c r="AI207" s="294" t="s">
        <v>294</v>
      </c>
      <c r="AJ207" s="1393" t="s">
        <v>429</v>
      </c>
      <c r="AK207" s="1145"/>
      <c r="AL207" s="1145"/>
      <c r="AM207" s="1145"/>
      <c r="AN207" s="1145"/>
      <c r="AO207" s="1145"/>
      <c r="AP207" s="293">
        <v>1217200000</v>
      </c>
      <c r="AQ207" s="293">
        <v>21000000</v>
      </c>
      <c r="AR207" s="293">
        <v>747400000</v>
      </c>
      <c r="AS207" s="445">
        <v>0</v>
      </c>
      <c r="AT207" s="293">
        <v>72500000</v>
      </c>
      <c r="AU207" s="293">
        <v>-51500000</v>
      </c>
      <c r="AV207" s="445">
        <v>0</v>
      </c>
      <c r="AW207" s="293">
        <v>72500000</v>
      </c>
      <c r="AX207" s="445">
        <v>0</v>
      </c>
      <c r="AY207" s="445">
        <v>0</v>
      </c>
      <c r="AZ207" s="445">
        <v>0</v>
      </c>
      <c r="BA207" s="445">
        <v>0</v>
      </c>
      <c r="BB207" s="445">
        <v>0</v>
      </c>
    </row>
    <row r="208" spans="1:54" hidden="1" x14ac:dyDescent="0.25">
      <c r="A208" s="1392" t="s">
        <v>102</v>
      </c>
      <c r="B208" s="1145"/>
      <c r="C208" s="1392" t="s">
        <v>330</v>
      </c>
      <c r="D208" s="1145"/>
      <c r="E208" s="1392" t="s">
        <v>332</v>
      </c>
      <c r="F208" s="1145"/>
      <c r="G208" s="1392" t="s">
        <v>287</v>
      </c>
      <c r="H208" s="1145"/>
      <c r="I208" s="1392" t="s">
        <v>288</v>
      </c>
      <c r="J208" s="1145"/>
      <c r="K208" s="1145"/>
      <c r="L208" s="1392" t="s">
        <v>297</v>
      </c>
      <c r="M208" s="1145"/>
      <c r="N208" s="1145"/>
      <c r="O208" s="1392" t="s">
        <v>290</v>
      </c>
      <c r="P208" s="1145"/>
      <c r="Q208" s="1392"/>
      <c r="R208" s="1145"/>
      <c r="S208" s="1391" t="s">
        <v>335</v>
      </c>
      <c r="T208" s="1145"/>
      <c r="U208" s="1145"/>
      <c r="V208" s="1145"/>
      <c r="W208" s="1145"/>
      <c r="X208" s="1145"/>
      <c r="Y208" s="1145"/>
      <c r="Z208" s="1145"/>
      <c r="AA208" s="1392" t="s">
        <v>281</v>
      </c>
      <c r="AB208" s="1145"/>
      <c r="AC208" s="1145"/>
      <c r="AD208" s="1145"/>
      <c r="AE208" s="1145"/>
      <c r="AF208" s="1392" t="s">
        <v>282</v>
      </c>
      <c r="AG208" s="1145"/>
      <c r="AH208" s="1145"/>
      <c r="AI208" s="294" t="s">
        <v>294</v>
      </c>
      <c r="AJ208" s="1393" t="s">
        <v>429</v>
      </c>
      <c r="AK208" s="1145"/>
      <c r="AL208" s="1145"/>
      <c r="AM208" s="1145"/>
      <c r="AN208" s="1145"/>
      <c r="AO208" s="1145"/>
      <c r="AP208" s="293">
        <v>228000000</v>
      </c>
      <c r="AQ208" s="445">
        <v>0</v>
      </c>
      <c r="AR208" s="293">
        <v>228000000</v>
      </c>
      <c r="AS208" s="445">
        <v>0</v>
      </c>
      <c r="AT208" s="445">
        <v>0</v>
      </c>
      <c r="AU208" s="445">
        <v>0</v>
      </c>
      <c r="AV208" s="445">
        <v>0</v>
      </c>
      <c r="AW208" s="445">
        <v>0</v>
      </c>
      <c r="AX208" s="445">
        <v>0</v>
      </c>
      <c r="AY208" s="445">
        <v>0</v>
      </c>
      <c r="AZ208" s="445">
        <v>0</v>
      </c>
      <c r="BA208" s="445">
        <v>0</v>
      </c>
      <c r="BB208" s="445">
        <v>0</v>
      </c>
    </row>
    <row r="209" spans="1:54" hidden="1" x14ac:dyDescent="0.25">
      <c r="A209" s="1392" t="s">
        <v>102</v>
      </c>
      <c r="B209" s="1145"/>
      <c r="C209" s="1392" t="s">
        <v>330</v>
      </c>
      <c r="D209" s="1145"/>
      <c r="E209" s="1392" t="s">
        <v>332</v>
      </c>
      <c r="F209" s="1145"/>
      <c r="G209" s="1392" t="s">
        <v>287</v>
      </c>
      <c r="H209" s="1145"/>
      <c r="I209" s="1392" t="s">
        <v>288</v>
      </c>
      <c r="J209" s="1145"/>
      <c r="K209" s="1145"/>
      <c r="L209" s="1392" t="s">
        <v>297</v>
      </c>
      <c r="M209" s="1145"/>
      <c r="N209" s="1145"/>
      <c r="O209" s="1392" t="s">
        <v>297</v>
      </c>
      <c r="P209" s="1145"/>
      <c r="Q209" s="1392"/>
      <c r="R209" s="1145"/>
      <c r="S209" s="1391" t="s">
        <v>336</v>
      </c>
      <c r="T209" s="1145"/>
      <c r="U209" s="1145"/>
      <c r="V209" s="1145"/>
      <c r="W209" s="1145"/>
      <c r="X209" s="1145"/>
      <c r="Y209" s="1145"/>
      <c r="Z209" s="1145"/>
      <c r="AA209" s="1392" t="s">
        <v>281</v>
      </c>
      <c r="AB209" s="1145"/>
      <c r="AC209" s="1145"/>
      <c r="AD209" s="1145"/>
      <c r="AE209" s="1145"/>
      <c r="AF209" s="1392" t="s">
        <v>282</v>
      </c>
      <c r="AG209" s="1145"/>
      <c r="AH209" s="1145"/>
      <c r="AI209" s="294" t="s">
        <v>294</v>
      </c>
      <c r="AJ209" s="1393" t="s">
        <v>429</v>
      </c>
      <c r="AK209" s="1145"/>
      <c r="AL209" s="1145"/>
      <c r="AM209" s="1145"/>
      <c r="AN209" s="1145"/>
      <c r="AO209" s="1145"/>
      <c r="AP209" s="293">
        <v>164000000</v>
      </c>
      <c r="AQ209" s="445">
        <v>0</v>
      </c>
      <c r="AR209" s="293">
        <v>164000000</v>
      </c>
      <c r="AS209" s="445">
        <v>0</v>
      </c>
      <c r="AT209" s="445">
        <v>0</v>
      </c>
      <c r="AU209" s="445">
        <v>0</v>
      </c>
      <c r="AV209" s="445">
        <v>0</v>
      </c>
      <c r="AW209" s="445">
        <v>0</v>
      </c>
      <c r="AX209" s="445">
        <v>0</v>
      </c>
      <c r="AY209" s="445">
        <v>0</v>
      </c>
      <c r="AZ209" s="445">
        <v>0</v>
      </c>
      <c r="BA209" s="445">
        <v>0</v>
      </c>
      <c r="BB209" s="445">
        <v>0</v>
      </c>
    </row>
    <row r="210" spans="1:54" hidden="1" x14ac:dyDescent="0.25">
      <c r="A210" s="1392" t="s">
        <v>102</v>
      </c>
      <c r="B210" s="1145"/>
      <c r="C210" s="1392" t="s">
        <v>330</v>
      </c>
      <c r="D210" s="1145"/>
      <c r="E210" s="1392" t="s">
        <v>332</v>
      </c>
      <c r="F210" s="1145"/>
      <c r="G210" s="1392" t="s">
        <v>287</v>
      </c>
      <c r="H210" s="1145"/>
      <c r="I210" s="1392" t="s">
        <v>288</v>
      </c>
      <c r="J210" s="1145"/>
      <c r="K210" s="1145"/>
      <c r="L210" s="1392" t="s">
        <v>297</v>
      </c>
      <c r="M210" s="1145"/>
      <c r="N210" s="1145"/>
      <c r="O210" s="1392" t="s">
        <v>291</v>
      </c>
      <c r="P210" s="1145"/>
      <c r="Q210" s="1392"/>
      <c r="R210" s="1145"/>
      <c r="S210" s="1391" t="s">
        <v>87</v>
      </c>
      <c r="T210" s="1145"/>
      <c r="U210" s="1145"/>
      <c r="V210" s="1145"/>
      <c r="W210" s="1145"/>
      <c r="X210" s="1145"/>
      <c r="Y210" s="1145"/>
      <c r="Z210" s="1145"/>
      <c r="AA210" s="1392" t="s">
        <v>281</v>
      </c>
      <c r="AB210" s="1145"/>
      <c r="AC210" s="1145"/>
      <c r="AD210" s="1145"/>
      <c r="AE210" s="1145"/>
      <c r="AF210" s="1392" t="s">
        <v>282</v>
      </c>
      <c r="AG210" s="1145"/>
      <c r="AH210" s="1145"/>
      <c r="AI210" s="294" t="s">
        <v>294</v>
      </c>
      <c r="AJ210" s="1393" t="s">
        <v>429</v>
      </c>
      <c r="AK210" s="1145"/>
      <c r="AL210" s="1145"/>
      <c r="AM210" s="1145"/>
      <c r="AN210" s="1145"/>
      <c r="AO210" s="1145"/>
      <c r="AP210" s="293">
        <v>361540000</v>
      </c>
      <c r="AQ210" s="445">
        <v>0</v>
      </c>
      <c r="AR210" s="293">
        <v>361540000</v>
      </c>
      <c r="AS210" s="445">
        <v>0</v>
      </c>
      <c r="AT210" s="445">
        <v>0</v>
      </c>
      <c r="AU210" s="445">
        <v>0</v>
      </c>
      <c r="AV210" s="445">
        <v>0</v>
      </c>
      <c r="AW210" s="445">
        <v>0</v>
      </c>
      <c r="AX210" s="445">
        <v>0</v>
      </c>
      <c r="AY210" s="445">
        <v>0</v>
      </c>
      <c r="AZ210" s="445">
        <v>0</v>
      </c>
      <c r="BA210" s="445">
        <v>0</v>
      </c>
      <c r="BB210" s="445">
        <v>0</v>
      </c>
    </row>
    <row r="211" spans="1:54" hidden="1" x14ac:dyDescent="0.25">
      <c r="A211" s="1392" t="s">
        <v>102</v>
      </c>
      <c r="B211" s="1145"/>
      <c r="C211" s="1392" t="s">
        <v>330</v>
      </c>
      <c r="D211" s="1145"/>
      <c r="E211" s="1392" t="s">
        <v>332</v>
      </c>
      <c r="F211" s="1145"/>
      <c r="G211" s="1392" t="s">
        <v>287</v>
      </c>
      <c r="H211" s="1145"/>
      <c r="I211" s="1392" t="s">
        <v>288</v>
      </c>
      <c r="J211" s="1145"/>
      <c r="K211" s="1145"/>
      <c r="L211" s="1392" t="s">
        <v>297</v>
      </c>
      <c r="M211" s="1145"/>
      <c r="N211" s="1145"/>
      <c r="O211" s="1392" t="s">
        <v>83</v>
      </c>
      <c r="P211" s="1145"/>
      <c r="Q211" s="1392"/>
      <c r="R211" s="1145"/>
      <c r="S211" s="1391" t="s">
        <v>338</v>
      </c>
      <c r="T211" s="1145"/>
      <c r="U211" s="1145"/>
      <c r="V211" s="1145"/>
      <c r="W211" s="1145"/>
      <c r="X211" s="1145"/>
      <c r="Y211" s="1145"/>
      <c r="Z211" s="1145"/>
      <c r="AA211" s="1392" t="s">
        <v>281</v>
      </c>
      <c r="AB211" s="1145"/>
      <c r="AC211" s="1145"/>
      <c r="AD211" s="1145"/>
      <c r="AE211" s="1145"/>
      <c r="AF211" s="1392" t="s">
        <v>282</v>
      </c>
      <c r="AG211" s="1145"/>
      <c r="AH211" s="1145"/>
      <c r="AI211" s="294" t="s">
        <v>294</v>
      </c>
      <c r="AJ211" s="1393" t="s">
        <v>429</v>
      </c>
      <c r="AK211" s="1145"/>
      <c r="AL211" s="1145"/>
      <c r="AM211" s="1145"/>
      <c r="AN211" s="1145"/>
      <c r="AO211" s="1145"/>
      <c r="AP211" s="293">
        <v>844585822</v>
      </c>
      <c r="AQ211" s="445">
        <v>0</v>
      </c>
      <c r="AR211" s="293">
        <v>844585822</v>
      </c>
      <c r="AS211" s="445">
        <v>0</v>
      </c>
      <c r="AT211" s="445">
        <v>0</v>
      </c>
      <c r="AU211" s="445">
        <v>0</v>
      </c>
      <c r="AV211" s="445">
        <v>0</v>
      </c>
      <c r="AW211" s="445">
        <v>0</v>
      </c>
      <c r="AX211" s="445">
        <v>0</v>
      </c>
      <c r="AY211" s="445">
        <v>0</v>
      </c>
      <c r="AZ211" s="445">
        <v>0</v>
      </c>
      <c r="BA211" s="445">
        <v>0</v>
      </c>
      <c r="BB211" s="445">
        <v>0</v>
      </c>
    </row>
    <row r="212" spans="1:54" hidden="1" x14ac:dyDescent="0.25">
      <c r="A212" s="1392" t="s">
        <v>102</v>
      </c>
      <c r="B212" s="1145"/>
      <c r="C212" s="1392" t="s">
        <v>330</v>
      </c>
      <c r="D212" s="1145"/>
      <c r="E212" s="1392" t="s">
        <v>332</v>
      </c>
      <c r="F212" s="1145"/>
      <c r="G212" s="1392" t="s">
        <v>290</v>
      </c>
      <c r="H212" s="1145"/>
      <c r="I212" s="1392"/>
      <c r="J212" s="1145"/>
      <c r="K212" s="1145"/>
      <c r="L212" s="1392"/>
      <c r="M212" s="1145"/>
      <c r="N212" s="1145"/>
      <c r="O212" s="1392"/>
      <c r="P212" s="1145"/>
      <c r="Q212" s="1392"/>
      <c r="R212" s="1145"/>
      <c r="S212" s="1391" t="s">
        <v>326</v>
      </c>
      <c r="T212" s="1145"/>
      <c r="U212" s="1145"/>
      <c r="V212" s="1145"/>
      <c r="W212" s="1145"/>
      <c r="X212" s="1145"/>
      <c r="Y212" s="1145"/>
      <c r="Z212" s="1145"/>
      <c r="AA212" s="1392" t="s">
        <v>281</v>
      </c>
      <c r="AB212" s="1145"/>
      <c r="AC212" s="1145"/>
      <c r="AD212" s="1145"/>
      <c r="AE212" s="1145"/>
      <c r="AF212" s="1392" t="s">
        <v>282</v>
      </c>
      <c r="AG212" s="1145"/>
      <c r="AH212" s="1145"/>
      <c r="AI212" s="294" t="s">
        <v>68</v>
      </c>
      <c r="AJ212" s="1393" t="s">
        <v>283</v>
      </c>
      <c r="AK212" s="1145"/>
      <c r="AL212" s="1145"/>
      <c r="AM212" s="1145"/>
      <c r="AN212" s="1145"/>
      <c r="AO212" s="1145"/>
      <c r="AP212" s="293">
        <v>1923920000</v>
      </c>
      <c r="AQ212" s="445">
        <v>0</v>
      </c>
      <c r="AR212" s="293">
        <v>246140540</v>
      </c>
      <c r="AS212" s="293">
        <v>-323920000</v>
      </c>
      <c r="AT212" s="293">
        <v>96793103</v>
      </c>
      <c r="AU212" s="293">
        <v>-96793103</v>
      </c>
      <c r="AV212" s="293">
        <v>40084740</v>
      </c>
      <c r="AW212" s="293">
        <v>56708363</v>
      </c>
      <c r="AX212" s="293">
        <v>48227129</v>
      </c>
      <c r="AY212" s="293">
        <v>-8142389</v>
      </c>
      <c r="AZ212" s="293">
        <v>48227129</v>
      </c>
      <c r="BA212" s="445">
        <v>0</v>
      </c>
      <c r="BB212" s="445">
        <v>0</v>
      </c>
    </row>
    <row r="213" spans="1:54" hidden="1" x14ac:dyDescent="0.25">
      <c r="A213" s="1389" t="s">
        <v>102</v>
      </c>
      <c r="B213" s="1145"/>
      <c r="C213" s="1389" t="s">
        <v>330</v>
      </c>
      <c r="D213" s="1145"/>
      <c r="E213" s="1389" t="s">
        <v>332</v>
      </c>
      <c r="F213" s="1145"/>
      <c r="G213" s="1389" t="s">
        <v>290</v>
      </c>
      <c r="H213" s="1145"/>
      <c r="I213" s="1389" t="s">
        <v>288</v>
      </c>
      <c r="J213" s="1145"/>
      <c r="K213" s="1145"/>
      <c r="L213" s="1389"/>
      <c r="M213" s="1145"/>
      <c r="N213" s="1145"/>
      <c r="O213" s="1389"/>
      <c r="P213" s="1145"/>
      <c r="Q213" s="1389"/>
      <c r="R213" s="1145"/>
      <c r="S213" s="1388" t="s">
        <v>326</v>
      </c>
      <c r="T213" s="1145"/>
      <c r="U213" s="1145"/>
      <c r="V213" s="1145"/>
      <c r="W213" s="1145"/>
      <c r="X213" s="1145"/>
      <c r="Y213" s="1145"/>
      <c r="Z213" s="1145"/>
      <c r="AA213" s="1389" t="s">
        <v>281</v>
      </c>
      <c r="AB213" s="1145"/>
      <c r="AC213" s="1145"/>
      <c r="AD213" s="1145"/>
      <c r="AE213" s="1145"/>
      <c r="AF213" s="1389" t="s">
        <v>282</v>
      </c>
      <c r="AG213" s="1145"/>
      <c r="AH213" s="1145"/>
      <c r="AI213" s="297" t="s">
        <v>68</v>
      </c>
      <c r="AJ213" s="1390" t="s">
        <v>283</v>
      </c>
      <c r="AK213" s="1145"/>
      <c r="AL213" s="1145"/>
      <c r="AM213" s="1145"/>
      <c r="AN213" s="1145"/>
      <c r="AO213" s="1145"/>
      <c r="AP213" s="296">
        <v>1600000000</v>
      </c>
      <c r="AQ213" s="444">
        <v>0</v>
      </c>
      <c r="AR213" s="296">
        <v>246140540</v>
      </c>
      <c r="AS213" s="444">
        <v>0</v>
      </c>
      <c r="AT213" s="296">
        <v>96793103</v>
      </c>
      <c r="AU213" s="296">
        <v>-96793103</v>
      </c>
      <c r="AV213" s="296">
        <v>40084740</v>
      </c>
      <c r="AW213" s="296">
        <v>56708363</v>
      </c>
      <c r="AX213" s="296">
        <v>48227129</v>
      </c>
      <c r="AY213" s="296">
        <v>-8142389</v>
      </c>
      <c r="AZ213" s="296">
        <v>48227129</v>
      </c>
      <c r="BA213" s="444">
        <v>0</v>
      </c>
      <c r="BB213" s="444">
        <v>0</v>
      </c>
    </row>
    <row r="214" spans="1:54" hidden="1" x14ac:dyDescent="0.25">
      <c r="A214" s="1389" t="s">
        <v>102</v>
      </c>
      <c r="B214" s="1145"/>
      <c r="C214" s="1389" t="s">
        <v>330</v>
      </c>
      <c r="D214" s="1145"/>
      <c r="E214" s="1389" t="s">
        <v>332</v>
      </c>
      <c r="F214" s="1145"/>
      <c r="G214" s="1389" t="s">
        <v>290</v>
      </c>
      <c r="H214" s="1145"/>
      <c r="I214" s="1389" t="s">
        <v>288</v>
      </c>
      <c r="J214" s="1145"/>
      <c r="K214" s="1145"/>
      <c r="L214" s="1389" t="s">
        <v>287</v>
      </c>
      <c r="M214" s="1145"/>
      <c r="N214" s="1145"/>
      <c r="O214" s="1389"/>
      <c r="P214" s="1145"/>
      <c r="Q214" s="1389"/>
      <c r="R214" s="1145"/>
      <c r="S214" s="1388" t="s">
        <v>339</v>
      </c>
      <c r="T214" s="1145"/>
      <c r="U214" s="1145"/>
      <c r="V214" s="1145"/>
      <c r="W214" s="1145"/>
      <c r="X214" s="1145"/>
      <c r="Y214" s="1145"/>
      <c r="Z214" s="1145"/>
      <c r="AA214" s="1389" t="s">
        <v>281</v>
      </c>
      <c r="AB214" s="1145"/>
      <c r="AC214" s="1145"/>
      <c r="AD214" s="1145"/>
      <c r="AE214" s="1145"/>
      <c r="AF214" s="1389" t="s">
        <v>282</v>
      </c>
      <c r="AG214" s="1145"/>
      <c r="AH214" s="1145"/>
      <c r="AI214" s="297" t="s">
        <v>68</v>
      </c>
      <c r="AJ214" s="1390" t="s">
        <v>283</v>
      </c>
      <c r="AK214" s="1145"/>
      <c r="AL214" s="1145"/>
      <c r="AM214" s="1145"/>
      <c r="AN214" s="1145"/>
      <c r="AO214" s="1145"/>
      <c r="AP214" s="296">
        <v>382300000</v>
      </c>
      <c r="AQ214" s="444">
        <v>0</v>
      </c>
      <c r="AR214" s="296">
        <v>97300000</v>
      </c>
      <c r="AS214" s="444">
        <v>0</v>
      </c>
      <c r="AT214" s="296">
        <v>72619672</v>
      </c>
      <c r="AU214" s="296">
        <v>-72619672</v>
      </c>
      <c r="AV214" s="296">
        <v>832562</v>
      </c>
      <c r="AW214" s="296">
        <v>71787110</v>
      </c>
      <c r="AX214" s="296">
        <v>550294</v>
      </c>
      <c r="AY214" s="296">
        <v>282268</v>
      </c>
      <c r="AZ214" s="296">
        <v>550294</v>
      </c>
      <c r="BA214" s="444">
        <v>0</v>
      </c>
      <c r="BB214" s="444">
        <v>0</v>
      </c>
    </row>
    <row r="215" spans="1:54" hidden="1" x14ac:dyDescent="0.25">
      <c r="A215" s="1392" t="s">
        <v>102</v>
      </c>
      <c r="B215" s="1145"/>
      <c r="C215" s="1392" t="s">
        <v>330</v>
      </c>
      <c r="D215" s="1145"/>
      <c r="E215" s="1392" t="s">
        <v>332</v>
      </c>
      <c r="F215" s="1145"/>
      <c r="G215" s="1392" t="s">
        <v>290</v>
      </c>
      <c r="H215" s="1145"/>
      <c r="I215" s="1392" t="s">
        <v>288</v>
      </c>
      <c r="J215" s="1145"/>
      <c r="K215" s="1145"/>
      <c r="L215" s="1392" t="s">
        <v>287</v>
      </c>
      <c r="M215" s="1145"/>
      <c r="N215" s="1145"/>
      <c r="O215" s="1392" t="s">
        <v>287</v>
      </c>
      <c r="P215" s="1145"/>
      <c r="Q215" s="1392"/>
      <c r="R215" s="1145"/>
      <c r="S215" s="1391" t="s">
        <v>340</v>
      </c>
      <c r="T215" s="1145"/>
      <c r="U215" s="1145"/>
      <c r="V215" s="1145"/>
      <c r="W215" s="1145"/>
      <c r="X215" s="1145"/>
      <c r="Y215" s="1145"/>
      <c r="Z215" s="1145"/>
      <c r="AA215" s="1392" t="s">
        <v>281</v>
      </c>
      <c r="AB215" s="1145"/>
      <c r="AC215" s="1145"/>
      <c r="AD215" s="1145"/>
      <c r="AE215" s="1145"/>
      <c r="AF215" s="1392" t="s">
        <v>282</v>
      </c>
      <c r="AG215" s="1145"/>
      <c r="AH215" s="1145"/>
      <c r="AI215" s="294" t="s">
        <v>68</v>
      </c>
      <c r="AJ215" s="1393" t="s">
        <v>283</v>
      </c>
      <c r="AK215" s="1145"/>
      <c r="AL215" s="1145"/>
      <c r="AM215" s="1145"/>
      <c r="AN215" s="1145"/>
      <c r="AO215" s="1145"/>
      <c r="AP215" s="293">
        <v>177300000</v>
      </c>
      <c r="AQ215" s="445">
        <v>0</v>
      </c>
      <c r="AR215" s="293">
        <v>97300000</v>
      </c>
      <c r="AS215" s="445">
        <v>0</v>
      </c>
      <c r="AT215" s="293">
        <v>70000000</v>
      </c>
      <c r="AU215" s="293">
        <v>-70000000</v>
      </c>
      <c r="AV215" s="445">
        <v>0</v>
      </c>
      <c r="AW215" s="293">
        <v>70000000</v>
      </c>
      <c r="AX215" s="445">
        <v>0</v>
      </c>
      <c r="AY215" s="445">
        <v>0</v>
      </c>
      <c r="AZ215" s="445">
        <v>0</v>
      </c>
      <c r="BA215" s="445">
        <v>0</v>
      </c>
      <c r="BB215" s="445">
        <v>0</v>
      </c>
    </row>
    <row r="216" spans="1:54" hidden="1" x14ac:dyDescent="0.25">
      <c r="A216" s="1392" t="s">
        <v>102</v>
      </c>
      <c r="B216" s="1145"/>
      <c r="C216" s="1392" t="s">
        <v>330</v>
      </c>
      <c r="D216" s="1145"/>
      <c r="E216" s="1392" t="s">
        <v>332</v>
      </c>
      <c r="F216" s="1145"/>
      <c r="G216" s="1392" t="s">
        <v>290</v>
      </c>
      <c r="H216" s="1145"/>
      <c r="I216" s="1392" t="s">
        <v>288</v>
      </c>
      <c r="J216" s="1145"/>
      <c r="K216" s="1145"/>
      <c r="L216" s="1392" t="s">
        <v>287</v>
      </c>
      <c r="M216" s="1145"/>
      <c r="N216" s="1145"/>
      <c r="O216" s="1392" t="s">
        <v>290</v>
      </c>
      <c r="P216" s="1145"/>
      <c r="Q216" s="1392"/>
      <c r="R216" s="1145"/>
      <c r="S216" s="1391" t="s">
        <v>335</v>
      </c>
      <c r="T216" s="1145"/>
      <c r="U216" s="1145"/>
      <c r="V216" s="1145"/>
      <c r="W216" s="1145"/>
      <c r="X216" s="1145"/>
      <c r="Y216" s="1145"/>
      <c r="Z216" s="1145"/>
      <c r="AA216" s="1392" t="s">
        <v>281</v>
      </c>
      <c r="AB216" s="1145"/>
      <c r="AC216" s="1145"/>
      <c r="AD216" s="1145"/>
      <c r="AE216" s="1145"/>
      <c r="AF216" s="1392" t="s">
        <v>282</v>
      </c>
      <c r="AG216" s="1145"/>
      <c r="AH216" s="1145"/>
      <c r="AI216" s="294" t="s">
        <v>68</v>
      </c>
      <c r="AJ216" s="1393" t="s">
        <v>283</v>
      </c>
      <c r="AK216" s="1145"/>
      <c r="AL216" s="1145"/>
      <c r="AM216" s="1145"/>
      <c r="AN216" s="1145"/>
      <c r="AO216" s="1145"/>
      <c r="AP216" s="293">
        <v>175000000</v>
      </c>
      <c r="AQ216" s="445">
        <v>0</v>
      </c>
      <c r="AR216" s="445">
        <v>0</v>
      </c>
      <c r="AS216" s="445">
        <v>0</v>
      </c>
      <c r="AT216" s="445">
        <v>0</v>
      </c>
      <c r="AU216" s="445">
        <v>0</v>
      </c>
      <c r="AV216" s="445">
        <v>0</v>
      </c>
      <c r="AW216" s="445">
        <v>0</v>
      </c>
      <c r="AX216" s="445">
        <v>0</v>
      </c>
      <c r="AY216" s="445">
        <v>0</v>
      </c>
      <c r="AZ216" s="445">
        <v>0</v>
      </c>
      <c r="BA216" s="445">
        <v>0</v>
      </c>
      <c r="BB216" s="445">
        <v>0</v>
      </c>
    </row>
    <row r="217" spans="1:54" hidden="1" x14ac:dyDescent="0.25">
      <c r="A217" s="1392" t="s">
        <v>102</v>
      </c>
      <c r="B217" s="1145"/>
      <c r="C217" s="1392" t="s">
        <v>330</v>
      </c>
      <c r="D217" s="1145"/>
      <c r="E217" s="1392" t="s">
        <v>332</v>
      </c>
      <c r="F217" s="1145"/>
      <c r="G217" s="1392" t="s">
        <v>290</v>
      </c>
      <c r="H217" s="1145"/>
      <c r="I217" s="1392" t="s">
        <v>288</v>
      </c>
      <c r="J217" s="1145"/>
      <c r="K217" s="1145"/>
      <c r="L217" s="1392" t="s">
        <v>287</v>
      </c>
      <c r="M217" s="1145"/>
      <c r="N217" s="1145"/>
      <c r="O217" s="1392" t="s">
        <v>297</v>
      </c>
      <c r="P217" s="1145"/>
      <c r="Q217" s="1392"/>
      <c r="R217" s="1145"/>
      <c r="S217" s="1391" t="s">
        <v>336</v>
      </c>
      <c r="T217" s="1145"/>
      <c r="U217" s="1145"/>
      <c r="V217" s="1145"/>
      <c r="W217" s="1145"/>
      <c r="X217" s="1145"/>
      <c r="Y217" s="1145"/>
      <c r="Z217" s="1145"/>
      <c r="AA217" s="1392" t="s">
        <v>281</v>
      </c>
      <c r="AB217" s="1145"/>
      <c r="AC217" s="1145"/>
      <c r="AD217" s="1145"/>
      <c r="AE217" s="1145"/>
      <c r="AF217" s="1392" t="s">
        <v>282</v>
      </c>
      <c r="AG217" s="1145"/>
      <c r="AH217" s="1145"/>
      <c r="AI217" s="294" t="s">
        <v>68</v>
      </c>
      <c r="AJ217" s="1393" t="s">
        <v>283</v>
      </c>
      <c r="AK217" s="1145"/>
      <c r="AL217" s="1145"/>
      <c r="AM217" s="1145"/>
      <c r="AN217" s="1145"/>
      <c r="AO217" s="1145"/>
      <c r="AP217" s="293">
        <v>5000000</v>
      </c>
      <c r="AQ217" s="445">
        <v>0</v>
      </c>
      <c r="AR217" s="445">
        <v>0</v>
      </c>
      <c r="AS217" s="445">
        <v>0</v>
      </c>
      <c r="AT217" s="445">
        <v>0</v>
      </c>
      <c r="AU217" s="445">
        <v>0</v>
      </c>
      <c r="AV217" s="445">
        <v>0</v>
      </c>
      <c r="AW217" s="445">
        <v>0</v>
      </c>
      <c r="AX217" s="445">
        <v>0</v>
      </c>
      <c r="AY217" s="445">
        <v>0</v>
      </c>
      <c r="AZ217" s="445">
        <v>0</v>
      </c>
      <c r="BA217" s="445">
        <v>0</v>
      </c>
      <c r="BB217" s="445">
        <v>0</v>
      </c>
    </row>
    <row r="218" spans="1:54" hidden="1" x14ac:dyDescent="0.25">
      <c r="A218" s="1392" t="s">
        <v>102</v>
      </c>
      <c r="B218" s="1145"/>
      <c r="C218" s="1392" t="s">
        <v>330</v>
      </c>
      <c r="D218" s="1145"/>
      <c r="E218" s="1392" t="s">
        <v>332</v>
      </c>
      <c r="F218" s="1145"/>
      <c r="G218" s="1392" t="s">
        <v>290</v>
      </c>
      <c r="H218" s="1145"/>
      <c r="I218" s="1392" t="s">
        <v>288</v>
      </c>
      <c r="J218" s="1145"/>
      <c r="K218" s="1145"/>
      <c r="L218" s="1392" t="s">
        <v>287</v>
      </c>
      <c r="M218" s="1145"/>
      <c r="N218" s="1145"/>
      <c r="O218" s="1392" t="s">
        <v>291</v>
      </c>
      <c r="P218" s="1145"/>
      <c r="Q218" s="1392"/>
      <c r="R218" s="1145"/>
      <c r="S218" s="1391" t="s">
        <v>87</v>
      </c>
      <c r="T218" s="1145"/>
      <c r="U218" s="1145"/>
      <c r="V218" s="1145"/>
      <c r="W218" s="1145"/>
      <c r="X218" s="1145"/>
      <c r="Y218" s="1145"/>
      <c r="Z218" s="1145"/>
      <c r="AA218" s="1392" t="s">
        <v>281</v>
      </c>
      <c r="AB218" s="1145"/>
      <c r="AC218" s="1145"/>
      <c r="AD218" s="1145"/>
      <c r="AE218" s="1145"/>
      <c r="AF218" s="1392" t="s">
        <v>282</v>
      </c>
      <c r="AG218" s="1145"/>
      <c r="AH218" s="1145"/>
      <c r="AI218" s="294" t="s">
        <v>68</v>
      </c>
      <c r="AJ218" s="1393" t="s">
        <v>283</v>
      </c>
      <c r="AK218" s="1145"/>
      <c r="AL218" s="1145"/>
      <c r="AM218" s="1145"/>
      <c r="AN218" s="1145"/>
      <c r="AO218" s="1145"/>
      <c r="AP218" s="293">
        <v>25000000</v>
      </c>
      <c r="AQ218" s="445">
        <v>0</v>
      </c>
      <c r="AR218" s="445">
        <v>0</v>
      </c>
      <c r="AS218" s="445">
        <v>0</v>
      </c>
      <c r="AT218" s="293">
        <v>2619672</v>
      </c>
      <c r="AU218" s="293">
        <v>-2619672</v>
      </c>
      <c r="AV218" s="293">
        <v>832562</v>
      </c>
      <c r="AW218" s="293">
        <v>1787110</v>
      </c>
      <c r="AX218" s="293">
        <v>550294</v>
      </c>
      <c r="AY218" s="293">
        <v>282268</v>
      </c>
      <c r="AZ218" s="293">
        <v>550294</v>
      </c>
      <c r="BA218" s="445">
        <v>0</v>
      </c>
      <c r="BB218" s="445">
        <v>0</v>
      </c>
    </row>
    <row r="219" spans="1:54" hidden="1" x14ac:dyDescent="0.25">
      <c r="A219" s="1389" t="s">
        <v>102</v>
      </c>
      <c r="B219" s="1145"/>
      <c r="C219" s="1389" t="s">
        <v>330</v>
      </c>
      <c r="D219" s="1145"/>
      <c r="E219" s="1389" t="s">
        <v>332</v>
      </c>
      <c r="F219" s="1145"/>
      <c r="G219" s="1389" t="s">
        <v>290</v>
      </c>
      <c r="H219" s="1145"/>
      <c r="I219" s="1389" t="s">
        <v>288</v>
      </c>
      <c r="J219" s="1145"/>
      <c r="K219" s="1145"/>
      <c r="L219" s="1389" t="s">
        <v>290</v>
      </c>
      <c r="M219" s="1145"/>
      <c r="N219" s="1145"/>
      <c r="O219" s="1389"/>
      <c r="P219" s="1145"/>
      <c r="Q219" s="1389"/>
      <c r="R219" s="1145"/>
      <c r="S219" s="1388" t="s">
        <v>334</v>
      </c>
      <c r="T219" s="1145"/>
      <c r="U219" s="1145"/>
      <c r="V219" s="1145"/>
      <c r="W219" s="1145"/>
      <c r="X219" s="1145"/>
      <c r="Y219" s="1145"/>
      <c r="Z219" s="1145"/>
      <c r="AA219" s="1389" t="s">
        <v>281</v>
      </c>
      <c r="AB219" s="1145"/>
      <c r="AC219" s="1145"/>
      <c r="AD219" s="1145"/>
      <c r="AE219" s="1145"/>
      <c r="AF219" s="1389" t="s">
        <v>282</v>
      </c>
      <c r="AG219" s="1145"/>
      <c r="AH219" s="1145"/>
      <c r="AI219" s="297" t="s">
        <v>68</v>
      </c>
      <c r="AJ219" s="1390" t="s">
        <v>283</v>
      </c>
      <c r="AK219" s="1145"/>
      <c r="AL219" s="1145"/>
      <c r="AM219" s="1145"/>
      <c r="AN219" s="1145"/>
      <c r="AO219" s="1145"/>
      <c r="AP219" s="296">
        <v>1217700000</v>
      </c>
      <c r="AQ219" s="444">
        <v>0</v>
      </c>
      <c r="AR219" s="296">
        <v>148840540</v>
      </c>
      <c r="AS219" s="444">
        <v>0</v>
      </c>
      <c r="AT219" s="296">
        <v>24173431</v>
      </c>
      <c r="AU219" s="296">
        <v>-24173431</v>
      </c>
      <c r="AV219" s="296">
        <v>39252178</v>
      </c>
      <c r="AW219" s="296">
        <v>-15078747</v>
      </c>
      <c r="AX219" s="296">
        <v>47676835</v>
      </c>
      <c r="AY219" s="296">
        <v>-8424657</v>
      </c>
      <c r="AZ219" s="296">
        <v>47676835</v>
      </c>
      <c r="BA219" s="444">
        <v>0</v>
      </c>
      <c r="BB219" s="444">
        <v>0</v>
      </c>
    </row>
    <row r="220" spans="1:54" hidden="1" x14ac:dyDescent="0.25">
      <c r="A220" s="1392" t="s">
        <v>102</v>
      </c>
      <c r="B220" s="1145"/>
      <c r="C220" s="1392" t="s">
        <v>330</v>
      </c>
      <c r="D220" s="1145"/>
      <c r="E220" s="1392" t="s">
        <v>332</v>
      </c>
      <c r="F220" s="1145"/>
      <c r="G220" s="1392" t="s">
        <v>290</v>
      </c>
      <c r="H220" s="1145"/>
      <c r="I220" s="1392" t="s">
        <v>288</v>
      </c>
      <c r="J220" s="1145"/>
      <c r="K220" s="1145"/>
      <c r="L220" s="1392" t="s">
        <v>290</v>
      </c>
      <c r="M220" s="1145"/>
      <c r="N220" s="1145"/>
      <c r="O220" s="1392" t="s">
        <v>287</v>
      </c>
      <c r="P220" s="1145"/>
      <c r="Q220" s="1392"/>
      <c r="R220" s="1145"/>
      <c r="S220" s="1391" t="s">
        <v>340</v>
      </c>
      <c r="T220" s="1145"/>
      <c r="U220" s="1145"/>
      <c r="V220" s="1145"/>
      <c r="W220" s="1145"/>
      <c r="X220" s="1145"/>
      <c r="Y220" s="1145"/>
      <c r="Z220" s="1145"/>
      <c r="AA220" s="1392" t="s">
        <v>281</v>
      </c>
      <c r="AB220" s="1145"/>
      <c r="AC220" s="1145"/>
      <c r="AD220" s="1145"/>
      <c r="AE220" s="1145"/>
      <c r="AF220" s="1392" t="s">
        <v>282</v>
      </c>
      <c r="AG220" s="1145"/>
      <c r="AH220" s="1145"/>
      <c r="AI220" s="294" t="s">
        <v>68</v>
      </c>
      <c r="AJ220" s="1393" t="s">
        <v>283</v>
      </c>
      <c r="AK220" s="1145"/>
      <c r="AL220" s="1145"/>
      <c r="AM220" s="1145"/>
      <c r="AN220" s="1145"/>
      <c r="AO220" s="1145"/>
      <c r="AP220" s="293">
        <v>172000000</v>
      </c>
      <c r="AQ220" s="445">
        <v>0</v>
      </c>
      <c r="AR220" s="293">
        <v>400000</v>
      </c>
      <c r="AS220" s="445">
        <v>0</v>
      </c>
      <c r="AT220" s="445">
        <v>0</v>
      </c>
      <c r="AU220" s="445">
        <v>0</v>
      </c>
      <c r="AV220" s="293">
        <v>17700000</v>
      </c>
      <c r="AW220" s="293">
        <v>-17700000</v>
      </c>
      <c r="AX220" s="293">
        <v>17700000</v>
      </c>
      <c r="AY220" s="445">
        <v>0</v>
      </c>
      <c r="AZ220" s="293">
        <v>17700000</v>
      </c>
      <c r="BA220" s="445">
        <v>0</v>
      </c>
      <c r="BB220" s="445">
        <v>0</v>
      </c>
    </row>
    <row r="221" spans="1:54" hidden="1" x14ac:dyDescent="0.25">
      <c r="A221" s="1392" t="s">
        <v>102</v>
      </c>
      <c r="B221" s="1145"/>
      <c r="C221" s="1392" t="s">
        <v>330</v>
      </c>
      <c r="D221" s="1145"/>
      <c r="E221" s="1392" t="s">
        <v>332</v>
      </c>
      <c r="F221" s="1145"/>
      <c r="G221" s="1392" t="s">
        <v>290</v>
      </c>
      <c r="H221" s="1145"/>
      <c r="I221" s="1392" t="s">
        <v>288</v>
      </c>
      <c r="J221" s="1145"/>
      <c r="K221" s="1145"/>
      <c r="L221" s="1392" t="s">
        <v>290</v>
      </c>
      <c r="M221" s="1145"/>
      <c r="N221" s="1145"/>
      <c r="O221" s="1392" t="s">
        <v>290</v>
      </c>
      <c r="P221" s="1145"/>
      <c r="Q221" s="1392"/>
      <c r="R221" s="1145"/>
      <c r="S221" s="1391" t="s">
        <v>335</v>
      </c>
      <c r="T221" s="1145"/>
      <c r="U221" s="1145"/>
      <c r="V221" s="1145"/>
      <c r="W221" s="1145"/>
      <c r="X221" s="1145"/>
      <c r="Y221" s="1145"/>
      <c r="Z221" s="1145"/>
      <c r="AA221" s="1392" t="s">
        <v>281</v>
      </c>
      <c r="AB221" s="1145"/>
      <c r="AC221" s="1145"/>
      <c r="AD221" s="1145"/>
      <c r="AE221" s="1145"/>
      <c r="AF221" s="1392" t="s">
        <v>282</v>
      </c>
      <c r="AG221" s="1145"/>
      <c r="AH221" s="1145"/>
      <c r="AI221" s="294" t="s">
        <v>68</v>
      </c>
      <c r="AJ221" s="1393" t="s">
        <v>283</v>
      </c>
      <c r="AK221" s="1145"/>
      <c r="AL221" s="1145"/>
      <c r="AM221" s="1145"/>
      <c r="AN221" s="1145"/>
      <c r="AO221" s="1145"/>
      <c r="AP221" s="293">
        <v>633400000</v>
      </c>
      <c r="AQ221" s="445">
        <v>0</v>
      </c>
      <c r="AR221" s="445">
        <v>0</v>
      </c>
      <c r="AS221" s="445">
        <v>0</v>
      </c>
      <c r="AT221" s="445">
        <v>0</v>
      </c>
      <c r="AU221" s="445">
        <v>0</v>
      </c>
      <c r="AV221" s="445">
        <v>0</v>
      </c>
      <c r="AW221" s="445">
        <v>0</v>
      </c>
      <c r="AX221" s="445">
        <v>0</v>
      </c>
      <c r="AY221" s="445">
        <v>0</v>
      </c>
      <c r="AZ221" s="445">
        <v>0</v>
      </c>
      <c r="BA221" s="445">
        <v>0</v>
      </c>
      <c r="BB221" s="445">
        <v>0</v>
      </c>
    </row>
    <row r="222" spans="1:54" hidden="1" x14ac:dyDescent="0.25">
      <c r="A222" s="1392" t="s">
        <v>102</v>
      </c>
      <c r="B222" s="1145"/>
      <c r="C222" s="1392" t="s">
        <v>330</v>
      </c>
      <c r="D222" s="1145"/>
      <c r="E222" s="1392" t="s">
        <v>332</v>
      </c>
      <c r="F222" s="1145"/>
      <c r="G222" s="1392" t="s">
        <v>290</v>
      </c>
      <c r="H222" s="1145"/>
      <c r="I222" s="1392" t="s">
        <v>288</v>
      </c>
      <c r="J222" s="1145"/>
      <c r="K222" s="1145"/>
      <c r="L222" s="1392" t="s">
        <v>290</v>
      </c>
      <c r="M222" s="1145"/>
      <c r="N222" s="1145"/>
      <c r="O222" s="1392" t="s">
        <v>297</v>
      </c>
      <c r="P222" s="1145"/>
      <c r="Q222" s="1392"/>
      <c r="R222" s="1145"/>
      <c r="S222" s="1391" t="s">
        <v>336</v>
      </c>
      <c r="T222" s="1145"/>
      <c r="U222" s="1145"/>
      <c r="V222" s="1145"/>
      <c r="W222" s="1145"/>
      <c r="X222" s="1145"/>
      <c r="Y222" s="1145"/>
      <c r="Z222" s="1145"/>
      <c r="AA222" s="1392" t="s">
        <v>281</v>
      </c>
      <c r="AB222" s="1145"/>
      <c r="AC222" s="1145"/>
      <c r="AD222" s="1145"/>
      <c r="AE222" s="1145"/>
      <c r="AF222" s="1392" t="s">
        <v>282</v>
      </c>
      <c r="AG222" s="1145"/>
      <c r="AH222" s="1145"/>
      <c r="AI222" s="294" t="s">
        <v>68</v>
      </c>
      <c r="AJ222" s="1393" t="s">
        <v>283</v>
      </c>
      <c r="AK222" s="1145"/>
      <c r="AL222" s="1145"/>
      <c r="AM222" s="1145"/>
      <c r="AN222" s="1145"/>
      <c r="AO222" s="1145"/>
      <c r="AP222" s="293">
        <v>120000000</v>
      </c>
      <c r="AQ222" s="445">
        <v>0</v>
      </c>
      <c r="AR222" s="445">
        <v>0</v>
      </c>
      <c r="AS222" s="445">
        <v>0</v>
      </c>
      <c r="AT222" s="445">
        <v>0</v>
      </c>
      <c r="AU222" s="445">
        <v>0</v>
      </c>
      <c r="AV222" s="445">
        <v>0</v>
      </c>
      <c r="AW222" s="445">
        <v>0</v>
      </c>
      <c r="AX222" s="445">
        <v>0</v>
      </c>
      <c r="AY222" s="445">
        <v>0</v>
      </c>
      <c r="AZ222" s="445">
        <v>0</v>
      </c>
      <c r="BA222" s="445">
        <v>0</v>
      </c>
      <c r="BB222" s="445">
        <v>0</v>
      </c>
    </row>
    <row r="223" spans="1:54" hidden="1" x14ac:dyDescent="0.25">
      <c r="A223" s="1392" t="s">
        <v>102</v>
      </c>
      <c r="B223" s="1145"/>
      <c r="C223" s="1392" t="s">
        <v>330</v>
      </c>
      <c r="D223" s="1145"/>
      <c r="E223" s="1392" t="s">
        <v>332</v>
      </c>
      <c r="F223" s="1145"/>
      <c r="G223" s="1392" t="s">
        <v>290</v>
      </c>
      <c r="H223" s="1145"/>
      <c r="I223" s="1392" t="s">
        <v>288</v>
      </c>
      <c r="J223" s="1145"/>
      <c r="K223" s="1145"/>
      <c r="L223" s="1392" t="s">
        <v>290</v>
      </c>
      <c r="M223" s="1145"/>
      <c r="N223" s="1145"/>
      <c r="O223" s="1392" t="s">
        <v>291</v>
      </c>
      <c r="P223" s="1145"/>
      <c r="Q223" s="1392"/>
      <c r="R223" s="1145"/>
      <c r="S223" s="1391" t="s">
        <v>87</v>
      </c>
      <c r="T223" s="1145"/>
      <c r="U223" s="1145"/>
      <c r="V223" s="1145"/>
      <c r="W223" s="1145"/>
      <c r="X223" s="1145"/>
      <c r="Y223" s="1145"/>
      <c r="Z223" s="1145"/>
      <c r="AA223" s="1392" t="s">
        <v>281</v>
      </c>
      <c r="AB223" s="1145"/>
      <c r="AC223" s="1145"/>
      <c r="AD223" s="1145"/>
      <c r="AE223" s="1145"/>
      <c r="AF223" s="1392" t="s">
        <v>282</v>
      </c>
      <c r="AG223" s="1145"/>
      <c r="AH223" s="1145"/>
      <c r="AI223" s="294" t="s">
        <v>68</v>
      </c>
      <c r="AJ223" s="1393" t="s">
        <v>283</v>
      </c>
      <c r="AK223" s="1145"/>
      <c r="AL223" s="1145"/>
      <c r="AM223" s="1145"/>
      <c r="AN223" s="1145"/>
      <c r="AO223" s="1145"/>
      <c r="AP223" s="293">
        <v>140000000</v>
      </c>
      <c r="AQ223" s="445">
        <v>0</v>
      </c>
      <c r="AR223" s="445">
        <v>0</v>
      </c>
      <c r="AS223" s="445">
        <v>0</v>
      </c>
      <c r="AT223" s="293">
        <v>24173431</v>
      </c>
      <c r="AU223" s="293">
        <v>-24173431</v>
      </c>
      <c r="AV223" s="293">
        <v>21552178</v>
      </c>
      <c r="AW223" s="293">
        <v>2621253</v>
      </c>
      <c r="AX223" s="293">
        <v>29976835</v>
      </c>
      <c r="AY223" s="293">
        <v>-8424657</v>
      </c>
      <c r="AZ223" s="293">
        <v>29976835</v>
      </c>
      <c r="BA223" s="445">
        <v>0</v>
      </c>
      <c r="BB223" s="445">
        <v>0</v>
      </c>
    </row>
    <row r="224" spans="1:54" hidden="1" x14ac:dyDescent="0.25">
      <c r="A224" s="1392" t="s">
        <v>102</v>
      </c>
      <c r="B224" s="1145"/>
      <c r="C224" s="1392" t="s">
        <v>330</v>
      </c>
      <c r="D224" s="1145"/>
      <c r="E224" s="1392" t="s">
        <v>332</v>
      </c>
      <c r="F224" s="1145"/>
      <c r="G224" s="1392" t="s">
        <v>290</v>
      </c>
      <c r="H224" s="1145"/>
      <c r="I224" s="1392" t="s">
        <v>288</v>
      </c>
      <c r="J224" s="1145"/>
      <c r="K224" s="1145"/>
      <c r="L224" s="1392" t="s">
        <v>290</v>
      </c>
      <c r="M224" s="1145"/>
      <c r="N224" s="1145"/>
      <c r="O224" s="1392" t="s">
        <v>300</v>
      </c>
      <c r="P224" s="1145"/>
      <c r="Q224" s="1392"/>
      <c r="R224" s="1145"/>
      <c r="S224" s="1391" t="s">
        <v>337</v>
      </c>
      <c r="T224" s="1145"/>
      <c r="U224" s="1145"/>
      <c r="V224" s="1145"/>
      <c r="W224" s="1145"/>
      <c r="X224" s="1145"/>
      <c r="Y224" s="1145"/>
      <c r="Z224" s="1145"/>
      <c r="AA224" s="1392" t="s">
        <v>281</v>
      </c>
      <c r="AB224" s="1145"/>
      <c r="AC224" s="1145"/>
      <c r="AD224" s="1145"/>
      <c r="AE224" s="1145"/>
      <c r="AF224" s="1392" t="s">
        <v>282</v>
      </c>
      <c r="AG224" s="1145"/>
      <c r="AH224" s="1145"/>
      <c r="AI224" s="294" t="s">
        <v>68</v>
      </c>
      <c r="AJ224" s="1393" t="s">
        <v>283</v>
      </c>
      <c r="AK224" s="1145"/>
      <c r="AL224" s="1145"/>
      <c r="AM224" s="1145"/>
      <c r="AN224" s="1145"/>
      <c r="AO224" s="1145"/>
      <c r="AP224" s="293">
        <v>70000000</v>
      </c>
      <c r="AQ224" s="445">
        <v>0</v>
      </c>
      <c r="AR224" s="293">
        <v>70000000</v>
      </c>
      <c r="AS224" s="445">
        <v>0</v>
      </c>
      <c r="AT224" s="445">
        <v>0</v>
      </c>
      <c r="AU224" s="445">
        <v>0</v>
      </c>
      <c r="AV224" s="445">
        <v>0</v>
      </c>
      <c r="AW224" s="445">
        <v>0</v>
      </c>
      <c r="AX224" s="445">
        <v>0</v>
      </c>
      <c r="AY224" s="445">
        <v>0</v>
      </c>
      <c r="AZ224" s="445">
        <v>0</v>
      </c>
      <c r="BA224" s="445">
        <v>0</v>
      </c>
      <c r="BB224" s="445">
        <v>0</v>
      </c>
    </row>
    <row r="225" spans="1:54" hidden="1" x14ac:dyDescent="0.25">
      <c r="A225" s="1392" t="s">
        <v>102</v>
      </c>
      <c r="B225" s="1145"/>
      <c r="C225" s="1392" t="s">
        <v>330</v>
      </c>
      <c r="D225" s="1145"/>
      <c r="E225" s="1392" t="s">
        <v>332</v>
      </c>
      <c r="F225" s="1145"/>
      <c r="G225" s="1392" t="s">
        <v>290</v>
      </c>
      <c r="H225" s="1145"/>
      <c r="I225" s="1392" t="s">
        <v>288</v>
      </c>
      <c r="J225" s="1145"/>
      <c r="K225" s="1145"/>
      <c r="L225" s="1392" t="s">
        <v>290</v>
      </c>
      <c r="M225" s="1145"/>
      <c r="N225" s="1145"/>
      <c r="O225" s="1392" t="s">
        <v>83</v>
      </c>
      <c r="P225" s="1145"/>
      <c r="Q225" s="1392"/>
      <c r="R225" s="1145"/>
      <c r="S225" s="1391" t="s">
        <v>338</v>
      </c>
      <c r="T225" s="1145"/>
      <c r="U225" s="1145"/>
      <c r="V225" s="1145"/>
      <c r="W225" s="1145"/>
      <c r="X225" s="1145"/>
      <c r="Y225" s="1145"/>
      <c r="Z225" s="1145"/>
      <c r="AA225" s="1392" t="s">
        <v>281</v>
      </c>
      <c r="AB225" s="1145"/>
      <c r="AC225" s="1145"/>
      <c r="AD225" s="1145"/>
      <c r="AE225" s="1145"/>
      <c r="AF225" s="1392" t="s">
        <v>282</v>
      </c>
      <c r="AG225" s="1145"/>
      <c r="AH225" s="1145"/>
      <c r="AI225" s="294" t="s">
        <v>68</v>
      </c>
      <c r="AJ225" s="1393" t="s">
        <v>283</v>
      </c>
      <c r="AK225" s="1145"/>
      <c r="AL225" s="1145"/>
      <c r="AM225" s="1145"/>
      <c r="AN225" s="1145"/>
      <c r="AO225" s="1145"/>
      <c r="AP225" s="293">
        <v>82300000</v>
      </c>
      <c r="AQ225" s="445">
        <v>0</v>
      </c>
      <c r="AR225" s="293">
        <v>78440540</v>
      </c>
      <c r="AS225" s="445">
        <v>0</v>
      </c>
      <c r="AT225" s="445">
        <v>0</v>
      </c>
      <c r="AU225" s="445">
        <v>0</v>
      </c>
      <c r="AV225" s="445">
        <v>0</v>
      </c>
      <c r="AW225" s="445">
        <v>0</v>
      </c>
      <c r="AX225" s="445">
        <v>0</v>
      </c>
      <c r="AY225" s="445">
        <v>0</v>
      </c>
      <c r="AZ225" s="445">
        <v>0</v>
      </c>
      <c r="BA225" s="445">
        <v>0</v>
      </c>
      <c r="BB225" s="445">
        <v>0</v>
      </c>
    </row>
    <row r="226" spans="1:54" hidden="1" x14ac:dyDescent="0.25">
      <c r="A226" s="1392" t="s">
        <v>102</v>
      </c>
      <c r="B226" s="1145"/>
      <c r="C226" s="1392" t="s">
        <v>330</v>
      </c>
      <c r="D226" s="1145"/>
      <c r="E226" s="1392" t="s">
        <v>332</v>
      </c>
      <c r="F226" s="1145"/>
      <c r="G226" s="1392" t="s">
        <v>297</v>
      </c>
      <c r="H226" s="1145"/>
      <c r="I226" s="1392"/>
      <c r="J226" s="1145"/>
      <c r="K226" s="1145"/>
      <c r="L226" s="1392"/>
      <c r="M226" s="1145"/>
      <c r="N226" s="1145"/>
      <c r="O226" s="1392"/>
      <c r="P226" s="1145"/>
      <c r="Q226" s="1392"/>
      <c r="R226" s="1145"/>
      <c r="S226" s="1391" t="s">
        <v>328</v>
      </c>
      <c r="T226" s="1145"/>
      <c r="U226" s="1145"/>
      <c r="V226" s="1145"/>
      <c r="W226" s="1145"/>
      <c r="X226" s="1145"/>
      <c r="Y226" s="1145"/>
      <c r="Z226" s="1145"/>
      <c r="AA226" s="1392" t="s">
        <v>281</v>
      </c>
      <c r="AB226" s="1145"/>
      <c r="AC226" s="1145"/>
      <c r="AD226" s="1145"/>
      <c r="AE226" s="1145"/>
      <c r="AF226" s="1392" t="s">
        <v>282</v>
      </c>
      <c r="AG226" s="1145"/>
      <c r="AH226" s="1145"/>
      <c r="AI226" s="294" t="s">
        <v>68</v>
      </c>
      <c r="AJ226" s="1393" t="s">
        <v>283</v>
      </c>
      <c r="AK226" s="1145"/>
      <c r="AL226" s="1145"/>
      <c r="AM226" s="1145"/>
      <c r="AN226" s="1145"/>
      <c r="AO226" s="1145"/>
      <c r="AP226" s="293">
        <v>3500000000</v>
      </c>
      <c r="AQ226" s="293">
        <v>110000000</v>
      </c>
      <c r="AR226" s="293">
        <v>325633119</v>
      </c>
      <c r="AS226" s="293">
        <v>-650000000</v>
      </c>
      <c r="AT226" s="293">
        <v>155117561</v>
      </c>
      <c r="AU226" s="293">
        <v>-45117561</v>
      </c>
      <c r="AV226" s="293">
        <v>131594818</v>
      </c>
      <c r="AW226" s="293">
        <v>23522743</v>
      </c>
      <c r="AX226" s="293">
        <v>136193356</v>
      </c>
      <c r="AY226" s="293">
        <v>-4598538</v>
      </c>
      <c r="AZ226" s="293">
        <v>136193356</v>
      </c>
      <c r="BA226" s="445">
        <v>0</v>
      </c>
      <c r="BB226" s="445">
        <v>0</v>
      </c>
    </row>
    <row r="227" spans="1:54" hidden="1" x14ac:dyDescent="0.25">
      <c r="A227" s="1389" t="s">
        <v>102</v>
      </c>
      <c r="B227" s="1145"/>
      <c r="C227" s="1389" t="s">
        <v>330</v>
      </c>
      <c r="D227" s="1145"/>
      <c r="E227" s="1389" t="s">
        <v>332</v>
      </c>
      <c r="F227" s="1145"/>
      <c r="G227" s="1389" t="s">
        <v>297</v>
      </c>
      <c r="H227" s="1145"/>
      <c r="I227" s="1389" t="s">
        <v>288</v>
      </c>
      <c r="J227" s="1145"/>
      <c r="K227" s="1145"/>
      <c r="L227" s="1389"/>
      <c r="M227" s="1145"/>
      <c r="N227" s="1145"/>
      <c r="O227" s="1389"/>
      <c r="P227" s="1145"/>
      <c r="Q227" s="1389"/>
      <c r="R227" s="1145"/>
      <c r="S227" s="1388" t="s">
        <v>328</v>
      </c>
      <c r="T227" s="1145"/>
      <c r="U227" s="1145"/>
      <c r="V227" s="1145"/>
      <c r="W227" s="1145"/>
      <c r="X227" s="1145"/>
      <c r="Y227" s="1145"/>
      <c r="Z227" s="1145"/>
      <c r="AA227" s="1389" t="s">
        <v>281</v>
      </c>
      <c r="AB227" s="1145"/>
      <c r="AC227" s="1145"/>
      <c r="AD227" s="1145"/>
      <c r="AE227" s="1145"/>
      <c r="AF227" s="1389" t="s">
        <v>282</v>
      </c>
      <c r="AG227" s="1145"/>
      <c r="AH227" s="1145"/>
      <c r="AI227" s="297" t="s">
        <v>68</v>
      </c>
      <c r="AJ227" s="1390" t="s">
        <v>283</v>
      </c>
      <c r="AK227" s="1145"/>
      <c r="AL227" s="1145"/>
      <c r="AM227" s="1145"/>
      <c r="AN227" s="1145"/>
      <c r="AO227" s="1145"/>
      <c r="AP227" s="296">
        <v>2500000000</v>
      </c>
      <c r="AQ227" s="296">
        <v>110000000</v>
      </c>
      <c r="AR227" s="296">
        <v>325633119</v>
      </c>
      <c r="AS227" s="444">
        <v>0</v>
      </c>
      <c r="AT227" s="296">
        <v>155117561</v>
      </c>
      <c r="AU227" s="296">
        <v>-45117561</v>
      </c>
      <c r="AV227" s="296">
        <v>131594818</v>
      </c>
      <c r="AW227" s="296">
        <v>23522743</v>
      </c>
      <c r="AX227" s="296">
        <v>136193356</v>
      </c>
      <c r="AY227" s="296">
        <v>-4598538</v>
      </c>
      <c r="AZ227" s="296">
        <v>136193356</v>
      </c>
      <c r="BA227" s="444">
        <v>0</v>
      </c>
      <c r="BB227" s="444">
        <v>0</v>
      </c>
    </row>
    <row r="228" spans="1:54" hidden="1" x14ac:dyDescent="0.25">
      <c r="A228" s="1389" t="s">
        <v>102</v>
      </c>
      <c r="B228" s="1145"/>
      <c r="C228" s="1389" t="s">
        <v>330</v>
      </c>
      <c r="D228" s="1145"/>
      <c r="E228" s="1389" t="s">
        <v>332</v>
      </c>
      <c r="F228" s="1145"/>
      <c r="G228" s="1389" t="s">
        <v>297</v>
      </c>
      <c r="H228" s="1145"/>
      <c r="I228" s="1389" t="s">
        <v>288</v>
      </c>
      <c r="J228" s="1145"/>
      <c r="K228" s="1145"/>
      <c r="L228" s="1389" t="s">
        <v>287</v>
      </c>
      <c r="M228" s="1145"/>
      <c r="N228" s="1145"/>
      <c r="O228" s="1389"/>
      <c r="P228" s="1145"/>
      <c r="Q228" s="1389"/>
      <c r="R228" s="1145"/>
      <c r="S228" s="1388" t="s">
        <v>339</v>
      </c>
      <c r="T228" s="1145"/>
      <c r="U228" s="1145"/>
      <c r="V228" s="1145"/>
      <c r="W228" s="1145"/>
      <c r="X228" s="1145"/>
      <c r="Y228" s="1145"/>
      <c r="Z228" s="1145"/>
      <c r="AA228" s="1389" t="s">
        <v>281</v>
      </c>
      <c r="AB228" s="1145"/>
      <c r="AC228" s="1145"/>
      <c r="AD228" s="1145"/>
      <c r="AE228" s="1145"/>
      <c r="AF228" s="1389" t="s">
        <v>282</v>
      </c>
      <c r="AG228" s="1145"/>
      <c r="AH228" s="1145"/>
      <c r="AI228" s="297" t="s">
        <v>68</v>
      </c>
      <c r="AJ228" s="1390" t="s">
        <v>283</v>
      </c>
      <c r="AK228" s="1145"/>
      <c r="AL228" s="1145"/>
      <c r="AM228" s="1145"/>
      <c r="AN228" s="1145"/>
      <c r="AO228" s="1145"/>
      <c r="AP228" s="444">
        <v>0</v>
      </c>
      <c r="AQ228" s="444">
        <v>0</v>
      </c>
      <c r="AR228" s="444">
        <v>0</v>
      </c>
      <c r="AS228" s="444">
        <v>0</v>
      </c>
      <c r="AT228" s="444">
        <v>0</v>
      </c>
      <c r="AU228" s="444">
        <v>0</v>
      </c>
      <c r="AV228" s="444">
        <v>0</v>
      </c>
      <c r="AW228" s="444">
        <v>0</v>
      </c>
      <c r="AX228" s="444">
        <v>0</v>
      </c>
      <c r="AY228" s="444">
        <v>0</v>
      </c>
      <c r="AZ228" s="444">
        <v>0</v>
      </c>
      <c r="BA228" s="444">
        <v>0</v>
      </c>
      <c r="BB228" s="444">
        <v>0</v>
      </c>
    </row>
    <row r="229" spans="1:54" hidden="1" x14ac:dyDescent="0.25">
      <c r="A229" s="1392" t="s">
        <v>102</v>
      </c>
      <c r="B229" s="1145"/>
      <c r="C229" s="1392" t="s">
        <v>330</v>
      </c>
      <c r="D229" s="1145"/>
      <c r="E229" s="1392" t="s">
        <v>332</v>
      </c>
      <c r="F229" s="1145"/>
      <c r="G229" s="1392" t="s">
        <v>297</v>
      </c>
      <c r="H229" s="1145"/>
      <c r="I229" s="1392" t="s">
        <v>288</v>
      </c>
      <c r="J229" s="1145"/>
      <c r="K229" s="1145"/>
      <c r="L229" s="1392" t="s">
        <v>287</v>
      </c>
      <c r="M229" s="1145"/>
      <c r="N229" s="1145"/>
      <c r="O229" s="1392" t="s">
        <v>291</v>
      </c>
      <c r="P229" s="1145"/>
      <c r="Q229" s="1392"/>
      <c r="R229" s="1145"/>
      <c r="S229" s="1391" t="s">
        <v>87</v>
      </c>
      <c r="T229" s="1145"/>
      <c r="U229" s="1145"/>
      <c r="V229" s="1145"/>
      <c r="W229" s="1145"/>
      <c r="X229" s="1145"/>
      <c r="Y229" s="1145"/>
      <c r="Z229" s="1145"/>
      <c r="AA229" s="1392" t="s">
        <v>281</v>
      </c>
      <c r="AB229" s="1145"/>
      <c r="AC229" s="1145"/>
      <c r="AD229" s="1145"/>
      <c r="AE229" s="1145"/>
      <c r="AF229" s="1392" t="s">
        <v>282</v>
      </c>
      <c r="AG229" s="1145"/>
      <c r="AH229" s="1145"/>
      <c r="AI229" s="294" t="s">
        <v>68</v>
      </c>
      <c r="AJ229" s="1393" t="s">
        <v>283</v>
      </c>
      <c r="AK229" s="1145"/>
      <c r="AL229" s="1145"/>
      <c r="AM229" s="1145"/>
      <c r="AN229" s="1145"/>
      <c r="AO229" s="1145"/>
      <c r="AP229" s="445">
        <v>0</v>
      </c>
      <c r="AQ229" s="445">
        <v>0</v>
      </c>
      <c r="AR229" s="445">
        <v>0</v>
      </c>
      <c r="AS229" s="445">
        <v>0</v>
      </c>
      <c r="AT229" s="445">
        <v>0</v>
      </c>
      <c r="AU229" s="445">
        <v>0</v>
      </c>
      <c r="AV229" s="445">
        <v>0</v>
      </c>
      <c r="AW229" s="445">
        <v>0</v>
      </c>
      <c r="AX229" s="445">
        <v>0</v>
      </c>
      <c r="AY229" s="445">
        <v>0</v>
      </c>
      <c r="AZ229" s="445">
        <v>0</v>
      </c>
      <c r="BA229" s="445">
        <v>0</v>
      </c>
      <c r="BB229" s="445">
        <v>0</v>
      </c>
    </row>
    <row r="230" spans="1:54" hidden="1" x14ac:dyDescent="0.25">
      <c r="A230" s="1389" t="s">
        <v>102</v>
      </c>
      <c r="B230" s="1145"/>
      <c r="C230" s="1389" t="s">
        <v>330</v>
      </c>
      <c r="D230" s="1145"/>
      <c r="E230" s="1389" t="s">
        <v>332</v>
      </c>
      <c r="F230" s="1145"/>
      <c r="G230" s="1389" t="s">
        <v>297</v>
      </c>
      <c r="H230" s="1145"/>
      <c r="I230" s="1389" t="s">
        <v>288</v>
      </c>
      <c r="J230" s="1145"/>
      <c r="K230" s="1145"/>
      <c r="L230" s="1389" t="s">
        <v>290</v>
      </c>
      <c r="M230" s="1145"/>
      <c r="N230" s="1145"/>
      <c r="O230" s="1389"/>
      <c r="P230" s="1145"/>
      <c r="Q230" s="1389"/>
      <c r="R230" s="1145"/>
      <c r="S230" s="1388" t="s">
        <v>334</v>
      </c>
      <c r="T230" s="1145"/>
      <c r="U230" s="1145"/>
      <c r="V230" s="1145"/>
      <c r="W230" s="1145"/>
      <c r="X230" s="1145"/>
      <c r="Y230" s="1145"/>
      <c r="Z230" s="1145"/>
      <c r="AA230" s="1389" t="s">
        <v>281</v>
      </c>
      <c r="AB230" s="1145"/>
      <c r="AC230" s="1145"/>
      <c r="AD230" s="1145"/>
      <c r="AE230" s="1145"/>
      <c r="AF230" s="1389" t="s">
        <v>282</v>
      </c>
      <c r="AG230" s="1145"/>
      <c r="AH230" s="1145"/>
      <c r="AI230" s="297" t="s">
        <v>68</v>
      </c>
      <c r="AJ230" s="1390" t="s">
        <v>283</v>
      </c>
      <c r="AK230" s="1145"/>
      <c r="AL230" s="1145"/>
      <c r="AM230" s="1145"/>
      <c r="AN230" s="1145"/>
      <c r="AO230" s="1145"/>
      <c r="AP230" s="296">
        <v>2500000000</v>
      </c>
      <c r="AQ230" s="296">
        <v>110000000</v>
      </c>
      <c r="AR230" s="296">
        <v>325633119</v>
      </c>
      <c r="AS230" s="444">
        <v>0</v>
      </c>
      <c r="AT230" s="296">
        <v>155117561</v>
      </c>
      <c r="AU230" s="296">
        <v>-45117561</v>
      </c>
      <c r="AV230" s="296">
        <v>131594818</v>
      </c>
      <c r="AW230" s="296">
        <v>23522743</v>
      </c>
      <c r="AX230" s="296">
        <v>136193356</v>
      </c>
      <c r="AY230" s="296">
        <v>-4598538</v>
      </c>
      <c r="AZ230" s="296">
        <v>136193356</v>
      </c>
      <c r="BA230" s="444">
        <v>0</v>
      </c>
      <c r="BB230" s="444">
        <v>0</v>
      </c>
    </row>
    <row r="231" spans="1:54" hidden="1" x14ac:dyDescent="0.25">
      <c r="A231" s="1392" t="s">
        <v>102</v>
      </c>
      <c r="B231" s="1145"/>
      <c r="C231" s="1392" t="s">
        <v>330</v>
      </c>
      <c r="D231" s="1145"/>
      <c r="E231" s="1392" t="s">
        <v>332</v>
      </c>
      <c r="F231" s="1145"/>
      <c r="G231" s="1392" t="s">
        <v>297</v>
      </c>
      <c r="H231" s="1145"/>
      <c r="I231" s="1392" t="s">
        <v>288</v>
      </c>
      <c r="J231" s="1145"/>
      <c r="K231" s="1145"/>
      <c r="L231" s="1392" t="s">
        <v>290</v>
      </c>
      <c r="M231" s="1145"/>
      <c r="N231" s="1145"/>
      <c r="O231" s="1392" t="s">
        <v>287</v>
      </c>
      <c r="P231" s="1145"/>
      <c r="Q231" s="1392"/>
      <c r="R231" s="1145"/>
      <c r="S231" s="1391" t="s">
        <v>340</v>
      </c>
      <c r="T231" s="1145"/>
      <c r="U231" s="1145"/>
      <c r="V231" s="1145"/>
      <c r="W231" s="1145"/>
      <c r="X231" s="1145"/>
      <c r="Y231" s="1145"/>
      <c r="Z231" s="1145"/>
      <c r="AA231" s="1392" t="s">
        <v>281</v>
      </c>
      <c r="AB231" s="1145"/>
      <c r="AC231" s="1145"/>
      <c r="AD231" s="1145"/>
      <c r="AE231" s="1145"/>
      <c r="AF231" s="1392" t="s">
        <v>282</v>
      </c>
      <c r="AG231" s="1145"/>
      <c r="AH231" s="1145"/>
      <c r="AI231" s="294" t="s">
        <v>68</v>
      </c>
      <c r="AJ231" s="1393" t="s">
        <v>283</v>
      </c>
      <c r="AK231" s="1145"/>
      <c r="AL231" s="1145"/>
      <c r="AM231" s="1145"/>
      <c r="AN231" s="1145"/>
      <c r="AO231" s="1145"/>
      <c r="AP231" s="293">
        <v>1000000000</v>
      </c>
      <c r="AQ231" s="293">
        <v>110000000</v>
      </c>
      <c r="AR231" s="293">
        <v>95633119</v>
      </c>
      <c r="AS231" s="445">
        <v>0</v>
      </c>
      <c r="AT231" s="293">
        <v>53420800</v>
      </c>
      <c r="AU231" s="293">
        <v>56579200</v>
      </c>
      <c r="AV231" s="293">
        <v>82438827</v>
      </c>
      <c r="AW231" s="293">
        <v>-29018027</v>
      </c>
      <c r="AX231" s="293">
        <v>82438827</v>
      </c>
      <c r="AY231" s="445">
        <v>0</v>
      </c>
      <c r="AZ231" s="293">
        <v>82438827</v>
      </c>
      <c r="BA231" s="445">
        <v>0</v>
      </c>
      <c r="BB231" s="445">
        <v>0</v>
      </c>
    </row>
    <row r="232" spans="1:54" hidden="1" x14ac:dyDescent="0.25">
      <c r="A232" s="1392" t="s">
        <v>102</v>
      </c>
      <c r="B232" s="1145"/>
      <c r="C232" s="1392" t="s">
        <v>330</v>
      </c>
      <c r="D232" s="1145"/>
      <c r="E232" s="1392" t="s">
        <v>332</v>
      </c>
      <c r="F232" s="1145"/>
      <c r="G232" s="1392" t="s">
        <v>297</v>
      </c>
      <c r="H232" s="1145"/>
      <c r="I232" s="1392" t="s">
        <v>288</v>
      </c>
      <c r="J232" s="1145"/>
      <c r="K232" s="1145"/>
      <c r="L232" s="1392" t="s">
        <v>290</v>
      </c>
      <c r="M232" s="1145"/>
      <c r="N232" s="1145"/>
      <c r="O232" s="1392" t="s">
        <v>290</v>
      </c>
      <c r="P232" s="1145"/>
      <c r="Q232" s="1392"/>
      <c r="R232" s="1145"/>
      <c r="S232" s="1391" t="s">
        <v>335</v>
      </c>
      <c r="T232" s="1145"/>
      <c r="U232" s="1145"/>
      <c r="V232" s="1145"/>
      <c r="W232" s="1145"/>
      <c r="X232" s="1145"/>
      <c r="Y232" s="1145"/>
      <c r="Z232" s="1145"/>
      <c r="AA232" s="1392" t="s">
        <v>281</v>
      </c>
      <c r="AB232" s="1145"/>
      <c r="AC232" s="1145"/>
      <c r="AD232" s="1145"/>
      <c r="AE232" s="1145"/>
      <c r="AF232" s="1392" t="s">
        <v>282</v>
      </c>
      <c r="AG232" s="1145"/>
      <c r="AH232" s="1145"/>
      <c r="AI232" s="294" t="s">
        <v>68</v>
      </c>
      <c r="AJ232" s="1393" t="s">
        <v>283</v>
      </c>
      <c r="AK232" s="1145"/>
      <c r="AL232" s="1145"/>
      <c r="AM232" s="1145"/>
      <c r="AN232" s="1145"/>
      <c r="AO232" s="1145"/>
      <c r="AP232" s="293">
        <v>550000000</v>
      </c>
      <c r="AQ232" s="445">
        <v>0</v>
      </c>
      <c r="AR232" s="293">
        <v>130000000</v>
      </c>
      <c r="AS232" s="445">
        <v>0</v>
      </c>
      <c r="AT232" s="445">
        <v>0</v>
      </c>
      <c r="AU232" s="445">
        <v>0</v>
      </c>
      <c r="AV232" s="445">
        <v>0</v>
      </c>
      <c r="AW232" s="445">
        <v>0</v>
      </c>
      <c r="AX232" s="445">
        <v>0</v>
      </c>
      <c r="AY232" s="445">
        <v>0</v>
      </c>
      <c r="AZ232" s="445">
        <v>0</v>
      </c>
      <c r="BA232" s="445">
        <v>0</v>
      </c>
      <c r="BB232" s="445">
        <v>0</v>
      </c>
    </row>
    <row r="233" spans="1:54" hidden="1" x14ac:dyDescent="0.25">
      <c r="A233" s="1392" t="s">
        <v>102</v>
      </c>
      <c r="B233" s="1145"/>
      <c r="C233" s="1392" t="s">
        <v>330</v>
      </c>
      <c r="D233" s="1145"/>
      <c r="E233" s="1392" t="s">
        <v>332</v>
      </c>
      <c r="F233" s="1145"/>
      <c r="G233" s="1392" t="s">
        <v>297</v>
      </c>
      <c r="H233" s="1145"/>
      <c r="I233" s="1392" t="s">
        <v>288</v>
      </c>
      <c r="J233" s="1145"/>
      <c r="K233" s="1145"/>
      <c r="L233" s="1392" t="s">
        <v>290</v>
      </c>
      <c r="M233" s="1145"/>
      <c r="N233" s="1145"/>
      <c r="O233" s="1392" t="s">
        <v>297</v>
      </c>
      <c r="P233" s="1145"/>
      <c r="Q233" s="1392"/>
      <c r="R233" s="1145"/>
      <c r="S233" s="1391" t="s">
        <v>336</v>
      </c>
      <c r="T233" s="1145"/>
      <c r="U233" s="1145"/>
      <c r="V233" s="1145"/>
      <c r="W233" s="1145"/>
      <c r="X233" s="1145"/>
      <c r="Y233" s="1145"/>
      <c r="Z233" s="1145"/>
      <c r="AA233" s="1392" t="s">
        <v>281</v>
      </c>
      <c r="AB233" s="1145"/>
      <c r="AC233" s="1145"/>
      <c r="AD233" s="1145"/>
      <c r="AE233" s="1145"/>
      <c r="AF233" s="1392" t="s">
        <v>282</v>
      </c>
      <c r="AG233" s="1145"/>
      <c r="AH233" s="1145"/>
      <c r="AI233" s="294" t="s">
        <v>68</v>
      </c>
      <c r="AJ233" s="1393" t="s">
        <v>283</v>
      </c>
      <c r="AK233" s="1145"/>
      <c r="AL233" s="1145"/>
      <c r="AM233" s="1145"/>
      <c r="AN233" s="1145"/>
      <c r="AO233" s="1145"/>
      <c r="AP233" s="293">
        <v>250000000</v>
      </c>
      <c r="AQ233" s="445">
        <v>0</v>
      </c>
      <c r="AR233" s="445">
        <v>0</v>
      </c>
      <c r="AS233" s="445">
        <v>0</v>
      </c>
      <c r="AT233" s="445">
        <v>0</v>
      </c>
      <c r="AU233" s="445">
        <v>0</v>
      </c>
      <c r="AV233" s="445">
        <v>0</v>
      </c>
      <c r="AW233" s="445">
        <v>0</v>
      </c>
      <c r="AX233" s="445">
        <v>0</v>
      </c>
      <c r="AY233" s="445">
        <v>0</v>
      </c>
      <c r="AZ233" s="445">
        <v>0</v>
      </c>
      <c r="BA233" s="445">
        <v>0</v>
      </c>
      <c r="BB233" s="445">
        <v>0</v>
      </c>
    </row>
    <row r="234" spans="1:54" hidden="1" x14ac:dyDescent="0.25">
      <c r="A234" s="1392" t="s">
        <v>102</v>
      </c>
      <c r="B234" s="1145"/>
      <c r="C234" s="1392" t="s">
        <v>330</v>
      </c>
      <c r="D234" s="1145"/>
      <c r="E234" s="1392" t="s">
        <v>332</v>
      </c>
      <c r="F234" s="1145"/>
      <c r="G234" s="1392" t="s">
        <v>297</v>
      </c>
      <c r="H234" s="1145"/>
      <c r="I234" s="1392" t="s">
        <v>288</v>
      </c>
      <c r="J234" s="1145"/>
      <c r="K234" s="1145"/>
      <c r="L234" s="1392" t="s">
        <v>290</v>
      </c>
      <c r="M234" s="1145"/>
      <c r="N234" s="1145"/>
      <c r="O234" s="1392" t="s">
        <v>291</v>
      </c>
      <c r="P234" s="1145"/>
      <c r="Q234" s="1392"/>
      <c r="R234" s="1145"/>
      <c r="S234" s="1391" t="s">
        <v>87</v>
      </c>
      <c r="T234" s="1145"/>
      <c r="U234" s="1145"/>
      <c r="V234" s="1145"/>
      <c r="W234" s="1145"/>
      <c r="X234" s="1145"/>
      <c r="Y234" s="1145"/>
      <c r="Z234" s="1145"/>
      <c r="AA234" s="1392" t="s">
        <v>281</v>
      </c>
      <c r="AB234" s="1145"/>
      <c r="AC234" s="1145"/>
      <c r="AD234" s="1145"/>
      <c r="AE234" s="1145"/>
      <c r="AF234" s="1392" t="s">
        <v>282</v>
      </c>
      <c r="AG234" s="1145"/>
      <c r="AH234" s="1145"/>
      <c r="AI234" s="294" t="s">
        <v>68</v>
      </c>
      <c r="AJ234" s="1393" t="s">
        <v>283</v>
      </c>
      <c r="AK234" s="1145"/>
      <c r="AL234" s="1145"/>
      <c r="AM234" s="1145"/>
      <c r="AN234" s="1145"/>
      <c r="AO234" s="1145"/>
      <c r="AP234" s="293">
        <v>400000000</v>
      </c>
      <c r="AQ234" s="445">
        <v>0</v>
      </c>
      <c r="AR234" s="445">
        <v>0</v>
      </c>
      <c r="AS234" s="445">
        <v>0</v>
      </c>
      <c r="AT234" s="293">
        <v>101696761</v>
      </c>
      <c r="AU234" s="293">
        <v>-101696761</v>
      </c>
      <c r="AV234" s="293">
        <v>49155991</v>
      </c>
      <c r="AW234" s="293">
        <v>52540770</v>
      </c>
      <c r="AX234" s="293">
        <v>53754529</v>
      </c>
      <c r="AY234" s="293">
        <v>-4598538</v>
      </c>
      <c r="AZ234" s="293">
        <v>53754529</v>
      </c>
      <c r="BA234" s="445">
        <v>0</v>
      </c>
      <c r="BB234" s="445">
        <v>0</v>
      </c>
    </row>
    <row r="235" spans="1:54" hidden="1" x14ac:dyDescent="0.25">
      <c r="A235" s="1392" t="s">
        <v>102</v>
      </c>
      <c r="B235" s="1145"/>
      <c r="C235" s="1392" t="s">
        <v>330</v>
      </c>
      <c r="D235" s="1145"/>
      <c r="E235" s="1392" t="s">
        <v>332</v>
      </c>
      <c r="F235" s="1145"/>
      <c r="G235" s="1392" t="s">
        <v>297</v>
      </c>
      <c r="H235" s="1145"/>
      <c r="I235" s="1392" t="s">
        <v>288</v>
      </c>
      <c r="J235" s="1145"/>
      <c r="K235" s="1145"/>
      <c r="L235" s="1392" t="s">
        <v>290</v>
      </c>
      <c r="M235" s="1145"/>
      <c r="N235" s="1145"/>
      <c r="O235" s="1392" t="s">
        <v>300</v>
      </c>
      <c r="P235" s="1145"/>
      <c r="Q235" s="1392"/>
      <c r="R235" s="1145"/>
      <c r="S235" s="1391" t="s">
        <v>337</v>
      </c>
      <c r="T235" s="1145"/>
      <c r="U235" s="1145"/>
      <c r="V235" s="1145"/>
      <c r="W235" s="1145"/>
      <c r="X235" s="1145"/>
      <c r="Y235" s="1145"/>
      <c r="Z235" s="1145"/>
      <c r="AA235" s="1392" t="s">
        <v>281</v>
      </c>
      <c r="AB235" s="1145"/>
      <c r="AC235" s="1145"/>
      <c r="AD235" s="1145"/>
      <c r="AE235" s="1145"/>
      <c r="AF235" s="1392" t="s">
        <v>282</v>
      </c>
      <c r="AG235" s="1145"/>
      <c r="AH235" s="1145"/>
      <c r="AI235" s="294" t="s">
        <v>68</v>
      </c>
      <c r="AJ235" s="1393" t="s">
        <v>283</v>
      </c>
      <c r="AK235" s="1145"/>
      <c r="AL235" s="1145"/>
      <c r="AM235" s="1145"/>
      <c r="AN235" s="1145"/>
      <c r="AO235" s="1145"/>
      <c r="AP235" s="293">
        <v>200000000</v>
      </c>
      <c r="AQ235" s="445">
        <v>0</v>
      </c>
      <c r="AR235" s="445">
        <v>0</v>
      </c>
      <c r="AS235" s="445">
        <v>0</v>
      </c>
      <c r="AT235" s="445">
        <v>0</v>
      </c>
      <c r="AU235" s="445">
        <v>0</v>
      </c>
      <c r="AV235" s="445">
        <v>0</v>
      </c>
      <c r="AW235" s="445">
        <v>0</v>
      </c>
      <c r="AX235" s="445">
        <v>0</v>
      </c>
      <c r="AY235" s="445">
        <v>0</v>
      </c>
      <c r="AZ235" s="445">
        <v>0</v>
      </c>
      <c r="BA235" s="445">
        <v>0</v>
      </c>
      <c r="BB235" s="445">
        <v>0</v>
      </c>
    </row>
    <row r="236" spans="1:54" hidden="1" x14ac:dyDescent="0.25">
      <c r="A236" s="1392" t="s">
        <v>102</v>
      </c>
      <c r="B236" s="1145"/>
      <c r="C236" s="1392" t="s">
        <v>330</v>
      </c>
      <c r="D236" s="1145"/>
      <c r="E236" s="1392" t="s">
        <v>332</v>
      </c>
      <c r="F236" s="1145"/>
      <c r="G236" s="1392" t="s">
        <v>297</v>
      </c>
      <c r="H236" s="1145"/>
      <c r="I236" s="1392" t="s">
        <v>288</v>
      </c>
      <c r="J236" s="1145"/>
      <c r="K236" s="1145"/>
      <c r="L236" s="1392" t="s">
        <v>290</v>
      </c>
      <c r="M236" s="1145"/>
      <c r="N236" s="1145"/>
      <c r="O236" s="1392" t="s">
        <v>83</v>
      </c>
      <c r="P236" s="1145"/>
      <c r="Q236" s="1392"/>
      <c r="R236" s="1145"/>
      <c r="S236" s="1391" t="s">
        <v>338</v>
      </c>
      <c r="T236" s="1145"/>
      <c r="U236" s="1145"/>
      <c r="V236" s="1145"/>
      <c r="W236" s="1145"/>
      <c r="X236" s="1145"/>
      <c r="Y236" s="1145"/>
      <c r="Z236" s="1145"/>
      <c r="AA236" s="1392" t="s">
        <v>281</v>
      </c>
      <c r="AB236" s="1145"/>
      <c r="AC236" s="1145"/>
      <c r="AD236" s="1145"/>
      <c r="AE236" s="1145"/>
      <c r="AF236" s="1392" t="s">
        <v>282</v>
      </c>
      <c r="AG236" s="1145"/>
      <c r="AH236" s="1145"/>
      <c r="AI236" s="294" t="s">
        <v>68</v>
      </c>
      <c r="AJ236" s="1393" t="s">
        <v>283</v>
      </c>
      <c r="AK236" s="1145"/>
      <c r="AL236" s="1145"/>
      <c r="AM236" s="1145"/>
      <c r="AN236" s="1145"/>
      <c r="AO236" s="1145"/>
      <c r="AP236" s="293">
        <v>100000000</v>
      </c>
      <c r="AQ236" s="445">
        <v>0</v>
      </c>
      <c r="AR236" s="293">
        <v>100000000</v>
      </c>
      <c r="AS236" s="445">
        <v>0</v>
      </c>
      <c r="AT236" s="445">
        <v>0</v>
      </c>
      <c r="AU236" s="445">
        <v>0</v>
      </c>
      <c r="AV236" s="445">
        <v>0</v>
      </c>
      <c r="AW236" s="445">
        <v>0</v>
      </c>
      <c r="AX236" s="445">
        <v>0</v>
      </c>
      <c r="AY236" s="445">
        <v>0</v>
      </c>
      <c r="AZ236" s="445">
        <v>0</v>
      </c>
      <c r="BA236" s="445">
        <v>0</v>
      </c>
      <c r="BB236" s="445">
        <v>0</v>
      </c>
    </row>
    <row r="237" spans="1:54" hidden="1" x14ac:dyDescent="0.25">
      <c r="A237" s="1392" t="s">
        <v>102</v>
      </c>
      <c r="B237" s="1145"/>
      <c r="C237" s="1392" t="s">
        <v>330</v>
      </c>
      <c r="D237" s="1145"/>
      <c r="E237" s="1392" t="s">
        <v>332</v>
      </c>
      <c r="F237" s="1145"/>
      <c r="G237" s="1392" t="s">
        <v>291</v>
      </c>
      <c r="H237" s="1145"/>
      <c r="I237" s="1392"/>
      <c r="J237" s="1145"/>
      <c r="K237" s="1145"/>
      <c r="L237" s="1392"/>
      <c r="M237" s="1145"/>
      <c r="N237" s="1145"/>
      <c r="O237" s="1392"/>
      <c r="P237" s="1145"/>
      <c r="Q237" s="1392"/>
      <c r="R237" s="1145"/>
      <c r="S237" s="1391" t="s">
        <v>327</v>
      </c>
      <c r="T237" s="1145"/>
      <c r="U237" s="1145"/>
      <c r="V237" s="1145"/>
      <c r="W237" s="1145"/>
      <c r="X237" s="1145"/>
      <c r="Y237" s="1145"/>
      <c r="Z237" s="1145"/>
      <c r="AA237" s="1392" t="s">
        <v>281</v>
      </c>
      <c r="AB237" s="1145"/>
      <c r="AC237" s="1145"/>
      <c r="AD237" s="1145"/>
      <c r="AE237" s="1145"/>
      <c r="AF237" s="1392" t="s">
        <v>282</v>
      </c>
      <c r="AG237" s="1145"/>
      <c r="AH237" s="1145"/>
      <c r="AI237" s="294" t="s">
        <v>68</v>
      </c>
      <c r="AJ237" s="1393" t="s">
        <v>283</v>
      </c>
      <c r="AK237" s="1145"/>
      <c r="AL237" s="1145"/>
      <c r="AM237" s="1145"/>
      <c r="AN237" s="1145"/>
      <c r="AO237" s="1145"/>
      <c r="AP237" s="293">
        <v>900000000</v>
      </c>
      <c r="AQ237" s="293">
        <v>63500000</v>
      </c>
      <c r="AR237" s="293">
        <v>32948646</v>
      </c>
      <c r="AS237" s="445">
        <v>0</v>
      </c>
      <c r="AT237" s="293">
        <v>27233947</v>
      </c>
      <c r="AU237" s="293">
        <v>36266053</v>
      </c>
      <c r="AV237" s="293">
        <v>41540466</v>
      </c>
      <c r="AW237" s="293">
        <v>-14306519</v>
      </c>
      <c r="AX237" s="293">
        <v>41053340</v>
      </c>
      <c r="AY237" s="293">
        <v>487126</v>
      </c>
      <c r="AZ237" s="293">
        <v>41053340</v>
      </c>
      <c r="BA237" s="445">
        <v>0</v>
      </c>
      <c r="BB237" s="445">
        <v>0</v>
      </c>
    </row>
    <row r="238" spans="1:54" hidden="1" x14ac:dyDescent="0.25">
      <c r="A238" s="1389" t="s">
        <v>102</v>
      </c>
      <c r="B238" s="1145"/>
      <c r="C238" s="1389" t="s">
        <v>330</v>
      </c>
      <c r="D238" s="1145"/>
      <c r="E238" s="1389" t="s">
        <v>332</v>
      </c>
      <c r="F238" s="1145"/>
      <c r="G238" s="1389" t="s">
        <v>291</v>
      </c>
      <c r="H238" s="1145"/>
      <c r="I238" s="1389" t="s">
        <v>288</v>
      </c>
      <c r="J238" s="1145"/>
      <c r="K238" s="1145"/>
      <c r="L238" s="1389"/>
      <c r="M238" s="1145"/>
      <c r="N238" s="1145"/>
      <c r="O238" s="1389"/>
      <c r="P238" s="1145"/>
      <c r="Q238" s="1389"/>
      <c r="R238" s="1145"/>
      <c r="S238" s="1388" t="s">
        <v>327</v>
      </c>
      <c r="T238" s="1145"/>
      <c r="U238" s="1145"/>
      <c r="V238" s="1145"/>
      <c r="W238" s="1145"/>
      <c r="X238" s="1145"/>
      <c r="Y238" s="1145"/>
      <c r="Z238" s="1145"/>
      <c r="AA238" s="1389" t="s">
        <v>281</v>
      </c>
      <c r="AB238" s="1145"/>
      <c r="AC238" s="1145"/>
      <c r="AD238" s="1145"/>
      <c r="AE238" s="1145"/>
      <c r="AF238" s="1389" t="s">
        <v>282</v>
      </c>
      <c r="AG238" s="1145"/>
      <c r="AH238" s="1145"/>
      <c r="AI238" s="297" t="s">
        <v>68</v>
      </c>
      <c r="AJ238" s="1390" t="s">
        <v>283</v>
      </c>
      <c r="AK238" s="1145"/>
      <c r="AL238" s="1145"/>
      <c r="AM238" s="1145"/>
      <c r="AN238" s="1145"/>
      <c r="AO238" s="1145"/>
      <c r="AP238" s="296">
        <v>600000000</v>
      </c>
      <c r="AQ238" s="296">
        <v>63500000</v>
      </c>
      <c r="AR238" s="296">
        <v>32948646</v>
      </c>
      <c r="AS238" s="444">
        <v>0</v>
      </c>
      <c r="AT238" s="296">
        <v>27233947</v>
      </c>
      <c r="AU238" s="296">
        <v>36266053</v>
      </c>
      <c r="AV238" s="296">
        <v>41540466</v>
      </c>
      <c r="AW238" s="296">
        <v>-14306519</v>
      </c>
      <c r="AX238" s="296">
        <v>41053340</v>
      </c>
      <c r="AY238" s="296">
        <v>487126</v>
      </c>
      <c r="AZ238" s="296">
        <v>41053340</v>
      </c>
      <c r="BA238" s="444">
        <v>0</v>
      </c>
      <c r="BB238" s="444">
        <v>0</v>
      </c>
    </row>
    <row r="239" spans="1:54" hidden="1" x14ac:dyDescent="0.25">
      <c r="A239" s="1389" t="s">
        <v>102</v>
      </c>
      <c r="B239" s="1145"/>
      <c r="C239" s="1389" t="s">
        <v>330</v>
      </c>
      <c r="D239" s="1145"/>
      <c r="E239" s="1389" t="s">
        <v>332</v>
      </c>
      <c r="F239" s="1145"/>
      <c r="G239" s="1389" t="s">
        <v>291</v>
      </c>
      <c r="H239" s="1145"/>
      <c r="I239" s="1389" t="s">
        <v>288</v>
      </c>
      <c r="J239" s="1145"/>
      <c r="K239" s="1145"/>
      <c r="L239" s="1389" t="s">
        <v>290</v>
      </c>
      <c r="M239" s="1145"/>
      <c r="N239" s="1145"/>
      <c r="O239" s="1389"/>
      <c r="P239" s="1145"/>
      <c r="Q239" s="1389"/>
      <c r="R239" s="1145"/>
      <c r="S239" s="1388" t="s">
        <v>334</v>
      </c>
      <c r="T239" s="1145"/>
      <c r="U239" s="1145"/>
      <c r="V239" s="1145"/>
      <c r="W239" s="1145"/>
      <c r="X239" s="1145"/>
      <c r="Y239" s="1145"/>
      <c r="Z239" s="1145"/>
      <c r="AA239" s="1389" t="s">
        <v>281</v>
      </c>
      <c r="AB239" s="1145"/>
      <c r="AC239" s="1145"/>
      <c r="AD239" s="1145"/>
      <c r="AE239" s="1145"/>
      <c r="AF239" s="1389" t="s">
        <v>282</v>
      </c>
      <c r="AG239" s="1145"/>
      <c r="AH239" s="1145"/>
      <c r="AI239" s="297" t="s">
        <v>68</v>
      </c>
      <c r="AJ239" s="1390" t="s">
        <v>283</v>
      </c>
      <c r="AK239" s="1145"/>
      <c r="AL239" s="1145"/>
      <c r="AM239" s="1145"/>
      <c r="AN239" s="1145"/>
      <c r="AO239" s="1145"/>
      <c r="AP239" s="296">
        <v>600000000</v>
      </c>
      <c r="AQ239" s="296">
        <v>63500000</v>
      </c>
      <c r="AR239" s="296">
        <v>32948646</v>
      </c>
      <c r="AS239" s="444">
        <v>0</v>
      </c>
      <c r="AT239" s="296">
        <v>27233947</v>
      </c>
      <c r="AU239" s="296">
        <v>36266053</v>
      </c>
      <c r="AV239" s="296">
        <v>41540466</v>
      </c>
      <c r="AW239" s="296">
        <v>-14306519</v>
      </c>
      <c r="AX239" s="296">
        <v>41053340</v>
      </c>
      <c r="AY239" s="296">
        <v>487126</v>
      </c>
      <c r="AZ239" s="296">
        <v>41053340</v>
      </c>
      <c r="BA239" s="444">
        <v>0</v>
      </c>
      <c r="BB239" s="444">
        <v>0</v>
      </c>
    </row>
    <row r="240" spans="1:54" hidden="1" x14ac:dyDescent="0.25">
      <c r="A240" s="1392" t="s">
        <v>102</v>
      </c>
      <c r="B240" s="1145"/>
      <c r="C240" s="1392" t="s">
        <v>330</v>
      </c>
      <c r="D240" s="1145"/>
      <c r="E240" s="1392" t="s">
        <v>332</v>
      </c>
      <c r="F240" s="1145"/>
      <c r="G240" s="1392" t="s">
        <v>291</v>
      </c>
      <c r="H240" s="1145"/>
      <c r="I240" s="1392" t="s">
        <v>288</v>
      </c>
      <c r="J240" s="1145"/>
      <c r="K240" s="1145"/>
      <c r="L240" s="1392" t="s">
        <v>290</v>
      </c>
      <c r="M240" s="1145"/>
      <c r="N240" s="1145"/>
      <c r="O240" s="1392" t="s">
        <v>287</v>
      </c>
      <c r="P240" s="1145"/>
      <c r="Q240" s="1392"/>
      <c r="R240" s="1145"/>
      <c r="S240" s="1391" t="s">
        <v>340</v>
      </c>
      <c r="T240" s="1145"/>
      <c r="U240" s="1145"/>
      <c r="V240" s="1145"/>
      <c r="W240" s="1145"/>
      <c r="X240" s="1145"/>
      <c r="Y240" s="1145"/>
      <c r="Z240" s="1145"/>
      <c r="AA240" s="1392" t="s">
        <v>281</v>
      </c>
      <c r="AB240" s="1145"/>
      <c r="AC240" s="1145"/>
      <c r="AD240" s="1145"/>
      <c r="AE240" s="1145"/>
      <c r="AF240" s="1392" t="s">
        <v>282</v>
      </c>
      <c r="AG240" s="1145"/>
      <c r="AH240" s="1145"/>
      <c r="AI240" s="294" t="s">
        <v>68</v>
      </c>
      <c r="AJ240" s="1393" t="s">
        <v>283</v>
      </c>
      <c r="AK240" s="1145"/>
      <c r="AL240" s="1145"/>
      <c r="AM240" s="1145"/>
      <c r="AN240" s="1145"/>
      <c r="AO240" s="1145"/>
      <c r="AP240" s="293">
        <v>313318843</v>
      </c>
      <c r="AQ240" s="293">
        <v>63500000</v>
      </c>
      <c r="AR240" s="293">
        <v>28583944</v>
      </c>
      <c r="AS240" s="445">
        <v>0</v>
      </c>
      <c r="AT240" s="445">
        <v>0</v>
      </c>
      <c r="AU240" s="293">
        <v>63500000</v>
      </c>
      <c r="AV240" s="293">
        <v>29904183</v>
      </c>
      <c r="AW240" s="293">
        <v>-29904183</v>
      </c>
      <c r="AX240" s="293">
        <v>29904183</v>
      </c>
      <c r="AY240" s="445">
        <v>0</v>
      </c>
      <c r="AZ240" s="293">
        <v>29904183</v>
      </c>
      <c r="BA240" s="445">
        <v>0</v>
      </c>
      <c r="BB240" s="445">
        <v>0</v>
      </c>
    </row>
    <row r="241" spans="1:54" hidden="1" x14ac:dyDescent="0.25">
      <c r="A241" s="1392" t="s">
        <v>102</v>
      </c>
      <c r="B241" s="1145"/>
      <c r="C241" s="1392" t="s">
        <v>330</v>
      </c>
      <c r="D241" s="1145"/>
      <c r="E241" s="1392" t="s">
        <v>332</v>
      </c>
      <c r="F241" s="1145"/>
      <c r="G241" s="1392" t="s">
        <v>291</v>
      </c>
      <c r="H241" s="1145"/>
      <c r="I241" s="1392" t="s">
        <v>288</v>
      </c>
      <c r="J241" s="1145"/>
      <c r="K241" s="1145"/>
      <c r="L241" s="1392" t="s">
        <v>290</v>
      </c>
      <c r="M241" s="1145"/>
      <c r="N241" s="1145"/>
      <c r="O241" s="1392" t="s">
        <v>290</v>
      </c>
      <c r="P241" s="1145"/>
      <c r="Q241" s="1392"/>
      <c r="R241" s="1145"/>
      <c r="S241" s="1391" t="s">
        <v>335</v>
      </c>
      <c r="T241" s="1145"/>
      <c r="U241" s="1145"/>
      <c r="V241" s="1145"/>
      <c r="W241" s="1145"/>
      <c r="X241" s="1145"/>
      <c r="Y241" s="1145"/>
      <c r="Z241" s="1145"/>
      <c r="AA241" s="1392" t="s">
        <v>281</v>
      </c>
      <c r="AB241" s="1145"/>
      <c r="AC241" s="1145"/>
      <c r="AD241" s="1145"/>
      <c r="AE241" s="1145"/>
      <c r="AF241" s="1392" t="s">
        <v>282</v>
      </c>
      <c r="AG241" s="1145"/>
      <c r="AH241" s="1145"/>
      <c r="AI241" s="294" t="s">
        <v>68</v>
      </c>
      <c r="AJ241" s="1393" t="s">
        <v>283</v>
      </c>
      <c r="AK241" s="1145"/>
      <c r="AL241" s="1145"/>
      <c r="AM241" s="1145"/>
      <c r="AN241" s="1145"/>
      <c r="AO241" s="1145"/>
      <c r="AP241" s="293">
        <v>62595455</v>
      </c>
      <c r="AQ241" s="445">
        <v>0</v>
      </c>
      <c r="AR241" s="445">
        <v>0</v>
      </c>
      <c r="AS241" s="445">
        <v>0</v>
      </c>
      <c r="AT241" s="445">
        <v>0</v>
      </c>
      <c r="AU241" s="445">
        <v>0</v>
      </c>
      <c r="AV241" s="445">
        <v>0</v>
      </c>
      <c r="AW241" s="445">
        <v>0</v>
      </c>
      <c r="AX241" s="445">
        <v>0</v>
      </c>
      <c r="AY241" s="445">
        <v>0</v>
      </c>
      <c r="AZ241" s="445">
        <v>0</v>
      </c>
      <c r="BA241" s="445">
        <v>0</v>
      </c>
      <c r="BB241" s="445">
        <v>0</v>
      </c>
    </row>
    <row r="242" spans="1:54" hidden="1" x14ac:dyDescent="0.25">
      <c r="A242" s="1392" t="s">
        <v>102</v>
      </c>
      <c r="B242" s="1145"/>
      <c r="C242" s="1392" t="s">
        <v>330</v>
      </c>
      <c r="D242" s="1145"/>
      <c r="E242" s="1392" t="s">
        <v>332</v>
      </c>
      <c r="F242" s="1145"/>
      <c r="G242" s="1392" t="s">
        <v>291</v>
      </c>
      <c r="H242" s="1145"/>
      <c r="I242" s="1392" t="s">
        <v>288</v>
      </c>
      <c r="J242" s="1145"/>
      <c r="K242" s="1145"/>
      <c r="L242" s="1392" t="s">
        <v>290</v>
      </c>
      <c r="M242" s="1145"/>
      <c r="N242" s="1145"/>
      <c r="O242" s="1392" t="s">
        <v>297</v>
      </c>
      <c r="P242" s="1145"/>
      <c r="Q242" s="1392"/>
      <c r="R242" s="1145"/>
      <c r="S242" s="1391" t="s">
        <v>336</v>
      </c>
      <c r="T242" s="1145"/>
      <c r="U242" s="1145"/>
      <c r="V242" s="1145"/>
      <c r="W242" s="1145"/>
      <c r="X242" s="1145"/>
      <c r="Y242" s="1145"/>
      <c r="Z242" s="1145"/>
      <c r="AA242" s="1392" t="s">
        <v>281</v>
      </c>
      <c r="AB242" s="1145"/>
      <c r="AC242" s="1145"/>
      <c r="AD242" s="1145"/>
      <c r="AE242" s="1145"/>
      <c r="AF242" s="1392" t="s">
        <v>282</v>
      </c>
      <c r="AG242" s="1145"/>
      <c r="AH242" s="1145"/>
      <c r="AI242" s="294" t="s">
        <v>68</v>
      </c>
      <c r="AJ242" s="1393" t="s">
        <v>283</v>
      </c>
      <c r="AK242" s="1145"/>
      <c r="AL242" s="1145"/>
      <c r="AM242" s="1145"/>
      <c r="AN242" s="1145"/>
      <c r="AO242" s="1145"/>
      <c r="AP242" s="293">
        <v>45000000</v>
      </c>
      <c r="AQ242" s="445">
        <v>0</v>
      </c>
      <c r="AR242" s="445">
        <v>0</v>
      </c>
      <c r="AS242" s="445">
        <v>0</v>
      </c>
      <c r="AT242" s="445">
        <v>0</v>
      </c>
      <c r="AU242" s="445">
        <v>0</v>
      </c>
      <c r="AV242" s="445">
        <v>0</v>
      </c>
      <c r="AW242" s="445">
        <v>0</v>
      </c>
      <c r="AX242" s="445">
        <v>0</v>
      </c>
      <c r="AY242" s="445">
        <v>0</v>
      </c>
      <c r="AZ242" s="445">
        <v>0</v>
      </c>
      <c r="BA242" s="445">
        <v>0</v>
      </c>
      <c r="BB242" s="445">
        <v>0</v>
      </c>
    </row>
    <row r="243" spans="1:54" hidden="1" x14ac:dyDescent="0.25">
      <c r="A243" s="1392" t="s">
        <v>102</v>
      </c>
      <c r="B243" s="1145"/>
      <c r="C243" s="1392" t="s">
        <v>330</v>
      </c>
      <c r="D243" s="1145"/>
      <c r="E243" s="1392" t="s">
        <v>332</v>
      </c>
      <c r="F243" s="1145"/>
      <c r="G243" s="1392" t="s">
        <v>291</v>
      </c>
      <c r="H243" s="1145"/>
      <c r="I243" s="1392" t="s">
        <v>288</v>
      </c>
      <c r="J243" s="1145"/>
      <c r="K243" s="1145"/>
      <c r="L243" s="1392" t="s">
        <v>290</v>
      </c>
      <c r="M243" s="1145"/>
      <c r="N243" s="1145"/>
      <c r="O243" s="1392" t="s">
        <v>291</v>
      </c>
      <c r="P243" s="1145"/>
      <c r="Q243" s="1392"/>
      <c r="R243" s="1145"/>
      <c r="S243" s="1391" t="s">
        <v>87</v>
      </c>
      <c r="T243" s="1145"/>
      <c r="U243" s="1145"/>
      <c r="V243" s="1145"/>
      <c r="W243" s="1145"/>
      <c r="X243" s="1145"/>
      <c r="Y243" s="1145"/>
      <c r="Z243" s="1145"/>
      <c r="AA243" s="1392" t="s">
        <v>281</v>
      </c>
      <c r="AB243" s="1145"/>
      <c r="AC243" s="1145"/>
      <c r="AD243" s="1145"/>
      <c r="AE243" s="1145"/>
      <c r="AF243" s="1392" t="s">
        <v>282</v>
      </c>
      <c r="AG243" s="1145"/>
      <c r="AH243" s="1145"/>
      <c r="AI243" s="294" t="s">
        <v>68</v>
      </c>
      <c r="AJ243" s="1393" t="s">
        <v>283</v>
      </c>
      <c r="AK243" s="1145"/>
      <c r="AL243" s="1145"/>
      <c r="AM243" s="1145"/>
      <c r="AN243" s="1145"/>
      <c r="AO243" s="1145"/>
      <c r="AP243" s="293">
        <v>139085702</v>
      </c>
      <c r="AQ243" s="445">
        <v>0</v>
      </c>
      <c r="AR243" s="293">
        <v>4364702</v>
      </c>
      <c r="AS243" s="445">
        <v>0</v>
      </c>
      <c r="AT243" s="293">
        <v>27233947</v>
      </c>
      <c r="AU243" s="293">
        <v>-27233947</v>
      </c>
      <c r="AV243" s="293">
        <v>11636283</v>
      </c>
      <c r="AW243" s="293">
        <v>15597664</v>
      </c>
      <c r="AX243" s="293">
        <v>11149157</v>
      </c>
      <c r="AY243" s="293">
        <v>487126</v>
      </c>
      <c r="AZ243" s="293">
        <v>11149157</v>
      </c>
      <c r="BA243" s="445">
        <v>0</v>
      </c>
      <c r="BB243" s="445">
        <v>0</v>
      </c>
    </row>
    <row r="244" spans="1:54" hidden="1" x14ac:dyDescent="0.25">
      <c r="A244" s="1392" t="s">
        <v>102</v>
      </c>
      <c r="B244" s="1145"/>
      <c r="C244" s="1392" t="s">
        <v>330</v>
      </c>
      <c r="D244" s="1145"/>
      <c r="E244" s="1392" t="s">
        <v>332</v>
      </c>
      <c r="F244" s="1145"/>
      <c r="G244" s="1392" t="s">
        <v>291</v>
      </c>
      <c r="H244" s="1145"/>
      <c r="I244" s="1392" t="s">
        <v>288</v>
      </c>
      <c r="J244" s="1145"/>
      <c r="K244" s="1145"/>
      <c r="L244" s="1392" t="s">
        <v>290</v>
      </c>
      <c r="M244" s="1145"/>
      <c r="N244" s="1145"/>
      <c r="O244" s="1392" t="s">
        <v>300</v>
      </c>
      <c r="P244" s="1145"/>
      <c r="Q244" s="1392"/>
      <c r="R244" s="1145"/>
      <c r="S244" s="1391" t="s">
        <v>337</v>
      </c>
      <c r="T244" s="1145"/>
      <c r="U244" s="1145"/>
      <c r="V244" s="1145"/>
      <c r="W244" s="1145"/>
      <c r="X244" s="1145"/>
      <c r="Y244" s="1145"/>
      <c r="Z244" s="1145"/>
      <c r="AA244" s="1392" t="s">
        <v>281</v>
      </c>
      <c r="AB244" s="1145"/>
      <c r="AC244" s="1145"/>
      <c r="AD244" s="1145"/>
      <c r="AE244" s="1145"/>
      <c r="AF244" s="1392" t="s">
        <v>282</v>
      </c>
      <c r="AG244" s="1145"/>
      <c r="AH244" s="1145"/>
      <c r="AI244" s="294" t="s">
        <v>68</v>
      </c>
      <c r="AJ244" s="1393" t="s">
        <v>283</v>
      </c>
      <c r="AK244" s="1145"/>
      <c r="AL244" s="1145"/>
      <c r="AM244" s="1145"/>
      <c r="AN244" s="1145"/>
      <c r="AO244" s="1145"/>
      <c r="AP244" s="293">
        <v>40000000</v>
      </c>
      <c r="AQ244" s="445">
        <v>0</v>
      </c>
      <c r="AR244" s="445">
        <v>0</v>
      </c>
      <c r="AS244" s="445">
        <v>0</v>
      </c>
      <c r="AT244" s="445">
        <v>0</v>
      </c>
      <c r="AU244" s="445">
        <v>0</v>
      </c>
      <c r="AV244" s="445">
        <v>0</v>
      </c>
      <c r="AW244" s="445">
        <v>0</v>
      </c>
      <c r="AX244" s="445">
        <v>0</v>
      </c>
      <c r="AY244" s="445">
        <v>0</v>
      </c>
      <c r="AZ244" s="445">
        <v>0</v>
      </c>
      <c r="BA244" s="445">
        <v>0</v>
      </c>
      <c r="BB244" s="445">
        <v>0</v>
      </c>
    </row>
    <row r="245" spans="1:54" hidden="1" x14ac:dyDescent="0.25">
      <c r="A245" s="1392" t="s">
        <v>102</v>
      </c>
      <c r="B245" s="1145"/>
      <c r="C245" s="1392" t="s">
        <v>330</v>
      </c>
      <c r="D245" s="1145"/>
      <c r="E245" s="1392" t="s">
        <v>332</v>
      </c>
      <c r="F245" s="1145"/>
      <c r="G245" s="1392" t="s">
        <v>291</v>
      </c>
      <c r="H245" s="1145"/>
      <c r="I245" s="1392" t="s">
        <v>288</v>
      </c>
      <c r="J245" s="1145"/>
      <c r="K245" s="1145"/>
      <c r="L245" s="1392" t="s">
        <v>290</v>
      </c>
      <c r="M245" s="1145"/>
      <c r="N245" s="1145"/>
      <c r="O245" s="1392" t="s">
        <v>83</v>
      </c>
      <c r="P245" s="1145"/>
      <c r="Q245" s="1392"/>
      <c r="R245" s="1145"/>
      <c r="S245" s="1391" t="s">
        <v>338</v>
      </c>
      <c r="T245" s="1145"/>
      <c r="U245" s="1145"/>
      <c r="V245" s="1145"/>
      <c r="W245" s="1145"/>
      <c r="X245" s="1145"/>
      <c r="Y245" s="1145"/>
      <c r="Z245" s="1145"/>
      <c r="AA245" s="1392" t="s">
        <v>281</v>
      </c>
      <c r="AB245" s="1145"/>
      <c r="AC245" s="1145"/>
      <c r="AD245" s="1145"/>
      <c r="AE245" s="1145"/>
      <c r="AF245" s="1392" t="s">
        <v>282</v>
      </c>
      <c r="AG245" s="1145"/>
      <c r="AH245" s="1145"/>
      <c r="AI245" s="294" t="s">
        <v>68</v>
      </c>
      <c r="AJ245" s="1393" t="s">
        <v>283</v>
      </c>
      <c r="AK245" s="1145"/>
      <c r="AL245" s="1145"/>
      <c r="AM245" s="1145"/>
      <c r="AN245" s="1145"/>
      <c r="AO245" s="1145"/>
      <c r="AP245" s="445">
        <v>0</v>
      </c>
      <c r="AQ245" s="445">
        <v>0</v>
      </c>
      <c r="AR245" s="445">
        <v>0</v>
      </c>
      <c r="AS245" s="445">
        <v>0</v>
      </c>
      <c r="AT245" s="445">
        <v>0</v>
      </c>
      <c r="AU245" s="445">
        <v>0</v>
      </c>
      <c r="AV245" s="445">
        <v>0</v>
      </c>
      <c r="AW245" s="445">
        <v>0</v>
      </c>
      <c r="AX245" s="445">
        <v>0</v>
      </c>
      <c r="AY245" s="445">
        <v>0</v>
      </c>
      <c r="AZ245" s="445">
        <v>0</v>
      </c>
      <c r="BA245" s="445">
        <v>0</v>
      </c>
      <c r="BB245" s="445">
        <v>0</v>
      </c>
    </row>
    <row r="246" spans="1:54" hidden="1" x14ac:dyDescent="0.25">
      <c r="A246" s="1392" t="s">
        <v>102</v>
      </c>
      <c r="B246" s="1145"/>
      <c r="C246" s="1392" t="s">
        <v>330</v>
      </c>
      <c r="D246" s="1145"/>
      <c r="E246" s="1392" t="s">
        <v>332</v>
      </c>
      <c r="F246" s="1145"/>
      <c r="G246" s="1392" t="s">
        <v>292</v>
      </c>
      <c r="H246" s="1145"/>
      <c r="I246" s="1392"/>
      <c r="J246" s="1145"/>
      <c r="K246" s="1145"/>
      <c r="L246" s="1392"/>
      <c r="M246" s="1145"/>
      <c r="N246" s="1145"/>
      <c r="O246" s="1392"/>
      <c r="P246" s="1145"/>
      <c r="Q246" s="1392"/>
      <c r="R246" s="1145"/>
      <c r="S246" s="1391" t="s">
        <v>341</v>
      </c>
      <c r="T246" s="1145"/>
      <c r="U246" s="1145"/>
      <c r="V246" s="1145"/>
      <c r="W246" s="1145"/>
      <c r="X246" s="1145"/>
      <c r="Y246" s="1145"/>
      <c r="Z246" s="1145"/>
      <c r="AA246" s="1392" t="s">
        <v>281</v>
      </c>
      <c r="AB246" s="1145"/>
      <c r="AC246" s="1145"/>
      <c r="AD246" s="1145"/>
      <c r="AE246" s="1145"/>
      <c r="AF246" s="1392" t="s">
        <v>282</v>
      </c>
      <c r="AG246" s="1145"/>
      <c r="AH246" s="1145"/>
      <c r="AI246" s="294" t="s">
        <v>68</v>
      </c>
      <c r="AJ246" s="1393" t="s">
        <v>283</v>
      </c>
      <c r="AK246" s="1145"/>
      <c r="AL246" s="1145"/>
      <c r="AM246" s="1145"/>
      <c r="AN246" s="1145"/>
      <c r="AO246" s="1145"/>
      <c r="AP246" s="293">
        <v>1200000000</v>
      </c>
      <c r="AQ246" s="445">
        <v>0</v>
      </c>
      <c r="AR246" s="445">
        <v>0</v>
      </c>
      <c r="AS246" s="293">
        <v>-300000000</v>
      </c>
      <c r="AT246" s="293">
        <v>71977473</v>
      </c>
      <c r="AU246" s="293">
        <v>-71977473</v>
      </c>
      <c r="AV246" s="293">
        <v>54049960</v>
      </c>
      <c r="AW246" s="293">
        <v>17927513</v>
      </c>
      <c r="AX246" s="293">
        <v>59432626</v>
      </c>
      <c r="AY246" s="293">
        <v>-5382666</v>
      </c>
      <c r="AZ246" s="293">
        <v>59432626</v>
      </c>
      <c r="BA246" s="445">
        <v>0</v>
      </c>
      <c r="BB246" s="445">
        <v>0</v>
      </c>
    </row>
    <row r="247" spans="1:54" hidden="1" x14ac:dyDescent="0.25">
      <c r="A247" s="1389" t="s">
        <v>102</v>
      </c>
      <c r="B247" s="1145"/>
      <c r="C247" s="1389" t="s">
        <v>330</v>
      </c>
      <c r="D247" s="1145"/>
      <c r="E247" s="1389" t="s">
        <v>332</v>
      </c>
      <c r="F247" s="1145"/>
      <c r="G247" s="1389" t="s">
        <v>292</v>
      </c>
      <c r="H247" s="1145"/>
      <c r="I247" s="1389" t="s">
        <v>288</v>
      </c>
      <c r="J247" s="1145"/>
      <c r="K247" s="1145"/>
      <c r="L247" s="1389"/>
      <c r="M247" s="1145"/>
      <c r="N247" s="1145"/>
      <c r="O247" s="1389"/>
      <c r="P247" s="1145"/>
      <c r="Q247" s="1389"/>
      <c r="R247" s="1145"/>
      <c r="S247" s="1388" t="s">
        <v>341</v>
      </c>
      <c r="T247" s="1145"/>
      <c r="U247" s="1145"/>
      <c r="V247" s="1145"/>
      <c r="W247" s="1145"/>
      <c r="X247" s="1145"/>
      <c r="Y247" s="1145"/>
      <c r="Z247" s="1145"/>
      <c r="AA247" s="1389" t="s">
        <v>281</v>
      </c>
      <c r="AB247" s="1145"/>
      <c r="AC247" s="1145"/>
      <c r="AD247" s="1145"/>
      <c r="AE247" s="1145"/>
      <c r="AF247" s="1389" t="s">
        <v>282</v>
      </c>
      <c r="AG247" s="1145"/>
      <c r="AH247" s="1145"/>
      <c r="AI247" s="297" t="s">
        <v>68</v>
      </c>
      <c r="AJ247" s="1390" t="s">
        <v>283</v>
      </c>
      <c r="AK247" s="1145"/>
      <c r="AL247" s="1145"/>
      <c r="AM247" s="1145"/>
      <c r="AN247" s="1145"/>
      <c r="AO247" s="1145"/>
      <c r="AP247" s="296">
        <v>900000000</v>
      </c>
      <c r="AQ247" s="444">
        <v>0</v>
      </c>
      <c r="AR247" s="444">
        <v>0</v>
      </c>
      <c r="AS247" s="444">
        <v>0</v>
      </c>
      <c r="AT247" s="296">
        <v>71977473</v>
      </c>
      <c r="AU247" s="296">
        <v>-71977473</v>
      </c>
      <c r="AV247" s="296">
        <v>54049960</v>
      </c>
      <c r="AW247" s="296">
        <v>17927513</v>
      </c>
      <c r="AX247" s="296">
        <v>59432626</v>
      </c>
      <c r="AY247" s="296">
        <v>-5382666</v>
      </c>
      <c r="AZ247" s="296">
        <v>59432626</v>
      </c>
      <c r="BA247" s="444">
        <v>0</v>
      </c>
      <c r="BB247" s="444">
        <v>0</v>
      </c>
    </row>
    <row r="248" spans="1:54" hidden="1" x14ac:dyDescent="0.25">
      <c r="A248" s="1389" t="s">
        <v>102</v>
      </c>
      <c r="B248" s="1145"/>
      <c r="C248" s="1389" t="s">
        <v>330</v>
      </c>
      <c r="D248" s="1145"/>
      <c r="E248" s="1389" t="s">
        <v>332</v>
      </c>
      <c r="F248" s="1145"/>
      <c r="G248" s="1389" t="s">
        <v>292</v>
      </c>
      <c r="H248" s="1145"/>
      <c r="I248" s="1389" t="s">
        <v>288</v>
      </c>
      <c r="J248" s="1145"/>
      <c r="K248" s="1145"/>
      <c r="L248" s="1389" t="s">
        <v>290</v>
      </c>
      <c r="M248" s="1145"/>
      <c r="N248" s="1145"/>
      <c r="O248" s="1389"/>
      <c r="P248" s="1145"/>
      <c r="Q248" s="1389"/>
      <c r="R248" s="1145"/>
      <c r="S248" s="1388" t="s">
        <v>334</v>
      </c>
      <c r="T248" s="1145"/>
      <c r="U248" s="1145"/>
      <c r="V248" s="1145"/>
      <c r="W248" s="1145"/>
      <c r="X248" s="1145"/>
      <c r="Y248" s="1145"/>
      <c r="Z248" s="1145"/>
      <c r="AA248" s="1389" t="s">
        <v>281</v>
      </c>
      <c r="AB248" s="1145"/>
      <c r="AC248" s="1145"/>
      <c r="AD248" s="1145"/>
      <c r="AE248" s="1145"/>
      <c r="AF248" s="1389" t="s">
        <v>282</v>
      </c>
      <c r="AG248" s="1145"/>
      <c r="AH248" s="1145"/>
      <c r="AI248" s="297" t="s">
        <v>68</v>
      </c>
      <c r="AJ248" s="1390" t="s">
        <v>283</v>
      </c>
      <c r="AK248" s="1145"/>
      <c r="AL248" s="1145"/>
      <c r="AM248" s="1145"/>
      <c r="AN248" s="1145"/>
      <c r="AO248" s="1145"/>
      <c r="AP248" s="296">
        <v>900000000</v>
      </c>
      <c r="AQ248" s="444">
        <v>0</v>
      </c>
      <c r="AR248" s="444">
        <v>0</v>
      </c>
      <c r="AS248" s="444">
        <v>0</v>
      </c>
      <c r="AT248" s="296">
        <v>71977473</v>
      </c>
      <c r="AU248" s="296">
        <v>-71977473</v>
      </c>
      <c r="AV248" s="296">
        <v>54049960</v>
      </c>
      <c r="AW248" s="296">
        <v>17927513</v>
      </c>
      <c r="AX248" s="296">
        <v>59432626</v>
      </c>
      <c r="AY248" s="296">
        <v>-5382666</v>
      </c>
      <c r="AZ248" s="296">
        <v>59432626</v>
      </c>
      <c r="BA248" s="444">
        <v>0</v>
      </c>
      <c r="BB248" s="444">
        <v>0</v>
      </c>
    </row>
    <row r="249" spans="1:54" hidden="1" x14ac:dyDescent="0.25">
      <c r="A249" s="1392" t="s">
        <v>102</v>
      </c>
      <c r="B249" s="1145"/>
      <c r="C249" s="1392" t="s">
        <v>330</v>
      </c>
      <c r="D249" s="1145"/>
      <c r="E249" s="1392" t="s">
        <v>332</v>
      </c>
      <c r="F249" s="1145"/>
      <c r="G249" s="1392" t="s">
        <v>292</v>
      </c>
      <c r="H249" s="1145"/>
      <c r="I249" s="1392" t="s">
        <v>288</v>
      </c>
      <c r="J249" s="1145"/>
      <c r="K249" s="1145"/>
      <c r="L249" s="1392" t="s">
        <v>290</v>
      </c>
      <c r="M249" s="1145"/>
      <c r="N249" s="1145"/>
      <c r="O249" s="1392" t="s">
        <v>287</v>
      </c>
      <c r="P249" s="1145"/>
      <c r="Q249" s="1392"/>
      <c r="R249" s="1145"/>
      <c r="S249" s="1391" t="s">
        <v>340</v>
      </c>
      <c r="T249" s="1145"/>
      <c r="U249" s="1145"/>
      <c r="V249" s="1145"/>
      <c r="W249" s="1145"/>
      <c r="X249" s="1145"/>
      <c r="Y249" s="1145"/>
      <c r="Z249" s="1145"/>
      <c r="AA249" s="1392" t="s">
        <v>281</v>
      </c>
      <c r="AB249" s="1145"/>
      <c r="AC249" s="1145"/>
      <c r="AD249" s="1145"/>
      <c r="AE249" s="1145"/>
      <c r="AF249" s="1392" t="s">
        <v>282</v>
      </c>
      <c r="AG249" s="1145"/>
      <c r="AH249" s="1145"/>
      <c r="AI249" s="294" t="s">
        <v>68</v>
      </c>
      <c r="AJ249" s="1393" t="s">
        <v>283</v>
      </c>
      <c r="AK249" s="1145"/>
      <c r="AL249" s="1145"/>
      <c r="AM249" s="1145"/>
      <c r="AN249" s="1145"/>
      <c r="AO249" s="1145"/>
      <c r="AP249" s="293">
        <v>550000000</v>
      </c>
      <c r="AQ249" s="445">
        <v>0</v>
      </c>
      <c r="AR249" s="445">
        <v>0</v>
      </c>
      <c r="AS249" s="445">
        <v>0</v>
      </c>
      <c r="AT249" s="293">
        <v>32000000</v>
      </c>
      <c r="AU249" s="293">
        <v>-32000000</v>
      </c>
      <c r="AV249" s="293">
        <v>36400000</v>
      </c>
      <c r="AW249" s="293">
        <v>-4400000</v>
      </c>
      <c r="AX249" s="293">
        <v>36400000</v>
      </c>
      <c r="AY249" s="445">
        <v>0</v>
      </c>
      <c r="AZ249" s="293">
        <v>36400000</v>
      </c>
      <c r="BA249" s="445">
        <v>0</v>
      </c>
      <c r="BB249" s="445">
        <v>0</v>
      </c>
    </row>
    <row r="250" spans="1:54" hidden="1" x14ac:dyDescent="0.25">
      <c r="A250" s="1392" t="s">
        <v>102</v>
      </c>
      <c r="B250" s="1145"/>
      <c r="C250" s="1392" t="s">
        <v>330</v>
      </c>
      <c r="D250" s="1145"/>
      <c r="E250" s="1392" t="s">
        <v>332</v>
      </c>
      <c r="F250" s="1145"/>
      <c r="G250" s="1392" t="s">
        <v>292</v>
      </c>
      <c r="H250" s="1145"/>
      <c r="I250" s="1392" t="s">
        <v>288</v>
      </c>
      <c r="J250" s="1145"/>
      <c r="K250" s="1145"/>
      <c r="L250" s="1392" t="s">
        <v>290</v>
      </c>
      <c r="M250" s="1145"/>
      <c r="N250" s="1145"/>
      <c r="O250" s="1392" t="s">
        <v>290</v>
      </c>
      <c r="P250" s="1145"/>
      <c r="Q250" s="1392"/>
      <c r="R250" s="1145"/>
      <c r="S250" s="1391" t="s">
        <v>335</v>
      </c>
      <c r="T250" s="1145"/>
      <c r="U250" s="1145"/>
      <c r="V250" s="1145"/>
      <c r="W250" s="1145"/>
      <c r="X250" s="1145"/>
      <c r="Y250" s="1145"/>
      <c r="Z250" s="1145"/>
      <c r="AA250" s="1392" t="s">
        <v>281</v>
      </c>
      <c r="AB250" s="1145"/>
      <c r="AC250" s="1145"/>
      <c r="AD250" s="1145"/>
      <c r="AE250" s="1145"/>
      <c r="AF250" s="1392" t="s">
        <v>282</v>
      </c>
      <c r="AG250" s="1145"/>
      <c r="AH250" s="1145"/>
      <c r="AI250" s="294" t="s">
        <v>68</v>
      </c>
      <c r="AJ250" s="1393" t="s">
        <v>283</v>
      </c>
      <c r="AK250" s="1145"/>
      <c r="AL250" s="1145"/>
      <c r="AM250" s="1145"/>
      <c r="AN250" s="1145"/>
      <c r="AO250" s="1145"/>
      <c r="AP250" s="293">
        <v>120000000</v>
      </c>
      <c r="AQ250" s="445">
        <v>0</v>
      </c>
      <c r="AR250" s="445">
        <v>0</v>
      </c>
      <c r="AS250" s="445">
        <v>0</v>
      </c>
      <c r="AT250" s="445">
        <v>0</v>
      </c>
      <c r="AU250" s="445">
        <v>0</v>
      </c>
      <c r="AV250" s="445">
        <v>0</v>
      </c>
      <c r="AW250" s="445">
        <v>0</v>
      </c>
      <c r="AX250" s="445">
        <v>0</v>
      </c>
      <c r="AY250" s="445">
        <v>0</v>
      </c>
      <c r="AZ250" s="445">
        <v>0</v>
      </c>
      <c r="BA250" s="445">
        <v>0</v>
      </c>
      <c r="BB250" s="445">
        <v>0</v>
      </c>
    </row>
    <row r="251" spans="1:54" hidden="1" x14ac:dyDescent="0.25">
      <c r="A251" s="1392" t="s">
        <v>102</v>
      </c>
      <c r="B251" s="1145"/>
      <c r="C251" s="1392" t="s">
        <v>330</v>
      </c>
      <c r="D251" s="1145"/>
      <c r="E251" s="1392" t="s">
        <v>332</v>
      </c>
      <c r="F251" s="1145"/>
      <c r="G251" s="1392" t="s">
        <v>292</v>
      </c>
      <c r="H251" s="1145"/>
      <c r="I251" s="1392" t="s">
        <v>288</v>
      </c>
      <c r="J251" s="1145"/>
      <c r="K251" s="1145"/>
      <c r="L251" s="1392" t="s">
        <v>290</v>
      </c>
      <c r="M251" s="1145"/>
      <c r="N251" s="1145"/>
      <c r="O251" s="1392" t="s">
        <v>297</v>
      </c>
      <c r="P251" s="1145"/>
      <c r="Q251" s="1392"/>
      <c r="R251" s="1145"/>
      <c r="S251" s="1391" t="s">
        <v>336</v>
      </c>
      <c r="T251" s="1145"/>
      <c r="U251" s="1145"/>
      <c r="V251" s="1145"/>
      <c r="W251" s="1145"/>
      <c r="X251" s="1145"/>
      <c r="Y251" s="1145"/>
      <c r="Z251" s="1145"/>
      <c r="AA251" s="1392" t="s">
        <v>281</v>
      </c>
      <c r="AB251" s="1145"/>
      <c r="AC251" s="1145"/>
      <c r="AD251" s="1145"/>
      <c r="AE251" s="1145"/>
      <c r="AF251" s="1392" t="s">
        <v>282</v>
      </c>
      <c r="AG251" s="1145"/>
      <c r="AH251" s="1145"/>
      <c r="AI251" s="294" t="s">
        <v>68</v>
      </c>
      <c r="AJ251" s="1393" t="s">
        <v>283</v>
      </c>
      <c r="AK251" s="1145"/>
      <c r="AL251" s="1145"/>
      <c r="AM251" s="1145"/>
      <c r="AN251" s="1145"/>
      <c r="AO251" s="1145"/>
      <c r="AP251" s="293">
        <v>55000000</v>
      </c>
      <c r="AQ251" s="445">
        <v>0</v>
      </c>
      <c r="AR251" s="445">
        <v>0</v>
      </c>
      <c r="AS251" s="445">
        <v>0</v>
      </c>
      <c r="AT251" s="445">
        <v>0</v>
      </c>
      <c r="AU251" s="445">
        <v>0</v>
      </c>
      <c r="AV251" s="445">
        <v>0</v>
      </c>
      <c r="AW251" s="445">
        <v>0</v>
      </c>
      <c r="AX251" s="445">
        <v>0</v>
      </c>
      <c r="AY251" s="445">
        <v>0</v>
      </c>
      <c r="AZ251" s="445">
        <v>0</v>
      </c>
      <c r="BA251" s="445">
        <v>0</v>
      </c>
      <c r="BB251" s="445">
        <v>0</v>
      </c>
    </row>
    <row r="252" spans="1:54" hidden="1" x14ac:dyDescent="0.25">
      <c r="A252" s="1392" t="s">
        <v>102</v>
      </c>
      <c r="B252" s="1145"/>
      <c r="C252" s="1392" t="s">
        <v>330</v>
      </c>
      <c r="D252" s="1145"/>
      <c r="E252" s="1392" t="s">
        <v>332</v>
      </c>
      <c r="F252" s="1145"/>
      <c r="G252" s="1392" t="s">
        <v>292</v>
      </c>
      <c r="H252" s="1145"/>
      <c r="I252" s="1392" t="s">
        <v>288</v>
      </c>
      <c r="J252" s="1145"/>
      <c r="K252" s="1145"/>
      <c r="L252" s="1392" t="s">
        <v>290</v>
      </c>
      <c r="M252" s="1145"/>
      <c r="N252" s="1145"/>
      <c r="O252" s="1392" t="s">
        <v>291</v>
      </c>
      <c r="P252" s="1145"/>
      <c r="Q252" s="1392"/>
      <c r="R252" s="1145"/>
      <c r="S252" s="1391" t="s">
        <v>87</v>
      </c>
      <c r="T252" s="1145"/>
      <c r="U252" s="1145"/>
      <c r="V252" s="1145"/>
      <c r="W252" s="1145"/>
      <c r="X252" s="1145"/>
      <c r="Y252" s="1145"/>
      <c r="Z252" s="1145"/>
      <c r="AA252" s="1392" t="s">
        <v>281</v>
      </c>
      <c r="AB252" s="1145"/>
      <c r="AC252" s="1145"/>
      <c r="AD252" s="1145"/>
      <c r="AE252" s="1145"/>
      <c r="AF252" s="1392" t="s">
        <v>282</v>
      </c>
      <c r="AG252" s="1145"/>
      <c r="AH252" s="1145"/>
      <c r="AI252" s="294" t="s">
        <v>68</v>
      </c>
      <c r="AJ252" s="1393" t="s">
        <v>283</v>
      </c>
      <c r="AK252" s="1145"/>
      <c r="AL252" s="1145"/>
      <c r="AM252" s="1145"/>
      <c r="AN252" s="1145"/>
      <c r="AO252" s="1145"/>
      <c r="AP252" s="293">
        <v>175000000</v>
      </c>
      <c r="AQ252" s="445">
        <v>0</v>
      </c>
      <c r="AR252" s="445">
        <v>0</v>
      </c>
      <c r="AS252" s="445">
        <v>0</v>
      </c>
      <c r="AT252" s="293">
        <v>39977473</v>
      </c>
      <c r="AU252" s="293">
        <v>-39977473</v>
      </c>
      <c r="AV252" s="293">
        <v>17649960</v>
      </c>
      <c r="AW252" s="293">
        <v>22327513</v>
      </c>
      <c r="AX252" s="293">
        <v>23032626</v>
      </c>
      <c r="AY252" s="293">
        <v>-5382666</v>
      </c>
      <c r="AZ252" s="293">
        <v>23032626</v>
      </c>
      <c r="BA252" s="445">
        <v>0</v>
      </c>
      <c r="BB252" s="445">
        <v>0</v>
      </c>
    </row>
    <row r="253" spans="1:54" hidden="1" x14ac:dyDescent="0.25">
      <c r="A253" s="1392" t="s">
        <v>102</v>
      </c>
      <c r="B253" s="1145"/>
      <c r="C253" s="1392" t="s">
        <v>330</v>
      </c>
      <c r="D253" s="1145"/>
      <c r="E253" s="1392" t="s">
        <v>332</v>
      </c>
      <c r="F253" s="1145"/>
      <c r="G253" s="1392" t="s">
        <v>292</v>
      </c>
      <c r="H253" s="1145"/>
      <c r="I253" s="1392" t="s">
        <v>288</v>
      </c>
      <c r="J253" s="1145"/>
      <c r="K253" s="1145"/>
      <c r="L253" s="1392" t="s">
        <v>290</v>
      </c>
      <c r="M253" s="1145"/>
      <c r="N253" s="1145"/>
      <c r="O253" s="1392" t="s">
        <v>300</v>
      </c>
      <c r="P253" s="1145"/>
      <c r="Q253" s="1392"/>
      <c r="R253" s="1145"/>
      <c r="S253" s="1391" t="s">
        <v>337</v>
      </c>
      <c r="T253" s="1145"/>
      <c r="U253" s="1145"/>
      <c r="V253" s="1145"/>
      <c r="W253" s="1145"/>
      <c r="X253" s="1145"/>
      <c r="Y253" s="1145"/>
      <c r="Z253" s="1145"/>
      <c r="AA253" s="1392" t="s">
        <v>281</v>
      </c>
      <c r="AB253" s="1145"/>
      <c r="AC253" s="1145"/>
      <c r="AD253" s="1145"/>
      <c r="AE253" s="1145"/>
      <c r="AF253" s="1392" t="s">
        <v>282</v>
      </c>
      <c r="AG253" s="1145"/>
      <c r="AH253" s="1145"/>
      <c r="AI253" s="294" t="s">
        <v>68</v>
      </c>
      <c r="AJ253" s="1393" t="s">
        <v>283</v>
      </c>
      <c r="AK253" s="1145"/>
      <c r="AL253" s="1145"/>
      <c r="AM253" s="1145"/>
      <c r="AN253" s="1145"/>
      <c r="AO253" s="1145"/>
      <c r="AP253" s="445">
        <v>0</v>
      </c>
      <c r="AQ253" s="445">
        <v>0</v>
      </c>
      <c r="AR253" s="445">
        <v>0</v>
      </c>
      <c r="AS253" s="445">
        <v>0</v>
      </c>
      <c r="AT253" s="445">
        <v>0</v>
      </c>
      <c r="AU253" s="445">
        <v>0</v>
      </c>
      <c r="AV253" s="445">
        <v>0</v>
      </c>
      <c r="AW253" s="445">
        <v>0</v>
      </c>
      <c r="AX253" s="445">
        <v>0</v>
      </c>
      <c r="AY253" s="445">
        <v>0</v>
      </c>
      <c r="AZ253" s="445">
        <v>0</v>
      </c>
      <c r="BA253" s="445">
        <v>0</v>
      </c>
      <c r="BB253" s="445">
        <v>0</v>
      </c>
    </row>
    <row r="254" spans="1:54" hidden="1" x14ac:dyDescent="0.25">
      <c r="A254" s="1392" t="s">
        <v>102</v>
      </c>
      <c r="B254" s="1145"/>
      <c r="C254" s="1392" t="s">
        <v>330</v>
      </c>
      <c r="D254" s="1145"/>
      <c r="E254" s="1392" t="s">
        <v>332</v>
      </c>
      <c r="F254" s="1145"/>
      <c r="G254" s="1392" t="s">
        <v>292</v>
      </c>
      <c r="H254" s="1145"/>
      <c r="I254" s="1392" t="s">
        <v>288</v>
      </c>
      <c r="J254" s="1145"/>
      <c r="K254" s="1145"/>
      <c r="L254" s="1392" t="s">
        <v>290</v>
      </c>
      <c r="M254" s="1145"/>
      <c r="N254" s="1145"/>
      <c r="O254" s="1392" t="s">
        <v>83</v>
      </c>
      <c r="P254" s="1145"/>
      <c r="Q254" s="1392"/>
      <c r="R254" s="1145"/>
      <c r="S254" s="1391" t="s">
        <v>338</v>
      </c>
      <c r="T254" s="1145"/>
      <c r="U254" s="1145"/>
      <c r="V254" s="1145"/>
      <c r="W254" s="1145"/>
      <c r="X254" s="1145"/>
      <c r="Y254" s="1145"/>
      <c r="Z254" s="1145"/>
      <c r="AA254" s="1392" t="s">
        <v>281</v>
      </c>
      <c r="AB254" s="1145"/>
      <c r="AC254" s="1145"/>
      <c r="AD254" s="1145"/>
      <c r="AE254" s="1145"/>
      <c r="AF254" s="1392" t="s">
        <v>282</v>
      </c>
      <c r="AG254" s="1145"/>
      <c r="AH254" s="1145"/>
      <c r="AI254" s="294" t="s">
        <v>68</v>
      </c>
      <c r="AJ254" s="1393" t="s">
        <v>283</v>
      </c>
      <c r="AK254" s="1145"/>
      <c r="AL254" s="1145"/>
      <c r="AM254" s="1145"/>
      <c r="AN254" s="1145"/>
      <c r="AO254" s="1145"/>
      <c r="AP254" s="445">
        <v>0</v>
      </c>
      <c r="AQ254" s="445">
        <v>0</v>
      </c>
      <c r="AR254" s="445">
        <v>0</v>
      </c>
      <c r="AS254" s="445">
        <v>0</v>
      </c>
      <c r="AT254" s="445">
        <v>0</v>
      </c>
      <c r="AU254" s="445">
        <v>0</v>
      </c>
      <c r="AV254" s="445">
        <v>0</v>
      </c>
      <c r="AW254" s="445">
        <v>0</v>
      </c>
      <c r="AX254" s="445">
        <v>0</v>
      </c>
      <c r="AY254" s="445">
        <v>0</v>
      </c>
      <c r="AZ254" s="445">
        <v>0</v>
      </c>
      <c r="BA254" s="445">
        <v>0</v>
      </c>
      <c r="BB254" s="445">
        <v>0</v>
      </c>
    </row>
    <row r="255" spans="1:54" hidden="1" x14ac:dyDescent="0.25">
      <c r="A255" s="1392" t="s">
        <v>102</v>
      </c>
      <c r="B255" s="1145"/>
      <c r="C255" s="1392" t="s">
        <v>330</v>
      </c>
      <c r="D255" s="1145"/>
      <c r="E255" s="1392" t="s">
        <v>332</v>
      </c>
      <c r="F255" s="1145"/>
      <c r="G255" s="1392" t="s">
        <v>300</v>
      </c>
      <c r="H255" s="1145"/>
      <c r="I255" s="1392"/>
      <c r="J255" s="1145"/>
      <c r="K255" s="1145"/>
      <c r="L255" s="1392"/>
      <c r="M255" s="1145"/>
      <c r="N255" s="1145"/>
      <c r="O255" s="1392"/>
      <c r="P255" s="1145"/>
      <c r="Q255" s="1392"/>
      <c r="R255" s="1145"/>
      <c r="S255" s="1391" t="s">
        <v>342</v>
      </c>
      <c r="T255" s="1145"/>
      <c r="U255" s="1145"/>
      <c r="V255" s="1145"/>
      <c r="W255" s="1145"/>
      <c r="X255" s="1145"/>
      <c r="Y255" s="1145"/>
      <c r="Z255" s="1145"/>
      <c r="AA255" s="1392" t="s">
        <v>281</v>
      </c>
      <c r="AB255" s="1145"/>
      <c r="AC255" s="1145"/>
      <c r="AD255" s="1145"/>
      <c r="AE255" s="1145"/>
      <c r="AF255" s="1392" t="s">
        <v>282</v>
      </c>
      <c r="AG255" s="1145"/>
      <c r="AH255" s="1145"/>
      <c r="AI255" s="294" t="s">
        <v>68</v>
      </c>
      <c r="AJ255" s="1393" t="s">
        <v>283</v>
      </c>
      <c r="AK255" s="1145"/>
      <c r="AL255" s="1145"/>
      <c r="AM255" s="1145"/>
      <c r="AN255" s="1145"/>
      <c r="AO255" s="1145"/>
      <c r="AP255" s="293">
        <v>4400000000</v>
      </c>
      <c r="AQ255" s="445">
        <v>0</v>
      </c>
      <c r="AR255" s="293">
        <v>400000000</v>
      </c>
      <c r="AS255" s="445">
        <v>0</v>
      </c>
      <c r="AT255" s="293">
        <v>141197266</v>
      </c>
      <c r="AU255" s="293">
        <v>-141197266</v>
      </c>
      <c r="AV255" s="293">
        <v>162963173</v>
      </c>
      <c r="AW255" s="293">
        <v>-21765907</v>
      </c>
      <c r="AX255" s="293">
        <v>191721220</v>
      </c>
      <c r="AY255" s="293">
        <v>-28758047</v>
      </c>
      <c r="AZ255" s="293">
        <v>191721220</v>
      </c>
      <c r="BA255" s="445">
        <v>0</v>
      </c>
      <c r="BB255" s="445">
        <v>0</v>
      </c>
    </row>
    <row r="256" spans="1:54" hidden="1" x14ac:dyDescent="0.25">
      <c r="A256" s="1389" t="s">
        <v>102</v>
      </c>
      <c r="B256" s="1145"/>
      <c r="C256" s="1389" t="s">
        <v>330</v>
      </c>
      <c r="D256" s="1145"/>
      <c r="E256" s="1389" t="s">
        <v>332</v>
      </c>
      <c r="F256" s="1145"/>
      <c r="G256" s="1389" t="s">
        <v>300</v>
      </c>
      <c r="H256" s="1145"/>
      <c r="I256" s="1389" t="s">
        <v>288</v>
      </c>
      <c r="J256" s="1145"/>
      <c r="K256" s="1145"/>
      <c r="L256" s="1389"/>
      <c r="M256" s="1145"/>
      <c r="N256" s="1145"/>
      <c r="O256" s="1389"/>
      <c r="P256" s="1145"/>
      <c r="Q256" s="1389"/>
      <c r="R256" s="1145"/>
      <c r="S256" s="1388" t="s">
        <v>342</v>
      </c>
      <c r="T256" s="1145"/>
      <c r="U256" s="1145"/>
      <c r="V256" s="1145"/>
      <c r="W256" s="1145"/>
      <c r="X256" s="1145"/>
      <c r="Y256" s="1145"/>
      <c r="Z256" s="1145"/>
      <c r="AA256" s="1389" t="s">
        <v>281</v>
      </c>
      <c r="AB256" s="1145"/>
      <c r="AC256" s="1145"/>
      <c r="AD256" s="1145"/>
      <c r="AE256" s="1145"/>
      <c r="AF256" s="1389" t="s">
        <v>282</v>
      </c>
      <c r="AG256" s="1145"/>
      <c r="AH256" s="1145"/>
      <c r="AI256" s="297" t="s">
        <v>68</v>
      </c>
      <c r="AJ256" s="1390" t="s">
        <v>283</v>
      </c>
      <c r="AK256" s="1145"/>
      <c r="AL256" s="1145"/>
      <c r="AM256" s="1145"/>
      <c r="AN256" s="1145"/>
      <c r="AO256" s="1145"/>
      <c r="AP256" s="296">
        <v>3600000000</v>
      </c>
      <c r="AQ256" s="444">
        <v>0</v>
      </c>
      <c r="AR256" s="296">
        <v>400000000</v>
      </c>
      <c r="AS256" s="444">
        <v>0</v>
      </c>
      <c r="AT256" s="296">
        <v>141197266</v>
      </c>
      <c r="AU256" s="296">
        <v>-141197266</v>
      </c>
      <c r="AV256" s="296">
        <v>162963173</v>
      </c>
      <c r="AW256" s="296">
        <v>-21765907</v>
      </c>
      <c r="AX256" s="296">
        <v>191721220</v>
      </c>
      <c r="AY256" s="296">
        <v>-28758047</v>
      </c>
      <c r="AZ256" s="296">
        <v>191721220</v>
      </c>
      <c r="BA256" s="444">
        <v>0</v>
      </c>
      <c r="BB256" s="444">
        <v>0</v>
      </c>
    </row>
    <row r="257" spans="1:54" hidden="1" x14ac:dyDescent="0.25">
      <c r="A257" s="1389" t="s">
        <v>102</v>
      </c>
      <c r="B257" s="1145"/>
      <c r="C257" s="1389" t="s">
        <v>330</v>
      </c>
      <c r="D257" s="1145"/>
      <c r="E257" s="1389" t="s">
        <v>332</v>
      </c>
      <c r="F257" s="1145"/>
      <c r="G257" s="1389" t="s">
        <v>300</v>
      </c>
      <c r="H257" s="1145"/>
      <c r="I257" s="1389" t="s">
        <v>288</v>
      </c>
      <c r="J257" s="1145"/>
      <c r="K257" s="1145"/>
      <c r="L257" s="1389" t="s">
        <v>287</v>
      </c>
      <c r="M257" s="1145"/>
      <c r="N257" s="1145"/>
      <c r="O257" s="1389"/>
      <c r="P257" s="1145"/>
      <c r="Q257" s="1389"/>
      <c r="R257" s="1145"/>
      <c r="S257" s="1388" t="s">
        <v>339</v>
      </c>
      <c r="T257" s="1145"/>
      <c r="U257" s="1145"/>
      <c r="V257" s="1145"/>
      <c r="W257" s="1145"/>
      <c r="X257" s="1145"/>
      <c r="Y257" s="1145"/>
      <c r="Z257" s="1145"/>
      <c r="AA257" s="1389" t="s">
        <v>281</v>
      </c>
      <c r="AB257" s="1145"/>
      <c r="AC257" s="1145"/>
      <c r="AD257" s="1145"/>
      <c r="AE257" s="1145"/>
      <c r="AF257" s="1389" t="s">
        <v>282</v>
      </c>
      <c r="AG257" s="1145"/>
      <c r="AH257" s="1145"/>
      <c r="AI257" s="297" t="s">
        <v>68</v>
      </c>
      <c r="AJ257" s="1390" t="s">
        <v>283</v>
      </c>
      <c r="AK257" s="1145"/>
      <c r="AL257" s="1145"/>
      <c r="AM257" s="1145"/>
      <c r="AN257" s="1145"/>
      <c r="AO257" s="1145"/>
      <c r="AP257" s="296">
        <v>3600000000</v>
      </c>
      <c r="AQ257" s="444">
        <v>0</v>
      </c>
      <c r="AR257" s="296">
        <v>400000000</v>
      </c>
      <c r="AS257" s="444">
        <v>0</v>
      </c>
      <c r="AT257" s="296">
        <v>141197266</v>
      </c>
      <c r="AU257" s="296">
        <v>-141197266</v>
      </c>
      <c r="AV257" s="296">
        <v>162963173</v>
      </c>
      <c r="AW257" s="296">
        <v>-21765907</v>
      </c>
      <c r="AX257" s="296">
        <v>191721220</v>
      </c>
      <c r="AY257" s="296">
        <v>-28758047</v>
      </c>
      <c r="AZ257" s="296">
        <v>191721220</v>
      </c>
      <c r="BA257" s="444">
        <v>0</v>
      </c>
      <c r="BB257" s="444">
        <v>0</v>
      </c>
    </row>
    <row r="258" spans="1:54" hidden="1" x14ac:dyDescent="0.25">
      <c r="A258" s="1392" t="s">
        <v>102</v>
      </c>
      <c r="B258" s="1145"/>
      <c r="C258" s="1392" t="s">
        <v>330</v>
      </c>
      <c r="D258" s="1145"/>
      <c r="E258" s="1392" t="s">
        <v>332</v>
      </c>
      <c r="F258" s="1145"/>
      <c r="G258" s="1392" t="s">
        <v>300</v>
      </c>
      <c r="H258" s="1145"/>
      <c r="I258" s="1392" t="s">
        <v>288</v>
      </c>
      <c r="J258" s="1145"/>
      <c r="K258" s="1145"/>
      <c r="L258" s="1392" t="s">
        <v>287</v>
      </c>
      <c r="M258" s="1145"/>
      <c r="N258" s="1145"/>
      <c r="O258" s="1392" t="s">
        <v>287</v>
      </c>
      <c r="P258" s="1145"/>
      <c r="Q258" s="1392"/>
      <c r="R258" s="1145"/>
      <c r="S258" s="1391" t="s">
        <v>340</v>
      </c>
      <c r="T258" s="1145"/>
      <c r="U258" s="1145"/>
      <c r="V258" s="1145"/>
      <c r="W258" s="1145"/>
      <c r="X258" s="1145"/>
      <c r="Y258" s="1145"/>
      <c r="Z258" s="1145"/>
      <c r="AA258" s="1392" t="s">
        <v>281</v>
      </c>
      <c r="AB258" s="1145"/>
      <c r="AC258" s="1145"/>
      <c r="AD258" s="1145"/>
      <c r="AE258" s="1145"/>
      <c r="AF258" s="1392" t="s">
        <v>282</v>
      </c>
      <c r="AG258" s="1145"/>
      <c r="AH258" s="1145"/>
      <c r="AI258" s="294" t="s">
        <v>68</v>
      </c>
      <c r="AJ258" s="1393" t="s">
        <v>283</v>
      </c>
      <c r="AK258" s="1145"/>
      <c r="AL258" s="1145"/>
      <c r="AM258" s="1145"/>
      <c r="AN258" s="1145"/>
      <c r="AO258" s="1145"/>
      <c r="AP258" s="293">
        <v>868452358</v>
      </c>
      <c r="AQ258" s="445">
        <v>0</v>
      </c>
      <c r="AR258" s="445">
        <v>0</v>
      </c>
      <c r="AS258" s="445">
        <v>0</v>
      </c>
      <c r="AT258" s="445">
        <v>0</v>
      </c>
      <c r="AU258" s="445">
        <v>0</v>
      </c>
      <c r="AV258" s="293">
        <v>63367500</v>
      </c>
      <c r="AW258" s="293">
        <v>-63367500</v>
      </c>
      <c r="AX258" s="293">
        <v>63367500</v>
      </c>
      <c r="AY258" s="445">
        <v>0</v>
      </c>
      <c r="AZ258" s="293">
        <v>63367500</v>
      </c>
      <c r="BA258" s="445">
        <v>0</v>
      </c>
      <c r="BB258" s="445">
        <v>0</v>
      </c>
    </row>
    <row r="259" spans="1:54" hidden="1" x14ac:dyDescent="0.25">
      <c r="A259" s="1392" t="s">
        <v>102</v>
      </c>
      <c r="B259" s="1145"/>
      <c r="C259" s="1392" t="s">
        <v>330</v>
      </c>
      <c r="D259" s="1145"/>
      <c r="E259" s="1392" t="s">
        <v>332</v>
      </c>
      <c r="F259" s="1145"/>
      <c r="G259" s="1392" t="s">
        <v>300</v>
      </c>
      <c r="H259" s="1145"/>
      <c r="I259" s="1392" t="s">
        <v>288</v>
      </c>
      <c r="J259" s="1145"/>
      <c r="K259" s="1145"/>
      <c r="L259" s="1392" t="s">
        <v>287</v>
      </c>
      <c r="M259" s="1145"/>
      <c r="N259" s="1145"/>
      <c r="O259" s="1392" t="s">
        <v>290</v>
      </c>
      <c r="P259" s="1145"/>
      <c r="Q259" s="1392"/>
      <c r="R259" s="1145"/>
      <c r="S259" s="1391" t="s">
        <v>335</v>
      </c>
      <c r="T259" s="1145"/>
      <c r="U259" s="1145"/>
      <c r="V259" s="1145"/>
      <c r="W259" s="1145"/>
      <c r="X259" s="1145"/>
      <c r="Y259" s="1145"/>
      <c r="Z259" s="1145"/>
      <c r="AA259" s="1392" t="s">
        <v>281</v>
      </c>
      <c r="AB259" s="1145"/>
      <c r="AC259" s="1145"/>
      <c r="AD259" s="1145"/>
      <c r="AE259" s="1145"/>
      <c r="AF259" s="1392" t="s">
        <v>282</v>
      </c>
      <c r="AG259" s="1145"/>
      <c r="AH259" s="1145"/>
      <c r="AI259" s="294" t="s">
        <v>68</v>
      </c>
      <c r="AJ259" s="1393" t="s">
        <v>283</v>
      </c>
      <c r="AK259" s="1145"/>
      <c r="AL259" s="1145"/>
      <c r="AM259" s="1145"/>
      <c r="AN259" s="1145"/>
      <c r="AO259" s="1145"/>
      <c r="AP259" s="293">
        <v>480000000</v>
      </c>
      <c r="AQ259" s="445">
        <v>0</v>
      </c>
      <c r="AR259" s="293">
        <v>110000000</v>
      </c>
      <c r="AS259" s="445">
        <v>0</v>
      </c>
      <c r="AT259" s="445">
        <v>0</v>
      </c>
      <c r="AU259" s="445">
        <v>0</v>
      </c>
      <c r="AV259" s="445">
        <v>0</v>
      </c>
      <c r="AW259" s="445">
        <v>0</v>
      </c>
      <c r="AX259" s="445">
        <v>0</v>
      </c>
      <c r="AY259" s="445">
        <v>0</v>
      </c>
      <c r="AZ259" s="445">
        <v>0</v>
      </c>
      <c r="BA259" s="445">
        <v>0</v>
      </c>
      <c r="BB259" s="445">
        <v>0</v>
      </c>
    </row>
    <row r="260" spans="1:54" hidden="1" x14ac:dyDescent="0.25">
      <c r="A260" s="1392" t="s">
        <v>102</v>
      </c>
      <c r="B260" s="1145"/>
      <c r="C260" s="1392" t="s">
        <v>330</v>
      </c>
      <c r="D260" s="1145"/>
      <c r="E260" s="1392" t="s">
        <v>332</v>
      </c>
      <c r="F260" s="1145"/>
      <c r="G260" s="1392" t="s">
        <v>300</v>
      </c>
      <c r="H260" s="1145"/>
      <c r="I260" s="1392" t="s">
        <v>288</v>
      </c>
      <c r="J260" s="1145"/>
      <c r="K260" s="1145"/>
      <c r="L260" s="1392" t="s">
        <v>287</v>
      </c>
      <c r="M260" s="1145"/>
      <c r="N260" s="1145"/>
      <c r="O260" s="1392" t="s">
        <v>297</v>
      </c>
      <c r="P260" s="1145"/>
      <c r="Q260" s="1392"/>
      <c r="R260" s="1145"/>
      <c r="S260" s="1391" t="s">
        <v>336</v>
      </c>
      <c r="T260" s="1145"/>
      <c r="U260" s="1145"/>
      <c r="V260" s="1145"/>
      <c r="W260" s="1145"/>
      <c r="X260" s="1145"/>
      <c r="Y260" s="1145"/>
      <c r="Z260" s="1145"/>
      <c r="AA260" s="1392" t="s">
        <v>281</v>
      </c>
      <c r="AB260" s="1145"/>
      <c r="AC260" s="1145"/>
      <c r="AD260" s="1145"/>
      <c r="AE260" s="1145"/>
      <c r="AF260" s="1392" t="s">
        <v>282</v>
      </c>
      <c r="AG260" s="1145"/>
      <c r="AH260" s="1145"/>
      <c r="AI260" s="294" t="s">
        <v>68</v>
      </c>
      <c r="AJ260" s="1393" t="s">
        <v>283</v>
      </c>
      <c r="AK260" s="1145"/>
      <c r="AL260" s="1145"/>
      <c r="AM260" s="1145"/>
      <c r="AN260" s="1145"/>
      <c r="AO260" s="1145"/>
      <c r="AP260" s="293">
        <v>390000000</v>
      </c>
      <c r="AQ260" s="445">
        <v>0</v>
      </c>
      <c r="AR260" s="445">
        <v>0</v>
      </c>
      <c r="AS260" s="445">
        <v>0</v>
      </c>
      <c r="AT260" s="445">
        <v>0</v>
      </c>
      <c r="AU260" s="445">
        <v>0</v>
      </c>
      <c r="AV260" s="445">
        <v>0</v>
      </c>
      <c r="AW260" s="445">
        <v>0</v>
      </c>
      <c r="AX260" s="445">
        <v>0</v>
      </c>
      <c r="AY260" s="445">
        <v>0</v>
      </c>
      <c r="AZ260" s="445">
        <v>0</v>
      </c>
      <c r="BA260" s="445">
        <v>0</v>
      </c>
      <c r="BB260" s="445">
        <v>0</v>
      </c>
    </row>
    <row r="261" spans="1:54" hidden="1" x14ac:dyDescent="0.25">
      <c r="A261" s="1392" t="s">
        <v>102</v>
      </c>
      <c r="B261" s="1145"/>
      <c r="C261" s="1392" t="s">
        <v>330</v>
      </c>
      <c r="D261" s="1145"/>
      <c r="E261" s="1392" t="s">
        <v>332</v>
      </c>
      <c r="F261" s="1145"/>
      <c r="G261" s="1392" t="s">
        <v>300</v>
      </c>
      <c r="H261" s="1145"/>
      <c r="I261" s="1392" t="s">
        <v>288</v>
      </c>
      <c r="J261" s="1145"/>
      <c r="K261" s="1145"/>
      <c r="L261" s="1392" t="s">
        <v>287</v>
      </c>
      <c r="M261" s="1145"/>
      <c r="N261" s="1145"/>
      <c r="O261" s="1392" t="s">
        <v>291</v>
      </c>
      <c r="P261" s="1145"/>
      <c r="Q261" s="1392"/>
      <c r="R261" s="1145"/>
      <c r="S261" s="1391" t="s">
        <v>87</v>
      </c>
      <c r="T261" s="1145"/>
      <c r="U261" s="1145"/>
      <c r="V261" s="1145"/>
      <c r="W261" s="1145"/>
      <c r="X261" s="1145"/>
      <c r="Y261" s="1145"/>
      <c r="Z261" s="1145"/>
      <c r="AA261" s="1392" t="s">
        <v>281</v>
      </c>
      <c r="AB261" s="1145"/>
      <c r="AC261" s="1145"/>
      <c r="AD261" s="1145"/>
      <c r="AE261" s="1145"/>
      <c r="AF261" s="1392" t="s">
        <v>282</v>
      </c>
      <c r="AG261" s="1145"/>
      <c r="AH261" s="1145"/>
      <c r="AI261" s="294" t="s">
        <v>68</v>
      </c>
      <c r="AJ261" s="1393" t="s">
        <v>283</v>
      </c>
      <c r="AK261" s="1145"/>
      <c r="AL261" s="1145"/>
      <c r="AM261" s="1145"/>
      <c r="AN261" s="1145"/>
      <c r="AO261" s="1145"/>
      <c r="AP261" s="293">
        <v>1571547642</v>
      </c>
      <c r="AQ261" s="445">
        <v>0</v>
      </c>
      <c r="AR261" s="445">
        <v>0</v>
      </c>
      <c r="AS261" s="445">
        <v>0</v>
      </c>
      <c r="AT261" s="293">
        <v>141197266</v>
      </c>
      <c r="AU261" s="293">
        <v>-141197266</v>
      </c>
      <c r="AV261" s="293">
        <v>99595673</v>
      </c>
      <c r="AW261" s="293">
        <v>41601593</v>
      </c>
      <c r="AX261" s="293">
        <v>128353720</v>
      </c>
      <c r="AY261" s="293">
        <v>-28758047</v>
      </c>
      <c r="AZ261" s="293">
        <v>128353720</v>
      </c>
      <c r="BA261" s="445">
        <v>0</v>
      </c>
      <c r="BB261" s="445">
        <v>0</v>
      </c>
    </row>
    <row r="262" spans="1:54" hidden="1" x14ac:dyDescent="0.25">
      <c r="A262" s="1392" t="s">
        <v>102</v>
      </c>
      <c r="B262" s="1145"/>
      <c r="C262" s="1392" t="s">
        <v>330</v>
      </c>
      <c r="D262" s="1145"/>
      <c r="E262" s="1392" t="s">
        <v>332</v>
      </c>
      <c r="F262" s="1145"/>
      <c r="G262" s="1392" t="s">
        <v>300</v>
      </c>
      <c r="H262" s="1145"/>
      <c r="I262" s="1392" t="s">
        <v>288</v>
      </c>
      <c r="J262" s="1145"/>
      <c r="K262" s="1145"/>
      <c r="L262" s="1392" t="s">
        <v>287</v>
      </c>
      <c r="M262" s="1145"/>
      <c r="N262" s="1145"/>
      <c r="O262" s="1392" t="s">
        <v>301</v>
      </c>
      <c r="P262" s="1145"/>
      <c r="Q262" s="1392"/>
      <c r="R262" s="1145"/>
      <c r="S262" s="1391" t="s">
        <v>343</v>
      </c>
      <c r="T262" s="1145"/>
      <c r="U262" s="1145"/>
      <c r="V262" s="1145"/>
      <c r="W262" s="1145"/>
      <c r="X262" s="1145"/>
      <c r="Y262" s="1145"/>
      <c r="Z262" s="1145"/>
      <c r="AA262" s="1392" t="s">
        <v>281</v>
      </c>
      <c r="AB262" s="1145"/>
      <c r="AC262" s="1145"/>
      <c r="AD262" s="1145"/>
      <c r="AE262" s="1145"/>
      <c r="AF262" s="1392" t="s">
        <v>282</v>
      </c>
      <c r="AG262" s="1145"/>
      <c r="AH262" s="1145"/>
      <c r="AI262" s="294" t="s">
        <v>68</v>
      </c>
      <c r="AJ262" s="1393" t="s">
        <v>283</v>
      </c>
      <c r="AK262" s="1145"/>
      <c r="AL262" s="1145"/>
      <c r="AM262" s="1145"/>
      <c r="AN262" s="1145"/>
      <c r="AO262" s="1145"/>
      <c r="AP262" s="293">
        <v>170000000</v>
      </c>
      <c r="AQ262" s="445">
        <v>0</v>
      </c>
      <c r="AR262" s="293">
        <v>170000000</v>
      </c>
      <c r="AS262" s="445">
        <v>0</v>
      </c>
      <c r="AT262" s="445">
        <v>0</v>
      </c>
      <c r="AU262" s="445">
        <v>0</v>
      </c>
      <c r="AV262" s="445">
        <v>0</v>
      </c>
      <c r="AW262" s="445">
        <v>0</v>
      </c>
      <c r="AX262" s="445">
        <v>0</v>
      </c>
      <c r="AY262" s="445">
        <v>0</v>
      </c>
      <c r="AZ262" s="445">
        <v>0</v>
      </c>
      <c r="BA262" s="445">
        <v>0</v>
      </c>
      <c r="BB262" s="445">
        <v>0</v>
      </c>
    </row>
    <row r="263" spans="1:54" hidden="1" x14ac:dyDescent="0.25">
      <c r="A263" s="1392" t="s">
        <v>102</v>
      </c>
      <c r="B263" s="1145"/>
      <c r="C263" s="1392" t="s">
        <v>330</v>
      </c>
      <c r="D263" s="1145"/>
      <c r="E263" s="1392" t="s">
        <v>332</v>
      </c>
      <c r="F263" s="1145"/>
      <c r="G263" s="1392" t="s">
        <v>300</v>
      </c>
      <c r="H263" s="1145"/>
      <c r="I263" s="1392" t="s">
        <v>288</v>
      </c>
      <c r="J263" s="1145"/>
      <c r="K263" s="1145"/>
      <c r="L263" s="1392" t="s">
        <v>287</v>
      </c>
      <c r="M263" s="1145"/>
      <c r="N263" s="1145"/>
      <c r="O263" s="1392" t="s">
        <v>298</v>
      </c>
      <c r="P263" s="1145"/>
      <c r="Q263" s="1392" t="s">
        <v>244</v>
      </c>
      <c r="R263" s="1145"/>
      <c r="S263" s="1391" t="s">
        <v>871</v>
      </c>
      <c r="T263" s="1145"/>
      <c r="U263" s="1145"/>
      <c r="V263" s="1145"/>
      <c r="W263" s="1145"/>
      <c r="X263" s="1145"/>
      <c r="Y263" s="1145"/>
      <c r="Z263" s="1145"/>
      <c r="AA263" s="1392" t="s">
        <v>281</v>
      </c>
      <c r="AB263" s="1145"/>
      <c r="AC263" s="1145"/>
      <c r="AD263" s="1145"/>
      <c r="AE263" s="1145"/>
      <c r="AF263" s="1392" t="s">
        <v>282</v>
      </c>
      <c r="AG263" s="1145"/>
      <c r="AH263" s="1145"/>
      <c r="AI263" s="294" t="s">
        <v>68</v>
      </c>
      <c r="AJ263" s="1393" t="s">
        <v>283</v>
      </c>
      <c r="AK263" s="1145"/>
      <c r="AL263" s="1145"/>
      <c r="AM263" s="1145"/>
      <c r="AN263" s="1145"/>
      <c r="AO263" s="1145"/>
      <c r="AP263" s="293">
        <v>120000000</v>
      </c>
      <c r="AQ263" s="445">
        <v>0</v>
      </c>
      <c r="AR263" s="293">
        <v>120000000</v>
      </c>
      <c r="AS263" s="445">
        <v>0</v>
      </c>
      <c r="AT263" s="445">
        <v>0</v>
      </c>
      <c r="AU263" s="445">
        <v>0</v>
      </c>
      <c r="AV263" s="445">
        <v>0</v>
      </c>
      <c r="AW263" s="445">
        <v>0</v>
      </c>
      <c r="AX263" s="445">
        <v>0</v>
      </c>
      <c r="AY263" s="445">
        <v>0</v>
      </c>
      <c r="AZ263" s="445">
        <v>0</v>
      </c>
      <c r="BA263" s="445">
        <v>0</v>
      </c>
      <c r="BB263" s="445">
        <v>0</v>
      </c>
    </row>
    <row r="264" spans="1:54" hidden="1" x14ac:dyDescent="0.25">
      <c r="A264" s="1392" t="s">
        <v>102</v>
      </c>
      <c r="B264" s="1145"/>
      <c r="C264" s="1392" t="s">
        <v>330</v>
      </c>
      <c r="D264" s="1145"/>
      <c r="E264" s="1392" t="s">
        <v>332</v>
      </c>
      <c r="F264" s="1145"/>
      <c r="G264" s="1392" t="s">
        <v>301</v>
      </c>
      <c r="H264" s="1145"/>
      <c r="I264" s="1392"/>
      <c r="J264" s="1145"/>
      <c r="K264" s="1145"/>
      <c r="L264" s="1392"/>
      <c r="M264" s="1145"/>
      <c r="N264" s="1145"/>
      <c r="O264" s="1392"/>
      <c r="P264" s="1145"/>
      <c r="Q264" s="1392"/>
      <c r="R264" s="1145"/>
      <c r="S264" s="1391" t="s">
        <v>344</v>
      </c>
      <c r="T264" s="1145"/>
      <c r="U264" s="1145"/>
      <c r="V264" s="1145"/>
      <c r="W264" s="1145"/>
      <c r="X264" s="1145"/>
      <c r="Y264" s="1145"/>
      <c r="Z264" s="1145"/>
      <c r="AA264" s="1392" t="s">
        <v>281</v>
      </c>
      <c r="AB264" s="1145"/>
      <c r="AC264" s="1145"/>
      <c r="AD264" s="1145"/>
      <c r="AE264" s="1145"/>
      <c r="AF264" s="1392" t="s">
        <v>282</v>
      </c>
      <c r="AG264" s="1145"/>
      <c r="AH264" s="1145"/>
      <c r="AI264" s="294" t="s">
        <v>68</v>
      </c>
      <c r="AJ264" s="1393" t="s">
        <v>283</v>
      </c>
      <c r="AK264" s="1145"/>
      <c r="AL264" s="1145"/>
      <c r="AM264" s="1145"/>
      <c r="AN264" s="1145"/>
      <c r="AO264" s="1145"/>
      <c r="AP264" s="293">
        <v>5000000000</v>
      </c>
      <c r="AQ264" s="445">
        <v>0</v>
      </c>
      <c r="AR264" s="293">
        <v>459470001</v>
      </c>
      <c r="AS264" s="293">
        <v>700000000</v>
      </c>
      <c r="AT264" s="293">
        <v>191095198</v>
      </c>
      <c r="AU264" s="293">
        <v>-191095198</v>
      </c>
      <c r="AV264" s="293">
        <v>251130914</v>
      </c>
      <c r="AW264" s="293">
        <v>-60035716</v>
      </c>
      <c r="AX264" s="293">
        <v>265903767</v>
      </c>
      <c r="AY264" s="293">
        <v>-14772853</v>
      </c>
      <c r="AZ264" s="293">
        <v>265903767</v>
      </c>
      <c r="BA264" s="445">
        <v>0</v>
      </c>
      <c r="BB264" s="445">
        <v>0</v>
      </c>
    </row>
    <row r="265" spans="1:54" hidden="1" x14ac:dyDescent="0.25">
      <c r="A265" s="1389" t="s">
        <v>102</v>
      </c>
      <c r="B265" s="1145"/>
      <c r="C265" s="1389" t="s">
        <v>330</v>
      </c>
      <c r="D265" s="1145"/>
      <c r="E265" s="1389" t="s">
        <v>332</v>
      </c>
      <c r="F265" s="1145"/>
      <c r="G265" s="1389" t="s">
        <v>301</v>
      </c>
      <c r="H265" s="1145"/>
      <c r="I265" s="1389" t="s">
        <v>288</v>
      </c>
      <c r="J265" s="1145"/>
      <c r="K265" s="1145"/>
      <c r="L265" s="1389"/>
      <c r="M265" s="1145"/>
      <c r="N265" s="1145"/>
      <c r="O265" s="1389"/>
      <c r="P265" s="1145"/>
      <c r="Q265" s="1389"/>
      <c r="R265" s="1145"/>
      <c r="S265" s="1388" t="s">
        <v>344</v>
      </c>
      <c r="T265" s="1145"/>
      <c r="U265" s="1145"/>
      <c r="V265" s="1145"/>
      <c r="W265" s="1145"/>
      <c r="X265" s="1145"/>
      <c r="Y265" s="1145"/>
      <c r="Z265" s="1145"/>
      <c r="AA265" s="1389" t="s">
        <v>281</v>
      </c>
      <c r="AB265" s="1145"/>
      <c r="AC265" s="1145"/>
      <c r="AD265" s="1145"/>
      <c r="AE265" s="1145"/>
      <c r="AF265" s="1389" t="s">
        <v>282</v>
      </c>
      <c r="AG265" s="1145"/>
      <c r="AH265" s="1145"/>
      <c r="AI265" s="297" t="s">
        <v>68</v>
      </c>
      <c r="AJ265" s="1390" t="s">
        <v>283</v>
      </c>
      <c r="AK265" s="1145"/>
      <c r="AL265" s="1145"/>
      <c r="AM265" s="1145"/>
      <c r="AN265" s="1145"/>
      <c r="AO265" s="1145"/>
      <c r="AP265" s="296">
        <v>3500000000</v>
      </c>
      <c r="AQ265" s="444">
        <v>0</v>
      </c>
      <c r="AR265" s="296">
        <v>259470001</v>
      </c>
      <c r="AS265" s="444">
        <v>0</v>
      </c>
      <c r="AT265" s="296">
        <v>191095198</v>
      </c>
      <c r="AU265" s="296">
        <v>-191095198</v>
      </c>
      <c r="AV265" s="296">
        <v>251130914</v>
      </c>
      <c r="AW265" s="296">
        <v>-60035716</v>
      </c>
      <c r="AX265" s="296">
        <v>265903767</v>
      </c>
      <c r="AY265" s="296">
        <v>-14772853</v>
      </c>
      <c r="AZ265" s="296">
        <v>265903767</v>
      </c>
      <c r="BA265" s="444">
        <v>0</v>
      </c>
      <c r="BB265" s="444">
        <v>0</v>
      </c>
    </row>
    <row r="266" spans="1:54" hidden="1" x14ac:dyDescent="0.25">
      <c r="A266" s="1389" t="s">
        <v>102</v>
      </c>
      <c r="B266" s="1145"/>
      <c r="C266" s="1389" t="s">
        <v>330</v>
      </c>
      <c r="D266" s="1145"/>
      <c r="E266" s="1389" t="s">
        <v>332</v>
      </c>
      <c r="F266" s="1145"/>
      <c r="G266" s="1389" t="s">
        <v>301</v>
      </c>
      <c r="H266" s="1145"/>
      <c r="I266" s="1389" t="s">
        <v>288</v>
      </c>
      <c r="J266" s="1145"/>
      <c r="K266" s="1145"/>
      <c r="L266" s="1389" t="s">
        <v>290</v>
      </c>
      <c r="M266" s="1145"/>
      <c r="N266" s="1145"/>
      <c r="O266" s="1389"/>
      <c r="P266" s="1145"/>
      <c r="Q266" s="1389"/>
      <c r="R266" s="1145"/>
      <c r="S266" s="1388" t="s">
        <v>334</v>
      </c>
      <c r="T266" s="1145"/>
      <c r="U266" s="1145"/>
      <c r="V266" s="1145"/>
      <c r="W266" s="1145"/>
      <c r="X266" s="1145"/>
      <c r="Y266" s="1145"/>
      <c r="Z266" s="1145"/>
      <c r="AA266" s="1389" t="s">
        <v>281</v>
      </c>
      <c r="AB266" s="1145"/>
      <c r="AC266" s="1145"/>
      <c r="AD266" s="1145"/>
      <c r="AE266" s="1145"/>
      <c r="AF266" s="1389" t="s">
        <v>282</v>
      </c>
      <c r="AG266" s="1145"/>
      <c r="AH266" s="1145"/>
      <c r="AI266" s="297" t="s">
        <v>68</v>
      </c>
      <c r="AJ266" s="1390" t="s">
        <v>283</v>
      </c>
      <c r="AK266" s="1145"/>
      <c r="AL266" s="1145"/>
      <c r="AM266" s="1145"/>
      <c r="AN266" s="1145"/>
      <c r="AO266" s="1145"/>
      <c r="AP266" s="296">
        <v>3500000000</v>
      </c>
      <c r="AQ266" s="444">
        <v>0</v>
      </c>
      <c r="AR266" s="296">
        <v>259470001</v>
      </c>
      <c r="AS266" s="444">
        <v>0</v>
      </c>
      <c r="AT266" s="296">
        <v>191095198</v>
      </c>
      <c r="AU266" s="296">
        <v>-191095198</v>
      </c>
      <c r="AV266" s="296">
        <v>251130914</v>
      </c>
      <c r="AW266" s="296">
        <v>-60035716</v>
      </c>
      <c r="AX266" s="296">
        <v>265903767</v>
      </c>
      <c r="AY266" s="296">
        <v>-14772853</v>
      </c>
      <c r="AZ266" s="296">
        <v>265903767</v>
      </c>
      <c r="BA266" s="444">
        <v>0</v>
      </c>
      <c r="BB266" s="444">
        <v>0</v>
      </c>
    </row>
    <row r="267" spans="1:54" hidden="1" x14ac:dyDescent="0.25">
      <c r="A267" s="1392" t="s">
        <v>102</v>
      </c>
      <c r="B267" s="1145"/>
      <c r="C267" s="1392" t="s">
        <v>330</v>
      </c>
      <c r="D267" s="1145"/>
      <c r="E267" s="1392" t="s">
        <v>332</v>
      </c>
      <c r="F267" s="1145"/>
      <c r="G267" s="1392" t="s">
        <v>301</v>
      </c>
      <c r="H267" s="1145"/>
      <c r="I267" s="1392" t="s">
        <v>288</v>
      </c>
      <c r="J267" s="1145"/>
      <c r="K267" s="1145"/>
      <c r="L267" s="1392" t="s">
        <v>290</v>
      </c>
      <c r="M267" s="1145"/>
      <c r="N267" s="1145"/>
      <c r="O267" s="1392" t="s">
        <v>287</v>
      </c>
      <c r="P267" s="1145"/>
      <c r="Q267" s="1392"/>
      <c r="R267" s="1145"/>
      <c r="S267" s="1391" t="s">
        <v>340</v>
      </c>
      <c r="T267" s="1145"/>
      <c r="U267" s="1145"/>
      <c r="V267" s="1145"/>
      <c r="W267" s="1145"/>
      <c r="X267" s="1145"/>
      <c r="Y267" s="1145"/>
      <c r="Z267" s="1145"/>
      <c r="AA267" s="1392" t="s">
        <v>281</v>
      </c>
      <c r="AB267" s="1145"/>
      <c r="AC267" s="1145"/>
      <c r="AD267" s="1145"/>
      <c r="AE267" s="1145"/>
      <c r="AF267" s="1392" t="s">
        <v>282</v>
      </c>
      <c r="AG267" s="1145"/>
      <c r="AH267" s="1145"/>
      <c r="AI267" s="294" t="s">
        <v>68</v>
      </c>
      <c r="AJ267" s="1393" t="s">
        <v>283</v>
      </c>
      <c r="AK267" s="1145"/>
      <c r="AL267" s="1145"/>
      <c r="AM267" s="1145"/>
      <c r="AN267" s="1145"/>
      <c r="AO267" s="1145"/>
      <c r="AP267" s="293">
        <v>2400000000</v>
      </c>
      <c r="AQ267" s="445">
        <v>0</v>
      </c>
      <c r="AR267" s="293">
        <v>184470001</v>
      </c>
      <c r="AS267" s="445">
        <v>0</v>
      </c>
      <c r="AT267" s="293">
        <v>106640000</v>
      </c>
      <c r="AU267" s="293">
        <v>-106640000</v>
      </c>
      <c r="AV267" s="293">
        <v>201519333</v>
      </c>
      <c r="AW267" s="293">
        <v>-94879333</v>
      </c>
      <c r="AX267" s="293">
        <v>201519333</v>
      </c>
      <c r="AY267" s="445">
        <v>0</v>
      </c>
      <c r="AZ267" s="293">
        <v>201519333</v>
      </c>
      <c r="BA267" s="445">
        <v>0</v>
      </c>
      <c r="BB267" s="445">
        <v>0</v>
      </c>
    </row>
    <row r="268" spans="1:54" hidden="1" x14ac:dyDescent="0.25">
      <c r="A268" s="1392" t="s">
        <v>102</v>
      </c>
      <c r="B268" s="1145"/>
      <c r="C268" s="1392" t="s">
        <v>330</v>
      </c>
      <c r="D268" s="1145"/>
      <c r="E268" s="1392" t="s">
        <v>332</v>
      </c>
      <c r="F268" s="1145"/>
      <c r="G268" s="1392" t="s">
        <v>301</v>
      </c>
      <c r="H268" s="1145"/>
      <c r="I268" s="1392" t="s">
        <v>288</v>
      </c>
      <c r="J268" s="1145"/>
      <c r="K268" s="1145"/>
      <c r="L268" s="1392" t="s">
        <v>290</v>
      </c>
      <c r="M268" s="1145"/>
      <c r="N268" s="1145"/>
      <c r="O268" s="1392" t="s">
        <v>290</v>
      </c>
      <c r="P268" s="1145"/>
      <c r="Q268" s="1392"/>
      <c r="R268" s="1145"/>
      <c r="S268" s="1391" t="s">
        <v>335</v>
      </c>
      <c r="T268" s="1145"/>
      <c r="U268" s="1145"/>
      <c r="V268" s="1145"/>
      <c r="W268" s="1145"/>
      <c r="X268" s="1145"/>
      <c r="Y268" s="1145"/>
      <c r="Z268" s="1145"/>
      <c r="AA268" s="1392" t="s">
        <v>281</v>
      </c>
      <c r="AB268" s="1145"/>
      <c r="AC268" s="1145"/>
      <c r="AD268" s="1145"/>
      <c r="AE268" s="1145"/>
      <c r="AF268" s="1392" t="s">
        <v>282</v>
      </c>
      <c r="AG268" s="1145"/>
      <c r="AH268" s="1145"/>
      <c r="AI268" s="294" t="s">
        <v>68</v>
      </c>
      <c r="AJ268" s="1393" t="s">
        <v>283</v>
      </c>
      <c r="AK268" s="1145"/>
      <c r="AL268" s="1145"/>
      <c r="AM268" s="1145"/>
      <c r="AN268" s="1145"/>
      <c r="AO268" s="1145"/>
      <c r="AP268" s="293">
        <v>375000000</v>
      </c>
      <c r="AQ268" s="445">
        <v>0</v>
      </c>
      <c r="AR268" s="445">
        <v>0</v>
      </c>
      <c r="AS268" s="445">
        <v>0</v>
      </c>
      <c r="AT268" s="445">
        <v>0</v>
      </c>
      <c r="AU268" s="445">
        <v>0</v>
      </c>
      <c r="AV268" s="445">
        <v>0</v>
      </c>
      <c r="AW268" s="445">
        <v>0</v>
      </c>
      <c r="AX268" s="445">
        <v>0</v>
      </c>
      <c r="AY268" s="445">
        <v>0</v>
      </c>
      <c r="AZ268" s="445">
        <v>0</v>
      </c>
      <c r="BA268" s="445">
        <v>0</v>
      </c>
      <c r="BB268" s="445">
        <v>0</v>
      </c>
    </row>
    <row r="269" spans="1:54" hidden="1" x14ac:dyDescent="0.25">
      <c r="A269" s="1392" t="s">
        <v>102</v>
      </c>
      <c r="B269" s="1145"/>
      <c r="C269" s="1392" t="s">
        <v>330</v>
      </c>
      <c r="D269" s="1145"/>
      <c r="E269" s="1392" t="s">
        <v>332</v>
      </c>
      <c r="F269" s="1145"/>
      <c r="G269" s="1392" t="s">
        <v>301</v>
      </c>
      <c r="H269" s="1145"/>
      <c r="I269" s="1392" t="s">
        <v>288</v>
      </c>
      <c r="J269" s="1145"/>
      <c r="K269" s="1145"/>
      <c r="L269" s="1392" t="s">
        <v>290</v>
      </c>
      <c r="M269" s="1145"/>
      <c r="N269" s="1145"/>
      <c r="O269" s="1392" t="s">
        <v>297</v>
      </c>
      <c r="P269" s="1145"/>
      <c r="Q269" s="1392"/>
      <c r="R269" s="1145"/>
      <c r="S269" s="1391" t="s">
        <v>336</v>
      </c>
      <c r="T269" s="1145"/>
      <c r="U269" s="1145"/>
      <c r="V269" s="1145"/>
      <c r="W269" s="1145"/>
      <c r="X269" s="1145"/>
      <c r="Y269" s="1145"/>
      <c r="Z269" s="1145"/>
      <c r="AA269" s="1392" t="s">
        <v>281</v>
      </c>
      <c r="AB269" s="1145"/>
      <c r="AC269" s="1145"/>
      <c r="AD269" s="1145"/>
      <c r="AE269" s="1145"/>
      <c r="AF269" s="1392" t="s">
        <v>282</v>
      </c>
      <c r="AG269" s="1145"/>
      <c r="AH269" s="1145"/>
      <c r="AI269" s="294" t="s">
        <v>68</v>
      </c>
      <c r="AJ269" s="1393" t="s">
        <v>283</v>
      </c>
      <c r="AK269" s="1145"/>
      <c r="AL269" s="1145"/>
      <c r="AM269" s="1145"/>
      <c r="AN269" s="1145"/>
      <c r="AO269" s="1145"/>
      <c r="AP269" s="293">
        <v>150000000</v>
      </c>
      <c r="AQ269" s="445">
        <v>0</v>
      </c>
      <c r="AR269" s="445">
        <v>0</v>
      </c>
      <c r="AS269" s="445">
        <v>0</v>
      </c>
      <c r="AT269" s="445">
        <v>0</v>
      </c>
      <c r="AU269" s="445">
        <v>0</v>
      </c>
      <c r="AV269" s="445">
        <v>0</v>
      </c>
      <c r="AW269" s="445">
        <v>0</v>
      </c>
      <c r="AX269" s="445">
        <v>0</v>
      </c>
      <c r="AY269" s="445">
        <v>0</v>
      </c>
      <c r="AZ269" s="445">
        <v>0</v>
      </c>
      <c r="BA269" s="445">
        <v>0</v>
      </c>
      <c r="BB269" s="445">
        <v>0</v>
      </c>
    </row>
    <row r="270" spans="1:54" hidden="1" x14ac:dyDescent="0.25">
      <c r="A270" s="1392" t="s">
        <v>102</v>
      </c>
      <c r="B270" s="1145"/>
      <c r="C270" s="1392" t="s">
        <v>330</v>
      </c>
      <c r="D270" s="1145"/>
      <c r="E270" s="1392" t="s">
        <v>332</v>
      </c>
      <c r="F270" s="1145"/>
      <c r="G270" s="1392" t="s">
        <v>301</v>
      </c>
      <c r="H270" s="1145"/>
      <c r="I270" s="1392" t="s">
        <v>288</v>
      </c>
      <c r="J270" s="1145"/>
      <c r="K270" s="1145"/>
      <c r="L270" s="1392" t="s">
        <v>290</v>
      </c>
      <c r="M270" s="1145"/>
      <c r="N270" s="1145"/>
      <c r="O270" s="1392" t="s">
        <v>291</v>
      </c>
      <c r="P270" s="1145"/>
      <c r="Q270" s="1392"/>
      <c r="R270" s="1145"/>
      <c r="S270" s="1391" t="s">
        <v>87</v>
      </c>
      <c r="T270" s="1145"/>
      <c r="U270" s="1145"/>
      <c r="V270" s="1145"/>
      <c r="W270" s="1145"/>
      <c r="X270" s="1145"/>
      <c r="Y270" s="1145"/>
      <c r="Z270" s="1145"/>
      <c r="AA270" s="1392" t="s">
        <v>281</v>
      </c>
      <c r="AB270" s="1145"/>
      <c r="AC270" s="1145"/>
      <c r="AD270" s="1145"/>
      <c r="AE270" s="1145"/>
      <c r="AF270" s="1392" t="s">
        <v>282</v>
      </c>
      <c r="AG270" s="1145"/>
      <c r="AH270" s="1145"/>
      <c r="AI270" s="294" t="s">
        <v>68</v>
      </c>
      <c r="AJ270" s="1393" t="s">
        <v>283</v>
      </c>
      <c r="AK270" s="1145"/>
      <c r="AL270" s="1145"/>
      <c r="AM270" s="1145"/>
      <c r="AN270" s="1145"/>
      <c r="AO270" s="1145"/>
      <c r="AP270" s="293">
        <v>500000000</v>
      </c>
      <c r="AQ270" s="445">
        <v>0</v>
      </c>
      <c r="AR270" s="445">
        <v>0</v>
      </c>
      <c r="AS270" s="445">
        <v>0</v>
      </c>
      <c r="AT270" s="293">
        <v>84455198</v>
      </c>
      <c r="AU270" s="293">
        <v>-84455198</v>
      </c>
      <c r="AV270" s="293">
        <v>49611581</v>
      </c>
      <c r="AW270" s="293">
        <v>34843617</v>
      </c>
      <c r="AX270" s="293">
        <v>64384434</v>
      </c>
      <c r="AY270" s="293">
        <v>-14772853</v>
      </c>
      <c r="AZ270" s="293">
        <v>64384434</v>
      </c>
      <c r="BA270" s="445">
        <v>0</v>
      </c>
      <c r="BB270" s="445">
        <v>0</v>
      </c>
    </row>
    <row r="271" spans="1:54" hidden="1" x14ac:dyDescent="0.25">
      <c r="A271" s="1392" t="s">
        <v>102</v>
      </c>
      <c r="B271" s="1145"/>
      <c r="C271" s="1392" t="s">
        <v>330</v>
      </c>
      <c r="D271" s="1145"/>
      <c r="E271" s="1392" t="s">
        <v>332</v>
      </c>
      <c r="F271" s="1145"/>
      <c r="G271" s="1392" t="s">
        <v>301</v>
      </c>
      <c r="H271" s="1145"/>
      <c r="I271" s="1392" t="s">
        <v>288</v>
      </c>
      <c r="J271" s="1145"/>
      <c r="K271" s="1145"/>
      <c r="L271" s="1392" t="s">
        <v>290</v>
      </c>
      <c r="M271" s="1145"/>
      <c r="N271" s="1145"/>
      <c r="O271" s="1392" t="s">
        <v>300</v>
      </c>
      <c r="P271" s="1145"/>
      <c r="Q271" s="1392"/>
      <c r="R271" s="1145"/>
      <c r="S271" s="1391" t="s">
        <v>337</v>
      </c>
      <c r="T271" s="1145"/>
      <c r="U271" s="1145"/>
      <c r="V271" s="1145"/>
      <c r="W271" s="1145"/>
      <c r="X271" s="1145"/>
      <c r="Y271" s="1145"/>
      <c r="Z271" s="1145"/>
      <c r="AA271" s="1392" t="s">
        <v>281</v>
      </c>
      <c r="AB271" s="1145"/>
      <c r="AC271" s="1145"/>
      <c r="AD271" s="1145"/>
      <c r="AE271" s="1145"/>
      <c r="AF271" s="1392" t="s">
        <v>282</v>
      </c>
      <c r="AG271" s="1145"/>
      <c r="AH271" s="1145"/>
      <c r="AI271" s="294" t="s">
        <v>68</v>
      </c>
      <c r="AJ271" s="1393" t="s">
        <v>283</v>
      </c>
      <c r="AK271" s="1145"/>
      <c r="AL271" s="1145"/>
      <c r="AM271" s="1145"/>
      <c r="AN271" s="1145"/>
      <c r="AO271" s="1145"/>
      <c r="AP271" s="293">
        <v>75000000</v>
      </c>
      <c r="AQ271" s="445">
        <v>0</v>
      </c>
      <c r="AR271" s="293">
        <v>75000000</v>
      </c>
      <c r="AS271" s="445">
        <v>0</v>
      </c>
      <c r="AT271" s="445">
        <v>0</v>
      </c>
      <c r="AU271" s="445">
        <v>0</v>
      </c>
      <c r="AV271" s="445">
        <v>0</v>
      </c>
      <c r="AW271" s="445">
        <v>0</v>
      </c>
      <c r="AX271" s="445">
        <v>0</v>
      </c>
      <c r="AY271" s="445">
        <v>0</v>
      </c>
      <c r="AZ271" s="445">
        <v>0</v>
      </c>
      <c r="BA271" s="445">
        <v>0</v>
      </c>
      <c r="BB271" s="445">
        <v>0</v>
      </c>
    </row>
    <row r="272" spans="1:54" hidden="1" x14ac:dyDescent="0.25">
      <c r="A272" s="1392" t="s">
        <v>102</v>
      </c>
      <c r="B272" s="1145"/>
      <c r="C272" s="1392" t="s">
        <v>330</v>
      </c>
      <c r="D272" s="1145"/>
      <c r="E272" s="1392" t="s">
        <v>332</v>
      </c>
      <c r="F272" s="1145"/>
      <c r="G272" s="1392" t="s">
        <v>301</v>
      </c>
      <c r="H272" s="1145"/>
      <c r="I272" s="1392" t="s">
        <v>288</v>
      </c>
      <c r="J272" s="1145"/>
      <c r="K272" s="1145"/>
      <c r="L272" s="1392" t="s">
        <v>290</v>
      </c>
      <c r="M272" s="1145"/>
      <c r="N272" s="1145"/>
      <c r="O272" s="1392" t="s">
        <v>83</v>
      </c>
      <c r="P272" s="1145"/>
      <c r="Q272" s="1392"/>
      <c r="R272" s="1145"/>
      <c r="S272" s="1391" t="s">
        <v>338</v>
      </c>
      <c r="T272" s="1145"/>
      <c r="U272" s="1145"/>
      <c r="V272" s="1145"/>
      <c r="W272" s="1145"/>
      <c r="X272" s="1145"/>
      <c r="Y272" s="1145"/>
      <c r="Z272" s="1145"/>
      <c r="AA272" s="1392" t="s">
        <v>281</v>
      </c>
      <c r="AB272" s="1145"/>
      <c r="AC272" s="1145"/>
      <c r="AD272" s="1145"/>
      <c r="AE272" s="1145"/>
      <c r="AF272" s="1392" t="s">
        <v>282</v>
      </c>
      <c r="AG272" s="1145"/>
      <c r="AH272" s="1145"/>
      <c r="AI272" s="294" t="s">
        <v>68</v>
      </c>
      <c r="AJ272" s="1393" t="s">
        <v>283</v>
      </c>
      <c r="AK272" s="1145"/>
      <c r="AL272" s="1145"/>
      <c r="AM272" s="1145"/>
      <c r="AN272" s="1145"/>
      <c r="AO272" s="1145"/>
      <c r="AP272" s="445">
        <v>0</v>
      </c>
      <c r="AQ272" s="445">
        <v>0</v>
      </c>
      <c r="AR272" s="445">
        <v>0</v>
      </c>
      <c r="AS272" s="445">
        <v>0</v>
      </c>
      <c r="AT272" s="445">
        <v>0</v>
      </c>
      <c r="AU272" s="445">
        <v>0</v>
      </c>
      <c r="AV272" s="445">
        <v>0</v>
      </c>
      <c r="AW272" s="445">
        <v>0</v>
      </c>
      <c r="AX272" s="445">
        <v>0</v>
      </c>
      <c r="AY272" s="445">
        <v>0</v>
      </c>
      <c r="AZ272" s="445">
        <v>0</v>
      </c>
      <c r="BA272" s="445">
        <v>0</v>
      </c>
      <c r="BB272" s="445">
        <v>0</v>
      </c>
    </row>
    <row r="273" spans="1:54" hidden="1" x14ac:dyDescent="0.25">
      <c r="A273" s="1389" t="s">
        <v>102</v>
      </c>
      <c r="B273" s="1145"/>
      <c r="C273" s="1389" t="s">
        <v>345</v>
      </c>
      <c r="D273" s="1145"/>
      <c r="E273" s="1389"/>
      <c r="F273" s="1145"/>
      <c r="G273" s="1389"/>
      <c r="H273" s="1145"/>
      <c r="I273" s="1389"/>
      <c r="J273" s="1145"/>
      <c r="K273" s="1145"/>
      <c r="L273" s="1389"/>
      <c r="M273" s="1145"/>
      <c r="N273" s="1145"/>
      <c r="O273" s="1389"/>
      <c r="P273" s="1145"/>
      <c r="Q273" s="1389"/>
      <c r="R273" s="1145"/>
      <c r="S273" s="1388" t="s">
        <v>346</v>
      </c>
      <c r="T273" s="1145"/>
      <c r="U273" s="1145"/>
      <c r="V273" s="1145"/>
      <c r="W273" s="1145"/>
      <c r="X273" s="1145"/>
      <c r="Y273" s="1145"/>
      <c r="Z273" s="1145"/>
      <c r="AA273" s="1389" t="s">
        <v>281</v>
      </c>
      <c r="AB273" s="1145"/>
      <c r="AC273" s="1145"/>
      <c r="AD273" s="1145"/>
      <c r="AE273" s="1145"/>
      <c r="AF273" s="1389" t="s">
        <v>282</v>
      </c>
      <c r="AG273" s="1145"/>
      <c r="AH273" s="1145"/>
      <c r="AI273" s="297" t="s">
        <v>68</v>
      </c>
      <c r="AJ273" s="1390" t="s">
        <v>283</v>
      </c>
      <c r="AK273" s="1145"/>
      <c r="AL273" s="1145"/>
      <c r="AM273" s="1145"/>
      <c r="AN273" s="1145"/>
      <c r="AO273" s="1145"/>
      <c r="AP273" s="296">
        <v>12149334179</v>
      </c>
      <c r="AQ273" s="296">
        <v>503332000</v>
      </c>
      <c r="AR273" s="296">
        <v>770588000</v>
      </c>
      <c r="AS273" s="296">
        <v>5917585821</v>
      </c>
      <c r="AT273" s="444">
        <v>0</v>
      </c>
      <c r="AU273" s="296">
        <v>503332000</v>
      </c>
      <c r="AV273" s="444">
        <v>0</v>
      </c>
      <c r="AW273" s="444">
        <v>0</v>
      </c>
      <c r="AX273" s="444">
        <v>0</v>
      </c>
      <c r="AY273" s="444">
        <v>0</v>
      </c>
      <c r="AZ273" s="444">
        <v>0</v>
      </c>
      <c r="BA273" s="444">
        <v>0</v>
      </c>
      <c r="BB273" s="444">
        <v>0</v>
      </c>
    </row>
    <row r="274" spans="1:54" x14ac:dyDescent="0.25">
      <c r="A274" s="1389" t="s">
        <v>102</v>
      </c>
      <c r="B274" s="1145"/>
      <c r="C274" s="1389" t="s">
        <v>345</v>
      </c>
      <c r="D274" s="1145"/>
      <c r="E274" s="1389"/>
      <c r="F274" s="1145"/>
      <c r="G274" s="1389"/>
      <c r="H274" s="1145"/>
      <c r="I274" s="1389"/>
      <c r="J274" s="1145"/>
      <c r="K274" s="1145"/>
      <c r="L274" s="1389"/>
      <c r="M274" s="1145"/>
      <c r="N274" s="1145"/>
      <c r="O274" s="1389"/>
      <c r="P274" s="1145"/>
      <c r="Q274" s="1389"/>
      <c r="R274" s="1145"/>
      <c r="S274" s="1388" t="s">
        <v>346</v>
      </c>
      <c r="T274" s="1145"/>
      <c r="U274" s="1145"/>
      <c r="V274" s="1145"/>
      <c r="W274" s="1145"/>
      <c r="X274" s="1145"/>
      <c r="Y274" s="1145"/>
      <c r="Z274" s="1145"/>
      <c r="AA274" s="1389" t="s">
        <v>281</v>
      </c>
      <c r="AB274" s="1145"/>
      <c r="AC274" s="1145"/>
      <c r="AD274" s="1145"/>
      <c r="AE274" s="1145"/>
      <c r="AF274" s="1389" t="s">
        <v>282</v>
      </c>
      <c r="AG274" s="1145"/>
      <c r="AH274" s="1145"/>
      <c r="AI274" s="297" t="s">
        <v>311</v>
      </c>
      <c r="AJ274" s="1390" t="s">
        <v>329</v>
      </c>
      <c r="AK274" s="1145"/>
      <c r="AL274" s="1145"/>
      <c r="AM274" s="1145"/>
      <c r="AN274" s="1145"/>
      <c r="AO274" s="1145"/>
      <c r="AP274" s="296">
        <v>9021085821</v>
      </c>
      <c r="AQ274" s="444">
        <v>0</v>
      </c>
      <c r="AR274" s="444">
        <v>0</v>
      </c>
      <c r="AS274" s="296">
        <v>-4021085821</v>
      </c>
      <c r="AT274" s="444">
        <v>0</v>
      </c>
      <c r="AU274" s="444">
        <v>0</v>
      </c>
      <c r="AV274" s="296">
        <v>215738409.41</v>
      </c>
      <c r="AW274" s="296">
        <v>-215738409.41</v>
      </c>
      <c r="AX274" s="296">
        <v>215738409.41</v>
      </c>
      <c r="AY274" s="444">
        <v>0</v>
      </c>
      <c r="AZ274" s="296">
        <v>215738409.41</v>
      </c>
      <c r="BA274" s="444">
        <v>0</v>
      </c>
      <c r="BB274" s="444">
        <v>0</v>
      </c>
    </row>
    <row r="275" spans="1:54" hidden="1" x14ac:dyDescent="0.25">
      <c r="A275" s="1389" t="s">
        <v>102</v>
      </c>
      <c r="B275" s="1145"/>
      <c r="C275" s="1389" t="s">
        <v>345</v>
      </c>
      <c r="D275" s="1145"/>
      <c r="E275" s="1389" t="s">
        <v>332</v>
      </c>
      <c r="F275" s="1145"/>
      <c r="G275" s="1389"/>
      <c r="H275" s="1145"/>
      <c r="I275" s="1389"/>
      <c r="J275" s="1145"/>
      <c r="K275" s="1145"/>
      <c r="L275" s="1389"/>
      <c r="M275" s="1145"/>
      <c r="N275" s="1145"/>
      <c r="O275" s="1389"/>
      <c r="P275" s="1145"/>
      <c r="Q275" s="1389"/>
      <c r="R275" s="1145"/>
      <c r="S275" s="1388" t="s">
        <v>333</v>
      </c>
      <c r="T275" s="1145"/>
      <c r="U275" s="1145"/>
      <c r="V275" s="1145"/>
      <c r="W275" s="1145"/>
      <c r="X275" s="1145"/>
      <c r="Y275" s="1145"/>
      <c r="Z275" s="1145"/>
      <c r="AA275" s="1389" t="s">
        <v>281</v>
      </c>
      <c r="AB275" s="1145"/>
      <c r="AC275" s="1145"/>
      <c r="AD275" s="1145"/>
      <c r="AE275" s="1145"/>
      <c r="AF275" s="1389" t="s">
        <v>282</v>
      </c>
      <c r="AG275" s="1145"/>
      <c r="AH275" s="1145"/>
      <c r="AI275" s="297" t="s">
        <v>68</v>
      </c>
      <c r="AJ275" s="1390" t="s">
        <v>283</v>
      </c>
      <c r="AK275" s="1145"/>
      <c r="AL275" s="1145"/>
      <c r="AM275" s="1145"/>
      <c r="AN275" s="1145"/>
      <c r="AO275" s="1145"/>
      <c r="AP275" s="296">
        <v>12149334179</v>
      </c>
      <c r="AQ275" s="296">
        <v>503332000</v>
      </c>
      <c r="AR275" s="296">
        <v>770588000</v>
      </c>
      <c r="AS275" s="296">
        <v>5917585821</v>
      </c>
      <c r="AT275" s="444">
        <v>0</v>
      </c>
      <c r="AU275" s="296">
        <v>503332000</v>
      </c>
      <c r="AV275" s="444">
        <v>0</v>
      </c>
      <c r="AW275" s="444">
        <v>0</v>
      </c>
      <c r="AX275" s="444">
        <v>0</v>
      </c>
      <c r="AY275" s="444">
        <v>0</v>
      </c>
      <c r="AZ275" s="444">
        <v>0</v>
      </c>
      <c r="BA275" s="444">
        <v>0</v>
      </c>
      <c r="BB275" s="444">
        <v>0</v>
      </c>
    </row>
    <row r="276" spans="1:54" x14ac:dyDescent="0.25">
      <c r="A276" s="1389" t="s">
        <v>102</v>
      </c>
      <c r="B276" s="1145"/>
      <c r="C276" s="1389" t="s">
        <v>345</v>
      </c>
      <c r="D276" s="1145"/>
      <c r="E276" s="1389" t="s">
        <v>332</v>
      </c>
      <c r="F276" s="1145"/>
      <c r="G276" s="1389"/>
      <c r="H276" s="1145"/>
      <c r="I276" s="1389"/>
      <c r="J276" s="1145"/>
      <c r="K276" s="1145"/>
      <c r="L276" s="1389"/>
      <c r="M276" s="1145"/>
      <c r="N276" s="1145"/>
      <c r="O276" s="1389"/>
      <c r="P276" s="1145"/>
      <c r="Q276" s="1389"/>
      <c r="R276" s="1145"/>
      <c r="S276" s="1388" t="s">
        <v>333</v>
      </c>
      <c r="T276" s="1145"/>
      <c r="U276" s="1145"/>
      <c r="V276" s="1145"/>
      <c r="W276" s="1145"/>
      <c r="X276" s="1145"/>
      <c r="Y276" s="1145"/>
      <c r="Z276" s="1145"/>
      <c r="AA276" s="1389" t="s">
        <v>281</v>
      </c>
      <c r="AB276" s="1145"/>
      <c r="AC276" s="1145"/>
      <c r="AD276" s="1145"/>
      <c r="AE276" s="1145"/>
      <c r="AF276" s="1389" t="s">
        <v>282</v>
      </c>
      <c r="AG276" s="1145"/>
      <c r="AH276" s="1145"/>
      <c r="AI276" s="297" t="s">
        <v>311</v>
      </c>
      <c r="AJ276" s="1390" t="s">
        <v>329</v>
      </c>
      <c r="AK276" s="1145"/>
      <c r="AL276" s="1145"/>
      <c r="AM276" s="1145"/>
      <c r="AN276" s="1145"/>
      <c r="AO276" s="1145"/>
      <c r="AP276" s="296">
        <v>9021085821</v>
      </c>
      <c r="AQ276" s="444">
        <v>0</v>
      </c>
      <c r="AR276" s="444">
        <v>0</v>
      </c>
      <c r="AS276" s="296">
        <v>-4021085821</v>
      </c>
      <c r="AT276" s="444">
        <v>0</v>
      </c>
      <c r="AU276" s="444">
        <v>0</v>
      </c>
      <c r="AV276" s="296">
        <v>215738409.41</v>
      </c>
      <c r="AW276" s="296">
        <v>-215738409.41</v>
      </c>
      <c r="AX276" s="296">
        <v>215738409.41</v>
      </c>
      <c r="AY276" s="444">
        <v>0</v>
      </c>
      <c r="AZ276" s="296">
        <v>215738409.41</v>
      </c>
      <c r="BA276" s="444">
        <v>0</v>
      </c>
      <c r="BB276" s="444">
        <v>0</v>
      </c>
    </row>
    <row r="277" spans="1:54" hidden="1" x14ac:dyDescent="0.25">
      <c r="A277" s="1392" t="s">
        <v>102</v>
      </c>
      <c r="B277" s="1145"/>
      <c r="C277" s="1392" t="s">
        <v>345</v>
      </c>
      <c r="D277" s="1145"/>
      <c r="E277" s="1392" t="s">
        <v>332</v>
      </c>
      <c r="F277" s="1145"/>
      <c r="G277" s="1392" t="s">
        <v>287</v>
      </c>
      <c r="H277" s="1145"/>
      <c r="I277" s="1392"/>
      <c r="J277" s="1145"/>
      <c r="K277" s="1145"/>
      <c r="L277" s="1392"/>
      <c r="M277" s="1145"/>
      <c r="N277" s="1145"/>
      <c r="O277" s="1392"/>
      <c r="P277" s="1145"/>
      <c r="Q277" s="1392"/>
      <c r="R277" s="1145"/>
      <c r="S277" s="1391" t="s">
        <v>188</v>
      </c>
      <c r="T277" s="1145"/>
      <c r="U277" s="1145"/>
      <c r="V277" s="1145"/>
      <c r="W277" s="1145"/>
      <c r="X277" s="1145"/>
      <c r="Y277" s="1145"/>
      <c r="Z277" s="1145"/>
      <c r="AA277" s="1392" t="s">
        <v>281</v>
      </c>
      <c r="AB277" s="1145"/>
      <c r="AC277" s="1145"/>
      <c r="AD277" s="1145"/>
      <c r="AE277" s="1145"/>
      <c r="AF277" s="1392" t="s">
        <v>282</v>
      </c>
      <c r="AG277" s="1145"/>
      <c r="AH277" s="1145"/>
      <c r="AI277" s="294" t="s">
        <v>68</v>
      </c>
      <c r="AJ277" s="1393" t="s">
        <v>283</v>
      </c>
      <c r="AK277" s="1145"/>
      <c r="AL277" s="1145"/>
      <c r="AM277" s="1145"/>
      <c r="AN277" s="1145"/>
      <c r="AO277" s="1145"/>
      <c r="AP277" s="293">
        <v>10875414179</v>
      </c>
      <c r="AQ277" s="445">
        <v>0</v>
      </c>
      <c r="AR277" s="445">
        <v>0</v>
      </c>
      <c r="AS277" s="293">
        <v>5917585821</v>
      </c>
      <c r="AT277" s="445">
        <v>0</v>
      </c>
      <c r="AU277" s="445">
        <v>0</v>
      </c>
      <c r="AV277" s="445">
        <v>0</v>
      </c>
      <c r="AW277" s="445">
        <v>0</v>
      </c>
      <c r="AX277" s="445">
        <v>0</v>
      </c>
      <c r="AY277" s="445">
        <v>0</v>
      </c>
      <c r="AZ277" s="445">
        <v>0</v>
      </c>
      <c r="BA277" s="445">
        <v>0</v>
      </c>
      <c r="BB277" s="445">
        <v>0</v>
      </c>
    </row>
    <row r="278" spans="1:54" x14ac:dyDescent="0.25">
      <c r="A278" s="1392" t="s">
        <v>102</v>
      </c>
      <c r="B278" s="1145"/>
      <c r="C278" s="1392" t="s">
        <v>345</v>
      </c>
      <c r="D278" s="1145"/>
      <c r="E278" s="1392" t="s">
        <v>332</v>
      </c>
      <c r="F278" s="1145"/>
      <c r="G278" s="1392" t="s">
        <v>287</v>
      </c>
      <c r="H278" s="1145"/>
      <c r="I278" s="1392"/>
      <c r="J278" s="1145"/>
      <c r="K278" s="1145"/>
      <c r="L278" s="1392"/>
      <c r="M278" s="1145"/>
      <c r="N278" s="1145"/>
      <c r="O278" s="1392"/>
      <c r="P278" s="1145"/>
      <c r="Q278" s="1392"/>
      <c r="R278" s="1145"/>
      <c r="S278" s="1391" t="s">
        <v>188</v>
      </c>
      <c r="T278" s="1145"/>
      <c r="U278" s="1145"/>
      <c r="V278" s="1145"/>
      <c r="W278" s="1145"/>
      <c r="X278" s="1145"/>
      <c r="Y278" s="1145"/>
      <c r="Z278" s="1145"/>
      <c r="AA278" s="1392" t="s">
        <v>281</v>
      </c>
      <c r="AB278" s="1145"/>
      <c r="AC278" s="1145"/>
      <c r="AD278" s="1145"/>
      <c r="AE278" s="1145"/>
      <c r="AF278" s="1392" t="s">
        <v>282</v>
      </c>
      <c r="AG278" s="1145"/>
      <c r="AH278" s="1145"/>
      <c r="AI278" s="294" t="s">
        <v>311</v>
      </c>
      <c r="AJ278" s="1393" t="s">
        <v>329</v>
      </c>
      <c r="AK278" s="1145"/>
      <c r="AL278" s="1145"/>
      <c r="AM278" s="1145"/>
      <c r="AN278" s="1145"/>
      <c r="AO278" s="1145"/>
      <c r="AP278" s="293">
        <v>9021085821</v>
      </c>
      <c r="AQ278" s="445">
        <v>0</v>
      </c>
      <c r="AR278" s="445">
        <v>0</v>
      </c>
      <c r="AS278" s="293">
        <v>-4021085821</v>
      </c>
      <c r="AT278" s="445">
        <v>0</v>
      </c>
      <c r="AU278" s="445">
        <v>0</v>
      </c>
      <c r="AV278" s="293">
        <v>215738409.41</v>
      </c>
      <c r="AW278" s="293">
        <v>-215738409.41</v>
      </c>
      <c r="AX278" s="293">
        <v>215738409.41</v>
      </c>
      <c r="AY278" s="445">
        <v>0</v>
      </c>
      <c r="AZ278" s="293">
        <v>215738409.41</v>
      </c>
      <c r="BA278" s="445">
        <v>0</v>
      </c>
      <c r="BB278" s="445">
        <v>0</v>
      </c>
    </row>
    <row r="279" spans="1:54" hidden="1" x14ac:dyDescent="0.25">
      <c r="A279" s="1392" t="s">
        <v>102</v>
      </c>
      <c r="B279" s="1145"/>
      <c r="C279" s="1392" t="s">
        <v>345</v>
      </c>
      <c r="D279" s="1145"/>
      <c r="E279" s="1392" t="s">
        <v>332</v>
      </c>
      <c r="F279" s="1145"/>
      <c r="G279" s="1392" t="s">
        <v>290</v>
      </c>
      <c r="H279" s="1145"/>
      <c r="I279" s="1392" t="s">
        <v>244</v>
      </c>
      <c r="J279" s="1145"/>
      <c r="K279" s="1145"/>
      <c r="L279" s="1392" t="s">
        <v>244</v>
      </c>
      <c r="M279" s="1145"/>
      <c r="N279" s="1145"/>
      <c r="O279" s="1392" t="s">
        <v>244</v>
      </c>
      <c r="P279" s="1145"/>
      <c r="Q279" s="1392" t="s">
        <v>244</v>
      </c>
      <c r="R279" s="1145"/>
      <c r="S279" s="1391" t="s">
        <v>655</v>
      </c>
      <c r="T279" s="1145"/>
      <c r="U279" s="1145"/>
      <c r="V279" s="1145"/>
      <c r="W279" s="1145"/>
      <c r="X279" s="1145"/>
      <c r="Y279" s="1145"/>
      <c r="Z279" s="1145"/>
      <c r="AA279" s="1392" t="s">
        <v>281</v>
      </c>
      <c r="AB279" s="1145"/>
      <c r="AC279" s="1145"/>
      <c r="AD279" s="1145"/>
      <c r="AE279" s="1145"/>
      <c r="AF279" s="1392" t="s">
        <v>282</v>
      </c>
      <c r="AG279" s="1145"/>
      <c r="AH279" s="1145"/>
      <c r="AI279" s="294" t="s">
        <v>68</v>
      </c>
      <c r="AJ279" s="1393" t="s">
        <v>283</v>
      </c>
      <c r="AK279" s="1145"/>
      <c r="AL279" s="1145"/>
      <c r="AM279" s="1145"/>
      <c r="AN279" s="1145"/>
      <c r="AO279" s="1145"/>
      <c r="AP279" s="293">
        <v>323920000</v>
      </c>
      <c r="AQ279" s="445">
        <v>0</v>
      </c>
      <c r="AR279" s="293">
        <v>323920000</v>
      </c>
      <c r="AS279" s="445">
        <v>0</v>
      </c>
      <c r="AT279" s="445">
        <v>0</v>
      </c>
      <c r="AU279" s="445">
        <v>0</v>
      </c>
      <c r="AV279" s="445">
        <v>0</v>
      </c>
      <c r="AW279" s="445">
        <v>0</v>
      </c>
      <c r="AX279" s="445">
        <v>0</v>
      </c>
      <c r="AY279" s="445">
        <v>0</v>
      </c>
      <c r="AZ279" s="445">
        <v>0</v>
      </c>
      <c r="BA279" s="445">
        <v>0</v>
      </c>
      <c r="BB279" s="445">
        <v>0</v>
      </c>
    </row>
    <row r="280" spans="1:54" hidden="1" x14ac:dyDescent="0.25">
      <c r="A280" s="1389" t="s">
        <v>102</v>
      </c>
      <c r="B280" s="1145"/>
      <c r="C280" s="1389" t="s">
        <v>345</v>
      </c>
      <c r="D280" s="1145"/>
      <c r="E280" s="1389" t="s">
        <v>332</v>
      </c>
      <c r="F280" s="1145"/>
      <c r="G280" s="1389" t="s">
        <v>291</v>
      </c>
      <c r="H280" s="1145"/>
      <c r="I280" s="1389" t="s">
        <v>288</v>
      </c>
      <c r="J280" s="1145"/>
      <c r="K280" s="1145"/>
      <c r="L280" s="1389"/>
      <c r="M280" s="1145"/>
      <c r="N280" s="1145"/>
      <c r="O280" s="1389"/>
      <c r="P280" s="1145"/>
      <c r="Q280" s="1389"/>
      <c r="R280" s="1145"/>
      <c r="S280" s="1388" t="s">
        <v>656</v>
      </c>
      <c r="T280" s="1145"/>
      <c r="U280" s="1145"/>
      <c r="V280" s="1145"/>
      <c r="W280" s="1145"/>
      <c r="X280" s="1145"/>
      <c r="Y280" s="1145"/>
      <c r="Z280" s="1145"/>
      <c r="AA280" s="1389" t="s">
        <v>281</v>
      </c>
      <c r="AB280" s="1145"/>
      <c r="AC280" s="1145"/>
      <c r="AD280" s="1145"/>
      <c r="AE280" s="1145"/>
      <c r="AF280" s="1389" t="s">
        <v>282</v>
      </c>
      <c r="AG280" s="1145"/>
      <c r="AH280" s="1145"/>
      <c r="AI280" s="297" t="s">
        <v>68</v>
      </c>
      <c r="AJ280" s="1390" t="s">
        <v>283</v>
      </c>
      <c r="AK280" s="1145"/>
      <c r="AL280" s="1145"/>
      <c r="AM280" s="1145"/>
      <c r="AN280" s="1145"/>
      <c r="AO280" s="1145"/>
      <c r="AP280" s="296">
        <v>350000000</v>
      </c>
      <c r="AQ280" s="296">
        <v>120000000</v>
      </c>
      <c r="AR280" s="296">
        <v>230000000</v>
      </c>
      <c r="AS280" s="444">
        <v>0</v>
      </c>
      <c r="AT280" s="444">
        <v>0</v>
      </c>
      <c r="AU280" s="296">
        <v>120000000</v>
      </c>
      <c r="AV280" s="444">
        <v>0</v>
      </c>
      <c r="AW280" s="444">
        <v>0</v>
      </c>
      <c r="AX280" s="444">
        <v>0</v>
      </c>
      <c r="AY280" s="444">
        <v>0</v>
      </c>
      <c r="AZ280" s="444">
        <v>0</v>
      </c>
      <c r="BA280" s="444">
        <v>0</v>
      </c>
      <c r="BB280" s="444">
        <v>0</v>
      </c>
    </row>
    <row r="281" spans="1:54" hidden="1" x14ac:dyDescent="0.25">
      <c r="A281" s="1389" t="s">
        <v>102</v>
      </c>
      <c r="B281" s="1145"/>
      <c r="C281" s="1389" t="s">
        <v>345</v>
      </c>
      <c r="D281" s="1145"/>
      <c r="E281" s="1389" t="s">
        <v>332</v>
      </c>
      <c r="F281" s="1145"/>
      <c r="G281" s="1389" t="s">
        <v>291</v>
      </c>
      <c r="H281" s="1145"/>
      <c r="I281" s="1389" t="s">
        <v>244</v>
      </c>
      <c r="J281" s="1145"/>
      <c r="K281" s="1145"/>
      <c r="L281" s="1389" t="s">
        <v>244</v>
      </c>
      <c r="M281" s="1145"/>
      <c r="N281" s="1145"/>
      <c r="O281" s="1389" t="s">
        <v>244</v>
      </c>
      <c r="P281" s="1145"/>
      <c r="Q281" s="1389" t="s">
        <v>244</v>
      </c>
      <c r="R281" s="1145"/>
      <c r="S281" s="1388" t="s">
        <v>656</v>
      </c>
      <c r="T281" s="1145"/>
      <c r="U281" s="1145"/>
      <c r="V281" s="1145"/>
      <c r="W281" s="1145"/>
      <c r="X281" s="1145"/>
      <c r="Y281" s="1145"/>
      <c r="Z281" s="1145"/>
      <c r="AA281" s="1389" t="s">
        <v>281</v>
      </c>
      <c r="AB281" s="1145"/>
      <c r="AC281" s="1145"/>
      <c r="AD281" s="1145"/>
      <c r="AE281" s="1145"/>
      <c r="AF281" s="1389" t="s">
        <v>282</v>
      </c>
      <c r="AG281" s="1145"/>
      <c r="AH281" s="1145"/>
      <c r="AI281" s="297" t="s">
        <v>68</v>
      </c>
      <c r="AJ281" s="1390" t="s">
        <v>283</v>
      </c>
      <c r="AK281" s="1145"/>
      <c r="AL281" s="1145"/>
      <c r="AM281" s="1145"/>
      <c r="AN281" s="1145"/>
      <c r="AO281" s="1145"/>
      <c r="AP281" s="296">
        <v>350000000</v>
      </c>
      <c r="AQ281" s="296">
        <v>120000000</v>
      </c>
      <c r="AR281" s="296">
        <v>230000000</v>
      </c>
      <c r="AS281" s="444">
        <v>0</v>
      </c>
      <c r="AT281" s="444">
        <v>0</v>
      </c>
      <c r="AU281" s="296">
        <v>120000000</v>
      </c>
      <c r="AV281" s="444">
        <v>0</v>
      </c>
      <c r="AW281" s="444">
        <v>0</v>
      </c>
      <c r="AX281" s="444">
        <v>0</v>
      </c>
      <c r="AY281" s="444">
        <v>0</v>
      </c>
      <c r="AZ281" s="444">
        <v>0</v>
      </c>
      <c r="BA281" s="444">
        <v>0</v>
      </c>
      <c r="BB281" s="444">
        <v>0</v>
      </c>
    </row>
    <row r="282" spans="1:54" hidden="1" x14ac:dyDescent="0.25">
      <c r="A282" s="1389" t="s">
        <v>102</v>
      </c>
      <c r="B282" s="1145"/>
      <c r="C282" s="1389" t="s">
        <v>345</v>
      </c>
      <c r="D282" s="1145"/>
      <c r="E282" s="1389" t="s">
        <v>332</v>
      </c>
      <c r="F282" s="1145"/>
      <c r="G282" s="1389" t="s">
        <v>291</v>
      </c>
      <c r="H282" s="1145"/>
      <c r="I282" s="1389" t="s">
        <v>288</v>
      </c>
      <c r="J282" s="1145"/>
      <c r="K282" s="1145"/>
      <c r="L282" s="1389" t="s">
        <v>290</v>
      </c>
      <c r="M282" s="1145"/>
      <c r="N282" s="1145"/>
      <c r="O282" s="1389"/>
      <c r="P282" s="1145"/>
      <c r="Q282" s="1389"/>
      <c r="R282" s="1145"/>
      <c r="S282" s="1388" t="s">
        <v>334</v>
      </c>
      <c r="T282" s="1145"/>
      <c r="U282" s="1145"/>
      <c r="V282" s="1145"/>
      <c r="W282" s="1145"/>
      <c r="X282" s="1145"/>
      <c r="Y282" s="1145"/>
      <c r="Z282" s="1145"/>
      <c r="AA282" s="1389" t="s">
        <v>281</v>
      </c>
      <c r="AB282" s="1145"/>
      <c r="AC282" s="1145"/>
      <c r="AD282" s="1145"/>
      <c r="AE282" s="1145"/>
      <c r="AF282" s="1389" t="s">
        <v>282</v>
      </c>
      <c r="AG282" s="1145"/>
      <c r="AH282" s="1145"/>
      <c r="AI282" s="297" t="s">
        <v>68</v>
      </c>
      <c r="AJ282" s="1390" t="s">
        <v>283</v>
      </c>
      <c r="AK282" s="1145"/>
      <c r="AL282" s="1145"/>
      <c r="AM282" s="1145"/>
      <c r="AN282" s="1145"/>
      <c r="AO282" s="1145"/>
      <c r="AP282" s="296">
        <v>350000000</v>
      </c>
      <c r="AQ282" s="296">
        <v>120000000</v>
      </c>
      <c r="AR282" s="296">
        <v>230000000</v>
      </c>
      <c r="AS282" s="444">
        <v>0</v>
      </c>
      <c r="AT282" s="444">
        <v>0</v>
      </c>
      <c r="AU282" s="296">
        <v>120000000</v>
      </c>
      <c r="AV282" s="444">
        <v>0</v>
      </c>
      <c r="AW282" s="444">
        <v>0</v>
      </c>
      <c r="AX282" s="444">
        <v>0</v>
      </c>
      <c r="AY282" s="444">
        <v>0</v>
      </c>
      <c r="AZ282" s="444">
        <v>0</v>
      </c>
      <c r="BA282" s="444">
        <v>0</v>
      </c>
      <c r="BB282" s="444">
        <v>0</v>
      </c>
    </row>
    <row r="283" spans="1:54" hidden="1" x14ac:dyDescent="0.25">
      <c r="A283" s="1392" t="s">
        <v>102</v>
      </c>
      <c r="B283" s="1145"/>
      <c r="C283" s="1392" t="s">
        <v>345</v>
      </c>
      <c r="D283" s="1145"/>
      <c r="E283" s="1392" t="s">
        <v>332</v>
      </c>
      <c r="F283" s="1145"/>
      <c r="G283" s="1392" t="s">
        <v>291</v>
      </c>
      <c r="H283" s="1145"/>
      <c r="I283" s="1392" t="s">
        <v>288</v>
      </c>
      <c r="J283" s="1145"/>
      <c r="K283" s="1145"/>
      <c r="L283" s="1392" t="s">
        <v>290</v>
      </c>
      <c r="M283" s="1145"/>
      <c r="N283" s="1145"/>
      <c r="O283" s="1392" t="s">
        <v>287</v>
      </c>
      <c r="P283" s="1145"/>
      <c r="Q283" s="1392"/>
      <c r="R283" s="1145"/>
      <c r="S283" s="1391" t="s">
        <v>340</v>
      </c>
      <c r="T283" s="1145"/>
      <c r="U283" s="1145"/>
      <c r="V283" s="1145"/>
      <c r="W283" s="1145"/>
      <c r="X283" s="1145"/>
      <c r="Y283" s="1145"/>
      <c r="Z283" s="1145"/>
      <c r="AA283" s="1392" t="s">
        <v>281</v>
      </c>
      <c r="AB283" s="1145"/>
      <c r="AC283" s="1145"/>
      <c r="AD283" s="1145"/>
      <c r="AE283" s="1145"/>
      <c r="AF283" s="1392" t="s">
        <v>282</v>
      </c>
      <c r="AG283" s="1145"/>
      <c r="AH283" s="1145"/>
      <c r="AI283" s="294" t="s">
        <v>68</v>
      </c>
      <c r="AJ283" s="1393" t="s">
        <v>283</v>
      </c>
      <c r="AK283" s="1145"/>
      <c r="AL283" s="1145"/>
      <c r="AM283" s="1145"/>
      <c r="AN283" s="1145"/>
      <c r="AO283" s="1145"/>
      <c r="AP283" s="293">
        <v>120000000</v>
      </c>
      <c r="AQ283" s="293">
        <v>120000000</v>
      </c>
      <c r="AR283" s="445">
        <v>0</v>
      </c>
      <c r="AS283" s="445">
        <v>0</v>
      </c>
      <c r="AT283" s="445">
        <v>0</v>
      </c>
      <c r="AU283" s="293">
        <v>120000000</v>
      </c>
      <c r="AV283" s="445">
        <v>0</v>
      </c>
      <c r="AW283" s="445">
        <v>0</v>
      </c>
      <c r="AX283" s="445">
        <v>0</v>
      </c>
      <c r="AY283" s="445">
        <v>0</v>
      </c>
      <c r="AZ283" s="445">
        <v>0</v>
      </c>
      <c r="BA283" s="445">
        <v>0</v>
      </c>
      <c r="BB283" s="445">
        <v>0</v>
      </c>
    </row>
    <row r="284" spans="1:54" hidden="1" x14ac:dyDescent="0.25">
      <c r="A284" s="1392" t="s">
        <v>102</v>
      </c>
      <c r="B284" s="1145"/>
      <c r="C284" s="1392" t="s">
        <v>345</v>
      </c>
      <c r="D284" s="1145"/>
      <c r="E284" s="1392" t="s">
        <v>332</v>
      </c>
      <c r="F284" s="1145"/>
      <c r="G284" s="1392" t="s">
        <v>291</v>
      </c>
      <c r="H284" s="1145"/>
      <c r="I284" s="1392" t="s">
        <v>288</v>
      </c>
      <c r="J284" s="1145"/>
      <c r="K284" s="1145"/>
      <c r="L284" s="1392" t="s">
        <v>290</v>
      </c>
      <c r="M284" s="1145"/>
      <c r="N284" s="1145"/>
      <c r="O284" s="1392" t="s">
        <v>297</v>
      </c>
      <c r="P284" s="1145"/>
      <c r="Q284" s="1392"/>
      <c r="R284" s="1145"/>
      <c r="S284" s="1391" t="s">
        <v>336</v>
      </c>
      <c r="T284" s="1145"/>
      <c r="U284" s="1145"/>
      <c r="V284" s="1145"/>
      <c r="W284" s="1145"/>
      <c r="X284" s="1145"/>
      <c r="Y284" s="1145"/>
      <c r="Z284" s="1145"/>
      <c r="AA284" s="1392" t="s">
        <v>281</v>
      </c>
      <c r="AB284" s="1145"/>
      <c r="AC284" s="1145"/>
      <c r="AD284" s="1145"/>
      <c r="AE284" s="1145"/>
      <c r="AF284" s="1392" t="s">
        <v>282</v>
      </c>
      <c r="AG284" s="1145"/>
      <c r="AH284" s="1145"/>
      <c r="AI284" s="294" t="s">
        <v>68</v>
      </c>
      <c r="AJ284" s="1393" t="s">
        <v>283</v>
      </c>
      <c r="AK284" s="1145"/>
      <c r="AL284" s="1145"/>
      <c r="AM284" s="1145"/>
      <c r="AN284" s="1145"/>
      <c r="AO284" s="1145"/>
      <c r="AP284" s="293">
        <v>45000000</v>
      </c>
      <c r="AQ284" s="445">
        <v>0</v>
      </c>
      <c r="AR284" s="293">
        <v>45000000</v>
      </c>
      <c r="AS284" s="445">
        <v>0</v>
      </c>
      <c r="AT284" s="445">
        <v>0</v>
      </c>
      <c r="AU284" s="445">
        <v>0</v>
      </c>
      <c r="AV284" s="445">
        <v>0</v>
      </c>
      <c r="AW284" s="445">
        <v>0</v>
      </c>
      <c r="AX284" s="445">
        <v>0</v>
      </c>
      <c r="AY284" s="445">
        <v>0</v>
      </c>
      <c r="AZ284" s="445">
        <v>0</v>
      </c>
      <c r="BA284" s="445">
        <v>0</v>
      </c>
      <c r="BB284" s="445">
        <v>0</v>
      </c>
    </row>
    <row r="285" spans="1:54" hidden="1" x14ac:dyDescent="0.25">
      <c r="A285" s="1392" t="s">
        <v>102</v>
      </c>
      <c r="B285" s="1145"/>
      <c r="C285" s="1392" t="s">
        <v>345</v>
      </c>
      <c r="D285" s="1145"/>
      <c r="E285" s="1392" t="s">
        <v>332</v>
      </c>
      <c r="F285" s="1145"/>
      <c r="G285" s="1392" t="s">
        <v>291</v>
      </c>
      <c r="H285" s="1145"/>
      <c r="I285" s="1392" t="s">
        <v>288</v>
      </c>
      <c r="J285" s="1145"/>
      <c r="K285" s="1145"/>
      <c r="L285" s="1392" t="s">
        <v>290</v>
      </c>
      <c r="M285" s="1145"/>
      <c r="N285" s="1145"/>
      <c r="O285" s="1392" t="s">
        <v>291</v>
      </c>
      <c r="P285" s="1145"/>
      <c r="Q285" s="1392"/>
      <c r="R285" s="1145"/>
      <c r="S285" s="1391" t="s">
        <v>87</v>
      </c>
      <c r="T285" s="1145"/>
      <c r="U285" s="1145"/>
      <c r="V285" s="1145"/>
      <c r="W285" s="1145"/>
      <c r="X285" s="1145"/>
      <c r="Y285" s="1145"/>
      <c r="Z285" s="1145"/>
      <c r="AA285" s="1392" t="s">
        <v>281</v>
      </c>
      <c r="AB285" s="1145"/>
      <c r="AC285" s="1145"/>
      <c r="AD285" s="1145"/>
      <c r="AE285" s="1145"/>
      <c r="AF285" s="1392" t="s">
        <v>282</v>
      </c>
      <c r="AG285" s="1145"/>
      <c r="AH285" s="1145"/>
      <c r="AI285" s="294" t="s">
        <v>68</v>
      </c>
      <c r="AJ285" s="1393" t="s">
        <v>283</v>
      </c>
      <c r="AK285" s="1145"/>
      <c r="AL285" s="1145"/>
      <c r="AM285" s="1145"/>
      <c r="AN285" s="1145"/>
      <c r="AO285" s="1145"/>
      <c r="AP285" s="293">
        <v>55000000</v>
      </c>
      <c r="AQ285" s="445">
        <v>0</v>
      </c>
      <c r="AR285" s="293">
        <v>55000000</v>
      </c>
      <c r="AS285" s="445">
        <v>0</v>
      </c>
      <c r="AT285" s="445">
        <v>0</v>
      </c>
      <c r="AU285" s="445">
        <v>0</v>
      </c>
      <c r="AV285" s="445">
        <v>0</v>
      </c>
      <c r="AW285" s="445">
        <v>0</v>
      </c>
      <c r="AX285" s="445">
        <v>0</v>
      </c>
      <c r="AY285" s="445">
        <v>0</v>
      </c>
      <c r="AZ285" s="445">
        <v>0</v>
      </c>
      <c r="BA285" s="445">
        <v>0</v>
      </c>
      <c r="BB285" s="445">
        <v>0</v>
      </c>
    </row>
    <row r="286" spans="1:54" hidden="1" x14ac:dyDescent="0.25">
      <c r="A286" s="1392" t="s">
        <v>102</v>
      </c>
      <c r="B286" s="1145"/>
      <c r="C286" s="1392" t="s">
        <v>345</v>
      </c>
      <c r="D286" s="1145"/>
      <c r="E286" s="1392" t="s">
        <v>332</v>
      </c>
      <c r="F286" s="1145"/>
      <c r="G286" s="1392" t="s">
        <v>291</v>
      </c>
      <c r="H286" s="1145"/>
      <c r="I286" s="1392" t="s">
        <v>288</v>
      </c>
      <c r="J286" s="1145"/>
      <c r="K286" s="1145"/>
      <c r="L286" s="1392" t="s">
        <v>290</v>
      </c>
      <c r="M286" s="1145"/>
      <c r="N286" s="1145"/>
      <c r="O286" s="1392" t="s">
        <v>301</v>
      </c>
      <c r="P286" s="1145"/>
      <c r="Q286" s="1392"/>
      <c r="R286" s="1145"/>
      <c r="S286" s="1391" t="s">
        <v>343</v>
      </c>
      <c r="T286" s="1145"/>
      <c r="U286" s="1145"/>
      <c r="V286" s="1145"/>
      <c r="W286" s="1145"/>
      <c r="X286" s="1145"/>
      <c r="Y286" s="1145"/>
      <c r="Z286" s="1145"/>
      <c r="AA286" s="1392" t="s">
        <v>281</v>
      </c>
      <c r="AB286" s="1145"/>
      <c r="AC286" s="1145"/>
      <c r="AD286" s="1145"/>
      <c r="AE286" s="1145"/>
      <c r="AF286" s="1392" t="s">
        <v>282</v>
      </c>
      <c r="AG286" s="1145"/>
      <c r="AH286" s="1145"/>
      <c r="AI286" s="294" t="s">
        <v>68</v>
      </c>
      <c r="AJ286" s="1393" t="s">
        <v>283</v>
      </c>
      <c r="AK286" s="1145"/>
      <c r="AL286" s="1145"/>
      <c r="AM286" s="1145"/>
      <c r="AN286" s="1145"/>
      <c r="AO286" s="1145"/>
      <c r="AP286" s="293">
        <v>130000000</v>
      </c>
      <c r="AQ286" s="445">
        <v>0</v>
      </c>
      <c r="AR286" s="293">
        <v>130000000</v>
      </c>
      <c r="AS286" s="445">
        <v>0</v>
      </c>
      <c r="AT286" s="445">
        <v>0</v>
      </c>
      <c r="AU286" s="445">
        <v>0</v>
      </c>
      <c r="AV286" s="445">
        <v>0</v>
      </c>
      <c r="AW286" s="445">
        <v>0</v>
      </c>
      <c r="AX286" s="445">
        <v>0</v>
      </c>
      <c r="AY286" s="445">
        <v>0</v>
      </c>
      <c r="AZ286" s="445">
        <v>0</v>
      </c>
      <c r="BA286" s="445">
        <v>0</v>
      </c>
      <c r="BB286" s="445">
        <v>0</v>
      </c>
    </row>
    <row r="287" spans="1:54" hidden="1" x14ac:dyDescent="0.25">
      <c r="A287" s="1389" t="s">
        <v>102</v>
      </c>
      <c r="B287" s="1145"/>
      <c r="C287" s="1389" t="s">
        <v>345</v>
      </c>
      <c r="D287" s="1145"/>
      <c r="E287" s="1389" t="s">
        <v>332</v>
      </c>
      <c r="F287" s="1145"/>
      <c r="G287" s="1389" t="s">
        <v>292</v>
      </c>
      <c r="H287" s="1145"/>
      <c r="I287" s="1389" t="s">
        <v>288</v>
      </c>
      <c r="J287" s="1145"/>
      <c r="K287" s="1145"/>
      <c r="L287" s="1389"/>
      <c r="M287" s="1145"/>
      <c r="N287" s="1145"/>
      <c r="O287" s="1389"/>
      <c r="P287" s="1145"/>
      <c r="Q287" s="1389"/>
      <c r="R287" s="1145"/>
      <c r="S287" s="1388" t="s">
        <v>657</v>
      </c>
      <c r="T287" s="1145"/>
      <c r="U287" s="1145"/>
      <c r="V287" s="1145"/>
      <c r="W287" s="1145"/>
      <c r="X287" s="1145"/>
      <c r="Y287" s="1145"/>
      <c r="Z287" s="1145"/>
      <c r="AA287" s="1389" t="s">
        <v>281</v>
      </c>
      <c r="AB287" s="1145"/>
      <c r="AC287" s="1145"/>
      <c r="AD287" s="1145"/>
      <c r="AE287" s="1145"/>
      <c r="AF287" s="1389" t="s">
        <v>282</v>
      </c>
      <c r="AG287" s="1145"/>
      <c r="AH287" s="1145"/>
      <c r="AI287" s="297" t="s">
        <v>68</v>
      </c>
      <c r="AJ287" s="1390" t="s">
        <v>283</v>
      </c>
      <c r="AK287" s="1145"/>
      <c r="AL287" s="1145"/>
      <c r="AM287" s="1145"/>
      <c r="AN287" s="1145"/>
      <c r="AO287" s="1145"/>
      <c r="AP287" s="296">
        <v>300000000</v>
      </c>
      <c r="AQ287" s="296">
        <v>300000000</v>
      </c>
      <c r="AR287" s="444">
        <v>0</v>
      </c>
      <c r="AS287" s="444">
        <v>0</v>
      </c>
      <c r="AT287" s="444">
        <v>0</v>
      </c>
      <c r="AU287" s="296">
        <v>300000000</v>
      </c>
      <c r="AV287" s="444">
        <v>0</v>
      </c>
      <c r="AW287" s="444">
        <v>0</v>
      </c>
      <c r="AX287" s="444">
        <v>0</v>
      </c>
      <c r="AY287" s="444">
        <v>0</v>
      </c>
      <c r="AZ287" s="444">
        <v>0</v>
      </c>
      <c r="BA287" s="444">
        <v>0</v>
      </c>
      <c r="BB287" s="444">
        <v>0</v>
      </c>
    </row>
    <row r="288" spans="1:54" hidden="1" x14ac:dyDescent="0.25">
      <c r="A288" s="1389" t="s">
        <v>102</v>
      </c>
      <c r="B288" s="1145"/>
      <c r="C288" s="1389" t="s">
        <v>345</v>
      </c>
      <c r="D288" s="1145"/>
      <c r="E288" s="1389" t="s">
        <v>332</v>
      </c>
      <c r="F288" s="1145"/>
      <c r="G288" s="1389" t="s">
        <v>292</v>
      </c>
      <c r="H288" s="1145"/>
      <c r="I288" s="1389" t="s">
        <v>244</v>
      </c>
      <c r="J288" s="1145"/>
      <c r="K288" s="1145"/>
      <c r="L288" s="1389" t="s">
        <v>244</v>
      </c>
      <c r="M288" s="1145"/>
      <c r="N288" s="1145"/>
      <c r="O288" s="1389" t="s">
        <v>244</v>
      </c>
      <c r="P288" s="1145"/>
      <c r="Q288" s="1389" t="s">
        <v>244</v>
      </c>
      <c r="R288" s="1145"/>
      <c r="S288" s="1388" t="s">
        <v>657</v>
      </c>
      <c r="T288" s="1145"/>
      <c r="U288" s="1145"/>
      <c r="V288" s="1145"/>
      <c r="W288" s="1145"/>
      <c r="X288" s="1145"/>
      <c r="Y288" s="1145"/>
      <c r="Z288" s="1145"/>
      <c r="AA288" s="1389" t="s">
        <v>281</v>
      </c>
      <c r="AB288" s="1145"/>
      <c r="AC288" s="1145"/>
      <c r="AD288" s="1145"/>
      <c r="AE288" s="1145"/>
      <c r="AF288" s="1389" t="s">
        <v>282</v>
      </c>
      <c r="AG288" s="1145"/>
      <c r="AH288" s="1145"/>
      <c r="AI288" s="297" t="s">
        <v>68</v>
      </c>
      <c r="AJ288" s="1390" t="s">
        <v>283</v>
      </c>
      <c r="AK288" s="1145"/>
      <c r="AL288" s="1145"/>
      <c r="AM288" s="1145"/>
      <c r="AN288" s="1145"/>
      <c r="AO288" s="1145"/>
      <c r="AP288" s="296">
        <v>300000000</v>
      </c>
      <c r="AQ288" s="296">
        <v>300000000</v>
      </c>
      <c r="AR288" s="444">
        <v>0</v>
      </c>
      <c r="AS288" s="444">
        <v>0</v>
      </c>
      <c r="AT288" s="444">
        <v>0</v>
      </c>
      <c r="AU288" s="296">
        <v>300000000</v>
      </c>
      <c r="AV288" s="444">
        <v>0</v>
      </c>
      <c r="AW288" s="444">
        <v>0</v>
      </c>
      <c r="AX288" s="444">
        <v>0</v>
      </c>
      <c r="AY288" s="444">
        <v>0</v>
      </c>
      <c r="AZ288" s="444">
        <v>0</v>
      </c>
      <c r="BA288" s="444">
        <v>0</v>
      </c>
      <c r="BB288" s="444">
        <v>0</v>
      </c>
    </row>
    <row r="289" spans="1:54" hidden="1" x14ac:dyDescent="0.25">
      <c r="A289" s="1389" t="s">
        <v>102</v>
      </c>
      <c r="B289" s="1145"/>
      <c r="C289" s="1389" t="s">
        <v>345</v>
      </c>
      <c r="D289" s="1145"/>
      <c r="E289" s="1389" t="s">
        <v>332</v>
      </c>
      <c r="F289" s="1145"/>
      <c r="G289" s="1389" t="s">
        <v>292</v>
      </c>
      <c r="H289" s="1145"/>
      <c r="I289" s="1389" t="s">
        <v>288</v>
      </c>
      <c r="J289" s="1145"/>
      <c r="K289" s="1145"/>
      <c r="L289" s="1389" t="s">
        <v>290</v>
      </c>
      <c r="M289" s="1145"/>
      <c r="N289" s="1145"/>
      <c r="O289" s="1389"/>
      <c r="P289" s="1145"/>
      <c r="Q289" s="1389"/>
      <c r="R289" s="1145"/>
      <c r="S289" s="1388" t="s">
        <v>334</v>
      </c>
      <c r="T289" s="1145"/>
      <c r="U289" s="1145"/>
      <c r="V289" s="1145"/>
      <c r="W289" s="1145"/>
      <c r="X289" s="1145"/>
      <c r="Y289" s="1145"/>
      <c r="Z289" s="1145"/>
      <c r="AA289" s="1389" t="s">
        <v>281</v>
      </c>
      <c r="AB289" s="1145"/>
      <c r="AC289" s="1145"/>
      <c r="AD289" s="1145"/>
      <c r="AE289" s="1145"/>
      <c r="AF289" s="1389" t="s">
        <v>282</v>
      </c>
      <c r="AG289" s="1145"/>
      <c r="AH289" s="1145"/>
      <c r="AI289" s="297" t="s">
        <v>68</v>
      </c>
      <c r="AJ289" s="1390" t="s">
        <v>283</v>
      </c>
      <c r="AK289" s="1145"/>
      <c r="AL289" s="1145"/>
      <c r="AM289" s="1145"/>
      <c r="AN289" s="1145"/>
      <c r="AO289" s="1145"/>
      <c r="AP289" s="296">
        <v>300000000</v>
      </c>
      <c r="AQ289" s="296">
        <v>300000000</v>
      </c>
      <c r="AR289" s="444">
        <v>0</v>
      </c>
      <c r="AS289" s="444">
        <v>0</v>
      </c>
      <c r="AT289" s="444">
        <v>0</v>
      </c>
      <c r="AU289" s="296">
        <v>300000000</v>
      </c>
      <c r="AV289" s="444">
        <v>0</v>
      </c>
      <c r="AW289" s="444">
        <v>0</v>
      </c>
      <c r="AX289" s="444">
        <v>0</v>
      </c>
      <c r="AY289" s="444">
        <v>0</v>
      </c>
      <c r="AZ289" s="444">
        <v>0</v>
      </c>
      <c r="BA289" s="444">
        <v>0</v>
      </c>
      <c r="BB289" s="444">
        <v>0</v>
      </c>
    </row>
    <row r="290" spans="1:54" hidden="1" x14ac:dyDescent="0.25">
      <c r="A290" s="1392" t="s">
        <v>102</v>
      </c>
      <c r="B290" s="1145"/>
      <c r="C290" s="1392" t="s">
        <v>345</v>
      </c>
      <c r="D290" s="1145"/>
      <c r="E290" s="1392" t="s">
        <v>332</v>
      </c>
      <c r="F290" s="1145"/>
      <c r="G290" s="1392" t="s">
        <v>292</v>
      </c>
      <c r="H290" s="1145"/>
      <c r="I290" s="1392" t="s">
        <v>288</v>
      </c>
      <c r="J290" s="1145"/>
      <c r="K290" s="1145"/>
      <c r="L290" s="1392" t="s">
        <v>290</v>
      </c>
      <c r="M290" s="1145"/>
      <c r="N290" s="1145"/>
      <c r="O290" s="1392" t="s">
        <v>287</v>
      </c>
      <c r="P290" s="1145"/>
      <c r="Q290" s="1392"/>
      <c r="R290" s="1145"/>
      <c r="S290" s="1391" t="s">
        <v>340</v>
      </c>
      <c r="T290" s="1145"/>
      <c r="U290" s="1145"/>
      <c r="V290" s="1145"/>
      <c r="W290" s="1145"/>
      <c r="X290" s="1145"/>
      <c r="Y290" s="1145"/>
      <c r="Z290" s="1145"/>
      <c r="AA290" s="1392" t="s">
        <v>281</v>
      </c>
      <c r="AB290" s="1145"/>
      <c r="AC290" s="1145"/>
      <c r="AD290" s="1145"/>
      <c r="AE290" s="1145"/>
      <c r="AF290" s="1392" t="s">
        <v>282</v>
      </c>
      <c r="AG290" s="1145"/>
      <c r="AH290" s="1145"/>
      <c r="AI290" s="294" t="s">
        <v>68</v>
      </c>
      <c r="AJ290" s="1393" t="s">
        <v>283</v>
      </c>
      <c r="AK290" s="1145"/>
      <c r="AL290" s="1145"/>
      <c r="AM290" s="1145"/>
      <c r="AN290" s="1145"/>
      <c r="AO290" s="1145"/>
      <c r="AP290" s="293">
        <v>300000000</v>
      </c>
      <c r="AQ290" s="293">
        <v>300000000</v>
      </c>
      <c r="AR290" s="445">
        <v>0</v>
      </c>
      <c r="AS290" s="445">
        <v>0</v>
      </c>
      <c r="AT290" s="445">
        <v>0</v>
      </c>
      <c r="AU290" s="293">
        <v>300000000</v>
      </c>
      <c r="AV290" s="445">
        <v>0</v>
      </c>
      <c r="AW290" s="445">
        <v>0</v>
      </c>
      <c r="AX290" s="445">
        <v>0</v>
      </c>
      <c r="AY290" s="445">
        <v>0</v>
      </c>
      <c r="AZ290" s="445">
        <v>0</v>
      </c>
      <c r="BA290" s="445">
        <v>0</v>
      </c>
      <c r="BB290" s="445">
        <v>0</v>
      </c>
    </row>
    <row r="291" spans="1:54" hidden="1" x14ac:dyDescent="0.25">
      <c r="A291" s="1389" t="s">
        <v>102</v>
      </c>
      <c r="B291" s="1145"/>
      <c r="C291" s="1389" t="s">
        <v>345</v>
      </c>
      <c r="D291" s="1145"/>
      <c r="E291" s="1389" t="s">
        <v>332</v>
      </c>
      <c r="F291" s="1145"/>
      <c r="G291" s="1389" t="s">
        <v>300</v>
      </c>
      <c r="H291" s="1145"/>
      <c r="I291" s="1389" t="s">
        <v>288</v>
      </c>
      <c r="J291" s="1145"/>
      <c r="K291" s="1145"/>
      <c r="L291" s="1389"/>
      <c r="M291" s="1145"/>
      <c r="N291" s="1145"/>
      <c r="O291" s="1389"/>
      <c r="P291" s="1145"/>
      <c r="Q291" s="1389"/>
      <c r="R291" s="1145"/>
      <c r="S291" s="1388" t="s">
        <v>674</v>
      </c>
      <c r="T291" s="1145"/>
      <c r="U291" s="1145"/>
      <c r="V291" s="1145"/>
      <c r="W291" s="1145"/>
      <c r="X291" s="1145"/>
      <c r="Y291" s="1145"/>
      <c r="Z291" s="1145"/>
      <c r="AA291" s="1389" t="s">
        <v>281</v>
      </c>
      <c r="AB291" s="1145"/>
      <c r="AC291" s="1145"/>
      <c r="AD291" s="1145"/>
      <c r="AE291" s="1145"/>
      <c r="AF291" s="1389" t="s">
        <v>282</v>
      </c>
      <c r="AG291" s="1145"/>
      <c r="AH291" s="1145"/>
      <c r="AI291" s="297" t="s">
        <v>68</v>
      </c>
      <c r="AJ291" s="1390" t="s">
        <v>283</v>
      </c>
      <c r="AK291" s="1145"/>
      <c r="AL291" s="1145"/>
      <c r="AM291" s="1145"/>
      <c r="AN291" s="1145"/>
      <c r="AO291" s="1145"/>
      <c r="AP291" s="296">
        <v>300000000</v>
      </c>
      <c r="AQ291" s="296">
        <v>83332000</v>
      </c>
      <c r="AR291" s="296">
        <v>216668000</v>
      </c>
      <c r="AS291" s="444">
        <v>0</v>
      </c>
      <c r="AT291" s="444">
        <v>0</v>
      </c>
      <c r="AU291" s="296">
        <v>83332000</v>
      </c>
      <c r="AV291" s="444">
        <v>0</v>
      </c>
      <c r="AW291" s="444">
        <v>0</v>
      </c>
      <c r="AX291" s="444">
        <v>0</v>
      </c>
      <c r="AY291" s="444">
        <v>0</v>
      </c>
      <c r="AZ291" s="444">
        <v>0</v>
      </c>
      <c r="BA291" s="444">
        <v>0</v>
      </c>
      <c r="BB291" s="444">
        <v>0</v>
      </c>
    </row>
    <row r="292" spans="1:54" hidden="1" x14ac:dyDescent="0.25">
      <c r="A292" s="1389" t="s">
        <v>102</v>
      </c>
      <c r="B292" s="1145"/>
      <c r="C292" s="1389" t="s">
        <v>345</v>
      </c>
      <c r="D292" s="1145"/>
      <c r="E292" s="1389" t="s">
        <v>332</v>
      </c>
      <c r="F292" s="1145"/>
      <c r="G292" s="1389" t="s">
        <v>300</v>
      </c>
      <c r="H292" s="1145"/>
      <c r="I292" s="1389" t="s">
        <v>244</v>
      </c>
      <c r="J292" s="1145"/>
      <c r="K292" s="1145"/>
      <c r="L292" s="1389" t="s">
        <v>244</v>
      </c>
      <c r="M292" s="1145"/>
      <c r="N292" s="1145"/>
      <c r="O292" s="1389" t="s">
        <v>244</v>
      </c>
      <c r="P292" s="1145"/>
      <c r="Q292" s="1389" t="s">
        <v>244</v>
      </c>
      <c r="R292" s="1145"/>
      <c r="S292" s="1388" t="s">
        <v>659</v>
      </c>
      <c r="T292" s="1145"/>
      <c r="U292" s="1145"/>
      <c r="V292" s="1145"/>
      <c r="W292" s="1145"/>
      <c r="X292" s="1145"/>
      <c r="Y292" s="1145"/>
      <c r="Z292" s="1145"/>
      <c r="AA292" s="1389" t="s">
        <v>281</v>
      </c>
      <c r="AB292" s="1145"/>
      <c r="AC292" s="1145"/>
      <c r="AD292" s="1145"/>
      <c r="AE292" s="1145"/>
      <c r="AF292" s="1389" t="s">
        <v>282</v>
      </c>
      <c r="AG292" s="1145"/>
      <c r="AH292" s="1145"/>
      <c r="AI292" s="297" t="s">
        <v>68</v>
      </c>
      <c r="AJ292" s="1390" t="s">
        <v>283</v>
      </c>
      <c r="AK292" s="1145"/>
      <c r="AL292" s="1145"/>
      <c r="AM292" s="1145"/>
      <c r="AN292" s="1145"/>
      <c r="AO292" s="1145"/>
      <c r="AP292" s="296">
        <v>300000000</v>
      </c>
      <c r="AQ292" s="296">
        <v>83332000</v>
      </c>
      <c r="AR292" s="296">
        <v>216668000</v>
      </c>
      <c r="AS292" s="444">
        <v>0</v>
      </c>
      <c r="AT292" s="444">
        <v>0</v>
      </c>
      <c r="AU292" s="296">
        <v>83332000</v>
      </c>
      <c r="AV292" s="444">
        <v>0</v>
      </c>
      <c r="AW292" s="444">
        <v>0</v>
      </c>
      <c r="AX292" s="444">
        <v>0</v>
      </c>
      <c r="AY292" s="444">
        <v>0</v>
      </c>
      <c r="AZ292" s="444">
        <v>0</v>
      </c>
      <c r="BA292" s="444">
        <v>0</v>
      </c>
      <c r="BB292" s="444">
        <v>0</v>
      </c>
    </row>
    <row r="293" spans="1:54" hidden="1" x14ac:dyDescent="0.25">
      <c r="A293" s="1389" t="s">
        <v>102</v>
      </c>
      <c r="B293" s="1145"/>
      <c r="C293" s="1389" t="s">
        <v>345</v>
      </c>
      <c r="D293" s="1145"/>
      <c r="E293" s="1389" t="s">
        <v>332</v>
      </c>
      <c r="F293" s="1145"/>
      <c r="G293" s="1389" t="s">
        <v>300</v>
      </c>
      <c r="H293" s="1145"/>
      <c r="I293" s="1389" t="s">
        <v>288</v>
      </c>
      <c r="J293" s="1145"/>
      <c r="K293" s="1145"/>
      <c r="L293" s="1389" t="s">
        <v>287</v>
      </c>
      <c r="M293" s="1145"/>
      <c r="N293" s="1145"/>
      <c r="O293" s="1389"/>
      <c r="P293" s="1145"/>
      <c r="Q293" s="1389"/>
      <c r="R293" s="1145"/>
      <c r="S293" s="1388" t="s">
        <v>339</v>
      </c>
      <c r="T293" s="1145"/>
      <c r="U293" s="1145"/>
      <c r="V293" s="1145"/>
      <c r="W293" s="1145"/>
      <c r="X293" s="1145"/>
      <c r="Y293" s="1145"/>
      <c r="Z293" s="1145"/>
      <c r="AA293" s="1389" t="s">
        <v>281</v>
      </c>
      <c r="AB293" s="1145"/>
      <c r="AC293" s="1145"/>
      <c r="AD293" s="1145"/>
      <c r="AE293" s="1145"/>
      <c r="AF293" s="1389" t="s">
        <v>282</v>
      </c>
      <c r="AG293" s="1145"/>
      <c r="AH293" s="1145"/>
      <c r="AI293" s="297" t="s">
        <v>68</v>
      </c>
      <c r="AJ293" s="1390" t="s">
        <v>283</v>
      </c>
      <c r="AK293" s="1145"/>
      <c r="AL293" s="1145"/>
      <c r="AM293" s="1145"/>
      <c r="AN293" s="1145"/>
      <c r="AO293" s="1145"/>
      <c r="AP293" s="444">
        <v>0</v>
      </c>
      <c r="AQ293" s="444">
        <v>0</v>
      </c>
      <c r="AR293" s="444">
        <v>0</v>
      </c>
      <c r="AS293" s="444">
        <v>0</v>
      </c>
      <c r="AT293" s="444">
        <v>0</v>
      </c>
      <c r="AU293" s="444">
        <v>0</v>
      </c>
      <c r="AV293" s="444">
        <v>0</v>
      </c>
      <c r="AW293" s="444">
        <v>0</v>
      </c>
      <c r="AX293" s="444">
        <v>0</v>
      </c>
      <c r="AY293" s="444">
        <v>0</v>
      </c>
      <c r="AZ293" s="444">
        <v>0</v>
      </c>
      <c r="BA293" s="444">
        <v>0</v>
      </c>
      <c r="BB293" s="444">
        <v>0</v>
      </c>
    </row>
    <row r="294" spans="1:54" hidden="1" x14ac:dyDescent="0.25">
      <c r="A294" s="1392" t="s">
        <v>102</v>
      </c>
      <c r="B294" s="1145"/>
      <c r="C294" s="1392" t="s">
        <v>345</v>
      </c>
      <c r="D294" s="1145"/>
      <c r="E294" s="1392" t="s">
        <v>332</v>
      </c>
      <c r="F294" s="1145"/>
      <c r="G294" s="1392" t="s">
        <v>300</v>
      </c>
      <c r="H294" s="1145"/>
      <c r="I294" s="1392" t="s">
        <v>288</v>
      </c>
      <c r="J294" s="1145"/>
      <c r="K294" s="1145"/>
      <c r="L294" s="1392" t="s">
        <v>287</v>
      </c>
      <c r="M294" s="1145"/>
      <c r="N294" s="1145"/>
      <c r="O294" s="1392" t="s">
        <v>287</v>
      </c>
      <c r="P294" s="1145"/>
      <c r="Q294" s="1392"/>
      <c r="R294" s="1145"/>
      <c r="S294" s="1391" t="s">
        <v>340</v>
      </c>
      <c r="T294" s="1145"/>
      <c r="U294" s="1145"/>
      <c r="V294" s="1145"/>
      <c r="W294" s="1145"/>
      <c r="X294" s="1145"/>
      <c r="Y294" s="1145"/>
      <c r="Z294" s="1145"/>
      <c r="AA294" s="1392" t="s">
        <v>281</v>
      </c>
      <c r="AB294" s="1145"/>
      <c r="AC294" s="1145"/>
      <c r="AD294" s="1145"/>
      <c r="AE294" s="1145"/>
      <c r="AF294" s="1392" t="s">
        <v>282</v>
      </c>
      <c r="AG294" s="1145"/>
      <c r="AH294" s="1145"/>
      <c r="AI294" s="294" t="s">
        <v>68</v>
      </c>
      <c r="AJ294" s="1393" t="s">
        <v>283</v>
      </c>
      <c r="AK294" s="1145"/>
      <c r="AL294" s="1145"/>
      <c r="AM294" s="1145"/>
      <c r="AN294" s="1145"/>
      <c r="AO294" s="1145"/>
      <c r="AP294" s="445">
        <v>0</v>
      </c>
      <c r="AQ294" s="445">
        <v>0</v>
      </c>
      <c r="AR294" s="445">
        <v>0</v>
      </c>
      <c r="AS294" s="445">
        <v>0</v>
      </c>
      <c r="AT294" s="445">
        <v>0</v>
      </c>
      <c r="AU294" s="445">
        <v>0</v>
      </c>
      <c r="AV294" s="445">
        <v>0</v>
      </c>
      <c r="AW294" s="445">
        <v>0</v>
      </c>
      <c r="AX294" s="445">
        <v>0</v>
      </c>
      <c r="AY294" s="445">
        <v>0</v>
      </c>
      <c r="AZ294" s="445">
        <v>0</v>
      </c>
      <c r="BA294" s="445">
        <v>0</v>
      </c>
      <c r="BB294" s="445">
        <v>0</v>
      </c>
    </row>
    <row r="295" spans="1:54" hidden="1" x14ac:dyDescent="0.25">
      <c r="A295" s="1389" t="s">
        <v>102</v>
      </c>
      <c r="B295" s="1145"/>
      <c r="C295" s="1389" t="s">
        <v>345</v>
      </c>
      <c r="D295" s="1145"/>
      <c r="E295" s="1389" t="s">
        <v>332</v>
      </c>
      <c r="F295" s="1145"/>
      <c r="G295" s="1389" t="s">
        <v>300</v>
      </c>
      <c r="H295" s="1145"/>
      <c r="I295" s="1389" t="s">
        <v>288</v>
      </c>
      <c r="J295" s="1145"/>
      <c r="K295" s="1145"/>
      <c r="L295" s="1389" t="s">
        <v>290</v>
      </c>
      <c r="M295" s="1145"/>
      <c r="N295" s="1145"/>
      <c r="O295" s="1389"/>
      <c r="P295" s="1145"/>
      <c r="Q295" s="1389"/>
      <c r="R295" s="1145"/>
      <c r="S295" s="1388" t="s">
        <v>334</v>
      </c>
      <c r="T295" s="1145"/>
      <c r="U295" s="1145"/>
      <c r="V295" s="1145"/>
      <c r="W295" s="1145"/>
      <c r="X295" s="1145"/>
      <c r="Y295" s="1145"/>
      <c r="Z295" s="1145"/>
      <c r="AA295" s="1389" t="s">
        <v>281</v>
      </c>
      <c r="AB295" s="1145"/>
      <c r="AC295" s="1145"/>
      <c r="AD295" s="1145"/>
      <c r="AE295" s="1145"/>
      <c r="AF295" s="1389" t="s">
        <v>282</v>
      </c>
      <c r="AG295" s="1145"/>
      <c r="AH295" s="1145"/>
      <c r="AI295" s="297" t="s">
        <v>68</v>
      </c>
      <c r="AJ295" s="1390" t="s">
        <v>283</v>
      </c>
      <c r="AK295" s="1145"/>
      <c r="AL295" s="1145"/>
      <c r="AM295" s="1145"/>
      <c r="AN295" s="1145"/>
      <c r="AO295" s="1145"/>
      <c r="AP295" s="296">
        <v>300000000</v>
      </c>
      <c r="AQ295" s="296">
        <v>83332000</v>
      </c>
      <c r="AR295" s="296">
        <v>216668000</v>
      </c>
      <c r="AS295" s="444">
        <v>0</v>
      </c>
      <c r="AT295" s="444">
        <v>0</v>
      </c>
      <c r="AU295" s="296">
        <v>83332000</v>
      </c>
      <c r="AV295" s="444">
        <v>0</v>
      </c>
      <c r="AW295" s="444">
        <v>0</v>
      </c>
      <c r="AX295" s="444">
        <v>0</v>
      </c>
      <c r="AY295" s="444">
        <v>0</v>
      </c>
      <c r="AZ295" s="444">
        <v>0</v>
      </c>
      <c r="BA295" s="444">
        <v>0</v>
      </c>
      <c r="BB295" s="444">
        <v>0</v>
      </c>
    </row>
    <row r="296" spans="1:54" hidden="1" x14ac:dyDescent="0.25">
      <c r="A296" s="1392" t="s">
        <v>102</v>
      </c>
      <c r="B296" s="1145"/>
      <c r="C296" s="1392" t="s">
        <v>345</v>
      </c>
      <c r="D296" s="1145"/>
      <c r="E296" s="1392" t="s">
        <v>332</v>
      </c>
      <c r="F296" s="1145"/>
      <c r="G296" s="1392" t="s">
        <v>300</v>
      </c>
      <c r="H296" s="1145"/>
      <c r="I296" s="1392" t="s">
        <v>288</v>
      </c>
      <c r="J296" s="1145"/>
      <c r="K296" s="1145"/>
      <c r="L296" s="1392" t="s">
        <v>290</v>
      </c>
      <c r="M296" s="1145"/>
      <c r="N296" s="1145"/>
      <c r="O296" s="1392" t="s">
        <v>287</v>
      </c>
      <c r="P296" s="1145"/>
      <c r="Q296" s="1392"/>
      <c r="R296" s="1145"/>
      <c r="S296" s="1391" t="s">
        <v>340</v>
      </c>
      <c r="T296" s="1145"/>
      <c r="U296" s="1145"/>
      <c r="V296" s="1145"/>
      <c r="W296" s="1145"/>
      <c r="X296" s="1145"/>
      <c r="Y296" s="1145"/>
      <c r="Z296" s="1145"/>
      <c r="AA296" s="1392" t="s">
        <v>281</v>
      </c>
      <c r="AB296" s="1145"/>
      <c r="AC296" s="1145"/>
      <c r="AD296" s="1145"/>
      <c r="AE296" s="1145"/>
      <c r="AF296" s="1392" t="s">
        <v>282</v>
      </c>
      <c r="AG296" s="1145"/>
      <c r="AH296" s="1145"/>
      <c r="AI296" s="294" t="s">
        <v>68</v>
      </c>
      <c r="AJ296" s="1393" t="s">
        <v>283</v>
      </c>
      <c r="AK296" s="1145"/>
      <c r="AL296" s="1145"/>
      <c r="AM296" s="1145"/>
      <c r="AN296" s="1145"/>
      <c r="AO296" s="1145"/>
      <c r="AP296" s="293">
        <v>54000000</v>
      </c>
      <c r="AQ296" s="293">
        <v>53332000</v>
      </c>
      <c r="AR296" s="293">
        <v>668000</v>
      </c>
      <c r="AS296" s="445">
        <v>0</v>
      </c>
      <c r="AT296" s="445">
        <v>0</v>
      </c>
      <c r="AU296" s="293">
        <v>53332000</v>
      </c>
      <c r="AV296" s="445">
        <v>0</v>
      </c>
      <c r="AW296" s="445">
        <v>0</v>
      </c>
      <c r="AX296" s="445">
        <v>0</v>
      </c>
      <c r="AY296" s="445">
        <v>0</v>
      </c>
      <c r="AZ296" s="445">
        <v>0</v>
      </c>
      <c r="BA296" s="445">
        <v>0</v>
      </c>
      <c r="BB296" s="445">
        <v>0</v>
      </c>
    </row>
    <row r="297" spans="1:54" hidden="1" x14ac:dyDescent="0.25">
      <c r="A297" s="1392" t="s">
        <v>102</v>
      </c>
      <c r="B297" s="1145"/>
      <c r="C297" s="1392" t="s">
        <v>345</v>
      </c>
      <c r="D297" s="1145"/>
      <c r="E297" s="1392" t="s">
        <v>332</v>
      </c>
      <c r="F297" s="1145"/>
      <c r="G297" s="1392" t="s">
        <v>300</v>
      </c>
      <c r="H297" s="1145"/>
      <c r="I297" s="1392" t="s">
        <v>288</v>
      </c>
      <c r="J297" s="1145"/>
      <c r="K297" s="1145"/>
      <c r="L297" s="1392" t="s">
        <v>290</v>
      </c>
      <c r="M297" s="1145"/>
      <c r="N297" s="1145"/>
      <c r="O297" s="1392" t="s">
        <v>297</v>
      </c>
      <c r="P297" s="1145"/>
      <c r="Q297" s="1392"/>
      <c r="R297" s="1145"/>
      <c r="S297" s="1391" t="s">
        <v>336</v>
      </c>
      <c r="T297" s="1145"/>
      <c r="U297" s="1145"/>
      <c r="V297" s="1145"/>
      <c r="W297" s="1145"/>
      <c r="X297" s="1145"/>
      <c r="Y297" s="1145"/>
      <c r="Z297" s="1145"/>
      <c r="AA297" s="1392" t="s">
        <v>281</v>
      </c>
      <c r="AB297" s="1145"/>
      <c r="AC297" s="1145"/>
      <c r="AD297" s="1145"/>
      <c r="AE297" s="1145"/>
      <c r="AF297" s="1392" t="s">
        <v>282</v>
      </c>
      <c r="AG297" s="1145"/>
      <c r="AH297" s="1145"/>
      <c r="AI297" s="294" t="s">
        <v>68</v>
      </c>
      <c r="AJ297" s="1393" t="s">
        <v>283</v>
      </c>
      <c r="AK297" s="1145"/>
      <c r="AL297" s="1145"/>
      <c r="AM297" s="1145"/>
      <c r="AN297" s="1145"/>
      <c r="AO297" s="1145"/>
      <c r="AP297" s="293">
        <v>16000000</v>
      </c>
      <c r="AQ297" s="293">
        <v>16000000</v>
      </c>
      <c r="AR297" s="445">
        <v>0</v>
      </c>
      <c r="AS297" s="445">
        <v>0</v>
      </c>
      <c r="AT297" s="445">
        <v>0</v>
      </c>
      <c r="AU297" s="293">
        <v>16000000</v>
      </c>
      <c r="AV297" s="445">
        <v>0</v>
      </c>
      <c r="AW297" s="445">
        <v>0</v>
      </c>
      <c r="AX297" s="445">
        <v>0</v>
      </c>
      <c r="AY297" s="445">
        <v>0</v>
      </c>
      <c r="AZ297" s="445">
        <v>0</v>
      </c>
      <c r="BA297" s="445">
        <v>0</v>
      </c>
      <c r="BB297" s="445">
        <v>0</v>
      </c>
    </row>
    <row r="298" spans="1:54" hidden="1" x14ac:dyDescent="0.25">
      <c r="A298" s="1392" t="s">
        <v>102</v>
      </c>
      <c r="B298" s="1145"/>
      <c r="C298" s="1392" t="s">
        <v>345</v>
      </c>
      <c r="D298" s="1145"/>
      <c r="E298" s="1392" t="s">
        <v>332</v>
      </c>
      <c r="F298" s="1145"/>
      <c r="G298" s="1392" t="s">
        <v>300</v>
      </c>
      <c r="H298" s="1145"/>
      <c r="I298" s="1392" t="s">
        <v>288</v>
      </c>
      <c r="J298" s="1145"/>
      <c r="K298" s="1145"/>
      <c r="L298" s="1392" t="s">
        <v>290</v>
      </c>
      <c r="M298" s="1145"/>
      <c r="N298" s="1145"/>
      <c r="O298" s="1392" t="s">
        <v>291</v>
      </c>
      <c r="P298" s="1145"/>
      <c r="Q298" s="1392"/>
      <c r="R298" s="1145"/>
      <c r="S298" s="1391" t="s">
        <v>87</v>
      </c>
      <c r="T298" s="1145"/>
      <c r="U298" s="1145"/>
      <c r="V298" s="1145"/>
      <c r="W298" s="1145"/>
      <c r="X298" s="1145"/>
      <c r="Y298" s="1145"/>
      <c r="Z298" s="1145"/>
      <c r="AA298" s="1392" t="s">
        <v>281</v>
      </c>
      <c r="AB298" s="1145"/>
      <c r="AC298" s="1145"/>
      <c r="AD298" s="1145"/>
      <c r="AE298" s="1145"/>
      <c r="AF298" s="1392" t="s">
        <v>282</v>
      </c>
      <c r="AG298" s="1145"/>
      <c r="AH298" s="1145"/>
      <c r="AI298" s="294" t="s">
        <v>68</v>
      </c>
      <c r="AJ298" s="1393" t="s">
        <v>283</v>
      </c>
      <c r="AK298" s="1145"/>
      <c r="AL298" s="1145"/>
      <c r="AM298" s="1145"/>
      <c r="AN298" s="1145"/>
      <c r="AO298" s="1145"/>
      <c r="AP298" s="293">
        <v>14000000</v>
      </c>
      <c r="AQ298" s="293">
        <v>14000000</v>
      </c>
      <c r="AR298" s="445">
        <v>0</v>
      </c>
      <c r="AS298" s="445">
        <v>0</v>
      </c>
      <c r="AT298" s="445">
        <v>0</v>
      </c>
      <c r="AU298" s="293">
        <v>14000000</v>
      </c>
      <c r="AV298" s="445">
        <v>0</v>
      </c>
      <c r="AW298" s="445">
        <v>0</v>
      </c>
      <c r="AX298" s="445">
        <v>0</v>
      </c>
      <c r="AY298" s="445">
        <v>0</v>
      </c>
      <c r="AZ298" s="445">
        <v>0</v>
      </c>
      <c r="BA298" s="445">
        <v>0</v>
      </c>
      <c r="BB298" s="445">
        <v>0</v>
      </c>
    </row>
    <row r="299" spans="1:54" hidden="1" x14ac:dyDescent="0.25">
      <c r="A299" s="1392" t="s">
        <v>102</v>
      </c>
      <c r="B299" s="1145"/>
      <c r="C299" s="1392" t="s">
        <v>345</v>
      </c>
      <c r="D299" s="1145"/>
      <c r="E299" s="1392" t="s">
        <v>332</v>
      </c>
      <c r="F299" s="1145"/>
      <c r="G299" s="1392" t="s">
        <v>300</v>
      </c>
      <c r="H299" s="1145"/>
      <c r="I299" s="1392" t="s">
        <v>288</v>
      </c>
      <c r="J299" s="1145"/>
      <c r="K299" s="1145"/>
      <c r="L299" s="1392" t="s">
        <v>290</v>
      </c>
      <c r="M299" s="1145"/>
      <c r="N299" s="1145"/>
      <c r="O299" s="1392" t="s">
        <v>302</v>
      </c>
      <c r="P299" s="1145"/>
      <c r="Q299" s="1392"/>
      <c r="R299" s="1145"/>
      <c r="S299" s="1391" t="s">
        <v>660</v>
      </c>
      <c r="T299" s="1145"/>
      <c r="U299" s="1145"/>
      <c r="V299" s="1145"/>
      <c r="W299" s="1145"/>
      <c r="X299" s="1145"/>
      <c r="Y299" s="1145"/>
      <c r="Z299" s="1145"/>
      <c r="AA299" s="1392" t="s">
        <v>281</v>
      </c>
      <c r="AB299" s="1145"/>
      <c r="AC299" s="1145"/>
      <c r="AD299" s="1145"/>
      <c r="AE299" s="1145"/>
      <c r="AF299" s="1392" t="s">
        <v>282</v>
      </c>
      <c r="AG299" s="1145"/>
      <c r="AH299" s="1145"/>
      <c r="AI299" s="294" t="s">
        <v>68</v>
      </c>
      <c r="AJ299" s="1393" t="s">
        <v>283</v>
      </c>
      <c r="AK299" s="1145"/>
      <c r="AL299" s="1145"/>
      <c r="AM299" s="1145"/>
      <c r="AN299" s="1145"/>
      <c r="AO299" s="1145"/>
      <c r="AP299" s="293">
        <v>160000000</v>
      </c>
      <c r="AQ299" s="445">
        <v>0</v>
      </c>
      <c r="AR299" s="293">
        <v>160000000</v>
      </c>
      <c r="AS299" s="445">
        <v>0</v>
      </c>
      <c r="AT299" s="445">
        <v>0</v>
      </c>
      <c r="AU299" s="445">
        <v>0</v>
      </c>
      <c r="AV299" s="445">
        <v>0</v>
      </c>
      <c r="AW299" s="445">
        <v>0</v>
      </c>
      <c r="AX299" s="445">
        <v>0</v>
      </c>
      <c r="AY299" s="445">
        <v>0</v>
      </c>
      <c r="AZ299" s="445">
        <v>0</v>
      </c>
      <c r="BA299" s="445">
        <v>0</v>
      </c>
      <c r="BB299" s="445">
        <v>0</v>
      </c>
    </row>
    <row r="300" spans="1:54" hidden="1" x14ac:dyDescent="0.25">
      <c r="A300" s="1392" t="s">
        <v>102</v>
      </c>
      <c r="B300" s="1145"/>
      <c r="C300" s="1392" t="s">
        <v>345</v>
      </c>
      <c r="D300" s="1145"/>
      <c r="E300" s="1392" t="s">
        <v>332</v>
      </c>
      <c r="F300" s="1145"/>
      <c r="G300" s="1392" t="s">
        <v>300</v>
      </c>
      <c r="H300" s="1145"/>
      <c r="I300" s="1392" t="s">
        <v>288</v>
      </c>
      <c r="J300" s="1145"/>
      <c r="K300" s="1145"/>
      <c r="L300" s="1392" t="s">
        <v>290</v>
      </c>
      <c r="M300" s="1145"/>
      <c r="N300" s="1145"/>
      <c r="O300" s="1392" t="s">
        <v>83</v>
      </c>
      <c r="P300" s="1145"/>
      <c r="Q300" s="1392"/>
      <c r="R300" s="1145"/>
      <c r="S300" s="1391" t="s">
        <v>338</v>
      </c>
      <c r="T300" s="1145"/>
      <c r="U300" s="1145"/>
      <c r="V300" s="1145"/>
      <c r="W300" s="1145"/>
      <c r="X300" s="1145"/>
      <c r="Y300" s="1145"/>
      <c r="Z300" s="1145"/>
      <c r="AA300" s="1392" t="s">
        <v>281</v>
      </c>
      <c r="AB300" s="1145"/>
      <c r="AC300" s="1145"/>
      <c r="AD300" s="1145"/>
      <c r="AE300" s="1145"/>
      <c r="AF300" s="1392" t="s">
        <v>282</v>
      </c>
      <c r="AG300" s="1145"/>
      <c r="AH300" s="1145"/>
      <c r="AI300" s="294" t="s">
        <v>68</v>
      </c>
      <c r="AJ300" s="1393" t="s">
        <v>283</v>
      </c>
      <c r="AK300" s="1145"/>
      <c r="AL300" s="1145"/>
      <c r="AM300" s="1145"/>
      <c r="AN300" s="1145"/>
      <c r="AO300" s="1145"/>
      <c r="AP300" s="293">
        <v>56000000</v>
      </c>
      <c r="AQ300" s="445">
        <v>0</v>
      </c>
      <c r="AR300" s="293">
        <v>56000000</v>
      </c>
      <c r="AS300" s="445">
        <v>0</v>
      </c>
      <c r="AT300" s="445">
        <v>0</v>
      </c>
      <c r="AU300" s="445">
        <v>0</v>
      </c>
      <c r="AV300" s="445">
        <v>0</v>
      </c>
      <c r="AW300" s="445">
        <v>0</v>
      </c>
      <c r="AX300" s="445">
        <v>0</v>
      </c>
      <c r="AY300" s="445">
        <v>0</v>
      </c>
      <c r="AZ300" s="445">
        <v>0</v>
      </c>
      <c r="BA300" s="445">
        <v>0</v>
      </c>
      <c r="BB300" s="445">
        <v>0</v>
      </c>
    </row>
    <row r="301" spans="1:54" hidden="1" x14ac:dyDescent="0.25">
      <c r="A301" s="396" t="s">
        <v>244</v>
      </c>
      <c r="B301" s="396" t="s">
        <v>244</v>
      </c>
      <c r="C301" s="396" t="s">
        <v>244</v>
      </c>
      <c r="D301" s="396" t="s">
        <v>244</v>
      </c>
      <c r="E301" s="396" t="s">
        <v>244</v>
      </c>
      <c r="F301" s="396" t="s">
        <v>244</v>
      </c>
      <c r="G301" s="396" t="s">
        <v>244</v>
      </c>
      <c r="H301" s="396" t="s">
        <v>244</v>
      </c>
      <c r="I301" s="396" t="s">
        <v>244</v>
      </c>
      <c r="J301" s="1080" t="s">
        <v>244</v>
      </c>
      <c r="K301" s="1145"/>
      <c r="L301" s="1080" t="s">
        <v>244</v>
      </c>
      <c r="M301" s="1145"/>
      <c r="N301" s="396" t="s">
        <v>244</v>
      </c>
      <c r="O301" s="396" t="s">
        <v>244</v>
      </c>
      <c r="P301" s="396" t="s">
        <v>244</v>
      </c>
      <c r="Q301" s="396" t="s">
        <v>244</v>
      </c>
      <c r="R301" s="396" t="s">
        <v>244</v>
      </c>
      <c r="S301" s="396" t="s">
        <v>244</v>
      </c>
      <c r="T301" s="396" t="s">
        <v>244</v>
      </c>
      <c r="U301" s="396" t="s">
        <v>244</v>
      </c>
      <c r="V301" s="396" t="s">
        <v>244</v>
      </c>
      <c r="W301" s="396" t="s">
        <v>244</v>
      </c>
      <c r="X301" s="396" t="s">
        <v>244</v>
      </c>
      <c r="Y301" s="396" t="s">
        <v>244</v>
      </c>
      <c r="Z301" s="396" t="s">
        <v>244</v>
      </c>
      <c r="AA301" s="1080" t="s">
        <v>244</v>
      </c>
      <c r="AB301" s="1145"/>
      <c r="AC301" s="1080" t="s">
        <v>244</v>
      </c>
      <c r="AD301" s="1145"/>
      <c r="AE301" s="396" t="s">
        <v>244</v>
      </c>
      <c r="AF301" s="396" t="s">
        <v>244</v>
      </c>
      <c r="AG301" s="396" t="s">
        <v>244</v>
      </c>
      <c r="AH301" s="396" t="s">
        <v>244</v>
      </c>
      <c r="AI301" s="396" t="s">
        <v>244</v>
      </c>
      <c r="AJ301" s="396" t="s">
        <v>244</v>
      </c>
      <c r="AK301" s="396" t="s">
        <v>244</v>
      </c>
      <c r="AL301" s="396" t="s">
        <v>244</v>
      </c>
      <c r="AM301" s="1080" t="s">
        <v>244</v>
      </c>
      <c r="AN301" s="1145"/>
      <c r="AO301" s="1145"/>
      <c r="AP301" s="396" t="s">
        <v>244</v>
      </c>
      <c r="AQ301" s="396" t="s">
        <v>244</v>
      </c>
      <c r="AR301" s="396" t="s">
        <v>244</v>
      </c>
      <c r="AS301" s="416" t="s">
        <v>244</v>
      </c>
      <c r="AT301" s="416" t="s">
        <v>244</v>
      </c>
      <c r="AU301" s="396" t="s">
        <v>244</v>
      </c>
      <c r="AV301" s="396" t="s">
        <v>244</v>
      </c>
      <c r="AW301" s="396" t="s">
        <v>244</v>
      </c>
      <c r="AX301" s="396" t="s">
        <v>244</v>
      </c>
      <c r="AY301" s="396" t="s">
        <v>244</v>
      </c>
      <c r="AZ301" s="396" t="s">
        <v>244</v>
      </c>
      <c r="BA301" s="396" t="s">
        <v>244</v>
      </c>
      <c r="BB301" s="396" t="s">
        <v>244</v>
      </c>
    </row>
  </sheetData>
  <autoFilter ref="A24:BB30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281" customWidth="1"/>
    <col min="2" max="2" width="2.85546875" style="218" customWidth="1"/>
    <col min="3" max="6" width="2.7109375" style="218" customWidth="1"/>
    <col min="7" max="7" width="2.85546875" style="218" customWidth="1"/>
    <col min="8" max="10" width="2.7109375" style="218" customWidth="1"/>
    <col min="11" max="11" width="2.42578125" style="218" customWidth="1"/>
    <col min="12" max="12" width="0.28515625" style="218" customWidth="1"/>
    <col min="13" max="13" width="1" style="218" customWidth="1"/>
    <col min="14" max="14" width="1.5703125" style="218" customWidth="1"/>
    <col min="15" max="27" width="2.7109375" style="218" customWidth="1"/>
    <col min="28" max="28" width="2.42578125" style="218" customWidth="1"/>
    <col min="29" max="29" width="0.28515625" style="218" customWidth="1"/>
    <col min="30" max="30" width="1.85546875" style="218" customWidth="1"/>
    <col min="31" max="31" width="0.85546875" style="218" customWidth="1"/>
    <col min="32" max="35" width="2.7109375" style="218" customWidth="1"/>
    <col min="36" max="36" width="3.28515625" style="218" customWidth="1"/>
    <col min="37" max="37" width="3.140625" style="218" customWidth="1"/>
    <col min="38" max="39" width="2.7109375" style="218" customWidth="1"/>
    <col min="40" max="41" width="0.85546875" style="218" customWidth="1"/>
    <col min="42" max="42" width="1" style="218" customWidth="1"/>
    <col min="43" max="43" width="17" style="218" bestFit="1" customWidth="1"/>
    <col min="44" max="44" width="15" style="218" bestFit="1" customWidth="1"/>
    <col min="45" max="45" width="17" style="327" bestFit="1" customWidth="1"/>
    <col min="46" max="46" width="17.5703125" style="368" bestFit="1" customWidth="1"/>
    <col min="47" max="47" width="17" style="218" bestFit="1" customWidth="1"/>
    <col min="48" max="48" width="17.42578125" style="218" bestFit="1" customWidth="1"/>
    <col min="49" max="49" width="17.5703125" style="368" bestFit="1" customWidth="1"/>
    <col min="50" max="50" width="17" style="218" bestFit="1" customWidth="1"/>
    <col min="51" max="51" width="16" style="218" bestFit="1" customWidth="1"/>
    <col min="52" max="52" width="17.5703125" style="218" bestFit="1" customWidth="1"/>
    <col min="53" max="53" width="14.85546875" style="218" bestFit="1" customWidth="1"/>
    <col min="54" max="55" width="16" style="218" bestFit="1" customWidth="1"/>
    <col min="56" max="56" width="0.5703125" style="218" customWidth="1"/>
    <col min="57" max="16384" width="11.42578125" style="218"/>
  </cols>
  <sheetData>
    <row r="1" spans="2:55" ht="4.3499999999999996" customHeight="1" x14ac:dyDescent="0.25"/>
    <row r="2" spans="2:55" ht="4.3499999999999996" customHeight="1" x14ac:dyDescent="0.25">
      <c r="B2" s="1145"/>
      <c r="C2" s="1145"/>
      <c r="D2" s="1145"/>
      <c r="E2" s="1145"/>
      <c r="F2" s="1145"/>
      <c r="G2" s="1145"/>
      <c r="H2" s="1145"/>
      <c r="I2" s="1145"/>
      <c r="J2" s="1145"/>
      <c r="K2" s="1145"/>
    </row>
    <row r="3" spans="2:55" ht="14.1" customHeight="1" x14ac:dyDescent="0.25">
      <c r="B3" s="1145"/>
      <c r="C3" s="1145"/>
      <c r="D3" s="1145"/>
      <c r="E3" s="1145"/>
      <c r="F3" s="1145"/>
      <c r="G3" s="1145"/>
      <c r="H3" s="1145"/>
      <c r="I3" s="1145"/>
      <c r="J3" s="1145"/>
      <c r="K3" s="1145"/>
      <c r="N3" s="1387" t="s">
        <v>422</v>
      </c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B3" s="1145"/>
      <c r="AE3" s="1147" t="s">
        <v>246</v>
      </c>
      <c r="AF3" s="1145"/>
      <c r="AG3" s="1145"/>
      <c r="AH3" s="1145"/>
      <c r="AI3" s="1145"/>
      <c r="AJ3" s="1145"/>
      <c r="AK3" s="1145"/>
      <c r="AL3" s="1145"/>
      <c r="AM3" s="1145"/>
      <c r="AN3" s="1145"/>
      <c r="AP3" s="1148" t="s">
        <v>424</v>
      </c>
      <c r="AQ3" s="1145"/>
      <c r="AR3" s="1145"/>
      <c r="AS3" s="1145"/>
      <c r="AT3" s="1145"/>
    </row>
    <row r="4" spans="2:55" ht="7.15" customHeight="1" x14ac:dyDescent="0.25">
      <c r="B4" s="1145"/>
      <c r="C4" s="1145"/>
      <c r="D4" s="1145"/>
      <c r="E4" s="1145"/>
      <c r="F4" s="1145"/>
      <c r="G4" s="1145"/>
      <c r="H4" s="1145"/>
      <c r="I4" s="1145"/>
      <c r="J4" s="1145"/>
      <c r="K4" s="1145"/>
      <c r="N4" s="1145"/>
      <c r="O4" s="1145"/>
      <c r="P4" s="1145"/>
      <c r="Q4" s="1145"/>
      <c r="R4" s="1145"/>
      <c r="S4" s="1145"/>
      <c r="T4" s="1145"/>
      <c r="U4" s="1145"/>
      <c r="V4" s="1145"/>
      <c r="W4" s="1145"/>
      <c r="X4" s="1145"/>
      <c r="Y4" s="1145"/>
      <c r="Z4" s="1145"/>
      <c r="AA4" s="1145"/>
      <c r="AB4" s="1145"/>
    </row>
    <row r="5" spans="2:55" ht="28.35" customHeight="1" x14ac:dyDescent="0.25">
      <c r="B5" s="1145"/>
      <c r="C5" s="1145"/>
      <c r="D5" s="1145"/>
      <c r="E5" s="1145"/>
      <c r="F5" s="1145"/>
      <c r="G5" s="1145"/>
      <c r="H5" s="1145"/>
      <c r="I5" s="1145"/>
      <c r="J5" s="1145"/>
      <c r="K5" s="1145"/>
      <c r="N5" s="1145"/>
      <c r="O5" s="1145"/>
      <c r="P5" s="1145"/>
      <c r="Q5" s="1145"/>
      <c r="R5" s="1145"/>
      <c r="S5" s="1145"/>
      <c r="T5" s="1145"/>
      <c r="U5" s="1145"/>
      <c r="V5" s="1145"/>
      <c r="W5" s="1145"/>
      <c r="X5" s="1145"/>
      <c r="Y5" s="1145"/>
      <c r="Z5" s="1145"/>
      <c r="AA5" s="1145"/>
      <c r="AB5" s="1145"/>
      <c r="AE5" s="1149" t="s">
        <v>247</v>
      </c>
      <c r="AF5" s="1145"/>
      <c r="AG5" s="1145"/>
      <c r="AH5" s="1145"/>
      <c r="AI5" s="1145"/>
      <c r="AJ5" s="1145"/>
      <c r="AK5" s="1145"/>
      <c r="AL5" s="1145"/>
      <c r="AM5" s="1145"/>
      <c r="AN5" s="1145"/>
      <c r="AP5" s="1150" t="s">
        <v>248</v>
      </c>
      <c r="AQ5" s="1145"/>
      <c r="AR5" s="1145"/>
      <c r="AS5" s="1145"/>
      <c r="AT5" s="1145"/>
    </row>
    <row r="6" spans="2:55" ht="2.85" customHeight="1" x14ac:dyDescent="0.25">
      <c r="B6" s="1145"/>
      <c r="C6" s="1145"/>
      <c r="D6" s="1145"/>
      <c r="E6" s="1145"/>
      <c r="F6" s="1145"/>
      <c r="G6" s="1145"/>
      <c r="H6" s="1145"/>
      <c r="I6" s="1145"/>
      <c r="J6" s="1145"/>
      <c r="K6" s="1145"/>
      <c r="AE6" s="1145"/>
      <c r="AF6" s="1145"/>
      <c r="AG6" s="1145"/>
      <c r="AH6" s="1145"/>
      <c r="AI6" s="1145"/>
      <c r="AJ6" s="1145"/>
      <c r="AK6" s="1145"/>
      <c r="AL6" s="1145"/>
      <c r="AM6" s="1145"/>
      <c r="AN6" s="1145"/>
      <c r="AP6" s="1145"/>
      <c r="AQ6" s="1145"/>
      <c r="AR6" s="1145"/>
      <c r="AS6" s="1145"/>
      <c r="AT6" s="1145"/>
    </row>
    <row r="7" spans="2:55" x14ac:dyDescent="0.25">
      <c r="AE7" s="1145"/>
      <c r="AF7" s="1145"/>
      <c r="AG7" s="1145"/>
      <c r="AH7" s="1145"/>
      <c r="AI7" s="1145"/>
      <c r="AJ7" s="1145"/>
      <c r="AK7" s="1145"/>
      <c r="AL7" s="1145"/>
      <c r="AM7" s="1145"/>
      <c r="AN7" s="1145"/>
      <c r="AP7" s="1145"/>
      <c r="AQ7" s="1145"/>
      <c r="AR7" s="1145"/>
      <c r="AS7" s="1145"/>
      <c r="AT7" s="1145"/>
    </row>
    <row r="8" spans="2:55" ht="7.15" customHeight="1" x14ac:dyDescent="0.25"/>
    <row r="9" spans="2:55" ht="14.1" customHeight="1" x14ac:dyDescent="0.25">
      <c r="AE9" s="1149" t="s">
        <v>249</v>
      </c>
      <c r="AF9" s="1145"/>
      <c r="AG9" s="1145"/>
      <c r="AH9" s="1145"/>
      <c r="AI9" s="1145"/>
      <c r="AJ9" s="1145"/>
      <c r="AK9" s="1145"/>
      <c r="AL9" s="1145"/>
      <c r="AM9" s="1145"/>
      <c r="AN9" s="1145"/>
      <c r="AP9" s="1150" t="s">
        <v>669</v>
      </c>
      <c r="AQ9" s="1145"/>
      <c r="AR9" s="1145"/>
      <c r="AS9" s="1145"/>
      <c r="AT9" s="1145"/>
    </row>
    <row r="10" spans="2:55" ht="0" hidden="1" customHeight="1" x14ac:dyDescent="0.25"/>
    <row r="11" spans="2:55" ht="19.899999999999999" customHeight="1" x14ac:dyDescent="0.25">
      <c r="AS11" s="390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381"/>
    </row>
    <row r="14" spans="2:55" ht="29.25" customHeight="1" x14ac:dyDescent="0.25">
      <c r="B14" s="1155" t="s">
        <v>250</v>
      </c>
      <c r="C14" s="1137"/>
      <c r="D14" s="1137"/>
      <c r="E14" s="1137"/>
      <c r="F14" s="1138"/>
      <c r="G14" s="1156" t="s">
        <v>423</v>
      </c>
      <c r="H14" s="1137"/>
      <c r="I14" s="1138"/>
      <c r="J14" s="1155" t="s">
        <v>251</v>
      </c>
      <c r="K14" s="1137"/>
      <c r="L14" s="1137"/>
      <c r="M14" s="1137"/>
      <c r="N14" s="1137"/>
      <c r="O14" s="1137"/>
      <c r="P14" s="1137"/>
      <c r="Q14" s="1138"/>
      <c r="R14" s="1157" t="s">
        <v>252</v>
      </c>
      <c r="S14" s="1137"/>
      <c r="T14" s="1137"/>
      <c r="U14" s="1137"/>
      <c r="V14" s="1137"/>
      <c r="W14" s="1137"/>
      <c r="X14" s="1138"/>
      <c r="Y14" s="1155" t="s">
        <v>253</v>
      </c>
      <c r="Z14" s="1137"/>
      <c r="AA14" s="1137"/>
      <c r="AB14" s="1137"/>
      <c r="AC14" s="1137"/>
      <c r="AD14" s="1137"/>
      <c r="AE14" s="1138"/>
      <c r="AF14" s="1158" t="s">
        <v>670</v>
      </c>
      <c r="AG14" s="1159"/>
      <c r="AH14" s="1159"/>
      <c r="AI14" s="1159"/>
      <c r="AJ14" s="1159"/>
      <c r="AK14" s="1160"/>
      <c r="AL14" s="219" t="s">
        <v>244</v>
      </c>
      <c r="AM14" s="219" t="s">
        <v>244</v>
      </c>
      <c r="AN14" s="1080" t="s">
        <v>244</v>
      </c>
      <c r="AO14" s="1145"/>
      <c r="AP14" s="1145"/>
      <c r="AQ14" s="291">
        <f>+AQ15-AQ22</f>
        <v>-623920000</v>
      </c>
      <c r="AR14" s="219" t="s">
        <v>244</v>
      </c>
      <c r="AS14" s="328">
        <v>13863620898</v>
      </c>
      <c r="AT14" s="371" t="s">
        <v>244</v>
      </c>
      <c r="AU14" s="219" t="s">
        <v>244</v>
      </c>
      <c r="AV14" s="219" t="s">
        <v>244</v>
      </c>
      <c r="AW14" s="371" t="s">
        <v>244</v>
      </c>
      <c r="AX14" s="219" t="s">
        <v>244</v>
      </c>
      <c r="AY14" s="219" t="s">
        <v>244</v>
      </c>
      <c r="AZ14" s="219" t="s">
        <v>244</v>
      </c>
      <c r="BA14" s="219" t="s">
        <v>244</v>
      </c>
      <c r="BB14" s="219" t="s">
        <v>244</v>
      </c>
      <c r="BC14" s="219" t="s">
        <v>244</v>
      </c>
    </row>
    <row r="15" spans="2:55" x14ac:dyDescent="0.25">
      <c r="B15" s="1151" t="s">
        <v>254</v>
      </c>
      <c r="C15" s="1137"/>
      <c r="D15" s="1137"/>
      <c r="E15" s="1137"/>
      <c r="F15" s="1137"/>
      <c r="G15" s="1138"/>
      <c r="H15" s="1152" t="s">
        <v>248</v>
      </c>
      <c r="I15" s="1137"/>
      <c r="J15" s="1137"/>
      <c r="K15" s="1137"/>
      <c r="L15" s="1137"/>
      <c r="M15" s="1137"/>
      <c r="N15" s="1137"/>
      <c r="O15" s="1137"/>
      <c r="P15" s="1137"/>
      <c r="Q15" s="1137"/>
      <c r="R15" s="1137"/>
      <c r="S15" s="1137"/>
      <c r="T15" s="1137"/>
      <c r="U15" s="1137"/>
      <c r="V15" s="1137"/>
      <c r="W15" s="1137"/>
      <c r="X15" s="1137"/>
      <c r="Y15" s="1137"/>
      <c r="Z15" s="1137"/>
      <c r="AA15" s="1137"/>
      <c r="AB15" s="1137"/>
      <c r="AC15" s="1137"/>
      <c r="AD15" s="1137"/>
      <c r="AE15" s="1137"/>
      <c r="AF15" s="1137"/>
      <c r="AG15" s="1137"/>
      <c r="AH15" s="1138"/>
      <c r="AI15" s="217" t="s">
        <v>244</v>
      </c>
      <c r="AJ15" s="217" t="s">
        <v>244</v>
      </c>
      <c r="AK15" s="217" t="s">
        <v>244</v>
      </c>
      <c r="AL15" s="217" t="s">
        <v>244</v>
      </c>
      <c r="AM15" s="217" t="s">
        <v>244</v>
      </c>
      <c r="AN15" s="1153" t="s">
        <v>244</v>
      </c>
      <c r="AO15" s="1154"/>
      <c r="AP15" s="1154"/>
      <c r="AQ15" s="219">
        <v>32361825822</v>
      </c>
      <c r="AR15" s="219" t="s">
        <v>244</v>
      </c>
      <c r="AS15" s="391"/>
      <c r="AT15" s="371" t="s">
        <v>244</v>
      </c>
      <c r="AU15" s="219" t="s">
        <v>244</v>
      </c>
      <c r="AV15" s="219" t="s">
        <v>244</v>
      </c>
      <c r="AW15" s="371" t="s">
        <v>244</v>
      </c>
      <c r="AX15" s="219" t="s">
        <v>244</v>
      </c>
      <c r="AY15" s="219" t="s">
        <v>244</v>
      </c>
      <c r="AZ15" s="219" t="s">
        <v>244</v>
      </c>
      <c r="BA15" s="219" t="s">
        <v>244</v>
      </c>
      <c r="BB15" s="219" t="s">
        <v>244</v>
      </c>
      <c r="BC15" s="219" t="s">
        <v>244</v>
      </c>
    </row>
    <row r="16" spans="2:55" x14ac:dyDescent="0.25">
      <c r="B16" s="1151" t="s">
        <v>671</v>
      </c>
      <c r="C16" s="1137"/>
      <c r="D16" s="1137"/>
      <c r="E16" s="1137"/>
      <c r="F16" s="1137"/>
      <c r="G16" s="1137"/>
      <c r="H16" s="1138"/>
      <c r="I16" s="1152" t="s">
        <v>672</v>
      </c>
      <c r="J16" s="1137"/>
      <c r="K16" s="1137"/>
      <c r="L16" s="1137"/>
      <c r="M16" s="1137"/>
      <c r="N16" s="1137"/>
      <c r="O16" s="1137"/>
      <c r="P16" s="1137"/>
      <c r="Q16" s="1137"/>
      <c r="R16" s="1137"/>
      <c r="S16" s="1137"/>
      <c r="T16" s="1137"/>
      <c r="U16" s="1137"/>
      <c r="V16" s="1137"/>
      <c r="W16" s="1137"/>
      <c r="X16" s="1137"/>
      <c r="Y16" s="1137"/>
      <c r="Z16" s="1137"/>
      <c r="AA16" s="1137"/>
      <c r="AB16" s="1137"/>
      <c r="AC16" s="1137"/>
      <c r="AD16" s="1137"/>
      <c r="AE16" s="1137"/>
      <c r="AF16" s="1137"/>
      <c r="AG16" s="1137"/>
      <c r="AH16" s="1137"/>
      <c r="AI16" s="1137"/>
      <c r="AJ16" s="1137"/>
      <c r="AK16" s="1137"/>
      <c r="AL16" s="1137"/>
      <c r="AM16" s="1137"/>
      <c r="AN16" s="1137"/>
      <c r="AO16" s="1137"/>
      <c r="AP16" s="1138"/>
      <c r="AQ16" s="219" t="s">
        <v>244</v>
      </c>
      <c r="AR16" s="219" t="s">
        <v>244</v>
      </c>
      <c r="AS16" s="328"/>
      <c r="AT16" s="371" t="s">
        <v>244</v>
      </c>
      <c r="AU16" s="219" t="s">
        <v>244</v>
      </c>
      <c r="AV16" s="219" t="s">
        <v>244</v>
      </c>
      <c r="AW16" s="371" t="s">
        <v>244</v>
      </c>
      <c r="AX16" s="219" t="s">
        <v>244</v>
      </c>
      <c r="AY16" s="219" t="s">
        <v>244</v>
      </c>
      <c r="AZ16" s="219" t="s">
        <v>244</v>
      </c>
      <c r="BA16" s="219" t="s">
        <v>244</v>
      </c>
      <c r="BB16" s="219" t="s">
        <v>244</v>
      </c>
      <c r="BC16" s="219" t="s">
        <v>244</v>
      </c>
    </row>
    <row r="17" spans="1:56" ht="24.75" customHeight="1" x14ac:dyDescent="0.25">
      <c r="B17" s="1136" t="s">
        <v>255</v>
      </c>
      <c r="C17" s="1138"/>
      <c r="D17" s="1140" t="s">
        <v>256</v>
      </c>
      <c r="E17" s="1138"/>
      <c r="F17" s="1136" t="s">
        <v>257</v>
      </c>
      <c r="G17" s="1138"/>
      <c r="H17" s="1136" t="s">
        <v>258</v>
      </c>
      <c r="I17" s="1138"/>
      <c r="J17" s="1136" t="s">
        <v>259</v>
      </c>
      <c r="K17" s="1137"/>
      <c r="L17" s="1138"/>
      <c r="M17" s="1136" t="s">
        <v>260</v>
      </c>
      <c r="N17" s="1137"/>
      <c r="O17" s="1138"/>
      <c r="P17" s="1136" t="s">
        <v>261</v>
      </c>
      <c r="Q17" s="1138"/>
      <c r="R17" s="1136" t="s">
        <v>262</v>
      </c>
      <c r="S17" s="1138"/>
      <c r="T17" s="1136" t="s">
        <v>263</v>
      </c>
      <c r="U17" s="1137"/>
      <c r="V17" s="1137"/>
      <c r="W17" s="1137"/>
      <c r="X17" s="1137"/>
      <c r="Y17" s="1137"/>
      <c r="Z17" s="1137"/>
      <c r="AA17" s="1138"/>
      <c r="AB17" s="1136" t="s">
        <v>264</v>
      </c>
      <c r="AC17" s="1137"/>
      <c r="AD17" s="1137"/>
      <c r="AE17" s="1137"/>
      <c r="AF17" s="1138"/>
      <c r="AG17" s="1136" t="s">
        <v>265</v>
      </c>
      <c r="AH17" s="1137"/>
      <c r="AI17" s="1138"/>
      <c r="AJ17" s="220" t="s">
        <v>266</v>
      </c>
      <c r="AK17" s="1136" t="s">
        <v>267</v>
      </c>
      <c r="AL17" s="1137"/>
      <c r="AM17" s="1137"/>
      <c r="AN17" s="1137"/>
      <c r="AO17" s="1137"/>
      <c r="AP17" s="1138"/>
      <c r="AQ17" s="220" t="s">
        <v>268</v>
      </c>
      <c r="AR17" s="220" t="s">
        <v>269</v>
      </c>
      <c r="AS17" s="329" t="s">
        <v>270</v>
      </c>
      <c r="AT17" s="372" t="s">
        <v>271</v>
      </c>
      <c r="AU17" s="220" t="s">
        <v>272</v>
      </c>
      <c r="AV17" s="220" t="s">
        <v>273</v>
      </c>
      <c r="AW17" s="372" t="s">
        <v>274</v>
      </c>
      <c r="AX17" s="220" t="s">
        <v>275</v>
      </c>
      <c r="AY17" s="220" t="s">
        <v>276</v>
      </c>
      <c r="AZ17" s="220" t="s">
        <v>277</v>
      </c>
      <c r="BA17" s="220" t="s">
        <v>278</v>
      </c>
      <c r="BB17" s="220" t="s">
        <v>279</v>
      </c>
      <c r="BC17" s="220" t="s">
        <v>280</v>
      </c>
    </row>
    <row r="18" spans="1:56" s="263" customFormat="1" ht="12.75" x14ac:dyDescent="0.2">
      <c r="A18" s="282"/>
      <c r="B18" s="1109" t="s">
        <v>17</v>
      </c>
      <c r="C18" s="1110"/>
      <c r="D18" s="1109" t="s">
        <v>287</v>
      </c>
      <c r="E18" s="1110"/>
      <c r="F18" s="1109"/>
      <c r="G18" s="1110"/>
      <c r="H18" s="1109"/>
      <c r="I18" s="1110"/>
      <c r="J18" s="1109"/>
      <c r="K18" s="1110"/>
      <c r="L18" s="1110"/>
      <c r="M18" s="1109"/>
      <c r="N18" s="1110"/>
      <c r="O18" s="1110"/>
      <c r="P18" s="1109"/>
      <c r="Q18" s="1110"/>
      <c r="R18" s="1109"/>
      <c r="S18" s="1110"/>
      <c r="T18" s="1111" t="s">
        <v>9</v>
      </c>
      <c r="U18" s="1110"/>
      <c r="V18" s="1110"/>
      <c r="W18" s="1110"/>
      <c r="X18" s="1110"/>
      <c r="Y18" s="1110"/>
      <c r="Z18" s="1110"/>
      <c r="AA18" s="1110"/>
      <c r="AB18" s="1109" t="s">
        <v>281</v>
      </c>
      <c r="AC18" s="1110"/>
      <c r="AD18" s="1110"/>
      <c r="AE18" s="1110"/>
      <c r="AF18" s="1110"/>
      <c r="AG18" s="1109" t="s">
        <v>282</v>
      </c>
      <c r="AH18" s="1110"/>
      <c r="AI18" s="1110"/>
      <c r="AJ18" s="261" t="s">
        <v>68</v>
      </c>
      <c r="AK18" s="1139" t="s">
        <v>283</v>
      </c>
      <c r="AL18" s="1110"/>
      <c r="AM18" s="1110"/>
      <c r="AN18" s="1110"/>
      <c r="AO18" s="1110"/>
      <c r="AP18" s="1110"/>
      <c r="AQ18" s="262">
        <f>+AQ34</f>
        <v>153005016667</v>
      </c>
      <c r="AR18" s="262">
        <f t="shared" ref="AR18:BC18" si="0">+AR34</f>
        <v>151004919096</v>
      </c>
      <c r="AS18" s="330">
        <f t="shared" si="0"/>
        <v>2000097571</v>
      </c>
      <c r="AT18" s="373">
        <f t="shared" si="0"/>
        <v>9382000000</v>
      </c>
      <c r="AU18" s="262">
        <f t="shared" si="0"/>
        <v>95319446798</v>
      </c>
      <c r="AV18" s="262">
        <f t="shared" si="0"/>
        <v>55685472298</v>
      </c>
      <c r="AW18" s="373">
        <f t="shared" si="0"/>
        <v>93799286837</v>
      </c>
      <c r="AX18" s="262">
        <f t="shared" si="0"/>
        <v>1520159961</v>
      </c>
      <c r="AY18" s="262">
        <f t="shared" si="0"/>
        <v>93799286837</v>
      </c>
      <c r="AZ18" s="262">
        <f t="shared" si="0"/>
        <v>0</v>
      </c>
      <c r="BA18" s="262">
        <f t="shared" si="0"/>
        <v>93799286837</v>
      </c>
      <c r="BB18" s="262">
        <f t="shared" si="0"/>
        <v>0</v>
      </c>
      <c r="BC18" s="262">
        <f t="shared" si="0"/>
        <v>209100732</v>
      </c>
    </row>
    <row r="19" spans="1:56" s="263" customFormat="1" ht="12.75" x14ac:dyDescent="0.2">
      <c r="A19" s="282"/>
      <c r="B19" s="1109" t="s">
        <v>17</v>
      </c>
      <c r="C19" s="1110"/>
      <c r="D19" s="1109" t="s">
        <v>290</v>
      </c>
      <c r="E19" s="1110"/>
      <c r="F19" s="1109"/>
      <c r="G19" s="1110"/>
      <c r="H19" s="1109"/>
      <c r="I19" s="1110"/>
      <c r="J19" s="1109"/>
      <c r="K19" s="1110"/>
      <c r="L19" s="1110"/>
      <c r="M19" s="1109"/>
      <c r="N19" s="1110"/>
      <c r="O19" s="1110"/>
      <c r="P19" s="1109"/>
      <c r="Q19" s="1110"/>
      <c r="R19" s="1109"/>
      <c r="S19" s="1110"/>
      <c r="T19" s="1111" t="s">
        <v>11</v>
      </c>
      <c r="U19" s="1110"/>
      <c r="V19" s="1110"/>
      <c r="W19" s="1110"/>
      <c r="X19" s="1110"/>
      <c r="Y19" s="1110"/>
      <c r="Z19" s="1110"/>
      <c r="AA19" s="1110"/>
      <c r="AB19" s="1109" t="s">
        <v>281</v>
      </c>
      <c r="AC19" s="1110"/>
      <c r="AD19" s="1110"/>
      <c r="AE19" s="1110"/>
      <c r="AF19" s="1110"/>
      <c r="AG19" s="1109" t="s">
        <v>282</v>
      </c>
      <c r="AH19" s="1110"/>
      <c r="AI19" s="1110"/>
      <c r="AJ19" s="261" t="s">
        <v>68</v>
      </c>
      <c r="AK19" s="1139" t="s">
        <v>283</v>
      </c>
      <c r="AL19" s="1110"/>
      <c r="AM19" s="1110"/>
      <c r="AN19" s="1110"/>
      <c r="AO19" s="1110"/>
      <c r="AP19" s="1110"/>
      <c r="AQ19" s="262">
        <f>+AQ72+AQ73</f>
        <v>18461500000</v>
      </c>
      <c r="AR19" s="262">
        <f t="shared" ref="AR19:BD19" si="1">+AR72+AR73</f>
        <v>11083063884.059999</v>
      </c>
      <c r="AS19" s="330">
        <f t="shared" si="1"/>
        <v>7378436115.9400005</v>
      </c>
      <c r="AT19" s="373">
        <f t="shared" si="1"/>
        <v>0</v>
      </c>
      <c r="AU19" s="262">
        <f t="shared" si="1"/>
        <v>9064444349.2999992</v>
      </c>
      <c r="AV19" s="262">
        <f t="shared" si="1"/>
        <v>2018619534.76</v>
      </c>
      <c r="AW19" s="373">
        <f t="shared" si="1"/>
        <v>5021247179.8400002</v>
      </c>
      <c r="AX19" s="262">
        <f t="shared" si="1"/>
        <v>4043197169.46</v>
      </c>
      <c r="AY19" s="262">
        <f t="shared" si="1"/>
        <v>5000661175.8400002</v>
      </c>
      <c r="AZ19" s="262">
        <f t="shared" si="1"/>
        <v>20586004</v>
      </c>
      <c r="BA19" s="262">
        <f t="shared" si="1"/>
        <v>5000661175.8400002</v>
      </c>
      <c r="BB19" s="262">
        <f t="shared" si="1"/>
        <v>0</v>
      </c>
      <c r="BC19" s="262">
        <f t="shared" si="1"/>
        <v>2431352</v>
      </c>
      <c r="BD19" s="262">
        <f t="shared" si="1"/>
        <v>0</v>
      </c>
    </row>
    <row r="20" spans="1:56" s="263" customFormat="1" ht="12.75" x14ac:dyDescent="0.2">
      <c r="A20" s="282"/>
      <c r="B20" s="1109" t="s">
        <v>17</v>
      </c>
      <c r="C20" s="1110"/>
      <c r="D20" s="1109" t="s">
        <v>297</v>
      </c>
      <c r="E20" s="1110"/>
      <c r="F20" s="1109"/>
      <c r="G20" s="1110"/>
      <c r="H20" s="1109"/>
      <c r="I20" s="1110"/>
      <c r="J20" s="1109"/>
      <c r="K20" s="1110"/>
      <c r="L20" s="1110"/>
      <c r="M20" s="1109"/>
      <c r="N20" s="1110"/>
      <c r="O20" s="1110"/>
      <c r="P20" s="1109"/>
      <c r="Q20" s="1110"/>
      <c r="R20" s="1109"/>
      <c r="S20" s="1110"/>
      <c r="T20" s="1111" t="s">
        <v>12</v>
      </c>
      <c r="U20" s="1110"/>
      <c r="V20" s="1110"/>
      <c r="W20" s="1110"/>
      <c r="X20" s="1110"/>
      <c r="Y20" s="1110"/>
      <c r="Z20" s="1110"/>
      <c r="AA20" s="1110"/>
      <c r="AB20" s="1109" t="s">
        <v>281</v>
      </c>
      <c r="AC20" s="1110"/>
      <c r="AD20" s="1110"/>
      <c r="AE20" s="1110"/>
      <c r="AF20" s="1110"/>
      <c r="AG20" s="1109" t="s">
        <v>282</v>
      </c>
      <c r="AH20" s="1110"/>
      <c r="AI20" s="1110"/>
      <c r="AJ20" s="261" t="s">
        <v>68</v>
      </c>
      <c r="AK20" s="1139" t="s">
        <v>283</v>
      </c>
      <c r="AL20" s="1110"/>
      <c r="AM20" s="1110"/>
      <c r="AN20" s="1110"/>
      <c r="AO20" s="1110"/>
      <c r="AP20" s="1110"/>
      <c r="AQ20" s="262">
        <f>+AQ171+AQ172+AQ173</f>
        <v>278937100000</v>
      </c>
      <c r="AR20" s="262">
        <f t="shared" ref="AR20:BC20" si="2">+AR171+AR172+AR173</f>
        <v>219127618750</v>
      </c>
      <c r="AS20" s="330">
        <f t="shared" si="2"/>
        <v>59809481250</v>
      </c>
      <c r="AT20" s="373">
        <f t="shared" si="2"/>
        <v>0</v>
      </c>
      <c r="AU20" s="262">
        <f t="shared" si="2"/>
        <v>205172173436</v>
      </c>
      <c r="AV20" s="262">
        <f t="shared" si="2"/>
        <v>13955445314</v>
      </c>
      <c r="AW20" s="373">
        <f t="shared" si="2"/>
        <v>100806116532</v>
      </c>
      <c r="AX20" s="262">
        <f t="shared" si="2"/>
        <v>104366056904</v>
      </c>
      <c r="AY20" s="262">
        <f t="shared" si="2"/>
        <v>100055484089</v>
      </c>
      <c r="AZ20" s="262">
        <f t="shared" si="2"/>
        <v>750632443</v>
      </c>
      <c r="BA20" s="262">
        <f t="shared" si="2"/>
        <v>100055484089</v>
      </c>
      <c r="BB20" s="262">
        <f t="shared" si="2"/>
        <v>0</v>
      </c>
      <c r="BC20" s="262">
        <f t="shared" si="2"/>
        <v>2742263</v>
      </c>
    </row>
    <row r="21" spans="1:56" s="266" customFormat="1" ht="17.25" customHeight="1" x14ac:dyDescent="0.2">
      <c r="A21" s="283"/>
      <c r="B21" s="1165"/>
      <c r="C21" s="1164"/>
      <c r="D21" s="1166"/>
      <c r="E21" s="1164"/>
      <c r="F21" s="1165"/>
      <c r="G21" s="1164"/>
      <c r="H21" s="1165"/>
      <c r="I21" s="1164"/>
      <c r="J21" s="1165"/>
      <c r="K21" s="1163"/>
      <c r="L21" s="1164"/>
      <c r="M21" s="1165"/>
      <c r="N21" s="1163"/>
      <c r="O21" s="1164"/>
      <c r="P21" s="1165"/>
      <c r="Q21" s="1164"/>
      <c r="R21" s="1165"/>
      <c r="S21" s="1164"/>
      <c r="T21" s="1165"/>
      <c r="U21" s="1163"/>
      <c r="V21" s="1163"/>
      <c r="W21" s="1163"/>
      <c r="X21" s="1163"/>
      <c r="Y21" s="1163"/>
      <c r="Z21" s="1163"/>
      <c r="AA21" s="1164"/>
      <c r="AB21" s="1165"/>
      <c r="AC21" s="1163"/>
      <c r="AD21" s="1163"/>
      <c r="AE21" s="1163"/>
      <c r="AF21" s="1164"/>
      <c r="AG21" s="1165"/>
      <c r="AH21" s="1163"/>
      <c r="AI21" s="1164"/>
      <c r="AJ21" s="264"/>
      <c r="AK21" s="1165"/>
      <c r="AL21" s="1163"/>
      <c r="AM21" s="1163"/>
      <c r="AN21" s="1163"/>
      <c r="AO21" s="1163"/>
      <c r="AP21" s="1164"/>
      <c r="AQ21" s="265">
        <f>+SUM(AQ18:AQ20)</f>
        <v>450403616667</v>
      </c>
      <c r="AR21" s="265">
        <f t="shared" ref="AR21:BC21" si="3">+SUM(AR18:AR20)</f>
        <v>381215601730.06</v>
      </c>
      <c r="AS21" s="331">
        <f t="shared" si="3"/>
        <v>69188014936.940002</v>
      </c>
      <c r="AT21" s="374">
        <f t="shared" si="3"/>
        <v>9382000000</v>
      </c>
      <c r="AU21" s="265">
        <f t="shared" si="3"/>
        <v>309556064583.29999</v>
      </c>
      <c r="AV21" s="265">
        <f t="shared" si="3"/>
        <v>71659537146.76001</v>
      </c>
      <c r="AW21" s="374">
        <f t="shared" si="3"/>
        <v>199626650548.84</v>
      </c>
      <c r="AX21" s="265">
        <f t="shared" si="3"/>
        <v>109929414034.46001</v>
      </c>
      <c r="AY21" s="265">
        <f t="shared" si="3"/>
        <v>198855432101.84</v>
      </c>
      <c r="AZ21" s="265">
        <f t="shared" si="3"/>
        <v>771218447</v>
      </c>
      <c r="BA21" s="265">
        <f t="shared" si="3"/>
        <v>198855432101.84</v>
      </c>
      <c r="BB21" s="265">
        <f t="shared" si="3"/>
        <v>0</v>
      </c>
      <c r="BC21" s="265">
        <f t="shared" si="3"/>
        <v>214274347</v>
      </c>
    </row>
    <row r="22" spans="1:56" s="263" customFormat="1" ht="12.75" x14ac:dyDescent="0.2">
      <c r="A22" s="282"/>
      <c r="B22" s="1109" t="s">
        <v>102</v>
      </c>
      <c r="C22" s="1110"/>
      <c r="D22" s="1109"/>
      <c r="E22" s="1110"/>
      <c r="F22" s="1109"/>
      <c r="G22" s="1110"/>
      <c r="H22" s="1109"/>
      <c r="I22" s="1110"/>
      <c r="J22" s="1109"/>
      <c r="K22" s="1110"/>
      <c r="L22" s="1110"/>
      <c r="M22" s="1109"/>
      <c r="N22" s="1110"/>
      <c r="O22" s="1110"/>
      <c r="P22" s="1109"/>
      <c r="Q22" s="1110"/>
      <c r="R22" s="1109"/>
      <c r="S22" s="1110"/>
      <c r="T22" s="1111" t="s">
        <v>13</v>
      </c>
      <c r="U22" s="1110"/>
      <c r="V22" s="1110"/>
      <c r="W22" s="1110"/>
      <c r="X22" s="1110"/>
      <c r="Y22" s="1110"/>
      <c r="Z22" s="1110"/>
      <c r="AA22" s="1110"/>
      <c r="AB22" s="1109" t="s">
        <v>281</v>
      </c>
      <c r="AC22" s="1110"/>
      <c r="AD22" s="1110"/>
      <c r="AE22" s="1110"/>
      <c r="AF22" s="1110"/>
      <c r="AG22" s="1109" t="s">
        <v>282</v>
      </c>
      <c r="AH22" s="1110"/>
      <c r="AI22" s="1110"/>
      <c r="AJ22" s="261" t="s">
        <v>68</v>
      </c>
      <c r="AK22" s="1139" t="s">
        <v>283</v>
      </c>
      <c r="AL22" s="1110"/>
      <c r="AM22" s="1110"/>
      <c r="AN22" s="1110"/>
      <c r="AO22" s="1110"/>
      <c r="AP22" s="1110"/>
      <c r="AQ22" s="262">
        <f>+AQ193+AQ194+AQ195</f>
        <v>32985745822</v>
      </c>
      <c r="AR22" s="262">
        <f t="shared" ref="AR22:BC22" si="4">+AR193+AR194+AR195</f>
        <v>17548204924</v>
      </c>
      <c r="AS22" s="330">
        <f t="shared" si="4"/>
        <v>15137540898</v>
      </c>
      <c r="AT22" s="373">
        <f t="shared" si="4"/>
        <v>1750000000</v>
      </c>
      <c r="AU22" s="262">
        <f t="shared" si="4"/>
        <v>14654981711</v>
      </c>
      <c r="AV22" s="262">
        <f t="shared" si="4"/>
        <v>2893223213</v>
      </c>
      <c r="AW22" s="373">
        <f t="shared" si="4"/>
        <v>3186633185.6399999</v>
      </c>
      <c r="AX22" s="262">
        <f t="shared" si="4"/>
        <v>11468348525.360001</v>
      </c>
      <c r="AY22" s="262">
        <f t="shared" si="4"/>
        <v>3100561696.6399999</v>
      </c>
      <c r="AZ22" s="262">
        <f t="shared" si="4"/>
        <v>86071489</v>
      </c>
      <c r="BA22" s="262">
        <f t="shared" si="4"/>
        <v>3100561696.6399999</v>
      </c>
      <c r="BB22" s="262">
        <f t="shared" si="4"/>
        <v>0</v>
      </c>
      <c r="BC22" s="262">
        <f t="shared" si="4"/>
        <v>1718802</v>
      </c>
    </row>
    <row r="23" spans="1:56" x14ac:dyDescent="0.25">
      <c r="B23" s="1136"/>
      <c r="C23" s="1138"/>
      <c r="D23" s="1140"/>
      <c r="E23" s="1138"/>
      <c r="F23" s="1136"/>
      <c r="G23" s="1138"/>
      <c r="H23" s="1136"/>
      <c r="I23" s="1138"/>
      <c r="J23" s="1136"/>
      <c r="K23" s="1137"/>
      <c r="L23" s="1138"/>
      <c r="M23" s="1136"/>
      <c r="N23" s="1137"/>
      <c r="O23" s="1138"/>
      <c r="P23" s="1136"/>
      <c r="Q23" s="1138"/>
      <c r="R23" s="1136"/>
      <c r="S23" s="1138"/>
      <c r="T23" s="1136"/>
      <c r="U23" s="1137"/>
      <c r="V23" s="1137"/>
      <c r="W23" s="1137"/>
      <c r="X23" s="1137"/>
      <c r="Y23" s="1137"/>
      <c r="Z23" s="1137"/>
      <c r="AA23" s="1138"/>
      <c r="AB23" s="1136"/>
      <c r="AC23" s="1137"/>
      <c r="AD23" s="1137"/>
      <c r="AE23" s="1137"/>
      <c r="AF23" s="1138"/>
      <c r="AG23" s="1136"/>
      <c r="AH23" s="1137"/>
      <c r="AI23" s="1138"/>
      <c r="AJ23" s="220"/>
      <c r="AK23" s="1136"/>
      <c r="AL23" s="1137"/>
      <c r="AM23" s="1137"/>
      <c r="AN23" s="1137"/>
      <c r="AO23" s="1137"/>
      <c r="AP23" s="1138"/>
      <c r="AQ23" s="267">
        <f>+AQ22</f>
        <v>32985745822</v>
      </c>
      <c r="AR23" s="267">
        <f t="shared" ref="AR23:BC23" si="5">+AR22</f>
        <v>17548204924</v>
      </c>
      <c r="AS23" s="332">
        <f t="shared" si="5"/>
        <v>15137540898</v>
      </c>
      <c r="AT23" s="375">
        <f t="shared" si="5"/>
        <v>1750000000</v>
      </c>
      <c r="AU23" s="267">
        <f t="shared" si="5"/>
        <v>14654981711</v>
      </c>
      <c r="AV23" s="267">
        <f t="shared" si="5"/>
        <v>2893223213</v>
      </c>
      <c r="AW23" s="375">
        <f t="shared" si="5"/>
        <v>3186633185.6399999</v>
      </c>
      <c r="AX23" s="267">
        <f t="shared" si="5"/>
        <v>11468348525.360001</v>
      </c>
      <c r="AY23" s="267">
        <f t="shared" si="5"/>
        <v>3100561696.6399999</v>
      </c>
      <c r="AZ23" s="267">
        <f t="shared" si="5"/>
        <v>86071489</v>
      </c>
      <c r="BA23" s="267">
        <f t="shared" si="5"/>
        <v>3100561696.6399999</v>
      </c>
      <c r="BB23" s="267">
        <f t="shared" si="5"/>
        <v>0</v>
      </c>
      <c r="BC23" s="267">
        <f t="shared" si="5"/>
        <v>1718802</v>
      </c>
    </row>
    <row r="24" spans="1:56" x14ac:dyDescent="0.25">
      <c r="B24" s="1136"/>
      <c r="C24" s="1138"/>
      <c r="D24" s="1140"/>
      <c r="E24" s="1138"/>
      <c r="F24" s="1136"/>
      <c r="G24" s="1138"/>
      <c r="H24" s="1136"/>
      <c r="I24" s="1138"/>
      <c r="J24" s="1136"/>
      <c r="K24" s="1137"/>
      <c r="L24" s="1138"/>
      <c r="M24" s="1136"/>
      <c r="N24" s="1137"/>
      <c r="O24" s="1138"/>
      <c r="P24" s="1136"/>
      <c r="Q24" s="1138"/>
      <c r="R24" s="1136"/>
      <c r="S24" s="1138"/>
      <c r="T24" s="1136"/>
      <c r="U24" s="1137"/>
      <c r="V24" s="1137"/>
      <c r="W24" s="1137"/>
      <c r="X24" s="1137"/>
      <c r="Y24" s="1137"/>
      <c r="Z24" s="1137"/>
      <c r="AA24" s="1138"/>
      <c r="AB24" s="1136"/>
      <c r="AC24" s="1137"/>
      <c r="AD24" s="1137"/>
      <c r="AE24" s="1137"/>
      <c r="AF24" s="1138"/>
      <c r="AG24" s="1136"/>
      <c r="AH24" s="1137"/>
      <c r="AI24" s="1138"/>
      <c r="AJ24" s="220"/>
      <c r="AK24" s="1136"/>
      <c r="AL24" s="1137"/>
      <c r="AM24" s="1137"/>
      <c r="AN24" s="1137"/>
      <c r="AO24" s="1137"/>
      <c r="AP24" s="1138"/>
      <c r="AQ24" s="267">
        <f>+AQ21+AQ23</f>
        <v>483389362489</v>
      </c>
      <c r="AR24" s="267">
        <f t="shared" ref="AR24:BC24" si="6">+AR21+AR23</f>
        <v>398763806654.06</v>
      </c>
      <c r="AS24" s="332">
        <f t="shared" si="6"/>
        <v>84325555834.940002</v>
      </c>
      <c r="AT24" s="375">
        <f t="shared" si="6"/>
        <v>11132000000</v>
      </c>
      <c r="AU24" s="267">
        <f t="shared" si="6"/>
        <v>324211046294.29999</v>
      </c>
      <c r="AV24" s="267">
        <f t="shared" si="6"/>
        <v>74552760359.76001</v>
      </c>
      <c r="AW24" s="375">
        <f t="shared" si="6"/>
        <v>202813283734.48001</v>
      </c>
      <c r="AX24" s="267">
        <f t="shared" si="6"/>
        <v>121397762559.82001</v>
      </c>
      <c r="AY24" s="267">
        <f t="shared" si="6"/>
        <v>201955993798.48001</v>
      </c>
      <c r="AZ24" s="267">
        <f t="shared" si="6"/>
        <v>857289936</v>
      </c>
      <c r="BA24" s="267">
        <f t="shared" si="6"/>
        <v>201955993798.48001</v>
      </c>
      <c r="BB24" s="267">
        <f t="shared" si="6"/>
        <v>0</v>
      </c>
      <c r="BC24" s="267">
        <f t="shared" si="6"/>
        <v>215993149</v>
      </c>
    </row>
    <row r="25" spans="1:56" s="263" customFormat="1" ht="12.75" x14ac:dyDescent="0.2">
      <c r="A25" s="282"/>
      <c r="B25" s="1109"/>
      <c r="C25" s="1110"/>
      <c r="D25" s="1109"/>
      <c r="E25" s="1110"/>
      <c r="F25" s="1109"/>
      <c r="G25" s="1110"/>
      <c r="H25" s="1109"/>
      <c r="I25" s="1110"/>
      <c r="J25" s="1109"/>
      <c r="K25" s="1110"/>
      <c r="L25" s="1110"/>
      <c r="M25" s="1109"/>
      <c r="N25" s="1110"/>
      <c r="O25" s="1110"/>
      <c r="P25" s="1109"/>
      <c r="Q25" s="1110"/>
      <c r="R25" s="1109"/>
      <c r="S25" s="1110"/>
      <c r="T25" s="1111"/>
      <c r="U25" s="1110"/>
      <c r="V25" s="1110"/>
      <c r="W25" s="1110"/>
      <c r="X25" s="1110"/>
      <c r="Y25" s="1110"/>
      <c r="Z25" s="1110"/>
      <c r="AA25" s="1110"/>
      <c r="AB25" s="1109"/>
      <c r="AC25" s="1110"/>
      <c r="AD25" s="1110"/>
      <c r="AE25" s="1110"/>
      <c r="AF25" s="1110"/>
      <c r="AG25" s="1109"/>
      <c r="AH25" s="1110"/>
      <c r="AI25" s="1110"/>
      <c r="AJ25" s="261"/>
      <c r="AK25" s="1139"/>
      <c r="AL25" s="1110"/>
      <c r="AM25" s="1110"/>
      <c r="AN25" s="1110"/>
      <c r="AO25" s="1110"/>
      <c r="AP25" s="1110"/>
      <c r="AQ25" s="262"/>
      <c r="AR25" s="262">
        <v>398763806654.06</v>
      </c>
      <c r="AS25" s="330"/>
      <c r="AT25" s="373"/>
      <c r="AU25" s="262">
        <v>324211046294.29999</v>
      </c>
      <c r="AV25" s="262">
        <v>74552760359.759995</v>
      </c>
      <c r="AW25" s="373"/>
      <c r="AX25" s="262">
        <v>121397762559.81999</v>
      </c>
      <c r="AY25" s="262"/>
      <c r="AZ25" s="262"/>
      <c r="BA25" s="262"/>
      <c r="BB25" s="262"/>
      <c r="BC25" s="262"/>
    </row>
    <row r="26" spans="1:56" x14ac:dyDescent="0.25">
      <c r="B26" s="1136"/>
      <c r="C26" s="1138"/>
      <c r="D26" s="1140"/>
      <c r="E26" s="1138"/>
      <c r="F26" s="1136"/>
      <c r="G26" s="1138"/>
      <c r="H26" s="1136"/>
      <c r="I26" s="1138"/>
      <c r="J26" s="1136"/>
      <c r="K26" s="1137"/>
      <c r="L26" s="1138"/>
      <c r="M26" s="1136"/>
      <c r="N26" s="1137"/>
      <c r="O26" s="1138"/>
      <c r="P26" s="1136"/>
      <c r="Q26" s="1138"/>
      <c r="R26" s="1136"/>
      <c r="S26" s="1138"/>
      <c r="T26" s="1136"/>
      <c r="U26" s="1137"/>
      <c r="V26" s="1137"/>
      <c r="W26" s="1137"/>
      <c r="X26" s="1137"/>
      <c r="Y26" s="1137"/>
      <c r="Z26" s="1137"/>
      <c r="AA26" s="1138"/>
      <c r="AB26" s="1136"/>
      <c r="AC26" s="1137"/>
      <c r="AD26" s="1137"/>
      <c r="AE26" s="1137"/>
      <c r="AF26" s="1138"/>
      <c r="AG26" s="1136"/>
      <c r="AH26" s="1137"/>
      <c r="AI26" s="1138"/>
      <c r="AJ26" s="220"/>
      <c r="AK26" s="1136"/>
      <c r="AL26" s="1137"/>
      <c r="AM26" s="1137"/>
      <c r="AN26" s="1137"/>
      <c r="AO26" s="1137"/>
      <c r="AP26" s="1138"/>
      <c r="AQ26" s="267"/>
      <c r="AR26" s="267">
        <f>+AR24-AR25</f>
        <v>0</v>
      </c>
      <c r="AS26" s="332"/>
      <c r="AT26" s="375"/>
      <c r="AU26" s="267">
        <f>+AU24-AU25</f>
        <v>0</v>
      </c>
      <c r="AV26" s="267">
        <f>+AV24-AV25</f>
        <v>0</v>
      </c>
      <c r="AW26" s="375"/>
      <c r="AX26" s="267">
        <f>+AX24-AX25</f>
        <v>0</v>
      </c>
      <c r="AY26" s="267"/>
      <c r="AZ26" s="267"/>
      <c r="BA26" s="267"/>
      <c r="BB26" s="267"/>
      <c r="BC26" s="267"/>
    </row>
    <row r="27" spans="1:56" x14ac:dyDescent="0.25">
      <c r="B27" s="1136"/>
      <c r="C27" s="1138"/>
      <c r="D27" s="1140"/>
      <c r="E27" s="1138"/>
      <c r="F27" s="1136"/>
      <c r="G27" s="1138"/>
      <c r="H27" s="1136"/>
      <c r="I27" s="1138"/>
      <c r="J27" s="1136"/>
      <c r="K27" s="1137"/>
      <c r="L27" s="1138"/>
      <c r="M27" s="1136"/>
      <c r="N27" s="1137"/>
      <c r="O27" s="1138"/>
      <c r="P27" s="1136"/>
      <c r="Q27" s="1138"/>
      <c r="R27" s="1136"/>
      <c r="S27" s="1138"/>
      <c r="T27" s="1136"/>
      <c r="U27" s="1137"/>
      <c r="V27" s="1137"/>
      <c r="W27" s="1137"/>
      <c r="X27" s="1137"/>
      <c r="Y27" s="1137"/>
      <c r="Z27" s="1137"/>
      <c r="AA27" s="1138"/>
      <c r="AB27" s="1136"/>
      <c r="AC27" s="1137"/>
      <c r="AD27" s="1137"/>
      <c r="AE27" s="1137"/>
      <c r="AF27" s="1138"/>
      <c r="AG27" s="1136"/>
      <c r="AH27" s="1137"/>
      <c r="AI27" s="1138"/>
      <c r="AJ27" s="220"/>
      <c r="AK27" s="1136"/>
      <c r="AL27" s="1137"/>
      <c r="AM27" s="1137"/>
      <c r="AN27" s="1137"/>
      <c r="AO27" s="1137"/>
      <c r="AP27" s="1138"/>
      <c r="AQ27" s="267"/>
      <c r="AR27" s="267"/>
      <c r="AS27" s="332"/>
      <c r="AT27" s="375"/>
      <c r="AU27" s="267"/>
      <c r="AV27" s="267"/>
      <c r="AW27" s="375"/>
      <c r="AX27" s="267"/>
      <c r="AY27" s="267"/>
      <c r="AZ27" s="267"/>
      <c r="BA27" s="267"/>
      <c r="BB27" s="267"/>
      <c r="BC27" s="267"/>
    </row>
    <row r="28" spans="1:56" x14ac:dyDescent="0.25">
      <c r="B28" s="1422"/>
      <c r="C28" s="1423"/>
      <c r="D28" s="1422"/>
      <c r="E28" s="1423"/>
      <c r="F28" s="1422"/>
      <c r="G28" s="1423"/>
      <c r="H28" s="1422"/>
      <c r="I28" s="1423"/>
      <c r="J28" s="1422"/>
      <c r="K28" s="1423"/>
      <c r="L28" s="1423"/>
      <c r="M28" s="1422"/>
      <c r="N28" s="1423"/>
      <c r="O28" s="1423"/>
      <c r="P28" s="1422"/>
      <c r="Q28" s="1423"/>
      <c r="R28" s="1422"/>
      <c r="S28" s="1423"/>
      <c r="T28" s="1422"/>
      <c r="U28" s="1423"/>
      <c r="V28" s="1423"/>
      <c r="W28" s="1423"/>
      <c r="X28" s="1423"/>
      <c r="Y28" s="1423"/>
      <c r="Z28" s="1423"/>
      <c r="AA28" s="1423"/>
      <c r="AB28" s="1422"/>
      <c r="AC28" s="1423"/>
      <c r="AD28" s="1423"/>
      <c r="AE28" s="1423"/>
      <c r="AF28" s="1423"/>
      <c r="AG28" s="1422"/>
      <c r="AH28" s="1423"/>
      <c r="AI28" s="1423"/>
      <c r="AJ28" s="269"/>
      <c r="AK28" s="1422"/>
      <c r="AL28" s="1423"/>
      <c r="AM28" s="1423"/>
      <c r="AN28" s="1423"/>
      <c r="AO28" s="1423"/>
      <c r="AP28" s="1423"/>
      <c r="AQ28" s="270"/>
      <c r="AR28" s="269"/>
      <c r="AS28" s="333"/>
      <c r="AT28" s="376"/>
      <c r="AU28" s="269"/>
      <c r="AV28" s="269"/>
      <c r="AW28" s="376"/>
      <c r="AX28" s="269"/>
      <c r="AY28" s="269"/>
      <c r="AZ28" s="269"/>
      <c r="BA28" s="269"/>
      <c r="BB28" s="269"/>
      <c r="BC28" s="269"/>
    </row>
    <row r="29" spans="1:56" ht="27" customHeight="1" x14ac:dyDescent="0.25">
      <c r="B29" s="1273" t="s">
        <v>255</v>
      </c>
      <c r="C29" s="1274"/>
      <c r="D29" s="1273" t="s">
        <v>256</v>
      </c>
      <c r="E29" s="1274"/>
      <c r="F29" s="1273" t="s">
        <v>257</v>
      </c>
      <c r="G29" s="1274"/>
      <c r="H29" s="1273" t="s">
        <v>258</v>
      </c>
      <c r="I29" s="1274"/>
      <c r="J29" s="1273" t="s">
        <v>259</v>
      </c>
      <c r="K29" s="1274"/>
      <c r="L29" s="1274"/>
      <c r="M29" s="1273" t="s">
        <v>260</v>
      </c>
      <c r="N29" s="1274"/>
      <c r="O29" s="1274"/>
      <c r="P29" s="1420" t="s">
        <v>261</v>
      </c>
      <c r="Q29" s="1421"/>
      <c r="R29" s="1273" t="s">
        <v>262</v>
      </c>
      <c r="S29" s="1274"/>
      <c r="T29" s="1273" t="s">
        <v>263</v>
      </c>
      <c r="U29" s="1274"/>
      <c r="V29" s="1274"/>
      <c r="W29" s="1274"/>
      <c r="X29" s="1274"/>
      <c r="Y29" s="1274"/>
      <c r="Z29" s="1274"/>
      <c r="AA29" s="1274"/>
      <c r="AB29" s="1273" t="s">
        <v>264</v>
      </c>
      <c r="AC29" s="1274"/>
      <c r="AD29" s="1274"/>
      <c r="AE29" s="1274"/>
      <c r="AF29" s="1274"/>
      <c r="AG29" s="1273" t="s">
        <v>265</v>
      </c>
      <c r="AH29" s="1274"/>
      <c r="AI29" s="1274"/>
      <c r="AJ29" s="272" t="s">
        <v>266</v>
      </c>
      <c r="AK29" s="1273" t="s">
        <v>267</v>
      </c>
      <c r="AL29" s="1274"/>
      <c r="AM29" s="1274"/>
      <c r="AN29" s="1274"/>
      <c r="AO29" s="1274"/>
      <c r="AP29" s="1274"/>
      <c r="AQ29" s="272" t="s">
        <v>268</v>
      </c>
      <c r="AR29" s="272" t="s">
        <v>269</v>
      </c>
      <c r="AS29" s="334" t="s">
        <v>270</v>
      </c>
      <c r="AT29" s="377" t="s">
        <v>271</v>
      </c>
      <c r="AU29" s="272" t="s">
        <v>272</v>
      </c>
      <c r="AV29" s="272" t="s">
        <v>273</v>
      </c>
      <c r="AW29" s="377" t="s">
        <v>274</v>
      </c>
      <c r="AX29" s="272" t="s">
        <v>275</v>
      </c>
      <c r="AY29" s="272" t="s">
        <v>276</v>
      </c>
      <c r="AZ29" s="272" t="s">
        <v>277</v>
      </c>
      <c r="BA29" s="272" t="s">
        <v>278</v>
      </c>
      <c r="BB29" s="272" t="s">
        <v>279</v>
      </c>
      <c r="BC29" s="272" t="s">
        <v>280</v>
      </c>
    </row>
    <row r="30" spans="1:56" s="215" customFormat="1" ht="13.5" hidden="1" x14ac:dyDescent="0.2">
      <c r="A30" s="284"/>
      <c r="B30" s="1400" t="s">
        <v>17</v>
      </c>
      <c r="C30" s="1395"/>
      <c r="D30" s="1400"/>
      <c r="E30" s="1395"/>
      <c r="F30" s="1400"/>
      <c r="G30" s="1395"/>
      <c r="H30" s="1400"/>
      <c r="I30" s="1395"/>
      <c r="J30" s="1400"/>
      <c r="K30" s="1395"/>
      <c r="L30" s="1395"/>
      <c r="M30" s="1400"/>
      <c r="N30" s="1395"/>
      <c r="O30" s="1395"/>
      <c r="P30" s="1417"/>
      <c r="Q30" s="1414"/>
      <c r="R30" s="1400"/>
      <c r="S30" s="1395"/>
      <c r="T30" s="1401" t="s">
        <v>10</v>
      </c>
      <c r="U30" s="1395"/>
      <c r="V30" s="1395"/>
      <c r="W30" s="1395"/>
      <c r="X30" s="1395"/>
      <c r="Y30" s="1395"/>
      <c r="Z30" s="1395"/>
      <c r="AA30" s="1395"/>
      <c r="AB30" s="1400" t="s">
        <v>281</v>
      </c>
      <c r="AC30" s="1395"/>
      <c r="AD30" s="1395"/>
      <c r="AE30" s="1395"/>
      <c r="AF30" s="1395"/>
      <c r="AG30" s="1400" t="s">
        <v>282</v>
      </c>
      <c r="AH30" s="1395"/>
      <c r="AI30" s="1395"/>
      <c r="AJ30" s="273" t="s">
        <v>68</v>
      </c>
      <c r="AK30" s="1399" t="s">
        <v>283</v>
      </c>
      <c r="AL30" s="1395"/>
      <c r="AM30" s="1395"/>
      <c r="AN30" s="1395"/>
      <c r="AO30" s="1395"/>
      <c r="AP30" s="1395"/>
      <c r="AQ30" s="274">
        <v>379349630846</v>
      </c>
      <c r="AR30" s="274">
        <v>364178947131.06</v>
      </c>
      <c r="AS30" s="335">
        <v>15170683714.940001</v>
      </c>
      <c r="AT30" s="378">
        <v>9382000000</v>
      </c>
      <c r="AU30" s="274">
        <v>294946118460.29999</v>
      </c>
      <c r="AV30" s="274">
        <v>69232828670.759995</v>
      </c>
      <c r="AW30" s="378">
        <v>189405064943.84</v>
      </c>
      <c r="AX30" s="274">
        <v>105541053516.46001</v>
      </c>
      <c r="AY30" s="274">
        <v>188963784287.84</v>
      </c>
      <c r="AZ30" s="274">
        <v>441280656</v>
      </c>
      <c r="BA30" s="274">
        <v>188963784287.84</v>
      </c>
      <c r="BB30" s="275">
        <v>0</v>
      </c>
      <c r="BC30" s="274">
        <v>214274347</v>
      </c>
    </row>
    <row r="31" spans="1:56" s="215" customFormat="1" ht="13.5" hidden="1" x14ac:dyDescent="0.2">
      <c r="A31" s="284"/>
      <c r="B31" s="1400" t="s">
        <v>17</v>
      </c>
      <c r="C31" s="1395"/>
      <c r="D31" s="1400"/>
      <c r="E31" s="1395"/>
      <c r="F31" s="1400"/>
      <c r="G31" s="1395"/>
      <c r="H31" s="1400"/>
      <c r="I31" s="1395"/>
      <c r="J31" s="1400"/>
      <c r="K31" s="1395"/>
      <c r="L31" s="1395"/>
      <c r="M31" s="1400"/>
      <c r="N31" s="1395"/>
      <c r="O31" s="1395"/>
      <c r="P31" s="1417"/>
      <c r="Q31" s="1414"/>
      <c r="R31" s="1400"/>
      <c r="S31" s="1395"/>
      <c r="T31" s="1401" t="s">
        <v>10</v>
      </c>
      <c r="U31" s="1395"/>
      <c r="V31" s="1395"/>
      <c r="W31" s="1395"/>
      <c r="X31" s="1395"/>
      <c r="Y31" s="1395"/>
      <c r="Z31" s="1395"/>
      <c r="AA31" s="1395"/>
      <c r="AB31" s="1400" t="s">
        <v>281</v>
      </c>
      <c r="AC31" s="1395"/>
      <c r="AD31" s="1395"/>
      <c r="AE31" s="1395"/>
      <c r="AF31" s="1395"/>
      <c r="AG31" s="1400" t="s">
        <v>282</v>
      </c>
      <c r="AH31" s="1395"/>
      <c r="AI31" s="1395"/>
      <c r="AJ31" s="273" t="s">
        <v>311</v>
      </c>
      <c r="AK31" s="1399" t="s">
        <v>329</v>
      </c>
      <c r="AL31" s="1395"/>
      <c r="AM31" s="1395"/>
      <c r="AN31" s="1395"/>
      <c r="AO31" s="1395"/>
      <c r="AP31" s="1395"/>
      <c r="AQ31" s="274">
        <v>4021085821</v>
      </c>
      <c r="AR31" s="274">
        <v>550000000</v>
      </c>
      <c r="AS31" s="335">
        <v>3471085821</v>
      </c>
      <c r="AT31" s="379">
        <v>0</v>
      </c>
      <c r="AU31" s="275">
        <v>0</v>
      </c>
      <c r="AV31" s="274">
        <v>550000000</v>
      </c>
      <c r="AW31" s="379">
        <v>0</v>
      </c>
      <c r="AX31" s="275">
        <v>0</v>
      </c>
      <c r="AY31" s="275">
        <v>0</v>
      </c>
      <c r="AZ31" s="275">
        <v>0</v>
      </c>
      <c r="BA31" s="275">
        <v>0</v>
      </c>
      <c r="BB31" s="275">
        <v>0</v>
      </c>
      <c r="BC31" s="275">
        <v>0</v>
      </c>
    </row>
    <row r="32" spans="1:56" s="215" customFormat="1" ht="13.5" hidden="1" x14ac:dyDescent="0.2">
      <c r="A32" s="284"/>
      <c r="B32" s="1400" t="s">
        <v>17</v>
      </c>
      <c r="C32" s="1395"/>
      <c r="D32" s="1400"/>
      <c r="E32" s="1395"/>
      <c r="F32" s="1400"/>
      <c r="G32" s="1395"/>
      <c r="H32" s="1400"/>
      <c r="I32" s="1395"/>
      <c r="J32" s="1400"/>
      <c r="K32" s="1395"/>
      <c r="L32" s="1395"/>
      <c r="M32" s="1400"/>
      <c r="N32" s="1395"/>
      <c r="O32" s="1395"/>
      <c r="P32" s="1417"/>
      <c r="Q32" s="1414"/>
      <c r="R32" s="1400"/>
      <c r="S32" s="1395"/>
      <c r="T32" s="1401" t="s">
        <v>10</v>
      </c>
      <c r="U32" s="1395"/>
      <c r="V32" s="1395"/>
      <c r="W32" s="1395"/>
      <c r="X32" s="1395"/>
      <c r="Y32" s="1395"/>
      <c r="Z32" s="1395"/>
      <c r="AA32" s="1395"/>
      <c r="AB32" s="1400" t="s">
        <v>281</v>
      </c>
      <c r="AC32" s="1395"/>
      <c r="AD32" s="1395"/>
      <c r="AE32" s="1395"/>
      <c r="AF32" s="1395"/>
      <c r="AG32" s="1400" t="s">
        <v>284</v>
      </c>
      <c r="AH32" s="1395"/>
      <c r="AI32" s="1395"/>
      <c r="AJ32" s="273" t="s">
        <v>83</v>
      </c>
      <c r="AK32" s="1399" t="s">
        <v>285</v>
      </c>
      <c r="AL32" s="1395"/>
      <c r="AM32" s="1395"/>
      <c r="AN32" s="1395"/>
      <c r="AO32" s="1395"/>
      <c r="AP32" s="1395"/>
      <c r="AQ32" s="274">
        <v>519000000</v>
      </c>
      <c r="AR32" s="275">
        <v>0</v>
      </c>
      <c r="AS32" s="335">
        <v>519000000</v>
      </c>
      <c r="AT32" s="379">
        <v>0</v>
      </c>
      <c r="AU32" s="275">
        <v>0</v>
      </c>
      <c r="AV32" s="275">
        <v>0</v>
      </c>
      <c r="AW32" s="379">
        <v>0</v>
      </c>
      <c r="AX32" s="275">
        <v>0</v>
      </c>
      <c r="AY32" s="275">
        <v>0</v>
      </c>
      <c r="AZ32" s="275">
        <v>0</v>
      </c>
      <c r="BA32" s="275">
        <v>0</v>
      </c>
      <c r="BB32" s="275">
        <v>0</v>
      </c>
      <c r="BC32" s="275">
        <v>0</v>
      </c>
    </row>
    <row r="33" spans="1:55" s="215" customFormat="1" ht="13.5" hidden="1" x14ac:dyDescent="0.2">
      <c r="A33" s="284"/>
      <c r="B33" s="1400" t="s">
        <v>17</v>
      </c>
      <c r="C33" s="1395"/>
      <c r="D33" s="1400"/>
      <c r="E33" s="1395"/>
      <c r="F33" s="1400"/>
      <c r="G33" s="1395"/>
      <c r="H33" s="1400"/>
      <c r="I33" s="1395"/>
      <c r="J33" s="1400"/>
      <c r="K33" s="1395"/>
      <c r="L33" s="1395"/>
      <c r="M33" s="1400"/>
      <c r="N33" s="1395"/>
      <c r="O33" s="1395"/>
      <c r="P33" s="1417"/>
      <c r="Q33" s="1414"/>
      <c r="R33" s="1400"/>
      <c r="S33" s="1395"/>
      <c r="T33" s="1401" t="s">
        <v>10</v>
      </c>
      <c r="U33" s="1395"/>
      <c r="V33" s="1395"/>
      <c r="W33" s="1395"/>
      <c r="X33" s="1395"/>
      <c r="Y33" s="1395"/>
      <c r="Z33" s="1395"/>
      <c r="AA33" s="1395"/>
      <c r="AB33" s="1400" t="s">
        <v>281</v>
      </c>
      <c r="AC33" s="1395"/>
      <c r="AD33" s="1395"/>
      <c r="AE33" s="1395"/>
      <c r="AF33" s="1395"/>
      <c r="AG33" s="1400" t="s">
        <v>284</v>
      </c>
      <c r="AH33" s="1395"/>
      <c r="AI33" s="1395"/>
      <c r="AJ33" s="273" t="s">
        <v>26</v>
      </c>
      <c r="AK33" s="1399" t="s">
        <v>286</v>
      </c>
      <c r="AL33" s="1395"/>
      <c r="AM33" s="1395"/>
      <c r="AN33" s="1395"/>
      <c r="AO33" s="1395"/>
      <c r="AP33" s="1395"/>
      <c r="AQ33" s="274">
        <v>66513900000</v>
      </c>
      <c r="AR33" s="274">
        <v>16486654599</v>
      </c>
      <c r="AS33" s="335">
        <v>50027245401</v>
      </c>
      <c r="AT33" s="379">
        <v>0</v>
      </c>
      <c r="AU33" s="274">
        <v>14609946123</v>
      </c>
      <c r="AV33" s="274">
        <v>1876708476</v>
      </c>
      <c r="AW33" s="378">
        <v>10221585605</v>
      </c>
      <c r="AX33" s="274">
        <v>4388360518</v>
      </c>
      <c r="AY33" s="274">
        <v>9891647814</v>
      </c>
      <c r="AZ33" s="274">
        <v>329937791</v>
      </c>
      <c r="BA33" s="274">
        <v>9891647814</v>
      </c>
      <c r="BB33" s="275">
        <v>0</v>
      </c>
      <c r="BC33" s="275">
        <v>0</v>
      </c>
    </row>
    <row r="34" spans="1:55" s="263" customFormat="1" ht="12.75" hidden="1" x14ac:dyDescent="0.2">
      <c r="A34" s="282"/>
      <c r="B34" s="1109" t="s">
        <v>17</v>
      </c>
      <c r="C34" s="1110"/>
      <c r="D34" s="1109" t="s">
        <v>287</v>
      </c>
      <c r="E34" s="1110"/>
      <c r="F34" s="1109"/>
      <c r="G34" s="1110"/>
      <c r="H34" s="1109"/>
      <c r="I34" s="1110"/>
      <c r="J34" s="1109"/>
      <c r="K34" s="1110"/>
      <c r="L34" s="1110"/>
      <c r="M34" s="1109"/>
      <c r="N34" s="1110"/>
      <c r="O34" s="1110"/>
      <c r="P34" s="1418"/>
      <c r="Q34" s="1419"/>
      <c r="R34" s="1109"/>
      <c r="S34" s="1110"/>
      <c r="T34" s="1111" t="s">
        <v>9</v>
      </c>
      <c r="U34" s="1110"/>
      <c r="V34" s="1110"/>
      <c r="W34" s="1110"/>
      <c r="X34" s="1110"/>
      <c r="Y34" s="1110"/>
      <c r="Z34" s="1110"/>
      <c r="AA34" s="1110"/>
      <c r="AB34" s="1109" t="s">
        <v>281</v>
      </c>
      <c r="AC34" s="1110"/>
      <c r="AD34" s="1110"/>
      <c r="AE34" s="1110"/>
      <c r="AF34" s="1110"/>
      <c r="AG34" s="1109" t="s">
        <v>282</v>
      </c>
      <c r="AH34" s="1110"/>
      <c r="AI34" s="1110"/>
      <c r="AJ34" s="261" t="s">
        <v>68</v>
      </c>
      <c r="AK34" s="1139" t="s">
        <v>283</v>
      </c>
      <c r="AL34" s="1110"/>
      <c r="AM34" s="1110"/>
      <c r="AN34" s="1110"/>
      <c r="AO34" s="1110"/>
      <c r="AP34" s="1110"/>
      <c r="AQ34" s="262">
        <v>153005016667</v>
      </c>
      <c r="AR34" s="262">
        <v>151004919096</v>
      </c>
      <c r="AS34" s="330">
        <v>2000097571</v>
      </c>
      <c r="AT34" s="373">
        <v>9382000000</v>
      </c>
      <c r="AU34" s="262">
        <v>95319446798</v>
      </c>
      <c r="AV34" s="262">
        <v>55685472298</v>
      </c>
      <c r="AW34" s="373">
        <v>93799286837</v>
      </c>
      <c r="AX34" s="262">
        <v>1520159961</v>
      </c>
      <c r="AY34" s="262">
        <v>93799286837</v>
      </c>
      <c r="AZ34" s="276">
        <v>0</v>
      </c>
      <c r="BA34" s="262">
        <v>93799286837</v>
      </c>
      <c r="BB34" s="276">
        <v>0</v>
      </c>
      <c r="BC34" s="262">
        <v>209100732</v>
      </c>
    </row>
    <row r="35" spans="1:55" s="215" customFormat="1" ht="13.5" hidden="1" x14ac:dyDescent="0.2">
      <c r="A35" s="284"/>
      <c r="B35" s="1400" t="s">
        <v>17</v>
      </c>
      <c r="C35" s="1395"/>
      <c r="D35" s="1400" t="s">
        <v>287</v>
      </c>
      <c r="E35" s="1395"/>
      <c r="F35" s="1400" t="s">
        <v>288</v>
      </c>
      <c r="G35" s="1395"/>
      <c r="H35" s="1400"/>
      <c r="I35" s="1395"/>
      <c r="J35" s="1400"/>
      <c r="K35" s="1395"/>
      <c r="L35" s="1395"/>
      <c r="M35" s="1400"/>
      <c r="N35" s="1395"/>
      <c r="O35" s="1395"/>
      <c r="P35" s="1417"/>
      <c r="Q35" s="1414"/>
      <c r="R35" s="1400"/>
      <c r="S35" s="1395"/>
      <c r="T35" s="1401" t="s">
        <v>9</v>
      </c>
      <c r="U35" s="1395"/>
      <c r="V35" s="1395"/>
      <c r="W35" s="1395"/>
      <c r="X35" s="1395"/>
      <c r="Y35" s="1395"/>
      <c r="Z35" s="1395"/>
      <c r="AA35" s="1395"/>
      <c r="AB35" s="1400" t="s">
        <v>281</v>
      </c>
      <c r="AC35" s="1395"/>
      <c r="AD35" s="1395"/>
      <c r="AE35" s="1395"/>
      <c r="AF35" s="1395"/>
      <c r="AG35" s="1400" t="s">
        <v>282</v>
      </c>
      <c r="AH35" s="1395"/>
      <c r="AI35" s="1395"/>
      <c r="AJ35" s="273" t="s">
        <v>68</v>
      </c>
      <c r="AK35" s="1399" t="s">
        <v>283</v>
      </c>
      <c r="AL35" s="1395"/>
      <c r="AM35" s="1395"/>
      <c r="AN35" s="1395"/>
      <c r="AO35" s="1395"/>
      <c r="AP35" s="1395"/>
      <c r="AQ35" s="274">
        <v>153005016667</v>
      </c>
      <c r="AR35" s="274">
        <v>151004919096</v>
      </c>
      <c r="AS35" s="335">
        <v>2000097571</v>
      </c>
      <c r="AT35" s="378">
        <v>9382000000</v>
      </c>
      <c r="AU35" s="274">
        <v>95319446798</v>
      </c>
      <c r="AV35" s="274">
        <v>55685472298</v>
      </c>
      <c r="AW35" s="378">
        <v>93799286837</v>
      </c>
      <c r="AX35" s="274">
        <v>1520159961</v>
      </c>
      <c r="AY35" s="274">
        <v>93799286837</v>
      </c>
      <c r="AZ35" s="275">
        <v>0</v>
      </c>
      <c r="BA35" s="274">
        <v>93799286837</v>
      </c>
      <c r="BB35" s="275">
        <v>0</v>
      </c>
      <c r="BC35" s="274">
        <v>209100732</v>
      </c>
    </row>
    <row r="36" spans="1:55" s="215" customFormat="1" ht="13.5" hidden="1" x14ac:dyDescent="0.2">
      <c r="A36" s="284"/>
      <c r="B36" s="1400" t="s">
        <v>17</v>
      </c>
      <c r="C36" s="1395"/>
      <c r="D36" s="1400" t="s">
        <v>287</v>
      </c>
      <c r="E36" s="1395"/>
      <c r="F36" s="1400" t="s">
        <v>288</v>
      </c>
      <c r="G36" s="1395"/>
      <c r="H36" s="1400" t="s">
        <v>287</v>
      </c>
      <c r="I36" s="1395"/>
      <c r="J36" s="1400"/>
      <c r="K36" s="1395"/>
      <c r="L36" s="1395"/>
      <c r="M36" s="1400"/>
      <c r="N36" s="1395"/>
      <c r="O36" s="1395"/>
      <c r="P36" s="1417"/>
      <c r="Q36" s="1414"/>
      <c r="R36" s="1400"/>
      <c r="S36" s="1395"/>
      <c r="T36" s="1401" t="s">
        <v>289</v>
      </c>
      <c r="U36" s="1395"/>
      <c r="V36" s="1395"/>
      <c r="W36" s="1395"/>
      <c r="X36" s="1395"/>
      <c r="Y36" s="1395"/>
      <c r="Z36" s="1395"/>
      <c r="AA36" s="1395"/>
      <c r="AB36" s="1400" t="s">
        <v>281</v>
      </c>
      <c r="AC36" s="1395"/>
      <c r="AD36" s="1395"/>
      <c r="AE36" s="1395"/>
      <c r="AF36" s="1395"/>
      <c r="AG36" s="1400" t="s">
        <v>282</v>
      </c>
      <c r="AH36" s="1395"/>
      <c r="AI36" s="1395"/>
      <c r="AJ36" s="273" t="s">
        <v>68</v>
      </c>
      <c r="AK36" s="1399" t="s">
        <v>283</v>
      </c>
      <c r="AL36" s="1395"/>
      <c r="AM36" s="1395"/>
      <c r="AN36" s="1395"/>
      <c r="AO36" s="1395"/>
      <c r="AP36" s="1395"/>
      <c r="AQ36" s="274">
        <v>115327000000</v>
      </c>
      <c r="AR36" s="274">
        <v>113327000000</v>
      </c>
      <c r="AS36" s="335">
        <v>2000000000</v>
      </c>
      <c r="AT36" s="378">
        <v>9382000000</v>
      </c>
      <c r="AU36" s="274">
        <v>70535213592</v>
      </c>
      <c r="AV36" s="274">
        <v>42791786408</v>
      </c>
      <c r="AW36" s="378">
        <v>70535138331</v>
      </c>
      <c r="AX36" s="274">
        <v>75261</v>
      </c>
      <c r="AY36" s="274">
        <v>70535138331</v>
      </c>
      <c r="AZ36" s="275">
        <v>0</v>
      </c>
      <c r="BA36" s="274">
        <v>70535138331</v>
      </c>
      <c r="BB36" s="275">
        <v>0</v>
      </c>
      <c r="BC36" s="274">
        <v>155081408</v>
      </c>
    </row>
    <row r="37" spans="1:55" s="215" customFormat="1" ht="13.5" hidden="1" x14ac:dyDescent="0.2">
      <c r="A37" s="284"/>
      <c r="B37" s="1400" t="s">
        <v>17</v>
      </c>
      <c r="C37" s="1395"/>
      <c r="D37" s="1400" t="s">
        <v>287</v>
      </c>
      <c r="E37" s="1395"/>
      <c r="F37" s="1400" t="s">
        <v>288</v>
      </c>
      <c r="G37" s="1395"/>
      <c r="H37" s="1400" t="s">
        <v>287</v>
      </c>
      <c r="I37" s="1395"/>
      <c r="J37" s="1400" t="s">
        <v>287</v>
      </c>
      <c r="K37" s="1395"/>
      <c r="L37" s="1395"/>
      <c r="M37" s="1400"/>
      <c r="N37" s="1395"/>
      <c r="O37" s="1395"/>
      <c r="P37" s="1417"/>
      <c r="Q37" s="1414"/>
      <c r="R37" s="1400"/>
      <c r="S37" s="1395"/>
      <c r="T37" s="1401" t="s">
        <v>194</v>
      </c>
      <c r="U37" s="1395"/>
      <c r="V37" s="1395"/>
      <c r="W37" s="1395"/>
      <c r="X37" s="1395"/>
      <c r="Y37" s="1395"/>
      <c r="Z37" s="1395"/>
      <c r="AA37" s="1395"/>
      <c r="AB37" s="1400" t="s">
        <v>281</v>
      </c>
      <c r="AC37" s="1395"/>
      <c r="AD37" s="1395"/>
      <c r="AE37" s="1395"/>
      <c r="AF37" s="1395"/>
      <c r="AG37" s="1400" t="s">
        <v>282</v>
      </c>
      <c r="AH37" s="1395"/>
      <c r="AI37" s="1395"/>
      <c r="AJ37" s="273" t="s">
        <v>68</v>
      </c>
      <c r="AK37" s="1399" t="s">
        <v>283</v>
      </c>
      <c r="AL37" s="1395"/>
      <c r="AM37" s="1395"/>
      <c r="AN37" s="1395"/>
      <c r="AO37" s="1395"/>
      <c r="AP37" s="1395"/>
      <c r="AQ37" s="274">
        <v>89215000000</v>
      </c>
      <c r="AR37" s="274">
        <v>87215000000</v>
      </c>
      <c r="AS37" s="335">
        <v>2000000000</v>
      </c>
      <c r="AT37" s="379">
        <v>0</v>
      </c>
      <c r="AU37" s="274">
        <v>57622036409</v>
      </c>
      <c r="AV37" s="274">
        <v>29592963591</v>
      </c>
      <c r="AW37" s="378">
        <v>57621972953</v>
      </c>
      <c r="AX37" s="274">
        <v>63456</v>
      </c>
      <c r="AY37" s="274">
        <v>57621972953</v>
      </c>
      <c r="AZ37" s="275">
        <v>0</v>
      </c>
      <c r="BA37" s="274">
        <v>57621972953</v>
      </c>
      <c r="BB37" s="275">
        <v>0</v>
      </c>
      <c r="BC37" s="274">
        <v>153079059</v>
      </c>
    </row>
    <row r="38" spans="1:55" s="284" customFormat="1" ht="13.5" hidden="1" x14ac:dyDescent="0.2">
      <c r="A38" s="284" t="str">
        <f>+B38&amp;D38&amp;F38&amp;H38&amp;J38&amp;M38&amp;P38&amp;AJ38</f>
        <v>A1011110</v>
      </c>
      <c r="B38" s="1415" t="s">
        <v>17</v>
      </c>
      <c r="C38" s="1414"/>
      <c r="D38" s="1415" t="s">
        <v>287</v>
      </c>
      <c r="E38" s="1414"/>
      <c r="F38" s="1415" t="s">
        <v>288</v>
      </c>
      <c r="G38" s="1414"/>
      <c r="H38" s="1415" t="s">
        <v>287</v>
      </c>
      <c r="I38" s="1414"/>
      <c r="J38" s="1415" t="s">
        <v>287</v>
      </c>
      <c r="K38" s="1414"/>
      <c r="L38" s="1414"/>
      <c r="M38" s="1415" t="s">
        <v>287</v>
      </c>
      <c r="N38" s="1414"/>
      <c r="O38" s="1414"/>
      <c r="P38" s="1415"/>
      <c r="Q38" s="1414"/>
      <c r="R38" s="1415"/>
      <c r="S38" s="1414"/>
      <c r="T38" s="1416" t="s">
        <v>18</v>
      </c>
      <c r="U38" s="1414"/>
      <c r="V38" s="1414"/>
      <c r="W38" s="1414"/>
      <c r="X38" s="1414"/>
      <c r="Y38" s="1414"/>
      <c r="Z38" s="1414"/>
      <c r="AA38" s="1414"/>
      <c r="AB38" s="1415" t="s">
        <v>281</v>
      </c>
      <c r="AC38" s="1414"/>
      <c r="AD38" s="1414"/>
      <c r="AE38" s="1414"/>
      <c r="AF38" s="1414"/>
      <c r="AG38" s="1415" t="s">
        <v>282</v>
      </c>
      <c r="AH38" s="1414"/>
      <c r="AI38" s="1414"/>
      <c r="AJ38" s="287" t="s">
        <v>68</v>
      </c>
      <c r="AK38" s="1413" t="s">
        <v>283</v>
      </c>
      <c r="AL38" s="1414"/>
      <c r="AM38" s="1414"/>
      <c r="AN38" s="1414"/>
      <c r="AO38" s="1414"/>
      <c r="AP38" s="1414"/>
      <c r="AQ38" s="288">
        <v>83015000000</v>
      </c>
      <c r="AR38" s="288">
        <v>81215000000</v>
      </c>
      <c r="AS38" s="337">
        <v>1800000000</v>
      </c>
      <c r="AT38" s="286">
        <v>0</v>
      </c>
      <c r="AU38" s="288">
        <v>53797923503</v>
      </c>
      <c r="AV38" s="288">
        <v>27417076497</v>
      </c>
      <c r="AW38" s="285">
        <v>53797910812</v>
      </c>
      <c r="AX38" s="288">
        <v>12691</v>
      </c>
      <c r="AY38" s="288">
        <v>53797910812</v>
      </c>
      <c r="AZ38" s="289">
        <v>0</v>
      </c>
      <c r="BA38" s="288">
        <v>53797910812</v>
      </c>
      <c r="BB38" s="289">
        <v>0</v>
      </c>
      <c r="BC38" s="288">
        <v>116708</v>
      </c>
    </row>
    <row r="39" spans="1:55" s="215" customFormat="1" ht="13.5" hidden="1" x14ac:dyDescent="0.2">
      <c r="A39" s="284" t="str">
        <f t="shared" ref="A39:A102" si="7">+B39&amp;D39&amp;F39&amp;H39&amp;J39&amp;M39&amp;P39&amp;AJ39</f>
        <v>A1011210</v>
      </c>
      <c r="B39" s="1394" t="s">
        <v>17</v>
      </c>
      <c r="C39" s="1395"/>
      <c r="D39" s="1394" t="s">
        <v>287</v>
      </c>
      <c r="E39" s="1395"/>
      <c r="F39" s="1394" t="s">
        <v>288</v>
      </c>
      <c r="G39" s="1395"/>
      <c r="H39" s="1394" t="s">
        <v>287</v>
      </c>
      <c r="I39" s="1395"/>
      <c r="J39" s="1394" t="s">
        <v>287</v>
      </c>
      <c r="K39" s="1395"/>
      <c r="L39" s="1395"/>
      <c r="M39" s="1394" t="s">
        <v>290</v>
      </c>
      <c r="N39" s="1395"/>
      <c r="O39" s="1395"/>
      <c r="P39" s="1415"/>
      <c r="Q39" s="1414"/>
      <c r="R39" s="1394"/>
      <c r="S39" s="1395"/>
      <c r="T39" s="1396" t="s">
        <v>19</v>
      </c>
      <c r="U39" s="1395"/>
      <c r="V39" s="1395"/>
      <c r="W39" s="1395"/>
      <c r="X39" s="1395"/>
      <c r="Y39" s="1395"/>
      <c r="Z39" s="1395"/>
      <c r="AA39" s="1395"/>
      <c r="AB39" s="1394" t="s">
        <v>281</v>
      </c>
      <c r="AC39" s="1395"/>
      <c r="AD39" s="1395"/>
      <c r="AE39" s="1395"/>
      <c r="AF39" s="1395"/>
      <c r="AG39" s="1394" t="s">
        <v>282</v>
      </c>
      <c r="AH39" s="1395"/>
      <c r="AI39" s="1395"/>
      <c r="AJ39" s="277" t="s">
        <v>68</v>
      </c>
      <c r="AK39" s="1397" t="s">
        <v>283</v>
      </c>
      <c r="AL39" s="1395"/>
      <c r="AM39" s="1395"/>
      <c r="AN39" s="1395"/>
      <c r="AO39" s="1395"/>
      <c r="AP39" s="1395"/>
      <c r="AQ39" s="278">
        <v>5180000000</v>
      </c>
      <c r="AR39" s="278">
        <v>5000000000</v>
      </c>
      <c r="AS39" s="337">
        <v>180000000</v>
      </c>
      <c r="AT39" s="286">
        <v>0</v>
      </c>
      <c r="AU39" s="278">
        <v>3313979780</v>
      </c>
      <c r="AV39" s="278">
        <v>1686020220</v>
      </c>
      <c r="AW39" s="285">
        <v>3313979780</v>
      </c>
      <c r="AX39" s="279">
        <v>0</v>
      </c>
      <c r="AY39" s="278">
        <v>3313979780</v>
      </c>
      <c r="AZ39" s="279">
        <v>0</v>
      </c>
      <c r="BA39" s="278">
        <v>3313979780</v>
      </c>
      <c r="BB39" s="279">
        <v>0</v>
      </c>
      <c r="BC39" s="278">
        <v>2549184</v>
      </c>
    </row>
    <row r="40" spans="1:55" s="215" customFormat="1" ht="13.5" hidden="1" x14ac:dyDescent="0.2">
      <c r="A40" s="284" t="str">
        <f t="shared" si="7"/>
        <v>A1011410</v>
      </c>
      <c r="B40" s="1394" t="s">
        <v>17</v>
      </c>
      <c r="C40" s="1395"/>
      <c r="D40" s="1394" t="s">
        <v>287</v>
      </c>
      <c r="E40" s="1395"/>
      <c r="F40" s="1394" t="s">
        <v>288</v>
      </c>
      <c r="G40" s="1395"/>
      <c r="H40" s="1394" t="s">
        <v>287</v>
      </c>
      <c r="I40" s="1395"/>
      <c r="J40" s="1394" t="s">
        <v>287</v>
      </c>
      <c r="K40" s="1395"/>
      <c r="L40" s="1395"/>
      <c r="M40" s="1394" t="s">
        <v>291</v>
      </c>
      <c r="N40" s="1395"/>
      <c r="O40" s="1395"/>
      <c r="P40" s="1394"/>
      <c r="Q40" s="1395"/>
      <c r="R40" s="1394"/>
      <c r="S40" s="1395"/>
      <c r="T40" s="1396" t="s">
        <v>20</v>
      </c>
      <c r="U40" s="1395"/>
      <c r="V40" s="1395"/>
      <c r="W40" s="1395"/>
      <c r="X40" s="1395"/>
      <c r="Y40" s="1395"/>
      <c r="Z40" s="1395"/>
      <c r="AA40" s="1395"/>
      <c r="AB40" s="1394" t="s">
        <v>281</v>
      </c>
      <c r="AC40" s="1395"/>
      <c r="AD40" s="1395"/>
      <c r="AE40" s="1395"/>
      <c r="AF40" s="1395"/>
      <c r="AG40" s="1394" t="s">
        <v>282</v>
      </c>
      <c r="AH40" s="1395"/>
      <c r="AI40" s="1395"/>
      <c r="AJ40" s="277" t="s">
        <v>68</v>
      </c>
      <c r="AK40" s="1397" t="s">
        <v>283</v>
      </c>
      <c r="AL40" s="1395"/>
      <c r="AM40" s="1395"/>
      <c r="AN40" s="1395"/>
      <c r="AO40" s="1395"/>
      <c r="AP40" s="1395"/>
      <c r="AQ40" s="278">
        <v>1020000000</v>
      </c>
      <c r="AR40" s="278">
        <v>1000000000</v>
      </c>
      <c r="AS40" s="337">
        <v>20000000</v>
      </c>
      <c r="AT40" s="286">
        <v>0</v>
      </c>
      <c r="AU40" s="278">
        <v>510133126</v>
      </c>
      <c r="AV40" s="278">
        <v>489866874</v>
      </c>
      <c r="AW40" s="285">
        <v>510082361</v>
      </c>
      <c r="AX40" s="278">
        <v>50765</v>
      </c>
      <c r="AY40" s="278">
        <v>510082361</v>
      </c>
      <c r="AZ40" s="279">
        <v>0</v>
      </c>
      <c r="BA40" s="278">
        <v>510082361</v>
      </c>
      <c r="BB40" s="279">
        <v>0</v>
      </c>
      <c r="BC40" s="278">
        <v>150413167</v>
      </c>
    </row>
    <row r="41" spans="1:55" s="215" customFormat="1" ht="13.5" hidden="1" x14ac:dyDescent="0.2">
      <c r="A41" s="284" t="str">
        <f t="shared" si="7"/>
        <v>A101410</v>
      </c>
      <c r="B41" s="1400" t="s">
        <v>17</v>
      </c>
      <c r="C41" s="1395"/>
      <c r="D41" s="1400" t="s">
        <v>287</v>
      </c>
      <c r="E41" s="1395"/>
      <c r="F41" s="1400" t="s">
        <v>288</v>
      </c>
      <c r="G41" s="1395"/>
      <c r="H41" s="1400" t="s">
        <v>287</v>
      </c>
      <c r="I41" s="1395"/>
      <c r="J41" s="1400" t="s">
        <v>291</v>
      </c>
      <c r="K41" s="1395"/>
      <c r="L41" s="1395"/>
      <c r="M41" s="1400"/>
      <c r="N41" s="1395"/>
      <c r="O41" s="1395"/>
      <c r="P41" s="1400"/>
      <c r="Q41" s="1395"/>
      <c r="R41" s="1400"/>
      <c r="S41" s="1395"/>
      <c r="T41" s="1401" t="s">
        <v>195</v>
      </c>
      <c r="U41" s="1395"/>
      <c r="V41" s="1395"/>
      <c r="W41" s="1395"/>
      <c r="X41" s="1395"/>
      <c r="Y41" s="1395"/>
      <c r="Z41" s="1395"/>
      <c r="AA41" s="1395"/>
      <c r="AB41" s="1400" t="s">
        <v>281</v>
      </c>
      <c r="AC41" s="1395"/>
      <c r="AD41" s="1395"/>
      <c r="AE41" s="1395"/>
      <c r="AF41" s="1395"/>
      <c r="AG41" s="1400" t="s">
        <v>282</v>
      </c>
      <c r="AH41" s="1395"/>
      <c r="AI41" s="1395"/>
      <c r="AJ41" s="273" t="s">
        <v>68</v>
      </c>
      <c r="AK41" s="1399" t="s">
        <v>283</v>
      </c>
      <c r="AL41" s="1395"/>
      <c r="AM41" s="1395"/>
      <c r="AN41" s="1395"/>
      <c r="AO41" s="1395"/>
      <c r="AP41" s="1395"/>
      <c r="AQ41" s="274">
        <v>1525000000</v>
      </c>
      <c r="AR41" s="274">
        <v>1525000000</v>
      </c>
      <c r="AS41" s="336">
        <v>0</v>
      </c>
      <c r="AT41" s="379">
        <v>0</v>
      </c>
      <c r="AU41" s="274">
        <v>1003646188</v>
      </c>
      <c r="AV41" s="274">
        <v>521353812</v>
      </c>
      <c r="AW41" s="378">
        <v>1003646188</v>
      </c>
      <c r="AX41" s="275">
        <v>0</v>
      </c>
      <c r="AY41" s="274">
        <v>1003646188</v>
      </c>
      <c r="AZ41" s="275">
        <v>0</v>
      </c>
      <c r="BA41" s="274">
        <v>1003646188</v>
      </c>
      <c r="BB41" s="275">
        <v>0</v>
      </c>
      <c r="BC41" s="275">
        <v>0</v>
      </c>
    </row>
    <row r="42" spans="1:55" s="215" customFormat="1" ht="13.5" hidden="1" x14ac:dyDescent="0.2">
      <c r="A42" s="284" t="str">
        <f t="shared" si="7"/>
        <v>A1014210</v>
      </c>
      <c r="B42" s="1394" t="s">
        <v>17</v>
      </c>
      <c r="C42" s="1395"/>
      <c r="D42" s="1394" t="s">
        <v>287</v>
      </c>
      <c r="E42" s="1395"/>
      <c r="F42" s="1394" t="s">
        <v>288</v>
      </c>
      <c r="G42" s="1395"/>
      <c r="H42" s="1394" t="s">
        <v>287</v>
      </c>
      <c r="I42" s="1395"/>
      <c r="J42" s="1394" t="s">
        <v>291</v>
      </c>
      <c r="K42" s="1395"/>
      <c r="L42" s="1395"/>
      <c r="M42" s="1394" t="s">
        <v>290</v>
      </c>
      <c r="N42" s="1395"/>
      <c r="O42" s="1395"/>
      <c r="P42" s="1394"/>
      <c r="Q42" s="1395"/>
      <c r="R42" s="1394"/>
      <c r="S42" s="1395"/>
      <c r="T42" s="1396" t="s">
        <v>21</v>
      </c>
      <c r="U42" s="1395"/>
      <c r="V42" s="1395"/>
      <c r="W42" s="1395"/>
      <c r="X42" s="1395"/>
      <c r="Y42" s="1395"/>
      <c r="Z42" s="1395"/>
      <c r="AA42" s="1395"/>
      <c r="AB42" s="1394" t="s">
        <v>281</v>
      </c>
      <c r="AC42" s="1395"/>
      <c r="AD42" s="1395"/>
      <c r="AE42" s="1395"/>
      <c r="AF42" s="1395"/>
      <c r="AG42" s="1394" t="s">
        <v>282</v>
      </c>
      <c r="AH42" s="1395"/>
      <c r="AI42" s="1395"/>
      <c r="AJ42" s="277" t="s">
        <v>68</v>
      </c>
      <c r="AK42" s="1397" t="s">
        <v>283</v>
      </c>
      <c r="AL42" s="1395"/>
      <c r="AM42" s="1395"/>
      <c r="AN42" s="1395"/>
      <c r="AO42" s="1395"/>
      <c r="AP42" s="1395"/>
      <c r="AQ42" s="278">
        <v>1525000000</v>
      </c>
      <c r="AR42" s="278">
        <v>1525000000</v>
      </c>
      <c r="AS42" s="338">
        <v>0</v>
      </c>
      <c r="AT42" s="286">
        <v>0</v>
      </c>
      <c r="AU42" s="278">
        <v>1003646188</v>
      </c>
      <c r="AV42" s="278">
        <v>521353812</v>
      </c>
      <c r="AW42" s="285">
        <v>1003646188</v>
      </c>
      <c r="AX42" s="279">
        <v>0</v>
      </c>
      <c r="AY42" s="278">
        <v>1003646188</v>
      </c>
      <c r="AZ42" s="279">
        <v>0</v>
      </c>
      <c r="BA42" s="278">
        <v>1003646188</v>
      </c>
      <c r="BB42" s="279">
        <v>0</v>
      </c>
      <c r="BC42" s="279">
        <v>0</v>
      </c>
    </row>
    <row r="43" spans="1:55" s="215" customFormat="1" ht="13.5" hidden="1" x14ac:dyDescent="0.2">
      <c r="A43" s="284" t="str">
        <f t="shared" si="7"/>
        <v>A101510</v>
      </c>
      <c r="B43" s="1400" t="s">
        <v>17</v>
      </c>
      <c r="C43" s="1395"/>
      <c r="D43" s="1400" t="s">
        <v>287</v>
      </c>
      <c r="E43" s="1395"/>
      <c r="F43" s="1400" t="s">
        <v>288</v>
      </c>
      <c r="G43" s="1395"/>
      <c r="H43" s="1400" t="s">
        <v>287</v>
      </c>
      <c r="I43" s="1395"/>
      <c r="J43" s="1400" t="s">
        <v>292</v>
      </c>
      <c r="K43" s="1395"/>
      <c r="L43" s="1395"/>
      <c r="M43" s="1400"/>
      <c r="N43" s="1395"/>
      <c r="O43" s="1395"/>
      <c r="P43" s="1400"/>
      <c r="Q43" s="1395"/>
      <c r="R43" s="1400"/>
      <c r="S43" s="1395"/>
      <c r="T43" s="1401" t="s">
        <v>197</v>
      </c>
      <c r="U43" s="1395"/>
      <c r="V43" s="1395"/>
      <c r="W43" s="1395"/>
      <c r="X43" s="1395"/>
      <c r="Y43" s="1395"/>
      <c r="Z43" s="1395"/>
      <c r="AA43" s="1395"/>
      <c r="AB43" s="1400" t="s">
        <v>281</v>
      </c>
      <c r="AC43" s="1395"/>
      <c r="AD43" s="1395"/>
      <c r="AE43" s="1395"/>
      <c r="AF43" s="1395"/>
      <c r="AG43" s="1400" t="s">
        <v>282</v>
      </c>
      <c r="AH43" s="1395"/>
      <c r="AI43" s="1395"/>
      <c r="AJ43" s="273" t="s">
        <v>68</v>
      </c>
      <c r="AK43" s="1399" t="s">
        <v>283</v>
      </c>
      <c r="AL43" s="1395"/>
      <c r="AM43" s="1395"/>
      <c r="AN43" s="1395"/>
      <c r="AO43" s="1395"/>
      <c r="AP43" s="1395"/>
      <c r="AQ43" s="274">
        <v>24015000000</v>
      </c>
      <c r="AR43" s="274">
        <v>24015000000</v>
      </c>
      <c r="AS43" s="336">
        <v>0</v>
      </c>
      <c r="AT43" s="379">
        <v>0</v>
      </c>
      <c r="AU43" s="274">
        <v>11567761479</v>
      </c>
      <c r="AV43" s="274">
        <v>12447238521</v>
      </c>
      <c r="AW43" s="378">
        <v>11567756654</v>
      </c>
      <c r="AX43" s="274">
        <v>4825</v>
      </c>
      <c r="AY43" s="274">
        <v>11567756654</v>
      </c>
      <c r="AZ43" s="275">
        <v>0</v>
      </c>
      <c r="BA43" s="274">
        <v>11567756654</v>
      </c>
      <c r="BB43" s="275">
        <v>0</v>
      </c>
      <c r="BC43" s="274">
        <v>2002349</v>
      </c>
    </row>
    <row r="44" spans="1:55" s="215" customFormat="1" ht="13.5" hidden="1" x14ac:dyDescent="0.2">
      <c r="A44" s="284" t="str">
        <f t="shared" si="7"/>
        <v>A1015110</v>
      </c>
      <c r="B44" s="1394" t="s">
        <v>17</v>
      </c>
      <c r="C44" s="1395"/>
      <c r="D44" s="1394" t="s">
        <v>287</v>
      </c>
      <c r="E44" s="1395"/>
      <c r="F44" s="1394" t="s">
        <v>288</v>
      </c>
      <c r="G44" s="1395"/>
      <c r="H44" s="1394" t="s">
        <v>287</v>
      </c>
      <c r="I44" s="1395"/>
      <c r="J44" s="1394" t="s">
        <v>292</v>
      </c>
      <c r="K44" s="1395"/>
      <c r="L44" s="1395"/>
      <c r="M44" s="1394" t="s">
        <v>287</v>
      </c>
      <c r="N44" s="1395"/>
      <c r="O44" s="1395"/>
      <c r="P44" s="1394"/>
      <c r="Q44" s="1395"/>
      <c r="R44" s="1394"/>
      <c r="S44" s="1395"/>
      <c r="T44" s="1396" t="s">
        <v>22</v>
      </c>
      <c r="U44" s="1395"/>
      <c r="V44" s="1395"/>
      <c r="W44" s="1395"/>
      <c r="X44" s="1395"/>
      <c r="Y44" s="1395"/>
      <c r="Z44" s="1395"/>
      <c r="AA44" s="1395"/>
      <c r="AB44" s="1394" t="s">
        <v>281</v>
      </c>
      <c r="AC44" s="1395"/>
      <c r="AD44" s="1395"/>
      <c r="AE44" s="1395"/>
      <c r="AF44" s="1395"/>
      <c r="AG44" s="1394" t="s">
        <v>282</v>
      </c>
      <c r="AH44" s="1395"/>
      <c r="AI44" s="1395"/>
      <c r="AJ44" s="277" t="s">
        <v>68</v>
      </c>
      <c r="AK44" s="1397" t="s">
        <v>283</v>
      </c>
      <c r="AL44" s="1395"/>
      <c r="AM44" s="1395"/>
      <c r="AN44" s="1395"/>
      <c r="AO44" s="1395"/>
      <c r="AP44" s="1395"/>
      <c r="AQ44" s="278">
        <v>3150962889</v>
      </c>
      <c r="AR44" s="278">
        <v>3150962889</v>
      </c>
      <c r="AS44" s="338">
        <v>0</v>
      </c>
      <c r="AT44" s="286">
        <v>0</v>
      </c>
      <c r="AU44" s="278">
        <v>2013126304</v>
      </c>
      <c r="AV44" s="278">
        <v>1137836585</v>
      </c>
      <c r="AW44" s="285">
        <v>2013126304</v>
      </c>
      <c r="AX44" s="279">
        <v>0</v>
      </c>
      <c r="AY44" s="278">
        <v>2013126304</v>
      </c>
      <c r="AZ44" s="279">
        <v>0</v>
      </c>
      <c r="BA44" s="278">
        <v>2013126304</v>
      </c>
      <c r="BB44" s="279">
        <v>0</v>
      </c>
      <c r="BC44" s="279">
        <v>0</v>
      </c>
    </row>
    <row r="45" spans="1:55" s="215" customFormat="1" ht="13.5" hidden="1" x14ac:dyDescent="0.2">
      <c r="A45" s="284" t="str">
        <f t="shared" si="7"/>
        <v>A1015210</v>
      </c>
      <c r="B45" s="1394" t="s">
        <v>17</v>
      </c>
      <c r="C45" s="1395"/>
      <c r="D45" s="1394" t="s">
        <v>287</v>
      </c>
      <c r="E45" s="1395"/>
      <c r="F45" s="1394" t="s">
        <v>288</v>
      </c>
      <c r="G45" s="1395"/>
      <c r="H45" s="1394" t="s">
        <v>287</v>
      </c>
      <c r="I45" s="1395"/>
      <c r="J45" s="1394" t="s">
        <v>292</v>
      </c>
      <c r="K45" s="1395"/>
      <c r="L45" s="1395"/>
      <c r="M45" s="1394" t="s">
        <v>290</v>
      </c>
      <c r="N45" s="1395"/>
      <c r="O45" s="1395"/>
      <c r="P45" s="1394"/>
      <c r="Q45" s="1395"/>
      <c r="R45" s="1394"/>
      <c r="S45" s="1395"/>
      <c r="T45" s="1396" t="s">
        <v>23</v>
      </c>
      <c r="U45" s="1395"/>
      <c r="V45" s="1395"/>
      <c r="W45" s="1395"/>
      <c r="X45" s="1395"/>
      <c r="Y45" s="1395"/>
      <c r="Z45" s="1395"/>
      <c r="AA45" s="1395"/>
      <c r="AB45" s="1394" t="s">
        <v>281</v>
      </c>
      <c r="AC45" s="1395"/>
      <c r="AD45" s="1395"/>
      <c r="AE45" s="1395"/>
      <c r="AF45" s="1395"/>
      <c r="AG45" s="1394" t="s">
        <v>282</v>
      </c>
      <c r="AH45" s="1395"/>
      <c r="AI45" s="1395"/>
      <c r="AJ45" s="277" t="s">
        <v>68</v>
      </c>
      <c r="AK45" s="1397" t="s">
        <v>283</v>
      </c>
      <c r="AL45" s="1395"/>
      <c r="AM45" s="1395"/>
      <c r="AN45" s="1395"/>
      <c r="AO45" s="1395"/>
      <c r="AP45" s="1395"/>
      <c r="AQ45" s="278">
        <v>2597340556</v>
      </c>
      <c r="AR45" s="278">
        <v>2597340556</v>
      </c>
      <c r="AS45" s="338">
        <v>0</v>
      </c>
      <c r="AT45" s="286">
        <v>0</v>
      </c>
      <c r="AU45" s="278">
        <v>1700549383</v>
      </c>
      <c r="AV45" s="278">
        <v>896791173</v>
      </c>
      <c r="AW45" s="285">
        <v>1700549383</v>
      </c>
      <c r="AX45" s="279">
        <v>0</v>
      </c>
      <c r="AY45" s="278">
        <v>1700549383</v>
      </c>
      <c r="AZ45" s="279">
        <v>0</v>
      </c>
      <c r="BA45" s="278">
        <v>1700549383</v>
      </c>
      <c r="BB45" s="279">
        <v>0</v>
      </c>
      <c r="BC45" s="279">
        <v>0</v>
      </c>
    </row>
    <row r="46" spans="1:55" s="215" customFormat="1" ht="13.5" hidden="1" x14ac:dyDescent="0.2">
      <c r="A46" s="284" t="str">
        <f t="shared" si="7"/>
        <v>A10151410</v>
      </c>
      <c r="B46" s="1394" t="s">
        <v>17</v>
      </c>
      <c r="C46" s="1395"/>
      <c r="D46" s="1394" t="s">
        <v>287</v>
      </c>
      <c r="E46" s="1395"/>
      <c r="F46" s="1394" t="s">
        <v>288</v>
      </c>
      <c r="G46" s="1395"/>
      <c r="H46" s="1394" t="s">
        <v>287</v>
      </c>
      <c r="I46" s="1395"/>
      <c r="J46" s="1394" t="s">
        <v>292</v>
      </c>
      <c r="K46" s="1395"/>
      <c r="L46" s="1395"/>
      <c r="M46" s="1394" t="s">
        <v>293</v>
      </c>
      <c r="N46" s="1395"/>
      <c r="O46" s="1395"/>
      <c r="P46" s="1394"/>
      <c r="Q46" s="1395"/>
      <c r="R46" s="1394"/>
      <c r="S46" s="1395"/>
      <c r="T46" s="1396" t="s">
        <v>24</v>
      </c>
      <c r="U46" s="1395"/>
      <c r="V46" s="1395"/>
      <c r="W46" s="1395"/>
      <c r="X46" s="1395"/>
      <c r="Y46" s="1395"/>
      <c r="Z46" s="1395"/>
      <c r="AA46" s="1395"/>
      <c r="AB46" s="1394" t="s">
        <v>281</v>
      </c>
      <c r="AC46" s="1395"/>
      <c r="AD46" s="1395"/>
      <c r="AE46" s="1395"/>
      <c r="AF46" s="1395"/>
      <c r="AG46" s="1394" t="s">
        <v>282</v>
      </c>
      <c r="AH46" s="1395"/>
      <c r="AI46" s="1395"/>
      <c r="AJ46" s="277" t="s">
        <v>68</v>
      </c>
      <c r="AK46" s="1397" t="s">
        <v>283</v>
      </c>
      <c r="AL46" s="1395"/>
      <c r="AM46" s="1395"/>
      <c r="AN46" s="1395"/>
      <c r="AO46" s="1395"/>
      <c r="AP46" s="1395"/>
      <c r="AQ46" s="278">
        <v>4253886505</v>
      </c>
      <c r="AR46" s="278">
        <v>4253886505</v>
      </c>
      <c r="AS46" s="338">
        <v>0</v>
      </c>
      <c r="AT46" s="286">
        <v>0</v>
      </c>
      <c r="AU46" s="278">
        <v>4148270126</v>
      </c>
      <c r="AV46" s="278">
        <v>105616379</v>
      </c>
      <c r="AW46" s="285">
        <v>4148270126</v>
      </c>
      <c r="AX46" s="279">
        <v>0</v>
      </c>
      <c r="AY46" s="278">
        <v>4148270126</v>
      </c>
      <c r="AZ46" s="279">
        <v>0</v>
      </c>
      <c r="BA46" s="278">
        <v>4148270126</v>
      </c>
      <c r="BB46" s="279">
        <v>0</v>
      </c>
      <c r="BC46" s="279">
        <v>0</v>
      </c>
    </row>
    <row r="47" spans="1:55" s="215" customFormat="1" ht="13.5" hidden="1" x14ac:dyDescent="0.2">
      <c r="A47" s="284" t="str">
        <f t="shared" si="7"/>
        <v>A10151510</v>
      </c>
      <c r="B47" s="1394" t="s">
        <v>17</v>
      </c>
      <c r="C47" s="1395"/>
      <c r="D47" s="1394" t="s">
        <v>287</v>
      </c>
      <c r="E47" s="1395"/>
      <c r="F47" s="1394" t="s">
        <v>288</v>
      </c>
      <c r="G47" s="1395"/>
      <c r="H47" s="1394" t="s">
        <v>287</v>
      </c>
      <c r="I47" s="1395"/>
      <c r="J47" s="1394" t="s">
        <v>292</v>
      </c>
      <c r="K47" s="1395"/>
      <c r="L47" s="1395"/>
      <c r="M47" s="1394" t="s">
        <v>294</v>
      </c>
      <c r="N47" s="1395"/>
      <c r="O47" s="1395"/>
      <c r="P47" s="1394"/>
      <c r="Q47" s="1395"/>
      <c r="R47" s="1394"/>
      <c r="S47" s="1395"/>
      <c r="T47" s="1396" t="s">
        <v>25</v>
      </c>
      <c r="U47" s="1395"/>
      <c r="V47" s="1395"/>
      <c r="W47" s="1395"/>
      <c r="X47" s="1395"/>
      <c r="Y47" s="1395"/>
      <c r="Z47" s="1395"/>
      <c r="AA47" s="1395"/>
      <c r="AB47" s="1394" t="s">
        <v>281</v>
      </c>
      <c r="AC47" s="1395"/>
      <c r="AD47" s="1395"/>
      <c r="AE47" s="1395"/>
      <c r="AF47" s="1395"/>
      <c r="AG47" s="1394" t="s">
        <v>282</v>
      </c>
      <c r="AH47" s="1395"/>
      <c r="AI47" s="1395"/>
      <c r="AJ47" s="277" t="s">
        <v>68</v>
      </c>
      <c r="AK47" s="1397" t="s">
        <v>283</v>
      </c>
      <c r="AL47" s="1395"/>
      <c r="AM47" s="1395"/>
      <c r="AN47" s="1395"/>
      <c r="AO47" s="1395"/>
      <c r="AP47" s="1395"/>
      <c r="AQ47" s="278">
        <v>4008125026</v>
      </c>
      <c r="AR47" s="278">
        <v>4008125026</v>
      </c>
      <c r="AS47" s="338">
        <v>0</v>
      </c>
      <c r="AT47" s="286">
        <v>0</v>
      </c>
      <c r="AU47" s="278">
        <v>2380430120</v>
      </c>
      <c r="AV47" s="278">
        <v>1627694906</v>
      </c>
      <c r="AW47" s="285">
        <v>2380425361</v>
      </c>
      <c r="AX47" s="278">
        <v>4759</v>
      </c>
      <c r="AY47" s="278">
        <v>2380425361</v>
      </c>
      <c r="AZ47" s="279">
        <v>0</v>
      </c>
      <c r="BA47" s="278">
        <v>2380425361</v>
      </c>
      <c r="BB47" s="279">
        <v>0</v>
      </c>
      <c r="BC47" s="278">
        <v>2002349</v>
      </c>
    </row>
    <row r="48" spans="1:55" s="215" customFormat="1" ht="13.5" hidden="1" x14ac:dyDescent="0.2">
      <c r="A48" s="284" t="str">
        <f t="shared" si="7"/>
        <v>A10151610</v>
      </c>
      <c r="B48" s="1394" t="s">
        <v>17</v>
      </c>
      <c r="C48" s="1395"/>
      <c r="D48" s="1394" t="s">
        <v>287</v>
      </c>
      <c r="E48" s="1395"/>
      <c r="F48" s="1394" t="s">
        <v>288</v>
      </c>
      <c r="G48" s="1395"/>
      <c r="H48" s="1394" t="s">
        <v>287</v>
      </c>
      <c r="I48" s="1395"/>
      <c r="J48" s="1394" t="s">
        <v>292</v>
      </c>
      <c r="K48" s="1395"/>
      <c r="L48" s="1395"/>
      <c r="M48" s="1394" t="s">
        <v>26</v>
      </c>
      <c r="N48" s="1395"/>
      <c r="O48" s="1395"/>
      <c r="P48" s="1394"/>
      <c r="Q48" s="1395"/>
      <c r="R48" s="1394"/>
      <c r="S48" s="1395"/>
      <c r="T48" s="1396" t="s">
        <v>27</v>
      </c>
      <c r="U48" s="1395"/>
      <c r="V48" s="1395"/>
      <c r="W48" s="1395"/>
      <c r="X48" s="1395"/>
      <c r="Y48" s="1395"/>
      <c r="Z48" s="1395"/>
      <c r="AA48" s="1395"/>
      <c r="AB48" s="1394" t="s">
        <v>281</v>
      </c>
      <c r="AC48" s="1395"/>
      <c r="AD48" s="1395"/>
      <c r="AE48" s="1395"/>
      <c r="AF48" s="1395"/>
      <c r="AG48" s="1394" t="s">
        <v>282</v>
      </c>
      <c r="AH48" s="1395"/>
      <c r="AI48" s="1395"/>
      <c r="AJ48" s="277" t="s">
        <v>68</v>
      </c>
      <c r="AK48" s="1397" t="s">
        <v>283</v>
      </c>
      <c r="AL48" s="1395"/>
      <c r="AM48" s="1395"/>
      <c r="AN48" s="1395"/>
      <c r="AO48" s="1395"/>
      <c r="AP48" s="1395"/>
      <c r="AQ48" s="278">
        <v>7990939236</v>
      </c>
      <c r="AR48" s="278">
        <v>7990939236</v>
      </c>
      <c r="AS48" s="338">
        <v>0</v>
      </c>
      <c r="AT48" s="286">
        <v>0</v>
      </c>
      <c r="AU48" s="278">
        <v>43649965</v>
      </c>
      <c r="AV48" s="278">
        <v>7947289271</v>
      </c>
      <c r="AW48" s="285">
        <v>43649899</v>
      </c>
      <c r="AX48" s="279">
        <v>66</v>
      </c>
      <c r="AY48" s="278">
        <v>43649899</v>
      </c>
      <c r="AZ48" s="279">
        <v>0</v>
      </c>
      <c r="BA48" s="278">
        <v>43649899</v>
      </c>
      <c r="BB48" s="279">
        <v>0</v>
      </c>
      <c r="BC48" s="279">
        <v>0</v>
      </c>
    </row>
    <row r="49" spans="1:55" s="215" customFormat="1" ht="13.5" hidden="1" x14ac:dyDescent="0.2">
      <c r="A49" s="284" t="str">
        <f t="shared" si="7"/>
        <v>A10152210</v>
      </c>
      <c r="B49" s="1394" t="s">
        <v>17</v>
      </c>
      <c r="C49" s="1395"/>
      <c r="D49" s="1394" t="s">
        <v>287</v>
      </c>
      <c r="E49" s="1395"/>
      <c r="F49" s="1394" t="s">
        <v>288</v>
      </c>
      <c r="G49" s="1395"/>
      <c r="H49" s="1394" t="s">
        <v>287</v>
      </c>
      <c r="I49" s="1395"/>
      <c r="J49" s="1394" t="s">
        <v>292</v>
      </c>
      <c r="K49" s="1395"/>
      <c r="L49" s="1395"/>
      <c r="M49" s="1394" t="s">
        <v>295</v>
      </c>
      <c r="N49" s="1395"/>
      <c r="O49" s="1395"/>
      <c r="P49" s="1394"/>
      <c r="Q49" s="1395"/>
      <c r="R49" s="1394"/>
      <c r="S49" s="1395"/>
      <c r="T49" s="1396" t="s">
        <v>28</v>
      </c>
      <c r="U49" s="1395"/>
      <c r="V49" s="1395"/>
      <c r="W49" s="1395"/>
      <c r="X49" s="1395"/>
      <c r="Y49" s="1395"/>
      <c r="Z49" s="1395"/>
      <c r="AA49" s="1395"/>
      <c r="AB49" s="1394" t="s">
        <v>281</v>
      </c>
      <c r="AC49" s="1395"/>
      <c r="AD49" s="1395"/>
      <c r="AE49" s="1395"/>
      <c r="AF49" s="1395"/>
      <c r="AG49" s="1394" t="s">
        <v>282</v>
      </c>
      <c r="AH49" s="1395"/>
      <c r="AI49" s="1395"/>
      <c r="AJ49" s="277" t="s">
        <v>68</v>
      </c>
      <c r="AK49" s="1397" t="s">
        <v>283</v>
      </c>
      <c r="AL49" s="1395"/>
      <c r="AM49" s="1395"/>
      <c r="AN49" s="1395"/>
      <c r="AO49" s="1395"/>
      <c r="AP49" s="1395"/>
      <c r="AQ49" s="278">
        <v>2013745788</v>
      </c>
      <c r="AR49" s="278">
        <v>2013745788</v>
      </c>
      <c r="AS49" s="338">
        <v>0</v>
      </c>
      <c r="AT49" s="286">
        <v>0</v>
      </c>
      <c r="AU49" s="278">
        <v>1281735581</v>
      </c>
      <c r="AV49" s="278">
        <v>732010207</v>
      </c>
      <c r="AW49" s="285">
        <v>1281735581</v>
      </c>
      <c r="AX49" s="279">
        <v>0</v>
      </c>
      <c r="AY49" s="278">
        <v>1281735581</v>
      </c>
      <c r="AZ49" s="279">
        <v>0</v>
      </c>
      <c r="BA49" s="278">
        <v>1281735581</v>
      </c>
      <c r="BB49" s="279">
        <v>0</v>
      </c>
      <c r="BC49" s="279">
        <v>0</v>
      </c>
    </row>
    <row r="50" spans="1:55" s="215" customFormat="1" ht="13.5" hidden="1" x14ac:dyDescent="0.2">
      <c r="A50" s="284" t="str">
        <f t="shared" si="7"/>
        <v>A101910</v>
      </c>
      <c r="B50" s="1400" t="s">
        <v>17</v>
      </c>
      <c r="C50" s="1395"/>
      <c r="D50" s="1400" t="s">
        <v>287</v>
      </c>
      <c r="E50" s="1395"/>
      <c r="F50" s="1400" t="s">
        <v>288</v>
      </c>
      <c r="G50" s="1395"/>
      <c r="H50" s="1400" t="s">
        <v>287</v>
      </c>
      <c r="I50" s="1395"/>
      <c r="J50" s="1400" t="s">
        <v>296</v>
      </c>
      <c r="K50" s="1395"/>
      <c r="L50" s="1395"/>
      <c r="M50" s="1400"/>
      <c r="N50" s="1395"/>
      <c r="O50" s="1395"/>
      <c r="P50" s="1400"/>
      <c r="Q50" s="1395"/>
      <c r="R50" s="1400"/>
      <c r="S50" s="1395"/>
      <c r="T50" s="1401" t="s">
        <v>198</v>
      </c>
      <c r="U50" s="1395"/>
      <c r="V50" s="1395"/>
      <c r="W50" s="1395"/>
      <c r="X50" s="1395"/>
      <c r="Y50" s="1395"/>
      <c r="Z50" s="1395"/>
      <c r="AA50" s="1395"/>
      <c r="AB50" s="1400" t="s">
        <v>281</v>
      </c>
      <c r="AC50" s="1395"/>
      <c r="AD50" s="1395"/>
      <c r="AE50" s="1395"/>
      <c r="AF50" s="1395"/>
      <c r="AG50" s="1400" t="s">
        <v>282</v>
      </c>
      <c r="AH50" s="1395"/>
      <c r="AI50" s="1395"/>
      <c r="AJ50" s="273" t="s">
        <v>68</v>
      </c>
      <c r="AK50" s="1399" t="s">
        <v>283</v>
      </c>
      <c r="AL50" s="1395"/>
      <c r="AM50" s="1395"/>
      <c r="AN50" s="1395"/>
      <c r="AO50" s="1395"/>
      <c r="AP50" s="1395"/>
      <c r="AQ50" s="274">
        <v>572000000</v>
      </c>
      <c r="AR50" s="274">
        <v>572000000</v>
      </c>
      <c r="AS50" s="336">
        <v>0</v>
      </c>
      <c r="AT50" s="379">
        <v>0</v>
      </c>
      <c r="AU50" s="274">
        <v>341769516</v>
      </c>
      <c r="AV50" s="274">
        <v>230230484</v>
      </c>
      <c r="AW50" s="378">
        <v>341762536</v>
      </c>
      <c r="AX50" s="274">
        <v>6980</v>
      </c>
      <c r="AY50" s="274">
        <v>341762536</v>
      </c>
      <c r="AZ50" s="275">
        <v>0</v>
      </c>
      <c r="BA50" s="274">
        <v>341762536</v>
      </c>
      <c r="BB50" s="275">
        <v>0</v>
      </c>
      <c r="BC50" s="275">
        <v>0</v>
      </c>
    </row>
    <row r="51" spans="1:55" s="215" customFormat="1" ht="13.5" hidden="1" x14ac:dyDescent="0.2">
      <c r="A51" s="284" t="str">
        <f t="shared" si="7"/>
        <v>A1019110</v>
      </c>
      <c r="B51" s="1394" t="s">
        <v>17</v>
      </c>
      <c r="C51" s="1395"/>
      <c r="D51" s="1394" t="s">
        <v>287</v>
      </c>
      <c r="E51" s="1395"/>
      <c r="F51" s="1394" t="s">
        <v>288</v>
      </c>
      <c r="G51" s="1395"/>
      <c r="H51" s="1394" t="s">
        <v>287</v>
      </c>
      <c r="I51" s="1395"/>
      <c r="J51" s="1394" t="s">
        <v>296</v>
      </c>
      <c r="K51" s="1395"/>
      <c r="L51" s="1395"/>
      <c r="M51" s="1394" t="s">
        <v>287</v>
      </c>
      <c r="N51" s="1395"/>
      <c r="O51" s="1395"/>
      <c r="P51" s="1394"/>
      <c r="Q51" s="1395"/>
      <c r="R51" s="1394"/>
      <c r="S51" s="1395"/>
      <c r="T51" s="1396" t="s">
        <v>29</v>
      </c>
      <c r="U51" s="1395"/>
      <c r="V51" s="1395"/>
      <c r="W51" s="1395"/>
      <c r="X51" s="1395"/>
      <c r="Y51" s="1395"/>
      <c r="Z51" s="1395"/>
      <c r="AA51" s="1395"/>
      <c r="AB51" s="1394" t="s">
        <v>281</v>
      </c>
      <c r="AC51" s="1395"/>
      <c r="AD51" s="1395"/>
      <c r="AE51" s="1395"/>
      <c r="AF51" s="1395"/>
      <c r="AG51" s="1394" t="s">
        <v>282</v>
      </c>
      <c r="AH51" s="1395"/>
      <c r="AI51" s="1395"/>
      <c r="AJ51" s="277" t="s">
        <v>68</v>
      </c>
      <c r="AK51" s="1397" t="s">
        <v>283</v>
      </c>
      <c r="AL51" s="1395"/>
      <c r="AM51" s="1395"/>
      <c r="AN51" s="1395"/>
      <c r="AO51" s="1395"/>
      <c r="AP51" s="1395"/>
      <c r="AQ51" s="278">
        <v>300000000</v>
      </c>
      <c r="AR51" s="278">
        <v>300000000</v>
      </c>
      <c r="AS51" s="338">
        <v>0</v>
      </c>
      <c r="AT51" s="286">
        <v>0</v>
      </c>
      <c r="AU51" s="278">
        <v>166995404</v>
      </c>
      <c r="AV51" s="278">
        <v>133004596</v>
      </c>
      <c r="AW51" s="285">
        <v>166995404</v>
      </c>
      <c r="AX51" s="279">
        <v>0</v>
      </c>
      <c r="AY51" s="278">
        <v>166995404</v>
      </c>
      <c r="AZ51" s="279">
        <v>0</v>
      </c>
      <c r="BA51" s="278">
        <v>166995404</v>
      </c>
      <c r="BB51" s="279">
        <v>0</v>
      </c>
      <c r="BC51" s="279">
        <v>0</v>
      </c>
    </row>
    <row r="52" spans="1:55" s="215" customFormat="1" ht="13.5" hidden="1" x14ac:dyDescent="0.2">
      <c r="A52" s="284" t="str">
        <f t="shared" si="7"/>
        <v>A1019310</v>
      </c>
      <c r="B52" s="1394" t="s">
        <v>17</v>
      </c>
      <c r="C52" s="1395"/>
      <c r="D52" s="1394" t="s">
        <v>287</v>
      </c>
      <c r="E52" s="1395"/>
      <c r="F52" s="1394" t="s">
        <v>288</v>
      </c>
      <c r="G52" s="1395"/>
      <c r="H52" s="1394" t="s">
        <v>287</v>
      </c>
      <c r="I52" s="1395"/>
      <c r="J52" s="1394" t="s">
        <v>296</v>
      </c>
      <c r="K52" s="1395"/>
      <c r="L52" s="1395"/>
      <c r="M52" s="1394" t="s">
        <v>297</v>
      </c>
      <c r="N52" s="1395"/>
      <c r="O52" s="1395"/>
      <c r="P52" s="1394"/>
      <c r="Q52" s="1395"/>
      <c r="R52" s="1394"/>
      <c r="S52" s="1395"/>
      <c r="T52" s="1396" t="s">
        <v>30</v>
      </c>
      <c r="U52" s="1395"/>
      <c r="V52" s="1395"/>
      <c r="W52" s="1395"/>
      <c r="X52" s="1395"/>
      <c r="Y52" s="1395"/>
      <c r="Z52" s="1395"/>
      <c r="AA52" s="1395"/>
      <c r="AB52" s="1394" t="s">
        <v>281</v>
      </c>
      <c r="AC52" s="1395"/>
      <c r="AD52" s="1395"/>
      <c r="AE52" s="1395"/>
      <c r="AF52" s="1395"/>
      <c r="AG52" s="1394" t="s">
        <v>282</v>
      </c>
      <c r="AH52" s="1395"/>
      <c r="AI52" s="1395"/>
      <c r="AJ52" s="277" t="s">
        <v>68</v>
      </c>
      <c r="AK52" s="1397" t="s">
        <v>283</v>
      </c>
      <c r="AL52" s="1395"/>
      <c r="AM52" s="1395"/>
      <c r="AN52" s="1395"/>
      <c r="AO52" s="1395"/>
      <c r="AP52" s="1395"/>
      <c r="AQ52" s="278">
        <v>272000000</v>
      </c>
      <c r="AR52" s="278">
        <v>272000000</v>
      </c>
      <c r="AS52" s="338">
        <v>0</v>
      </c>
      <c r="AT52" s="286">
        <v>0</v>
      </c>
      <c r="AU52" s="278">
        <v>174774112</v>
      </c>
      <c r="AV52" s="278">
        <v>97225888</v>
      </c>
      <c r="AW52" s="285">
        <v>174767132</v>
      </c>
      <c r="AX52" s="278">
        <v>6980</v>
      </c>
      <c r="AY52" s="278">
        <v>174767132</v>
      </c>
      <c r="AZ52" s="279">
        <v>0</v>
      </c>
      <c r="BA52" s="278">
        <v>174767132</v>
      </c>
      <c r="BB52" s="279">
        <v>0</v>
      </c>
      <c r="BC52" s="279">
        <v>0</v>
      </c>
    </row>
    <row r="53" spans="1:55" s="215" customFormat="1" ht="13.5" hidden="1" x14ac:dyDescent="0.2">
      <c r="A53" s="284" t="str">
        <f t="shared" si="7"/>
        <v>A1011010</v>
      </c>
      <c r="B53" s="1394" t="s">
        <v>17</v>
      </c>
      <c r="C53" s="1395"/>
      <c r="D53" s="1394" t="s">
        <v>287</v>
      </c>
      <c r="E53" s="1395"/>
      <c r="F53" s="1394" t="s">
        <v>288</v>
      </c>
      <c r="G53" s="1395"/>
      <c r="H53" s="1394" t="s">
        <v>287</v>
      </c>
      <c r="I53" s="1395"/>
      <c r="J53" s="1394" t="s">
        <v>68</v>
      </c>
      <c r="K53" s="1395"/>
      <c r="L53" s="1395"/>
      <c r="M53" s="1394"/>
      <c r="N53" s="1395"/>
      <c r="O53" s="1395"/>
      <c r="P53" s="1394"/>
      <c r="Q53" s="1395"/>
      <c r="R53" s="1394"/>
      <c r="S53" s="1395"/>
      <c r="T53" s="1396" t="s">
        <v>673</v>
      </c>
      <c r="U53" s="1395"/>
      <c r="V53" s="1395"/>
      <c r="W53" s="1395"/>
      <c r="X53" s="1395"/>
      <c r="Y53" s="1395"/>
      <c r="Z53" s="1395"/>
      <c r="AA53" s="1395"/>
      <c r="AB53" s="1394" t="s">
        <v>281</v>
      </c>
      <c r="AC53" s="1395"/>
      <c r="AD53" s="1395"/>
      <c r="AE53" s="1395"/>
      <c r="AF53" s="1395"/>
      <c r="AG53" s="1394" t="s">
        <v>282</v>
      </c>
      <c r="AH53" s="1395"/>
      <c r="AI53" s="1395"/>
      <c r="AJ53" s="277" t="s">
        <v>68</v>
      </c>
      <c r="AK53" s="1397" t="s">
        <v>283</v>
      </c>
      <c r="AL53" s="1395"/>
      <c r="AM53" s="1395"/>
      <c r="AN53" s="1395"/>
      <c r="AO53" s="1395"/>
      <c r="AP53" s="1395"/>
      <c r="AQ53" s="279">
        <v>0</v>
      </c>
      <c r="AR53" s="279">
        <v>0</v>
      </c>
      <c r="AS53" s="338">
        <v>0</v>
      </c>
      <c r="AT53" s="285">
        <v>9382000000</v>
      </c>
      <c r="AU53" s="279">
        <v>0</v>
      </c>
      <c r="AV53" s="279">
        <v>0</v>
      </c>
      <c r="AW53" s="286">
        <v>0</v>
      </c>
      <c r="AX53" s="279">
        <v>0</v>
      </c>
      <c r="AY53" s="279">
        <v>0</v>
      </c>
      <c r="AZ53" s="279">
        <v>0</v>
      </c>
      <c r="BA53" s="279">
        <v>0</v>
      </c>
      <c r="BB53" s="279">
        <v>0</v>
      </c>
      <c r="BC53" s="279">
        <v>0</v>
      </c>
    </row>
    <row r="54" spans="1:55" s="215" customFormat="1" ht="13.5" hidden="1" x14ac:dyDescent="0.2">
      <c r="A54" s="284" t="str">
        <f t="shared" si="7"/>
        <v>A10210</v>
      </c>
      <c r="B54" s="1400" t="s">
        <v>17</v>
      </c>
      <c r="C54" s="1395"/>
      <c r="D54" s="1400" t="s">
        <v>287</v>
      </c>
      <c r="E54" s="1395"/>
      <c r="F54" s="1400" t="s">
        <v>288</v>
      </c>
      <c r="G54" s="1395"/>
      <c r="H54" s="1400" t="s">
        <v>290</v>
      </c>
      <c r="I54" s="1395"/>
      <c r="J54" s="1400"/>
      <c r="K54" s="1395"/>
      <c r="L54" s="1395"/>
      <c r="M54" s="1400"/>
      <c r="N54" s="1395"/>
      <c r="O54" s="1395"/>
      <c r="P54" s="1400"/>
      <c r="Q54" s="1395"/>
      <c r="R54" s="1400"/>
      <c r="S54" s="1395"/>
      <c r="T54" s="1401" t="s">
        <v>201</v>
      </c>
      <c r="U54" s="1395"/>
      <c r="V54" s="1395"/>
      <c r="W54" s="1395"/>
      <c r="X54" s="1395"/>
      <c r="Y54" s="1395"/>
      <c r="Z54" s="1395"/>
      <c r="AA54" s="1395"/>
      <c r="AB54" s="1400" t="s">
        <v>281</v>
      </c>
      <c r="AC54" s="1395"/>
      <c r="AD54" s="1395"/>
      <c r="AE54" s="1395"/>
      <c r="AF54" s="1395"/>
      <c r="AG54" s="1400" t="s">
        <v>282</v>
      </c>
      <c r="AH54" s="1395"/>
      <c r="AI54" s="1395"/>
      <c r="AJ54" s="273" t="s">
        <v>68</v>
      </c>
      <c r="AK54" s="1399" t="s">
        <v>283</v>
      </c>
      <c r="AL54" s="1395"/>
      <c r="AM54" s="1395"/>
      <c r="AN54" s="1395"/>
      <c r="AO54" s="1395"/>
      <c r="AP54" s="1395"/>
      <c r="AQ54" s="274">
        <v>2620100000</v>
      </c>
      <c r="AR54" s="274">
        <v>2620002429</v>
      </c>
      <c r="AS54" s="335">
        <v>97571</v>
      </c>
      <c r="AT54" s="379">
        <v>0</v>
      </c>
      <c r="AU54" s="274">
        <v>2387237515</v>
      </c>
      <c r="AV54" s="274">
        <v>232764914</v>
      </c>
      <c r="AW54" s="378">
        <v>867152815</v>
      </c>
      <c r="AX54" s="274">
        <v>1520084700</v>
      </c>
      <c r="AY54" s="274">
        <v>867152815</v>
      </c>
      <c r="AZ54" s="275">
        <v>0</v>
      </c>
      <c r="BA54" s="274">
        <v>867152815</v>
      </c>
      <c r="BB54" s="275">
        <v>0</v>
      </c>
      <c r="BC54" s="275">
        <v>0</v>
      </c>
    </row>
    <row r="55" spans="1:55" s="215" customFormat="1" ht="13.5" hidden="1" x14ac:dyDescent="0.2">
      <c r="A55" s="284" t="str">
        <f t="shared" si="7"/>
        <v>A1021210</v>
      </c>
      <c r="B55" s="1394" t="s">
        <v>17</v>
      </c>
      <c r="C55" s="1395"/>
      <c r="D55" s="1394" t="s">
        <v>287</v>
      </c>
      <c r="E55" s="1395"/>
      <c r="F55" s="1394" t="s">
        <v>288</v>
      </c>
      <c r="G55" s="1395"/>
      <c r="H55" s="1394" t="s">
        <v>290</v>
      </c>
      <c r="I55" s="1395"/>
      <c r="J55" s="1394" t="s">
        <v>298</v>
      </c>
      <c r="K55" s="1395"/>
      <c r="L55" s="1395"/>
      <c r="M55" s="1394"/>
      <c r="N55" s="1395"/>
      <c r="O55" s="1395"/>
      <c r="P55" s="1394"/>
      <c r="Q55" s="1395"/>
      <c r="R55" s="1394"/>
      <c r="S55" s="1395"/>
      <c r="T55" s="1396" t="s">
        <v>31</v>
      </c>
      <c r="U55" s="1395"/>
      <c r="V55" s="1395"/>
      <c r="W55" s="1395"/>
      <c r="X55" s="1395"/>
      <c r="Y55" s="1395"/>
      <c r="Z55" s="1395"/>
      <c r="AA55" s="1395"/>
      <c r="AB55" s="1394" t="s">
        <v>281</v>
      </c>
      <c r="AC55" s="1395"/>
      <c r="AD55" s="1395"/>
      <c r="AE55" s="1395"/>
      <c r="AF55" s="1395"/>
      <c r="AG55" s="1394" t="s">
        <v>282</v>
      </c>
      <c r="AH55" s="1395"/>
      <c r="AI55" s="1395"/>
      <c r="AJ55" s="277" t="s">
        <v>68</v>
      </c>
      <c r="AK55" s="1397" t="s">
        <v>283</v>
      </c>
      <c r="AL55" s="1395"/>
      <c r="AM55" s="1395"/>
      <c r="AN55" s="1395"/>
      <c r="AO55" s="1395"/>
      <c r="AP55" s="1395"/>
      <c r="AQ55" s="278">
        <v>2620100000</v>
      </c>
      <c r="AR55" s="278">
        <v>2620002429</v>
      </c>
      <c r="AS55" s="337">
        <v>97571</v>
      </c>
      <c r="AT55" s="286">
        <v>0</v>
      </c>
      <c r="AU55" s="278">
        <v>2387237515</v>
      </c>
      <c r="AV55" s="278">
        <v>232764914</v>
      </c>
      <c r="AW55" s="285">
        <v>867152815</v>
      </c>
      <c r="AX55" s="278">
        <v>1520084700</v>
      </c>
      <c r="AY55" s="278">
        <v>867152815</v>
      </c>
      <c r="AZ55" s="279">
        <v>0</v>
      </c>
      <c r="BA55" s="278">
        <v>867152815</v>
      </c>
      <c r="BB55" s="279">
        <v>0</v>
      </c>
      <c r="BC55" s="279">
        <v>0</v>
      </c>
    </row>
    <row r="56" spans="1:55" s="215" customFormat="1" ht="13.5" hidden="1" x14ac:dyDescent="0.2">
      <c r="A56" s="284" t="str">
        <f t="shared" si="7"/>
        <v>A10510</v>
      </c>
      <c r="B56" s="1400" t="s">
        <v>17</v>
      </c>
      <c r="C56" s="1395"/>
      <c r="D56" s="1400" t="s">
        <v>287</v>
      </c>
      <c r="E56" s="1395"/>
      <c r="F56" s="1400" t="s">
        <v>288</v>
      </c>
      <c r="G56" s="1395"/>
      <c r="H56" s="1400" t="s">
        <v>292</v>
      </c>
      <c r="I56" s="1395"/>
      <c r="J56" s="1400"/>
      <c r="K56" s="1395"/>
      <c r="L56" s="1395"/>
      <c r="M56" s="1400"/>
      <c r="N56" s="1395"/>
      <c r="O56" s="1395"/>
      <c r="P56" s="1400"/>
      <c r="Q56" s="1395"/>
      <c r="R56" s="1400"/>
      <c r="S56" s="1395"/>
      <c r="T56" s="1401" t="s">
        <v>203</v>
      </c>
      <c r="U56" s="1395"/>
      <c r="V56" s="1395"/>
      <c r="W56" s="1395"/>
      <c r="X56" s="1395"/>
      <c r="Y56" s="1395"/>
      <c r="Z56" s="1395"/>
      <c r="AA56" s="1395"/>
      <c r="AB56" s="1400" t="s">
        <v>281</v>
      </c>
      <c r="AC56" s="1395"/>
      <c r="AD56" s="1395"/>
      <c r="AE56" s="1395"/>
      <c r="AF56" s="1395"/>
      <c r="AG56" s="1400" t="s">
        <v>282</v>
      </c>
      <c r="AH56" s="1395"/>
      <c r="AI56" s="1395"/>
      <c r="AJ56" s="273" t="s">
        <v>68</v>
      </c>
      <c r="AK56" s="1399" t="s">
        <v>283</v>
      </c>
      <c r="AL56" s="1395"/>
      <c r="AM56" s="1395"/>
      <c r="AN56" s="1395"/>
      <c r="AO56" s="1395"/>
      <c r="AP56" s="1395"/>
      <c r="AQ56" s="274">
        <v>35057916667</v>
      </c>
      <c r="AR56" s="274">
        <v>35057916667</v>
      </c>
      <c r="AS56" s="336">
        <v>0</v>
      </c>
      <c r="AT56" s="379">
        <v>0</v>
      </c>
      <c r="AU56" s="274">
        <v>22396995691</v>
      </c>
      <c r="AV56" s="274">
        <v>12660920976</v>
      </c>
      <c r="AW56" s="378">
        <v>22396995691</v>
      </c>
      <c r="AX56" s="275">
        <v>0</v>
      </c>
      <c r="AY56" s="274">
        <v>22396995691</v>
      </c>
      <c r="AZ56" s="275">
        <v>0</v>
      </c>
      <c r="BA56" s="274">
        <v>22396995691</v>
      </c>
      <c r="BB56" s="275">
        <v>0</v>
      </c>
      <c r="BC56" s="274">
        <v>54019324</v>
      </c>
    </row>
    <row r="57" spans="1:55" s="215" customFormat="1" ht="13.5" hidden="1" x14ac:dyDescent="0.2">
      <c r="A57" s="284" t="str">
        <f t="shared" si="7"/>
        <v>A105110</v>
      </c>
      <c r="B57" s="1400" t="s">
        <v>17</v>
      </c>
      <c r="C57" s="1395"/>
      <c r="D57" s="1400" t="s">
        <v>287</v>
      </c>
      <c r="E57" s="1395"/>
      <c r="F57" s="1400" t="s">
        <v>288</v>
      </c>
      <c r="G57" s="1395"/>
      <c r="H57" s="1400" t="s">
        <v>292</v>
      </c>
      <c r="I57" s="1395"/>
      <c r="J57" s="1400" t="s">
        <v>287</v>
      </c>
      <c r="K57" s="1395"/>
      <c r="L57" s="1395"/>
      <c r="M57" s="1400"/>
      <c r="N57" s="1395"/>
      <c r="O57" s="1395"/>
      <c r="P57" s="1400"/>
      <c r="Q57" s="1395"/>
      <c r="R57" s="1400"/>
      <c r="S57" s="1395"/>
      <c r="T57" s="1401" t="s">
        <v>205</v>
      </c>
      <c r="U57" s="1395"/>
      <c r="V57" s="1395"/>
      <c r="W57" s="1395"/>
      <c r="X57" s="1395"/>
      <c r="Y57" s="1395"/>
      <c r="Z57" s="1395"/>
      <c r="AA57" s="1395"/>
      <c r="AB57" s="1400" t="s">
        <v>281</v>
      </c>
      <c r="AC57" s="1395"/>
      <c r="AD57" s="1395"/>
      <c r="AE57" s="1395"/>
      <c r="AF57" s="1395"/>
      <c r="AG57" s="1400" t="s">
        <v>282</v>
      </c>
      <c r="AH57" s="1395"/>
      <c r="AI57" s="1395"/>
      <c r="AJ57" s="273" t="s">
        <v>68</v>
      </c>
      <c r="AK57" s="1399" t="s">
        <v>283</v>
      </c>
      <c r="AL57" s="1395"/>
      <c r="AM57" s="1395"/>
      <c r="AN57" s="1395"/>
      <c r="AO57" s="1395"/>
      <c r="AP57" s="1395"/>
      <c r="AQ57" s="274">
        <v>17935538469</v>
      </c>
      <c r="AR57" s="274">
        <v>17935538469</v>
      </c>
      <c r="AS57" s="336">
        <v>0</v>
      </c>
      <c r="AT57" s="379">
        <v>0</v>
      </c>
      <c r="AU57" s="274">
        <v>11192019090</v>
      </c>
      <c r="AV57" s="274">
        <v>6743519379</v>
      </c>
      <c r="AW57" s="378">
        <v>11192019090</v>
      </c>
      <c r="AX57" s="275">
        <v>0</v>
      </c>
      <c r="AY57" s="274">
        <v>11192019090</v>
      </c>
      <c r="AZ57" s="275">
        <v>0</v>
      </c>
      <c r="BA57" s="274">
        <v>11192019090</v>
      </c>
      <c r="BB57" s="275">
        <v>0</v>
      </c>
      <c r="BC57" s="274">
        <v>51856991</v>
      </c>
    </row>
    <row r="58" spans="1:55" s="215" customFormat="1" ht="13.5" hidden="1" x14ac:dyDescent="0.2">
      <c r="A58" s="284" t="str">
        <f t="shared" si="7"/>
        <v>A1051110</v>
      </c>
      <c r="B58" s="1394" t="s">
        <v>17</v>
      </c>
      <c r="C58" s="1395"/>
      <c r="D58" s="1394" t="s">
        <v>287</v>
      </c>
      <c r="E58" s="1395"/>
      <c r="F58" s="1394" t="s">
        <v>288</v>
      </c>
      <c r="G58" s="1395"/>
      <c r="H58" s="1394" t="s">
        <v>292</v>
      </c>
      <c r="I58" s="1395"/>
      <c r="J58" s="1394" t="s">
        <v>287</v>
      </c>
      <c r="K58" s="1395"/>
      <c r="L58" s="1395"/>
      <c r="M58" s="1394" t="s">
        <v>287</v>
      </c>
      <c r="N58" s="1395"/>
      <c r="O58" s="1395"/>
      <c r="P58" s="1394"/>
      <c r="Q58" s="1395"/>
      <c r="R58" s="1394"/>
      <c r="S58" s="1395"/>
      <c r="T58" s="1396" t="s">
        <v>32</v>
      </c>
      <c r="U58" s="1395"/>
      <c r="V58" s="1395"/>
      <c r="W58" s="1395"/>
      <c r="X58" s="1395"/>
      <c r="Y58" s="1395"/>
      <c r="Z58" s="1395"/>
      <c r="AA58" s="1395"/>
      <c r="AB58" s="1394" t="s">
        <v>281</v>
      </c>
      <c r="AC58" s="1395"/>
      <c r="AD58" s="1395"/>
      <c r="AE58" s="1395"/>
      <c r="AF58" s="1395"/>
      <c r="AG58" s="1394" t="s">
        <v>282</v>
      </c>
      <c r="AH58" s="1395"/>
      <c r="AI58" s="1395"/>
      <c r="AJ58" s="277" t="s">
        <v>68</v>
      </c>
      <c r="AK58" s="1397" t="s">
        <v>283</v>
      </c>
      <c r="AL58" s="1395"/>
      <c r="AM58" s="1395"/>
      <c r="AN58" s="1395"/>
      <c r="AO58" s="1395"/>
      <c r="AP58" s="1395"/>
      <c r="AQ58" s="278">
        <v>3486406531</v>
      </c>
      <c r="AR58" s="278">
        <v>3486406531</v>
      </c>
      <c r="AS58" s="338">
        <v>0</v>
      </c>
      <c r="AT58" s="286">
        <v>0</v>
      </c>
      <c r="AU58" s="278">
        <v>2533259245</v>
      </c>
      <c r="AV58" s="278">
        <v>953147286</v>
      </c>
      <c r="AW58" s="285">
        <v>2533259245</v>
      </c>
      <c r="AX58" s="279">
        <v>0</v>
      </c>
      <c r="AY58" s="278">
        <v>2533259245</v>
      </c>
      <c r="AZ58" s="279">
        <v>0</v>
      </c>
      <c r="BA58" s="278">
        <v>2533259245</v>
      </c>
      <c r="BB58" s="279">
        <v>0</v>
      </c>
      <c r="BC58" s="278">
        <v>833255</v>
      </c>
    </row>
    <row r="59" spans="1:55" s="215" customFormat="1" ht="13.5" hidden="1" x14ac:dyDescent="0.2">
      <c r="A59" s="284" t="str">
        <f t="shared" si="7"/>
        <v>A1051210</v>
      </c>
      <c r="B59" s="1394" t="s">
        <v>17</v>
      </c>
      <c r="C59" s="1395"/>
      <c r="D59" s="1394" t="s">
        <v>287</v>
      </c>
      <c r="E59" s="1395"/>
      <c r="F59" s="1394" t="s">
        <v>288</v>
      </c>
      <c r="G59" s="1395"/>
      <c r="H59" s="1394" t="s">
        <v>292</v>
      </c>
      <c r="I59" s="1395"/>
      <c r="J59" s="1394" t="s">
        <v>287</v>
      </c>
      <c r="K59" s="1395"/>
      <c r="L59" s="1395"/>
      <c r="M59" s="1394" t="s">
        <v>290</v>
      </c>
      <c r="N59" s="1395"/>
      <c r="O59" s="1395"/>
      <c r="P59" s="1394"/>
      <c r="Q59" s="1395"/>
      <c r="R59" s="1394"/>
      <c r="S59" s="1395"/>
      <c r="T59" s="1396" t="s">
        <v>33</v>
      </c>
      <c r="U59" s="1395"/>
      <c r="V59" s="1395"/>
      <c r="W59" s="1395"/>
      <c r="X59" s="1395"/>
      <c r="Y59" s="1395"/>
      <c r="Z59" s="1395"/>
      <c r="AA59" s="1395"/>
      <c r="AB59" s="1394" t="s">
        <v>281</v>
      </c>
      <c r="AC59" s="1395"/>
      <c r="AD59" s="1395"/>
      <c r="AE59" s="1395"/>
      <c r="AF59" s="1395"/>
      <c r="AG59" s="1394" t="s">
        <v>282</v>
      </c>
      <c r="AH59" s="1395"/>
      <c r="AI59" s="1395"/>
      <c r="AJ59" s="277" t="s">
        <v>68</v>
      </c>
      <c r="AK59" s="1397" t="s">
        <v>283</v>
      </c>
      <c r="AL59" s="1395"/>
      <c r="AM59" s="1395"/>
      <c r="AN59" s="1395"/>
      <c r="AO59" s="1395"/>
      <c r="AP59" s="1395"/>
      <c r="AQ59" s="278">
        <v>1530182979</v>
      </c>
      <c r="AR59" s="278">
        <v>1530182979</v>
      </c>
      <c r="AS59" s="338">
        <v>0</v>
      </c>
      <c r="AT59" s="286">
        <v>0</v>
      </c>
      <c r="AU59" s="278">
        <v>36442676</v>
      </c>
      <c r="AV59" s="278">
        <v>1493740303</v>
      </c>
      <c r="AW59" s="285">
        <v>36442676</v>
      </c>
      <c r="AX59" s="279">
        <v>0</v>
      </c>
      <c r="AY59" s="278">
        <v>36442676</v>
      </c>
      <c r="AZ59" s="279">
        <v>0</v>
      </c>
      <c r="BA59" s="278">
        <v>36442676</v>
      </c>
      <c r="BB59" s="279">
        <v>0</v>
      </c>
      <c r="BC59" s="279">
        <v>0</v>
      </c>
    </row>
    <row r="60" spans="1:55" s="215" customFormat="1" ht="13.5" hidden="1" x14ac:dyDescent="0.2">
      <c r="A60" s="284" t="str">
        <f t="shared" si="7"/>
        <v>A1051310</v>
      </c>
      <c r="B60" s="1394" t="s">
        <v>17</v>
      </c>
      <c r="C60" s="1395"/>
      <c r="D60" s="1394" t="s">
        <v>287</v>
      </c>
      <c r="E60" s="1395"/>
      <c r="F60" s="1394" t="s">
        <v>288</v>
      </c>
      <c r="G60" s="1395"/>
      <c r="H60" s="1394" t="s">
        <v>292</v>
      </c>
      <c r="I60" s="1395"/>
      <c r="J60" s="1394" t="s">
        <v>287</v>
      </c>
      <c r="K60" s="1395"/>
      <c r="L60" s="1395"/>
      <c r="M60" s="1394" t="s">
        <v>297</v>
      </c>
      <c r="N60" s="1395"/>
      <c r="O60" s="1395"/>
      <c r="P60" s="1394"/>
      <c r="Q60" s="1395"/>
      <c r="R60" s="1394"/>
      <c r="S60" s="1395"/>
      <c r="T60" s="1396" t="s">
        <v>34</v>
      </c>
      <c r="U60" s="1395"/>
      <c r="V60" s="1395"/>
      <c r="W60" s="1395"/>
      <c r="X60" s="1395"/>
      <c r="Y60" s="1395"/>
      <c r="Z60" s="1395"/>
      <c r="AA60" s="1395"/>
      <c r="AB60" s="1394" t="s">
        <v>281</v>
      </c>
      <c r="AC60" s="1395"/>
      <c r="AD60" s="1395"/>
      <c r="AE60" s="1395"/>
      <c r="AF60" s="1395"/>
      <c r="AG60" s="1394" t="s">
        <v>282</v>
      </c>
      <c r="AH60" s="1395"/>
      <c r="AI60" s="1395"/>
      <c r="AJ60" s="277" t="s">
        <v>68</v>
      </c>
      <c r="AK60" s="1397" t="s">
        <v>283</v>
      </c>
      <c r="AL60" s="1395"/>
      <c r="AM60" s="1395"/>
      <c r="AN60" s="1395"/>
      <c r="AO60" s="1395"/>
      <c r="AP60" s="1395"/>
      <c r="AQ60" s="278">
        <v>4451871042</v>
      </c>
      <c r="AR60" s="278">
        <v>4451871042</v>
      </c>
      <c r="AS60" s="338">
        <v>0</v>
      </c>
      <c r="AT60" s="286">
        <v>0</v>
      </c>
      <c r="AU60" s="278">
        <v>2990758776</v>
      </c>
      <c r="AV60" s="278">
        <v>1461112266</v>
      </c>
      <c r="AW60" s="285">
        <v>2990758776</v>
      </c>
      <c r="AX60" s="279">
        <v>0</v>
      </c>
      <c r="AY60" s="278">
        <v>2990758776</v>
      </c>
      <c r="AZ60" s="279">
        <v>0</v>
      </c>
      <c r="BA60" s="278">
        <v>2990758776</v>
      </c>
      <c r="BB60" s="279">
        <v>0</v>
      </c>
      <c r="BC60" s="278">
        <v>362224</v>
      </c>
    </row>
    <row r="61" spans="1:55" s="215" customFormat="1" ht="13.5" hidden="1" x14ac:dyDescent="0.2">
      <c r="A61" s="284" t="str">
        <f t="shared" si="7"/>
        <v>A1051410</v>
      </c>
      <c r="B61" s="1394" t="s">
        <v>17</v>
      </c>
      <c r="C61" s="1395"/>
      <c r="D61" s="1394" t="s">
        <v>287</v>
      </c>
      <c r="E61" s="1395"/>
      <c r="F61" s="1394" t="s">
        <v>288</v>
      </c>
      <c r="G61" s="1395"/>
      <c r="H61" s="1394" t="s">
        <v>292</v>
      </c>
      <c r="I61" s="1395"/>
      <c r="J61" s="1394" t="s">
        <v>287</v>
      </c>
      <c r="K61" s="1395"/>
      <c r="L61" s="1395"/>
      <c r="M61" s="1394" t="s">
        <v>291</v>
      </c>
      <c r="N61" s="1395"/>
      <c r="O61" s="1395"/>
      <c r="P61" s="1394"/>
      <c r="Q61" s="1395"/>
      <c r="R61" s="1394"/>
      <c r="S61" s="1395"/>
      <c r="T61" s="1396" t="s">
        <v>35</v>
      </c>
      <c r="U61" s="1395"/>
      <c r="V61" s="1395"/>
      <c r="W61" s="1395"/>
      <c r="X61" s="1395"/>
      <c r="Y61" s="1395"/>
      <c r="Z61" s="1395"/>
      <c r="AA61" s="1395"/>
      <c r="AB61" s="1394" t="s">
        <v>281</v>
      </c>
      <c r="AC61" s="1395"/>
      <c r="AD61" s="1395"/>
      <c r="AE61" s="1395"/>
      <c r="AF61" s="1395"/>
      <c r="AG61" s="1394" t="s">
        <v>282</v>
      </c>
      <c r="AH61" s="1395"/>
      <c r="AI61" s="1395"/>
      <c r="AJ61" s="277" t="s">
        <v>68</v>
      </c>
      <c r="AK61" s="1397" t="s">
        <v>283</v>
      </c>
      <c r="AL61" s="1395"/>
      <c r="AM61" s="1395"/>
      <c r="AN61" s="1395"/>
      <c r="AO61" s="1395"/>
      <c r="AP61" s="1395"/>
      <c r="AQ61" s="278">
        <v>7532131228</v>
      </c>
      <c r="AR61" s="278">
        <v>7532131228</v>
      </c>
      <c r="AS61" s="338">
        <v>0</v>
      </c>
      <c r="AT61" s="286">
        <v>0</v>
      </c>
      <c r="AU61" s="278">
        <v>4989157318</v>
      </c>
      <c r="AV61" s="278">
        <v>2542973910</v>
      </c>
      <c r="AW61" s="285">
        <v>4989157318</v>
      </c>
      <c r="AX61" s="279">
        <v>0</v>
      </c>
      <c r="AY61" s="278">
        <v>4989157318</v>
      </c>
      <c r="AZ61" s="279">
        <v>0</v>
      </c>
      <c r="BA61" s="278">
        <v>4989157318</v>
      </c>
      <c r="BB61" s="279">
        <v>0</v>
      </c>
      <c r="BC61" s="278">
        <v>50661512</v>
      </c>
    </row>
    <row r="62" spans="1:55" s="215" customFormat="1" ht="13.5" hidden="1" x14ac:dyDescent="0.2">
      <c r="A62" s="284" t="str">
        <f t="shared" si="7"/>
        <v>A1051510</v>
      </c>
      <c r="B62" s="1394" t="s">
        <v>17</v>
      </c>
      <c r="C62" s="1395"/>
      <c r="D62" s="1394" t="s">
        <v>287</v>
      </c>
      <c r="E62" s="1395"/>
      <c r="F62" s="1394" t="s">
        <v>288</v>
      </c>
      <c r="G62" s="1395"/>
      <c r="H62" s="1394" t="s">
        <v>292</v>
      </c>
      <c r="I62" s="1395"/>
      <c r="J62" s="1394" t="s">
        <v>287</v>
      </c>
      <c r="K62" s="1395"/>
      <c r="L62" s="1395"/>
      <c r="M62" s="1394" t="s">
        <v>292</v>
      </c>
      <c r="N62" s="1395"/>
      <c r="O62" s="1395"/>
      <c r="P62" s="1394"/>
      <c r="Q62" s="1395"/>
      <c r="R62" s="1394"/>
      <c r="S62" s="1395"/>
      <c r="T62" s="1396" t="s">
        <v>36</v>
      </c>
      <c r="U62" s="1395"/>
      <c r="V62" s="1395"/>
      <c r="W62" s="1395"/>
      <c r="X62" s="1395"/>
      <c r="Y62" s="1395"/>
      <c r="Z62" s="1395"/>
      <c r="AA62" s="1395"/>
      <c r="AB62" s="1394" t="s">
        <v>281</v>
      </c>
      <c r="AC62" s="1395"/>
      <c r="AD62" s="1395"/>
      <c r="AE62" s="1395"/>
      <c r="AF62" s="1395"/>
      <c r="AG62" s="1394" t="s">
        <v>282</v>
      </c>
      <c r="AH62" s="1395"/>
      <c r="AI62" s="1395"/>
      <c r="AJ62" s="277" t="s">
        <v>68</v>
      </c>
      <c r="AK62" s="1397" t="s">
        <v>283</v>
      </c>
      <c r="AL62" s="1395"/>
      <c r="AM62" s="1395"/>
      <c r="AN62" s="1395"/>
      <c r="AO62" s="1395"/>
      <c r="AP62" s="1395"/>
      <c r="AQ62" s="278">
        <v>934946689</v>
      </c>
      <c r="AR62" s="278">
        <v>934946689</v>
      </c>
      <c r="AS62" s="338">
        <v>0</v>
      </c>
      <c r="AT62" s="286">
        <v>0</v>
      </c>
      <c r="AU62" s="278">
        <v>642401075</v>
      </c>
      <c r="AV62" s="278">
        <v>292545614</v>
      </c>
      <c r="AW62" s="285">
        <v>642401075</v>
      </c>
      <c r="AX62" s="279">
        <v>0</v>
      </c>
      <c r="AY62" s="278">
        <v>642401075</v>
      </c>
      <c r="AZ62" s="279">
        <v>0</v>
      </c>
      <c r="BA62" s="278">
        <v>642401075</v>
      </c>
      <c r="BB62" s="279">
        <v>0</v>
      </c>
      <c r="BC62" s="279">
        <v>0</v>
      </c>
    </row>
    <row r="63" spans="1:55" s="215" customFormat="1" ht="13.5" hidden="1" x14ac:dyDescent="0.2">
      <c r="A63" s="284" t="str">
        <f t="shared" si="7"/>
        <v>A105210</v>
      </c>
      <c r="B63" s="1400" t="s">
        <v>17</v>
      </c>
      <c r="C63" s="1395"/>
      <c r="D63" s="1400" t="s">
        <v>287</v>
      </c>
      <c r="E63" s="1395"/>
      <c r="F63" s="1400" t="s">
        <v>288</v>
      </c>
      <c r="G63" s="1395"/>
      <c r="H63" s="1400" t="s">
        <v>292</v>
      </c>
      <c r="I63" s="1395"/>
      <c r="J63" s="1400" t="s">
        <v>290</v>
      </c>
      <c r="K63" s="1395"/>
      <c r="L63" s="1395"/>
      <c r="M63" s="1400"/>
      <c r="N63" s="1395"/>
      <c r="O63" s="1395"/>
      <c r="P63" s="1400"/>
      <c r="Q63" s="1395"/>
      <c r="R63" s="1400"/>
      <c r="S63" s="1395"/>
      <c r="T63" s="1401" t="s">
        <v>299</v>
      </c>
      <c r="U63" s="1395"/>
      <c r="V63" s="1395"/>
      <c r="W63" s="1395"/>
      <c r="X63" s="1395"/>
      <c r="Y63" s="1395"/>
      <c r="Z63" s="1395"/>
      <c r="AA63" s="1395"/>
      <c r="AB63" s="1400" t="s">
        <v>281</v>
      </c>
      <c r="AC63" s="1395"/>
      <c r="AD63" s="1395"/>
      <c r="AE63" s="1395"/>
      <c r="AF63" s="1395"/>
      <c r="AG63" s="1400" t="s">
        <v>282</v>
      </c>
      <c r="AH63" s="1395"/>
      <c r="AI63" s="1395"/>
      <c r="AJ63" s="273" t="s">
        <v>68</v>
      </c>
      <c r="AK63" s="1399" t="s">
        <v>283</v>
      </c>
      <c r="AL63" s="1395"/>
      <c r="AM63" s="1395"/>
      <c r="AN63" s="1395"/>
      <c r="AO63" s="1395"/>
      <c r="AP63" s="1395"/>
      <c r="AQ63" s="274">
        <v>12419953098</v>
      </c>
      <c r="AR63" s="274">
        <v>12419953098</v>
      </c>
      <c r="AS63" s="336">
        <v>0</v>
      </c>
      <c r="AT63" s="379">
        <v>0</v>
      </c>
      <c r="AU63" s="274">
        <v>7938810001</v>
      </c>
      <c r="AV63" s="274">
        <v>4481143097</v>
      </c>
      <c r="AW63" s="378">
        <v>7938810001</v>
      </c>
      <c r="AX63" s="275">
        <v>0</v>
      </c>
      <c r="AY63" s="274">
        <v>7938810001</v>
      </c>
      <c r="AZ63" s="275">
        <v>0</v>
      </c>
      <c r="BA63" s="274">
        <v>7938810001</v>
      </c>
      <c r="BB63" s="275">
        <v>0</v>
      </c>
      <c r="BC63" s="274">
        <v>2162333</v>
      </c>
    </row>
    <row r="64" spans="1:55" s="215" customFormat="1" ht="13.5" hidden="1" x14ac:dyDescent="0.2">
      <c r="A64" s="284" t="str">
        <f t="shared" si="7"/>
        <v>A1052110</v>
      </c>
      <c r="B64" s="1394" t="s">
        <v>17</v>
      </c>
      <c r="C64" s="1395"/>
      <c r="D64" s="1394" t="s">
        <v>287</v>
      </c>
      <c r="E64" s="1395"/>
      <c r="F64" s="1394" t="s">
        <v>288</v>
      </c>
      <c r="G64" s="1395"/>
      <c r="H64" s="1394" t="s">
        <v>292</v>
      </c>
      <c r="I64" s="1395"/>
      <c r="J64" s="1394" t="s">
        <v>290</v>
      </c>
      <c r="K64" s="1395"/>
      <c r="L64" s="1395"/>
      <c r="M64" s="1394" t="s">
        <v>287</v>
      </c>
      <c r="N64" s="1395"/>
      <c r="O64" s="1395"/>
      <c r="P64" s="1394"/>
      <c r="Q64" s="1395"/>
      <c r="R64" s="1394"/>
      <c r="S64" s="1395"/>
      <c r="T64" s="1396" t="s">
        <v>37</v>
      </c>
      <c r="U64" s="1395"/>
      <c r="V64" s="1395"/>
      <c r="W64" s="1395"/>
      <c r="X64" s="1395"/>
      <c r="Y64" s="1395"/>
      <c r="Z64" s="1395"/>
      <c r="AA64" s="1395"/>
      <c r="AB64" s="1394" t="s">
        <v>281</v>
      </c>
      <c r="AC64" s="1395"/>
      <c r="AD64" s="1395"/>
      <c r="AE64" s="1395"/>
      <c r="AF64" s="1395"/>
      <c r="AG64" s="1394" t="s">
        <v>282</v>
      </c>
      <c r="AH64" s="1395"/>
      <c r="AI64" s="1395"/>
      <c r="AJ64" s="277" t="s">
        <v>68</v>
      </c>
      <c r="AK64" s="1397" t="s">
        <v>283</v>
      </c>
      <c r="AL64" s="1395"/>
      <c r="AM64" s="1395"/>
      <c r="AN64" s="1395"/>
      <c r="AO64" s="1395"/>
      <c r="AP64" s="1395"/>
      <c r="AQ64" s="278">
        <v>119144700</v>
      </c>
      <c r="AR64" s="278">
        <v>119144700</v>
      </c>
      <c r="AS64" s="338">
        <v>0</v>
      </c>
      <c r="AT64" s="286">
        <v>0</v>
      </c>
      <c r="AU64" s="278">
        <v>77768100</v>
      </c>
      <c r="AV64" s="278">
        <v>41376600</v>
      </c>
      <c r="AW64" s="285">
        <v>77768100</v>
      </c>
      <c r="AX64" s="279">
        <v>0</v>
      </c>
      <c r="AY64" s="278">
        <v>77768100</v>
      </c>
      <c r="AZ64" s="279">
        <v>0</v>
      </c>
      <c r="BA64" s="278">
        <v>77768100</v>
      </c>
      <c r="BB64" s="279">
        <v>0</v>
      </c>
      <c r="BC64" s="279">
        <v>0</v>
      </c>
    </row>
    <row r="65" spans="1:55" s="215" customFormat="1" ht="13.5" hidden="1" x14ac:dyDescent="0.2">
      <c r="A65" s="284" t="str">
        <f t="shared" si="7"/>
        <v>A1052210</v>
      </c>
      <c r="B65" s="1394" t="s">
        <v>17</v>
      </c>
      <c r="C65" s="1395"/>
      <c r="D65" s="1394" t="s">
        <v>287</v>
      </c>
      <c r="E65" s="1395"/>
      <c r="F65" s="1394" t="s">
        <v>288</v>
      </c>
      <c r="G65" s="1395"/>
      <c r="H65" s="1394" t="s">
        <v>292</v>
      </c>
      <c r="I65" s="1395"/>
      <c r="J65" s="1394" t="s">
        <v>290</v>
      </c>
      <c r="K65" s="1395"/>
      <c r="L65" s="1395"/>
      <c r="M65" s="1394" t="s">
        <v>290</v>
      </c>
      <c r="N65" s="1395"/>
      <c r="O65" s="1395"/>
      <c r="P65" s="1394"/>
      <c r="Q65" s="1395"/>
      <c r="R65" s="1394"/>
      <c r="S65" s="1395"/>
      <c r="T65" s="1396" t="s">
        <v>38</v>
      </c>
      <c r="U65" s="1395"/>
      <c r="V65" s="1395"/>
      <c r="W65" s="1395"/>
      <c r="X65" s="1395"/>
      <c r="Y65" s="1395"/>
      <c r="Z65" s="1395"/>
      <c r="AA65" s="1395"/>
      <c r="AB65" s="1394" t="s">
        <v>281</v>
      </c>
      <c r="AC65" s="1395"/>
      <c r="AD65" s="1395"/>
      <c r="AE65" s="1395"/>
      <c r="AF65" s="1395"/>
      <c r="AG65" s="1394" t="s">
        <v>282</v>
      </c>
      <c r="AH65" s="1395"/>
      <c r="AI65" s="1395"/>
      <c r="AJ65" s="277" t="s">
        <v>68</v>
      </c>
      <c r="AK65" s="1397" t="s">
        <v>283</v>
      </c>
      <c r="AL65" s="1395"/>
      <c r="AM65" s="1395"/>
      <c r="AN65" s="1395"/>
      <c r="AO65" s="1395"/>
      <c r="AP65" s="1395"/>
      <c r="AQ65" s="278">
        <v>5697403045</v>
      </c>
      <c r="AR65" s="278">
        <v>5697403045</v>
      </c>
      <c r="AS65" s="338">
        <v>0</v>
      </c>
      <c r="AT65" s="286">
        <v>0</v>
      </c>
      <c r="AU65" s="278">
        <v>3628155698</v>
      </c>
      <c r="AV65" s="278">
        <v>2069247347</v>
      </c>
      <c r="AW65" s="285">
        <v>3628155698</v>
      </c>
      <c r="AX65" s="279">
        <v>0</v>
      </c>
      <c r="AY65" s="278">
        <v>3628155698</v>
      </c>
      <c r="AZ65" s="279">
        <v>0</v>
      </c>
      <c r="BA65" s="278">
        <v>3628155698</v>
      </c>
      <c r="BB65" s="279">
        <v>0</v>
      </c>
      <c r="BC65" s="279">
        <v>0</v>
      </c>
    </row>
    <row r="66" spans="1:55" s="215" customFormat="1" ht="13.5" hidden="1" x14ac:dyDescent="0.2">
      <c r="A66" s="284" t="str">
        <f t="shared" si="7"/>
        <v>A1052310</v>
      </c>
      <c r="B66" s="1394" t="s">
        <v>17</v>
      </c>
      <c r="C66" s="1395"/>
      <c r="D66" s="1394" t="s">
        <v>287</v>
      </c>
      <c r="E66" s="1395"/>
      <c r="F66" s="1394" t="s">
        <v>288</v>
      </c>
      <c r="G66" s="1395"/>
      <c r="H66" s="1394" t="s">
        <v>292</v>
      </c>
      <c r="I66" s="1395"/>
      <c r="J66" s="1394" t="s">
        <v>290</v>
      </c>
      <c r="K66" s="1395"/>
      <c r="L66" s="1395"/>
      <c r="M66" s="1394" t="s">
        <v>297</v>
      </c>
      <c r="N66" s="1395"/>
      <c r="O66" s="1395"/>
      <c r="P66" s="1394"/>
      <c r="Q66" s="1395"/>
      <c r="R66" s="1394"/>
      <c r="S66" s="1395"/>
      <c r="T66" s="1396" t="s">
        <v>39</v>
      </c>
      <c r="U66" s="1395"/>
      <c r="V66" s="1395"/>
      <c r="W66" s="1395"/>
      <c r="X66" s="1395"/>
      <c r="Y66" s="1395"/>
      <c r="Z66" s="1395"/>
      <c r="AA66" s="1395"/>
      <c r="AB66" s="1394" t="s">
        <v>281</v>
      </c>
      <c r="AC66" s="1395"/>
      <c r="AD66" s="1395"/>
      <c r="AE66" s="1395"/>
      <c r="AF66" s="1395"/>
      <c r="AG66" s="1394" t="s">
        <v>282</v>
      </c>
      <c r="AH66" s="1395"/>
      <c r="AI66" s="1395"/>
      <c r="AJ66" s="277" t="s">
        <v>68</v>
      </c>
      <c r="AK66" s="1397" t="s">
        <v>283</v>
      </c>
      <c r="AL66" s="1395"/>
      <c r="AM66" s="1395"/>
      <c r="AN66" s="1395"/>
      <c r="AO66" s="1395"/>
      <c r="AP66" s="1395"/>
      <c r="AQ66" s="278">
        <v>6528258063</v>
      </c>
      <c r="AR66" s="278">
        <v>6528258063</v>
      </c>
      <c r="AS66" s="338">
        <v>0</v>
      </c>
      <c r="AT66" s="286">
        <v>0</v>
      </c>
      <c r="AU66" s="278">
        <v>4186015903</v>
      </c>
      <c r="AV66" s="278">
        <v>2342242160</v>
      </c>
      <c r="AW66" s="285">
        <v>4186015903</v>
      </c>
      <c r="AX66" s="279">
        <v>0</v>
      </c>
      <c r="AY66" s="278">
        <v>4186015903</v>
      </c>
      <c r="AZ66" s="279">
        <v>0</v>
      </c>
      <c r="BA66" s="278">
        <v>4186015903</v>
      </c>
      <c r="BB66" s="279">
        <v>0</v>
      </c>
      <c r="BC66" s="278">
        <v>2162333</v>
      </c>
    </row>
    <row r="67" spans="1:55" s="215" customFormat="1" ht="13.5" hidden="1" x14ac:dyDescent="0.2">
      <c r="A67" s="284" t="str">
        <f t="shared" si="7"/>
        <v>A1052610</v>
      </c>
      <c r="B67" s="1394" t="s">
        <v>17</v>
      </c>
      <c r="C67" s="1395"/>
      <c r="D67" s="1394" t="s">
        <v>287</v>
      </c>
      <c r="E67" s="1395"/>
      <c r="F67" s="1394" t="s">
        <v>288</v>
      </c>
      <c r="G67" s="1395"/>
      <c r="H67" s="1394" t="s">
        <v>292</v>
      </c>
      <c r="I67" s="1395"/>
      <c r="J67" s="1394" t="s">
        <v>290</v>
      </c>
      <c r="K67" s="1395"/>
      <c r="L67" s="1395"/>
      <c r="M67" s="1394" t="s">
        <v>300</v>
      </c>
      <c r="N67" s="1395"/>
      <c r="O67" s="1395"/>
      <c r="P67" s="1394"/>
      <c r="Q67" s="1395"/>
      <c r="R67" s="1394"/>
      <c r="S67" s="1395"/>
      <c r="T67" s="1396" t="s">
        <v>40</v>
      </c>
      <c r="U67" s="1395"/>
      <c r="V67" s="1395"/>
      <c r="W67" s="1395"/>
      <c r="X67" s="1395"/>
      <c r="Y67" s="1395"/>
      <c r="Z67" s="1395"/>
      <c r="AA67" s="1395"/>
      <c r="AB67" s="1394" t="s">
        <v>281</v>
      </c>
      <c r="AC67" s="1395"/>
      <c r="AD67" s="1395"/>
      <c r="AE67" s="1395"/>
      <c r="AF67" s="1395"/>
      <c r="AG67" s="1394" t="s">
        <v>282</v>
      </c>
      <c r="AH67" s="1395"/>
      <c r="AI67" s="1395"/>
      <c r="AJ67" s="277" t="s">
        <v>68</v>
      </c>
      <c r="AK67" s="1397" t="s">
        <v>283</v>
      </c>
      <c r="AL67" s="1395"/>
      <c r="AM67" s="1395"/>
      <c r="AN67" s="1395"/>
      <c r="AO67" s="1395"/>
      <c r="AP67" s="1395"/>
      <c r="AQ67" s="278">
        <v>75147290</v>
      </c>
      <c r="AR67" s="278">
        <v>75147290</v>
      </c>
      <c r="AS67" s="338">
        <v>0</v>
      </c>
      <c r="AT67" s="286">
        <v>0</v>
      </c>
      <c r="AU67" s="278">
        <v>46870300</v>
      </c>
      <c r="AV67" s="278">
        <v>28276990</v>
      </c>
      <c r="AW67" s="285">
        <v>46870300</v>
      </c>
      <c r="AX67" s="279">
        <v>0</v>
      </c>
      <c r="AY67" s="278">
        <v>46870300</v>
      </c>
      <c r="AZ67" s="279">
        <v>0</v>
      </c>
      <c r="BA67" s="278">
        <v>46870300</v>
      </c>
      <c r="BB67" s="279">
        <v>0</v>
      </c>
      <c r="BC67" s="279">
        <v>0</v>
      </c>
    </row>
    <row r="68" spans="1:55" s="215" customFormat="1" ht="13.5" hidden="1" x14ac:dyDescent="0.2">
      <c r="A68" s="284" t="str">
        <f t="shared" si="7"/>
        <v>A105610</v>
      </c>
      <c r="B68" s="1394" t="s">
        <v>17</v>
      </c>
      <c r="C68" s="1395"/>
      <c r="D68" s="1394" t="s">
        <v>287</v>
      </c>
      <c r="E68" s="1395"/>
      <c r="F68" s="1394" t="s">
        <v>288</v>
      </c>
      <c r="G68" s="1395"/>
      <c r="H68" s="1394" t="s">
        <v>292</v>
      </c>
      <c r="I68" s="1395"/>
      <c r="J68" s="1394" t="s">
        <v>300</v>
      </c>
      <c r="K68" s="1395"/>
      <c r="L68" s="1395"/>
      <c r="M68" s="1394"/>
      <c r="N68" s="1395"/>
      <c r="O68" s="1395"/>
      <c r="P68" s="1394"/>
      <c r="Q68" s="1395"/>
      <c r="R68" s="1394"/>
      <c r="S68" s="1395"/>
      <c r="T68" s="1396" t="s">
        <v>41</v>
      </c>
      <c r="U68" s="1395"/>
      <c r="V68" s="1395"/>
      <c r="W68" s="1395"/>
      <c r="X68" s="1395"/>
      <c r="Y68" s="1395"/>
      <c r="Z68" s="1395"/>
      <c r="AA68" s="1395"/>
      <c r="AB68" s="1394" t="s">
        <v>281</v>
      </c>
      <c r="AC68" s="1395"/>
      <c r="AD68" s="1395"/>
      <c r="AE68" s="1395"/>
      <c r="AF68" s="1395"/>
      <c r="AG68" s="1394" t="s">
        <v>282</v>
      </c>
      <c r="AH68" s="1395"/>
      <c r="AI68" s="1395"/>
      <c r="AJ68" s="277" t="s">
        <v>68</v>
      </c>
      <c r="AK68" s="1397" t="s">
        <v>283</v>
      </c>
      <c r="AL68" s="1395"/>
      <c r="AM68" s="1395"/>
      <c r="AN68" s="1395"/>
      <c r="AO68" s="1395"/>
      <c r="AP68" s="1395"/>
      <c r="AQ68" s="278">
        <v>2721591300</v>
      </c>
      <c r="AR68" s="278">
        <v>2721591300</v>
      </c>
      <c r="AS68" s="338">
        <v>0</v>
      </c>
      <c r="AT68" s="286">
        <v>0</v>
      </c>
      <c r="AU68" s="278">
        <v>1958961000</v>
      </c>
      <c r="AV68" s="278">
        <v>762630300</v>
      </c>
      <c r="AW68" s="285">
        <v>1958961000</v>
      </c>
      <c r="AX68" s="279">
        <v>0</v>
      </c>
      <c r="AY68" s="278">
        <v>1958961000</v>
      </c>
      <c r="AZ68" s="279">
        <v>0</v>
      </c>
      <c r="BA68" s="278">
        <v>1958961000</v>
      </c>
      <c r="BB68" s="279">
        <v>0</v>
      </c>
      <c r="BC68" s="279">
        <v>0</v>
      </c>
    </row>
    <row r="69" spans="1:55" s="215" customFormat="1" ht="13.5" hidden="1" x14ac:dyDescent="0.2">
      <c r="A69" s="284" t="str">
        <f t="shared" si="7"/>
        <v>A105710</v>
      </c>
      <c r="B69" s="1394" t="s">
        <v>17</v>
      </c>
      <c r="C69" s="1395"/>
      <c r="D69" s="1394" t="s">
        <v>287</v>
      </c>
      <c r="E69" s="1395"/>
      <c r="F69" s="1394" t="s">
        <v>288</v>
      </c>
      <c r="G69" s="1395"/>
      <c r="H69" s="1394" t="s">
        <v>292</v>
      </c>
      <c r="I69" s="1395"/>
      <c r="J69" s="1394" t="s">
        <v>301</v>
      </c>
      <c r="K69" s="1395"/>
      <c r="L69" s="1395"/>
      <c r="M69" s="1394"/>
      <c r="N69" s="1395"/>
      <c r="O69" s="1395"/>
      <c r="P69" s="1394"/>
      <c r="Q69" s="1395"/>
      <c r="R69" s="1394"/>
      <c r="S69" s="1395"/>
      <c r="T69" s="1396" t="s">
        <v>42</v>
      </c>
      <c r="U69" s="1395"/>
      <c r="V69" s="1395"/>
      <c r="W69" s="1395"/>
      <c r="X69" s="1395"/>
      <c r="Y69" s="1395"/>
      <c r="Z69" s="1395"/>
      <c r="AA69" s="1395"/>
      <c r="AB69" s="1394" t="s">
        <v>281</v>
      </c>
      <c r="AC69" s="1395"/>
      <c r="AD69" s="1395"/>
      <c r="AE69" s="1395"/>
      <c r="AF69" s="1395"/>
      <c r="AG69" s="1394" t="s">
        <v>282</v>
      </c>
      <c r="AH69" s="1395"/>
      <c r="AI69" s="1395"/>
      <c r="AJ69" s="277" t="s">
        <v>68</v>
      </c>
      <c r="AK69" s="1397" t="s">
        <v>283</v>
      </c>
      <c r="AL69" s="1395"/>
      <c r="AM69" s="1395"/>
      <c r="AN69" s="1395"/>
      <c r="AO69" s="1395"/>
      <c r="AP69" s="1395"/>
      <c r="AQ69" s="278">
        <v>520219400</v>
      </c>
      <c r="AR69" s="278">
        <v>520219400</v>
      </c>
      <c r="AS69" s="338">
        <v>0</v>
      </c>
      <c r="AT69" s="286">
        <v>0</v>
      </c>
      <c r="AU69" s="278">
        <v>326924400</v>
      </c>
      <c r="AV69" s="278">
        <v>193295000</v>
      </c>
      <c r="AW69" s="285">
        <v>326924400</v>
      </c>
      <c r="AX69" s="279">
        <v>0</v>
      </c>
      <c r="AY69" s="278">
        <v>326924400</v>
      </c>
      <c r="AZ69" s="279">
        <v>0</v>
      </c>
      <c r="BA69" s="278">
        <v>326924400</v>
      </c>
      <c r="BB69" s="279">
        <v>0</v>
      </c>
      <c r="BC69" s="279">
        <v>0</v>
      </c>
    </row>
    <row r="70" spans="1:55" s="215" customFormat="1" ht="13.5" hidden="1" x14ac:dyDescent="0.2">
      <c r="A70" s="284" t="str">
        <f t="shared" si="7"/>
        <v>A105810</v>
      </c>
      <c r="B70" s="1394" t="s">
        <v>17</v>
      </c>
      <c r="C70" s="1395"/>
      <c r="D70" s="1394" t="s">
        <v>287</v>
      </c>
      <c r="E70" s="1395"/>
      <c r="F70" s="1394" t="s">
        <v>288</v>
      </c>
      <c r="G70" s="1395"/>
      <c r="H70" s="1394" t="s">
        <v>292</v>
      </c>
      <c r="I70" s="1395"/>
      <c r="J70" s="1394" t="s">
        <v>302</v>
      </c>
      <c r="K70" s="1395"/>
      <c r="L70" s="1395"/>
      <c r="M70" s="1394"/>
      <c r="N70" s="1395"/>
      <c r="O70" s="1395"/>
      <c r="P70" s="1394"/>
      <c r="Q70" s="1395"/>
      <c r="R70" s="1394"/>
      <c r="S70" s="1395"/>
      <c r="T70" s="1396" t="s">
        <v>43</v>
      </c>
      <c r="U70" s="1395"/>
      <c r="V70" s="1395"/>
      <c r="W70" s="1395"/>
      <c r="X70" s="1395"/>
      <c r="Y70" s="1395"/>
      <c r="Z70" s="1395"/>
      <c r="AA70" s="1395"/>
      <c r="AB70" s="1394" t="s">
        <v>281</v>
      </c>
      <c r="AC70" s="1395"/>
      <c r="AD70" s="1395"/>
      <c r="AE70" s="1395"/>
      <c r="AF70" s="1395"/>
      <c r="AG70" s="1394" t="s">
        <v>282</v>
      </c>
      <c r="AH70" s="1395"/>
      <c r="AI70" s="1395"/>
      <c r="AJ70" s="277" t="s">
        <v>68</v>
      </c>
      <c r="AK70" s="1397" t="s">
        <v>283</v>
      </c>
      <c r="AL70" s="1395"/>
      <c r="AM70" s="1395"/>
      <c r="AN70" s="1395"/>
      <c r="AO70" s="1395"/>
      <c r="AP70" s="1395"/>
      <c r="AQ70" s="278">
        <v>520219400</v>
      </c>
      <c r="AR70" s="278">
        <v>520219400</v>
      </c>
      <c r="AS70" s="338">
        <v>0</v>
      </c>
      <c r="AT70" s="286">
        <v>0</v>
      </c>
      <c r="AU70" s="278">
        <v>326924400</v>
      </c>
      <c r="AV70" s="278">
        <v>193295000</v>
      </c>
      <c r="AW70" s="285">
        <v>326924400</v>
      </c>
      <c r="AX70" s="279">
        <v>0</v>
      </c>
      <c r="AY70" s="278">
        <v>326924400</v>
      </c>
      <c r="AZ70" s="279">
        <v>0</v>
      </c>
      <c r="BA70" s="278">
        <v>326924400</v>
      </c>
      <c r="BB70" s="279">
        <v>0</v>
      </c>
      <c r="BC70" s="279">
        <v>0</v>
      </c>
    </row>
    <row r="71" spans="1:55" s="215" customFormat="1" ht="13.5" hidden="1" x14ac:dyDescent="0.2">
      <c r="A71" s="284" t="str">
        <f t="shared" si="7"/>
        <v>A105910</v>
      </c>
      <c r="B71" s="1394" t="s">
        <v>17</v>
      </c>
      <c r="C71" s="1395"/>
      <c r="D71" s="1394" t="s">
        <v>287</v>
      </c>
      <c r="E71" s="1395"/>
      <c r="F71" s="1394" t="s">
        <v>288</v>
      </c>
      <c r="G71" s="1395"/>
      <c r="H71" s="1394" t="s">
        <v>292</v>
      </c>
      <c r="I71" s="1395"/>
      <c r="J71" s="1394" t="s">
        <v>296</v>
      </c>
      <c r="K71" s="1395"/>
      <c r="L71" s="1395"/>
      <c r="M71" s="1394"/>
      <c r="N71" s="1395"/>
      <c r="O71" s="1395"/>
      <c r="P71" s="1394"/>
      <c r="Q71" s="1395"/>
      <c r="R71" s="1394"/>
      <c r="S71" s="1395"/>
      <c r="T71" s="1396" t="s">
        <v>44</v>
      </c>
      <c r="U71" s="1395"/>
      <c r="V71" s="1395"/>
      <c r="W71" s="1395"/>
      <c r="X71" s="1395"/>
      <c r="Y71" s="1395"/>
      <c r="Z71" s="1395"/>
      <c r="AA71" s="1395"/>
      <c r="AB71" s="1394" t="s">
        <v>281</v>
      </c>
      <c r="AC71" s="1395"/>
      <c r="AD71" s="1395"/>
      <c r="AE71" s="1395"/>
      <c r="AF71" s="1395"/>
      <c r="AG71" s="1394" t="s">
        <v>282</v>
      </c>
      <c r="AH71" s="1395"/>
      <c r="AI71" s="1395"/>
      <c r="AJ71" s="277" t="s">
        <v>68</v>
      </c>
      <c r="AK71" s="1397" t="s">
        <v>283</v>
      </c>
      <c r="AL71" s="1395"/>
      <c r="AM71" s="1395"/>
      <c r="AN71" s="1395"/>
      <c r="AO71" s="1395"/>
      <c r="AP71" s="1395"/>
      <c r="AQ71" s="278">
        <v>940395000</v>
      </c>
      <c r="AR71" s="278">
        <v>940395000</v>
      </c>
      <c r="AS71" s="338">
        <v>0</v>
      </c>
      <c r="AT71" s="286">
        <v>0</v>
      </c>
      <c r="AU71" s="278">
        <v>653356800</v>
      </c>
      <c r="AV71" s="278">
        <v>287038200</v>
      </c>
      <c r="AW71" s="285">
        <v>653356800</v>
      </c>
      <c r="AX71" s="279">
        <v>0</v>
      </c>
      <c r="AY71" s="278">
        <v>653356800</v>
      </c>
      <c r="AZ71" s="279">
        <v>0</v>
      </c>
      <c r="BA71" s="278">
        <v>653356800</v>
      </c>
      <c r="BB71" s="279">
        <v>0</v>
      </c>
      <c r="BC71" s="279">
        <v>0</v>
      </c>
    </row>
    <row r="72" spans="1:55" s="263" customFormat="1" ht="12.75" x14ac:dyDescent="0.2">
      <c r="A72" s="284" t="str">
        <f t="shared" si="7"/>
        <v>A210</v>
      </c>
      <c r="B72" s="1109" t="s">
        <v>17</v>
      </c>
      <c r="C72" s="1110"/>
      <c r="D72" s="1109" t="s">
        <v>290</v>
      </c>
      <c r="E72" s="1110"/>
      <c r="F72" s="1109"/>
      <c r="G72" s="1110"/>
      <c r="H72" s="1109"/>
      <c r="I72" s="1110"/>
      <c r="J72" s="1109"/>
      <c r="K72" s="1110"/>
      <c r="L72" s="1110"/>
      <c r="M72" s="1109"/>
      <c r="N72" s="1110"/>
      <c r="O72" s="1110"/>
      <c r="P72" s="1109"/>
      <c r="Q72" s="1110"/>
      <c r="R72" s="1109"/>
      <c r="S72" s="1110"/>
      <c r="T72" s="1111" t="s">
        <v>11</v>
      </c>
      <c r="U72" s="1110"/>
      <c r="V72" s="1110"/>
      <c r="W72" s="1110"/>
      <c r="X72" s="1110"/>
      <c r="Y72" s="1110"/>
      <c r="Z72" s="1110"/>
      <c r="AA72" s="1110"/>
      <c r="AB72" s="1109" t="s">
        <v>281</v>
      </c>
      <c r="AC72" s="1110"/>
      <c r="AD72" s="1110"/>
      <c r="AE72" s="1110"/>
      <c r="AF72" s="1110"/>
      <c r="AG72" s="1109" t="s">
        <v>282</v>
      </c>
      <c r="AH72" s="1110"/>
      <c r="AI72" s="1110"/>
      <c r="AJ72" s="261" t="s">
        <v>68</v>
      </c>
      <c r="AK72" s="1139" t="s">
        <v>283</v>
      </c>
      <c r="AL72" s="1110"/>
      <c r="AM72" s="1110"/>
      <c r="AN72" s="1110"/>
      <c r="AO72" s="1110"/>
      <c r="AP72" s="1110"/>
      <c r="AQ72" s="262">
        <v>14440414179</v>
      </c>
      <c r="AR72" s="262">
        <v>10533063884.059999</v>
      </c>
      <c r="AS72" s="330">
        <v>3907350294.9400001</v>
      </c>
      <c r="AT72" s="373">
        <v>0</v>
      </c>
      <c r="AU72" s="262">
        <v>9064444349.2999992</v>
      </c>
      <c r="AV72" s="262">
        <v>1468619534.76</v>
      </c>
      <c r="AW72" s="373">
        <v>5021247179.8400002</v>
      </c>
      <c r="AX72" s="262">
        <v>4043197169.46</v>
      </c>
      <c r="AY72" s="262">
        <v>5000661175.8400002</v>
      </c>
      <c r="AZ72" s="276">
        <v>20586004</v>
      </c>
      <c r="BA72" s="262">
        <v>5000661175.8400002</v>
      </c>
      <c r="BB72" s="276">
        <v>0</v>
      </c>
      <c r="BC72" s="262">
        <v>2431352</v>
      </c>
    </row>
    <row r="73" spans="1:55" s="263" customFormat="1" ht="12.75" x14ac:dyDescent="0.2">
      <c r="A73" s="284" t="str">
        <f t="shared" si="7"/>
        <v>A213</v>
      </c>
      <c r="B73" s="1109" t="s">
        <v>17</v>
      </c>
      <c r="C73" s="1110"/>
      <c r="D73" s="1109" t="s">
        <v>290</v>
      </c>
      <c r="E73" s="1110"/>
      <c r="F73" s="1109"/>
      <c r="G73" s="1110"/>
      <c r="H73" s="1109"/>
      <c r="I73" s="1110"/>
      <c r="J73" s="1109"/>
      <c r="K73" s="1110"/>
      <c r="L73" s="1110"/>
      <c r="M73" s="1109"/>
      <c r="N73" s="1110"/>
      <c r="O73" s="1110"/>
      <c r="P73" s="1109"/>
      <c r="Q73" s="1110"/>
      <c r="R73" s="1109"/>
      <c r="S73" s="1110"/>
      <c r="T73" s="1111" t="s">
        <v>11</v>
      </c>
      <c r="U73" s="1110"/>
      <c r="V73" s="1110"/>
      <c r="W73" s="1110"/>
      <c r="X73" s="1110"/>
      <c r="Y73" s="1110"/>
      <c r="Z73" s="1110"/>
      <c r="AA73" s="1110"/>
      <c r="AB73" s="1109" t="s">
        <v>281</v>
      </c>
      <c r="AC73" s="1110"/>
      <c r="AD73" s="1110"/>
      <c r="AE73" s="1110"/>
      <c r="AF73" s="1110"/>
      <c r="AG73" s="1109" t="s">
        <v>282</v>
      </c>
      <c r="AH73" s="1110"/>
      <c r="AI73" s="1110"/>
      <c r="AJ73" s="261" t="s">
        <v>311</v>
      </c>
      <c r="AK73" s="1139" t="s">
        <v>329</v>
      </c>
      <c r="AL73" s="1110"/>
      <c r="AM73" s="1110"/>
      <c r="AN73" s="1110"/>
      <c r="AO73" s="1110"/>
      <c r="AP73" s="1110"/>
      <c r="AQ73" s="262">
        <v>4021085821</v>
      </c>
      <c r="AR73" s="262">
        <v>550000000</v>
      </c>
      <c r="AS73" s="330">
        <v>3471085821</v>
      </c>
      <c r="AT73" s="373">
        <v>0</v>
      </c>
      <c r="AU73" s="262">
        <v>0</v>
      </c>
      <c r="AV73" s="262">
        <v>550000000</v>
      </c>
      <c r="AW73" s="373">
        <v>0</v>
      </c>
      <c r="AX73" s="262">
        <v>0</v>
      </c>
      <c r="AY73" s="262">
        <v>0</v>
      </c>
      <c r="AZ73" s="276">
        <v>0</v>
      </c>
      <c r="BA73" s="262">
        <v>0</v>
      </c>
      <c r="BB73" s="276">
        <v>0</v>
      </c>
      <c r="BC73" s="262">
        <v>0</v>
      </c>
    </row>
    <row r="74" spans="1:55" s="215" customFormat="1" ht="13.5" x14ac:dyDescent="0.2">
      <c r="A74" s="284" t="str">
        <f t="shared" si="7"/>
        <v>A2010</v>
      </c>
      <c r="B74" s="1400" t="s">
        <v>17</v>
      </c>
      <c r="C74" s="1395"/>
      <c r="D74" s="1400" t="s">
        <v>290</v>
      </c>
      <c r="E74" s="1395"/>
      <c r="F74" s="1400" t="s">
        <v>288</v>
      </c>
      <c r="G74" s="1395"/>
      <c r="H74" s="1400"/>
      <c r="I74" s="1395"/>
      <c r="J74" s="1400"/>
      <c r="K74" s="1395"/>
      <c r="L74" s="1395"/>
      <c r="M74" s="1400"/>
      <c r="N74" s="1395"/>
      <c r="O74" s="1395"/>
      <c r="P74" s="1400"/>
      <c r="Q74" s="1395"/>
      <c r="R74" s="1400"/>
      <c r="S74" s="1395"/>
      <c r="T74" s="1401" t="s">
        <v>11</v>
      </c>
      <c r="U74" s="1395"/>
      <c r="V74" s="1395"/>
      <c r="W74" s="1395"/>
      <c r="X74" s="1395"/>
      <c r="Y74" s="1395"/>
      <c r="Z74" s="1395"/>
      <c r="AA74" s="1395"/>
      <c r="AB74" s="1400" t="s">
        <v>281</v>
      </c>
      <c r="AC74" s="1395"/>
      <c r="AD74" s="1395"/>
      <c r="AE74" s="1395"/>
      <c r="AF74" s="1395"/>
      <c r="AG74" s="1400" t="s">
        <v>282</v>
      </c>
      <c r="AH74" s="1395"/>
      <c r="AI74" s="1395"/>
      <c r="AJ74" s="273" t="s">
        <v>68</v>
      </c>
      <c r="AK74" s="1399" t="s">
        <v>283</v>
      </c>
      <c r="AL74" s="1395"/>
      <c r="AM74" s="1395"/>
      <c r="AN74" s="1395"/>
      <c r="AO74" s="1395"/>
      <c r="AP74" s="1395"/>
      <c r="AQ74" s="274">
        <v>14440414179</v>
      </c>
      <c r="AR74" s="274">
        <v>10533063884.059999</v>
      </c>
      <c r="AS74" s="335">
        <v>3907350294.9400001</v>
      </c>
      <c r="AT74" s="379">
        <v>0</v>
      </c>
      <c r="AU74" s="274">
        <v>9064444349.2999992</v>
      </c>
      <c r="AV74" s="274">
        <v>1468619534.76</v>
      </c>
      <c r="AW74" s="378">
        <v>5021247179.8400002</v>
      </c>
      <c r="AX74" s="274">
        <v>4043197169.46</v>
      </c>
      <c r="AY74" s="274">
        <v>5000661175.8400002</v>
      </c>
      <c r="AZ74" s="274">
        <v>20586004</v>
      </c>
      <c r="BA74" s="274">
        <v>5000661175.8400002</v>
      </c>
      <c r="BB74" s="275">
        <v>0</v>
      </c>
      <c r="BC74" s="274">
        <v>2431352</v>
      </c>
    </row>
    <row r="75" spans="1:55" s="215" customFormat="1" ht="13.5" x14ac:dyDescent="0.2">
      <c r="A75" s="284" t="str">
        <f t="shared" si="7"/>
        <v>A2013</v>
      </c>
      <c r="B75" s="1400" t="s">
        <v>17</v>
      </c>
      <c r="C75" s="1395"/>
      <c r="D75" s="1400" t="s">
        <v>290</v>
      </c>
      <c r="E75" s="1395"/>
      <c r="F75" s="1400" t="s">
        <v>288</v>
      </c>
      <c r="G75" s="1395"/>
      <c r="H75" s="1400"/>
      <c r="I75" s="1395"/>
      <c r="J75" s="1400"/>
      <c r="K75" s="1395"/>
      <c r="L75" s="1395"/>
      <c r="M75" s="1400"/>
      <c r="N75" s="1395"/>
      <c r="O75" s="1395"/>
      <c r="P75" s="1400"/>
      <c r="Q75" s="1395"/>
      <c r="R75" s="1400"/>
      <c r="S75" s="1395"/>
      <c r="T75" s="1401" t="s">
        <v>11</v>
      </c>
      <c r="U75" s="1395"/>
      <c r="V75" s="1395"/>
      <c r="W75" s="1395"/>
      <c r="X75" s="1395"/>
      <c r="Y75" s="1395"/>
      <c r="Z75" s="1395"/>
      <c r="AA75" s="1395"/>
      <c r="AB75" s="1400" t="s">
        <v>281</v>
      </c>
      <c r="AC75" s="1395"/>
      <c r="AD75" s="1395"/>
      <c r="AE75" s="1395"/>
      <c r="AF75" s="1395"/>
      <c r="AG75" s="1400" t="s">
        <v>282</v>
      </c>
      <c r="AH75" s="1395"/>
      <c r="AI75" s="1395"/>
      <c r="AJ75" s="273" t="s">
        <v>311</v>
      </c>
      <c r="AK75" s="1399" t="s">
        <v>329</v>
      </c>
      <c r="AL75" s="1395"/>
      <c r="AM75" s="1395"/>
      <c r="AN75" s="1395"/>
      <c r="AO75" s="1395"/>
      <c r="AP75" s="1395"/>
      <c r="AQ75" s="274">
        <v>4021085821</v>
      </c>
      <c r="AR75" s="274">
        <v>550000000</v>
      </c>
      <c r="AS75" s="335">
        <v>3471085821</v>
      </c>
      <c r="AT75" s="379">
        <v>0</v>
      </c>
      <c r="AU75" s="275">
        <v>0</v>
      </c>
      <c r="AV75" s="274">
        <v>550000000</v>
      </c>
      <c r="AW75" s="379">
        <v>0</v>
      </c>
      <c r="AX75" s="275">
        <v>0</v>
      </c>
      <c r="AY75" s="275">
        <v>0</v>
      </c>
      <c r="AZ75" s="275">
        <v>0</v>
      </c>
      <c r="BA75" s="275">
        <v>0</v>
      </c>
      <c r="BB75" s="275">
        <v>0</v>
      </c>
      <c r="BC75" s="275">
        <v>0</v>
      </c>
    </row>
    <row r="76" spans="1:55" s="215" customFormat="1" ht="13.5" x14ac:dyDescent="0.2">
      <c r="A76" s="284" t="str">
        <f t="shared" si="7"/>
        <v>A20310</v>
      </c>
      <c r="B76" s="1400" t="s">
        <v>17</v>
      </c>
      <c r="C76" s="1395"/>
      <c r="D76" s="1400" t="s">
        <v>290</v>
      </c>
      <c r="E76" s="1395"/>
      <c r="F76" s="1400" t="s">
        <v>288</v>
      </c>
      <c r="G76" s="1395"/>
      <c r="H76" s="1400" t="s">
        <v>297</v>
      </c>
      <c r="I76" s="1395"/>
      <c r="J76" s="1400"/>
      <c r="K76" s="1395"/>
      <c r="L76" s="1395"/>
      <c r="M76" s="1400"/>
      <c r="N76" s="1395"/>
      <c r="O76" s="1395"/>
      <c r="P76" s="1400"/>
      <c r="Q76" s="1395"/>
      <c r="R76" s="1400"/>
      <c r="S76" s="1395"/>
      <c r="T76" s="1401" t="s">
        <v>209</v>
      </c>
      <c r="U76" s="1395"/>
      <c r="V76" s="1395"/>
      <c r="W76" s="1395"/>
      <c r="X76" s="1395"/>
      <c r="Y76" s="1395"/>
      <c r="Z76" s="1395"/>
      <c r="AA76" s="1395"/>
      <c r="AB76" s="1400" t="s">
        <v>281</v>
      </c>
      <c r="AC76" s="1395"/>
      <c r="AD76" s="1395"/>
      <c r="AE76" s="1395"/>
      <c r="AF76" s="1395"/>
      <c r="AG76" s="1400" t="s">
        <v>282</v>
      </c>
      <c r="AH76" s="1395"/>
      <c r="AI76" s="1395"/>
      <c r="AJ76" s="273" t="s">
        <v>68</v>
      </c>
      <c r="AK76" s="1399" t="s">
        <v>283</v>
      </c>
      <c r="AL76" s="1395"/>
      <c r="AM76" s="1395"/>
      <c r="AN76" s="1395"/>
      <c r="AO76" s="1395"/>
      <c r="AP76" s="1395"/>
      <c r="AQ76" s="274">
        <v>343000000</v>
      </c>
      <c r="AR76" s="274">
        <v>313661563</v>
      </c>
      <c r="AS76" s="335">
        <v>29338437</v>
      </c>
      <c r="AT76" s="379">
        <v>0</v>
      </c>
      <c r="AU76" s="274">
        <v>313661563</v>
      </c>
      <c r="AV76" s="275">
        <v>0</v>
      </c>
      <c r="AW76" s="378">
        <v>313661563</v>
      </c>
      <c r="AX76" s="275">
        <v>0</v>
      </c>
      <c r="AY76" s="274">
        <v>313661563</v>
      </c>
      <c r="AZ76" s="275">
        <v>0</v>
      </c>
      <c r="BA76" s="274">
        <v>313661563</v>
      </c>
      <c r="BB76" s="275">
        <v>0</v>
      </c>
      <c r="BC76" s="275">
        <v>0</v>
      </c>
    </row>
    <row r="77" spans="1:55" s="215" customFormat="1" ht="13.5" x14ac:dyDescent="0.2">
      <c r="A77" s="284" t="str">
        <f t="shared" si="7"/>
        <v>A2035010</v>
      </c>
      <c r="B77" s="1400" t="s">
        <v>17</v>
      </c>
      <c r="C77" s="1395"/>
      <c r="D77" s="1400" t="s">
        <v>290</v>
      </c>
      <c r="E77" s="1395"/>
      <c r="F77" s="1400" t="s">
        <v>288</v>
      </c>
      <c r="G77" s="1395"/>
      <c r="H77" s="1400" t="s">
        <v>297</v>
      </c>
      <c r="I77" s="1395"/>
      <c r="J77" s="1400" t="s">
        <v>303</v>
      </c>
      <c r="K77" s="1395"/>
      <c r="L77" s="1395"/>
      <c r="M77" s="1400"/>
      <c r="N77" s="1395"/>
      <c r="O77" s="1395"/>
      <c r="P77" s="1400"/>
      <c r="Q77" s="1395"/>
      <c r="R77" s="1400"/>
      <c r="S77" s="1395"/>
      <c r="T77" s="1401" t="s">
        <v>216</v>
      </c>
      <c r="U77" s="1395"/>
      <c r="V77" s="1395"/>
      <c r="W77" s="1395"/>
      <c r="X77" s="1395"/>
      <c r="Y77" s="1395"/>
      <c r="Z77" s="1395"/>
      <c r="AA77" s="1395"/>
      <c r="AB77" s="1400" t="s">
        <v>281</v>
      </c>
      <c r="AC77" s="1395"/>
      <c r="AD77" s="1395"/>
      <c r="AE77" s="1395"/>
      <c r="AF77" s="1395"/>
      <c r="AG77" s="1400" t="s">
        <v>282</v>
      </c>
      <c r="AH77" s="1395"/>
      <c r="AI77" s="1395"/>
      <c r="AJ77" s="273" t="s">
        <v>68</v>
      </c>
      <c r="AK77" s="1399" t="s">
        <v>283</v>
      </c>
      <c r="AL77" s="1395"/>
      <c r="AM77" s="1395"/>
      <c r="AN77" s="1395"/>
      <c r="AO77" s="1395"/>
      <c r="AP77" s="1395"/>
      <c r="AQ77" s="274">
        <v>341000000</v>
      </c>
      <c r="AR77" s="274">
        <v>313661563</v>
      </c>
      <c r="AS77" s="335">
        <v>27338437</v>
      </c>
      <c r="AT77" s="379">
        <v>0</v>
      </c>
      <c r="AU77" s="274">
        <v>313661563</v>
      </c>
      <c r="AV77" s="275">
        <v>0</v>
      </c>
      <c r="AW77" s="378">
        <v>313661563</v>
      </c>
      <c r="AX77" s="275">
        <v>0</v>
      </c>
      <c r="AY77" s="274">
        <v>313661563</v>
      </c>
      <c r="AZ77" s="275">
        <v>0</v>
      </c>
      <c r="BA77" s="274">
        <v>313661563</v>
      </c>
      <c r="BB77" s="275">
        <v>0</v>
      </c>
      <c r="BC77" s="275">
        <v>0</v>
      </c>
    </row>
    <row r="78" spans="1:55" s="215" customFormat="1" ht="13.5" x14ac:dyDescent="0.2">
      <c r="A78" s="284" t="str">
        <f t="shared" si="7"/>
        <v>A20350210</v>
      </c>
      <c r="B78" s="1394" t="s">
        <v>17</v>
      </c>
      <c r="C78" s="1395"/>
      <c r="D78" s="1394" t="s">
        <v>290</v>
      </c>
      <c r="E78" s="1395"/>
      <c r="F78" s="1394" t="s">
        <v>288</v>
      </c>
      <c r="G78" s="1395"/>
      <c r="H78" s="1394" t="s">
        <v>297</v>
      </c>
      <c r="I78" s="1395"/>
      <c r="J78" s="1394" t="s">
        <v>303</v>
      </c>
      <c r="K78" s="1395"/>
      <c r="L78" s="1395"/>
      <c r="M78" s="1394" t="s">
        <v>290</v>
      </c>
      <c r="N78" s="1395"/>
      <c r="O78" s="1395"/>
      <c r="P78" s="1394"/>
      <c r="Q78" s="1395"/>
      <c r="R78" s="1394"/>
      <c r="S78" s="1395"/>
      <c r="T78" s="1396" t="s">
        <v>45</v>
      </c>
      <c r="U78" s="1395"/>
      <c r="V78" s="1395"/>
      <c r="W78" s="1395"/>
      <c r="X78" s="1395"/>
      <c r="Y78" s="1395"/>
      <c r="Z78" s="1395"/>
      <c r="AA78" s="1395"/>
      <c r="AB78" s="1394" t="s">
        <v>281</v>
      </c>
      <c r="AC78" s="1395"/>
      <c r="AD78" s="1395"/>
      <c r="AE78" s="1395"/>
      <c r="AF78" s="1395"/>
      <c r="AG78" s="1394" t="s">
        <v>282</v>
      </c>
      <c r="AH78" s="1395"/>
      <c r="AI78" s="1395"/>
      <c r="AJ78" s="277" t="s">
        <v>68</v>
      </c>
      <c r="AK78" s="1397" t="s">
        <v>283</v>
      </c>
      <c r="AL78" s="1395"/>
      <c r="AM78" s="1395"/>
      <c r="AN78" s="1395"/>
      <c r="AO78" s="1395"/>
      <c r="AP78" s="1395"/>
      <c r="AQ78" s="278">
        <v>6376304</v>
      </c>
      <c r="AR78" s="278">
        <v>6217875</v>
      </c>
      <c r="AS78" s="337">
        <v>158429</v>
      </c>
      <c r="AT78" s="286">
        <v>0</v>
      </c>
      <c r="AU78" s="278">
        <v>6217875</v>
      </c>
      <c r="AV78" s="279">
        <v>0</v>
      </c>
      <c r="AW78" s="285">
        <v>6217875</v>
      </c>
      <c r="AX78" s="279">
        <v>0</v>
      </c>
      <c r="AY78" s="278">
        <v>6217875</v>
      </c>
      <c r="AZ78" s="279">
        <v>0</v>
      </c>
      <c r="BA78" s="278">
        <v>6217875</v>
      </c>
      <c r="BB78" s="279">
        <v>0</v>
      </c>
      <c r="BC78" s="279">
        <v>0</v>
      </c>
    </row>
    <row r="79" spans="1:55" s="215" customFormat="1" ht="13.5" x14ac:dyDescent="0.2">
      <c r="A79" s="284" t="str">
        <f t="shared" si="7"/>
        <v>A20350310</v>
      </c>
      <c r="B79" s="1394" t="s">
        <v>17</v>
      </c>
      <c r="C79" s="1395"/>
      <c r="D79" s="1394" t="s">
        <v>290</v>
      </c>
      <c r="E79" s="1395"/>
      <c r="F79" s="1394" t="s">
        <v>288</v>
      </c>
      <c r="G79" s="1395"/>
      <c r="H79" s="1394" t="s">
        <v>297</v>
      </c>
      <c r="I79" s="1395"/>
      <c r="J79" s="1394" t="s">
        <v>303</v>
      </c>
      <c r="K79" s="1395"/>
      <c r="L79" s="1395"/>
      <c r="M79" s="1394" t="s">
        <v>297</v>
      </c>
      <c r="N79" s="1395"/>
      <c r="O79" s="1395"/>
      <c r="P79" s="1394"/>
      <c r="Q79" s="1395"/>
      <c r="R79" s="1394"/>
      <c r="S79" s="1395"/>
      <c r="T79" s="1396" t="s">
        <v>46</v>
      </c>
      <c r="U79" s="1395"/>
      <c r="V79" s="1395"/>
      <c r="W79" s="1395"/>
      <c r="X79" s="1395"/>
      <c r="Y79" s="1395"/>
      <c r="Z79" s="1395"/>
      <c r="AA79" s="1395"/>
      <c r="AB79" s="1394" t="s">
        <v>281</v>
      </c>
      <c r="AC79" s="1395"/>
      <c r="AD79" s="1395"/>
      <c r="AE79" s="1395"/>
      <c r="AF79" s="1395"/>
      <c r="AG79" s="1394" t="s">
        <v>282</v>
      </c>
      <c r="AH79" s="1395"/>
      <c r="AI79" s="1395"/>
      <c r="AJ79" s="277" t="s">
        <v>68</v>
      </c>
      <c r="AK79" s="1397" t="s">
        <v>283</v>
      </c>
      <c r="AL79" s="1395"/>
      <c r="AM79" s="1395"/>
      <c r="AN79" s="1395"/>
      <c r="AO79" s="1395"/>
      <c r="AP79" s="1395"/>
      <c r="AQ79" s="278">
        <v>324023696</v>
      </c>
      <c r="AR79" s="278">
        <v>307443688</v>
      </c>
      <c r="AS79" s="337">
        <v>16580008</v>
      </c>
      <c r="AT79" s="286">
        <v>0</v>
      </c>
      <c r="AU79" s="278">
        <v>307443688</v>
      </c>
      <c r="AV79" s="279">
        <v>0</v>
      </c>
      <c r="AW79" s="285">
        <v>307443688</v>
      </c>
      <c r="AX79" s="279">
        <v>0</v>
      </c>
      <c r="AY79" s="278">
        <v>307443688</v>
      </c>
      <c r="AZ79" s="279">
        <v>0</v>
      </c>
      <c r="BA79" s="278">
        <v>307443688</v>
      </c>
      <c r="BB79" s="279">
        <v>0</v>
      </c>
      <c r="BC79" s="279">
        <v>0</v>
      </c>
    </row>
    <row r="80" spans="1:55" s="215" customFormat="1" ht="13.5" x14ac:dyDescent="0.2">
      <c r="A80" s="284" t="str">
        <f t="shared" si="7"/>
        <v>A203501610</v>
      </c>
      <c r="B80" s="1394" t="s">
        <v>17</v>
      </c>
      <c r="C80" s="1395"/>
      <c r="D80" s="1394" t="s">
        <v>290</v>
      </c>
      <c r="E80" s="1395"/>
      <c r="F80" s="1394" t="s">
        <v>288</v>
      </c>
      <c r="G80" s="1395"/>
      <c r="H80" s="1394" t="s">
        <v>297</v>
      </c>
      <c r="I80" s="1395"/>
      <c r="J80" s="1394" t="s">
        <v>303</v>
      </c>
      <c r="K80" s="1395"/>
      <c r="L80" s="1395"/>
      <c r="M80" s="1394" t="s">
        <v>26</v>
      </c>
      <c r="N80" s="1395"/>
      <c r="O80" s="1395"/>
      <c r="P80" s="1394"/>
      <c r="Q80" s="1395"/>
      <c r="R80" s="1394"/>
      <c r="S80" s="1395"/>
      <c r="T80" s="1396" t="s">
        <v>47</v>
      </c>
      <c r="U80" s="1395"/>
      <c r="V80" s="1395"/>
      <c r="W80" s="1395"/>
      <c r="X80" s="1395"/>
      <c r="Y80" s="1395"/>
      <c r="Z80" s="1395"/>
      <c r="AA80" s="1395"/>
      <c r="AB80" s="1394" t="s">
        <v>281</v>
      </c>
      <c r="AC80" s="1395"/>
      <c r="AD80" s="1395"/>
      <c r="AE80" s="1395"/>
      <c r="AF80" s="1395"/>
      <c r="AG80" s="1394" t="s">
        <v>282</v>
      </c>
      <c r="AH80" s="1395"/>
      <c r="AI80" s="1395"/>
      <c r="AJ80" s="277" t="s">
        <v>68</v>
      </c>
      <c r="AK80" s="1397" t="s">
        <v>283</v>
      </c>
      <c r="AL80" s="1395"/>
      <c r="AM80" s="1395"/>
      <c r="AN80" s="1395"/>
      <c r="AO80" s="1395"/>
      <c r="AP80" s="1395"/>
      <c r="AQ80" s="278">
        <v>10000000</v>
      </c>
      <c r="AR80" s="279">
        <v>0</v>
      </c>
      <c r="AS80" s="337">
        <v>10000000</v>
      </c>
      <c r="AT80" s="286">
        <v>0</v>
      </c>
      <c r="AU80" s="279">
        <v>0</v>
      </c>
      <c r="AV80" s="279">
        <v>0</v>
      </c>
      <c r="AW80" s="286">
        <v>0</v>
      </c>
      <c r="AX80" s="279">
        <v>0</v>
      </c>
      <c r="AY80" s="279">
        <v>0</v>
      </c>
      <c r="AZ80" s="279">
        <v>0</v>
      </c>
      <c r="BA80" s="279">
        <v>0</v>
      </c>
      <c r="BB80" s="279">
        <v>0</v>
      </c>
      <c r="BC80" s="279">
        <v>0</v>
      </c>
    </row>
    <row r="81" spans="1:55" s="215" customFormat="1" ht="13.5" x14ac:dyDescent="0.2">
      <c r="A81" s="284" t="str">
        <f t="shared" si="7"/>
        <v>A203509010</v>
      </c>
      <c r="B81" s="1394" t="s">
        <v>17</v>
      </c>
      <c r="C81" s="1395"/>
      <c r="D81" s="1394" t="s">
        <v>290</v>
      </c>
      <c r="E81" s="1395"/>
      <c r="F81" s="1394" t="s">
        <v>288</v>
      </c>
      <c r="G81" s="1395"/>
      <c r="H81" s="1394" t="s">
        <v>297</v>
      </c>
      <c r="I81" s="1395"/>
      <c r="J81" s="1394" t="s">
        <v>303</v>
      </c>
      <c r="K81" s="1395"/>
      <c r="L81" s="1395"/>
      <c r="M81" s="1394" t="s">
        <v>304</v>
      </c>
      <c r="N81" s="1395"/>
      <c r="O81" s="1395"/>
      <c r="P81" s="1394"/>
      <c r="Q81" s="1395"/>
      <c r="R81" s="1394"/>
      <c r="S81" s="1395"/>
      <c r="T81" s="1396" t="s">
        <v>48</v>
      </c>
      <c r="U81" s="1395"/>
      <c r="V81" s="1395"/>
      <c r="W81" s="1395"/>
      <c r="X81" s="1395"/>
      <c r="Y81" s="1395"/>
      <c r="Z81" s="1395"/>
      <c r="AA81" s="1395"/>
      <c r="AB81" s="1394" t="s">
        <v>281</v>
      </c>
      <c r="AC81" s="1395"/>
      <c r="AD81" s="1395"/>
      <c r="AE81" s="1395"/>
      <c r="AF81" s="1395"/>
      <c r="AG81" s="1394" t="s">
        <v>282</v>
      </c>
      <c r="AH81" s="1395"/>
      <c r="AI81" s="1395"/>
      <c r="AJ81" s="277" t="s">
        <v>68</v>
      </c>
      <c r="AK81" s="1397" t="s">
        <v>283</v>
      </c>
      <c r="AL81" s="1395"/>
      <c r="AM81" s="1395"/>
      <c r="AN81" s="1395"/>
      <c r="AO81" s="1395"/>
      <c r="AP81" s="1395"/>
      <c r="AQ81" s="278">
        <v>600000</v>
      </c>
      <c r="AR81" s="279">
        <v>0</v>
      </c>
      <c r="AS81" s="337">
        <v>600000</v>
      </c>
      <c r="AT81" s="286">
        <v>0</v>
      </c>
      <c r="AU81" s="279">
        <v>0</v>
      </c>
      <c r="AV81" s="279">
        <v>0</v>
      </c>
      <c r="AW81" s="286">
        <v>0</v>
      </c>
      <c r="AX81" s="279">
        <v>0</v>
      </c>
      <c r="AY81" s="279">
        <v>0</v>
      </c>
      <c r="AZ81" s="279">
        <v>0</v>
      </c>
      <c r="BA81" s="279">
        <v>0</v>
      </c>
      <c r="BB81" s="279">
        <v>0</v>
      </c>
      <c r="BC81" s="279">
        <v>0</v>
      </c>
    </row>
    <row r="82" spans="1:55" s="215" customFormat="1" ht="13.5" x14ac:dyDescent="0.2">
      <c r="A82" s="284" t="str">
        <f t="shared" si="7"/>
        <v>A2035110</v>
      </c>
      <c r="B82" s="1400" t="s">
        <v>17</v>
      </c>
      <c r="C82" s="1395"/>
      <c r="D82" s="1400" t="s">
        <v>290</v>
      </c>
      <c r="E82" s="1395"/>
      <c r="F82" s="1400" t="s">
        <v>288</v>
      </c>
      <c r="G82" s="1395"/>
      <c r="H82" s="1400" t="s">
        <v>297</v>
      </c>
      <c r="I82" s="1395"/>
      <c r="J82" s="1400" t="s">
        <v>305</v>
      </c>
      <c r="K82" s="1395"/>
      <c r="L82" s="1395"/>
      <c r="M82" s="1400"/>
      <c r="N82" s="1395"/>
      <c r="O82" s="1395"/>
      <c r="P82" s="1400"/>
      <c r="Q82" s="1395"/>
      <c r="R82" s="1400"/>
      <c r="S82" s="1395"/>
      <c r="T82" s="1401" t="s">
        <v>212</v>
      </c>
      <c r="U82" s="1395"/>
      <c r="V82" s="1395"/>
      <c r="W82" s="1395"/>
      <c r="X82" s="1395"/>
      <c r="Y82" s="1395"/>
      <c r="Z82" s="1395"/>
      <c r="AA82" s="1395"/>
      <c r="AB82" s="1400" t="s">
        <v>281</v>
      </c>
      <c r="AC82" s="1395"/>
      <c r="AD82" s="1395"/>
      <c r="AE82" s="1395"/>
      <c r="AF82" s="1395"/>
      <c r="AG82" s="1400" t="s">
        <v>282</v>
      </c>
      <c r="AH82" s="1395"/>
      <c r="AI82" s="1395"/>
      <c r="AJ82" s="273" t="s">
        <v>68</v>
      </c>
      <c r="AK82" s="1399" t="s">
        <v>283</v>
      </c>
      <c r="AL82" s="1395"/>
      <c r="AM82" s="1395"/>
      <c r="AN82" s="1395"/>
      <c r="AO82" s="1395"/>
      <c r="AP82" s="1395"/>
      <c r="AQ82" s="274">
        <v>2000000</v>
      </c>
      <c r="AR82" s="275">
        <v>0</v>
      </c>
      <c r="AS82" s="335">
        <v>2000000</v>
      </c>
      <c r="AT82" s="379">
        <v>0</v>
      </c>
      <c r="AU82" s="275">
        <v>0</v>
      </c>
      <c r="AV82" s="275">
        <v>0</v>
      </c>
      <c r="AW82" s="379">
        <v>0</v>
      </c>
      <c r="AX82" s="275">
        <v>0</v>
      </c>
      <c r="AY82" s="275">
        <v>0</v>
      </c>
      <c r="AZ82" s="275">
        <v>0</v>
      </c>
      <c r="BA82" s="275">
        <v>0</v>
      </c>
      <c r="BB82" s="275">
        <v>0</v>
      </c>
      <c r="BC82" s="275">
        <v>0</v>
      </c>
    </row>
    <row r="83" spans="1:55" s="215" customFormat="1" ht="13.5" x14ac:dyDescent="0.2">
      <c r="A83" s="284" t="str">
        <f t="shared" si="7"/>
        <v>A20351110</v>
      </c>
      <c r="B83" s="1394" t="s">
        <v>17</v>
      </c>
      <c r="C83" s="1395"/>
      <c r="D83" s="1394" t="s">
        <v>290</v>
      </c>
      <c r="E83" s="1395"/>
      <c r="F83" s="1394" t="s">
        <v>288</v>
      </c>
      <c r="G83" s="1395"/>
      <c r="H83" s="1394" t="s">
        <v>297</v>
      </c>
      <c r="I83" s="1395"/>
      <c r="J83" s="1394" t="s">
        <v>305</v>
      </c>
      <c r="K83" s="1395"/>
      <c r="L83" s="1395"/>
      <c r="M83" s="1394" t="s">
        <v>287</v>
      </c>
      <c r="N83" s="1395"/>
      <c r="O83" s="1395"/>
      <c r="P83" s="1394"/>
      <c r="Q83" s="1395"/>
      <c r="R83" s="1394"/>
      <c r="S83" s="1395"/>
      <c r="T83" s="1396" t="s">
        <v>49</v>
      </c>
      <c r="U83" s="1395"/>
      <c r="V83" s="1395"/>
      <c r="W83" s="1395"/>
      <c r="X83" s="1395"/>
      <c r="Y83" s="1395"/>
      <c r="Z83" s="1395"/>
      <c r="AA83" s="1395"/>
      <c r="AB83" s="1394" t="s">
        <v>281</v>
      </c>
      <c r="AC83" s="1395"/>
      <c r="AD83" s="1395"/>
      <c r="AE83" s="1395"/>
      <c r="AF83" s="1395"/>
      <c r="AG83" s="1394" t="s">
        <v>282</v>
      </c>
      <c r="AH83" s="1395"/>
      <c r="AI83" s="1395"/>
      <c r="AJ83" s="277" t="s">
        <v>68</v>
      </c>
      <c r="AK83" s="1397" t="s">
        <v>283</v>
      </c>
      <c r="AL83" s="1395"/>
      <c r="AM83" s="1395"/>
      <c r="AN83" s="1395"/>
      <c r="AO83" s="1395"/>
      <c r="AP83" s="1395"/>
      <c r="AQ83" s="278">
        <v>1000000</v>
      </c>
      <c r="AR83" s="279">
        <v>0</v>
      </c>
      <c r="AS83" s="337">
        <v>1000000</v>
      </c>
      <c r="AT83" s="286">
        <v>0</v>
      </c>
      <c r="AU83" s="279">
        <v>0</v>
      </c>
      <c r="AV83" s="279">
        <v>0</v>
      </c>
      <c r="AW83" s="286">
        <v>0</v>
      </c>
      <c r="AX83" s="279">
        <v>0</v>
      </c>
      <c r="AY83" s="279">
        <v>0</v>
      </c>
      <c r="AZ83" s="279">
        <v>0</v>
      </c>
      <c r="BA83" s="279">
        <v>0</v>
      </c>
      <c r="BB83" s="279">
        <v>0</v>
      </c>
      <c r="BC83" s="279">
        <v>0</v>
      </c>
    </row>
    <row r="84" spans="1:55" s="215" customFormat="1" ht="13.5" x14ac:dyDescent="0.2">
      <c r="A84" s="284" t="str">
        <f t="shared" si="7"/>
        <v>A20351210</v>
      </c>
      <c r="B84" s="1394" t="s">
        <v>17</v>
      </c>
      <c r="C84" s="1395"/>
      <c r="D84" s="1394" t="s">
        <v>290</v>
      </c>
      <c r="E84" s="1395"/>
      <c r="F84" s="1394" t="s">
        <v>288</v>
      </c>
      <c r="G84" s="1395"/>
      <c r="H84" s="1394" t="s">
        <v>297</v>
      </c>
      <c r="I84" s="1395"/>
      <c r="J84" s="1394" t="s">
        <v>305</v>
      </c>
      <c r="K84" s="1395"/>
      <c r="L84" s="1395"/>
      <c r="M84" s="1394" t="s">
        <v>290</v>
      </c>
      <c r="N84" s="1395"/>
      <c r="O84" s="1395"/>
      <c r="P84" s="1394"/>
      <c r="Q84" s="1395"/>
      <c r="R84" s="1394"/>
      <c r="S84" s="1395"/>
      <c r="T84" s="1396" t="s">
        <v>50</v>
      </c>
      <c r="U84" s="1395"/>
      <c r="V84" s="1395"/>
      <c r="W84" s="1395"/>
      <c r="X84" s="1395"/>
      <c r="Y84" s="1395"/>
      <c r="Z84" s="1395"/>
      <c r="AA84" s="1395"/>
      <c r="AB84" s="1394" t="s">
        <v>281</v>
      </c>
      <c r="AC84" s="1395"/>
      <c r="AD84" s="1395"/>
      <c r="AE84" s="1395"/>
      <c r="AF84" s="1395"/>
      <c r="AG84" s="1394" t="s">
        <v>282</v>
      </c>
      <c r="AH84" s="1395"/>
      <c r="AI84" s="1395"/>
      <c r="AJ84" s="277" t="s">
        <v>68</v>
      </c>
      <c r="AK84" s="1397" t="s">
        <v>283</v>
      </c>
      <c r="AL84" s="1395"/>
      <c r="AM84" s="1395"/>
      <c r="AN84" s="1395"/>
      <c r="AO84" s="1395"/>
      <c r="AP84" s="1395"/>
      <c r="AQ84" s="278">
        <v>1000000</v>
      </c>
      <c r="AR84" s="279">
        <v>0</v>
      </c>
      <c r="AS84" s="337">
        <v>1000000</v>
      </c>
      <c r="AT84" s="286">
        <v>0</v>
      </c>
      <c r="AU84" s="279">
        <v>0</v>
      </c>
      <c r="AV84" s="279">
        <v>0</v>
      </c>
      <c r="AW84" s="286">
        <v>0</v>
      </c>
      <c r="AX84" s="279">
        <v>0</v>
      </c>
      <c r="AY84" s="279">
        <v>0</v>
      </c>
      <c r="AZ84" s="279">
        <v>0</v>
      </c>
      <c r="BA84" s="279">
        <v>0</v>
      </c>
      <c r="BB84" s="279">
        <v>0</v>
      </c>
      <c r="BC84" s="279">
        <v>0</v>
      </c>
    </row>
    <row r="85" spans="1:55" s="215" customFormat="1" ht="13.5" x14ac:dyDescent="0.2">
      <c r="A85" s="284" t="str">
        <f t="shared" si="7"/>
        <v>A20410</v>
      </c>
      <c r="B85" s="1394" t="s">
        <v>17</v>
      </c>
      <c r="C85" s="1395"/>
      <c r="D85" s="1394" t="s">
        <v>290</v>
      </c>
      <c r="E85" s="1395"/>
      <c r="F85" s="1394" t="s">
        <v>288</v>
      </c>
      <c r="G85" s="1395"/>
      <c r="H85" s="1394" t="s">
        <v>291</v>
      </c>
      <c r="I85" s="1395"/>
      <c r="J85" s="1394"/>
      <c r="K85" s="1395"/>
      <c r="L85" s="1395"/>
      <c r="M85" s="1394"/>
      <c r="N85" s="1395"/>
      <c r="O85" s="1395"/>
      <c r="P85" s="1394"/>
      <c r="Q85" s="1395"/>
      <c r="R85" s="1394"/>
      <c r="S85" s="1395"/>
      <c r="T85" s="1396" t="s">
        <v>214</v>
      </c>
      <c r="U85" s="1395"/>
      <c r="V85" s="1395"/>
      <c r="W85" s="1395"/>
      <c r="X85" s="1395"/>
      <c r="Y85" s="1395"/>
      <c r="Z85" s="1395"/>
      <c r="AA85" s="1395"/>
      <c r="AB85" s="1394" t="s">
        <v>281</v>
      </c>
      <c r="AC85" s="1395"/>
      <c r="AD85" s="1395"/>
      <c r="AE85" s="1395"/>
      <c r="AF85" s="1395"/>
      <c r="AG85" s="1394" t="s">
        <v>282</v>
      </c>
      <c r="AH85" s="1395"/>
      <c r="AI85" s="1395"/>
      <c r="AJ85" s="277" t="s">
        <v>68</v>
      </c>
      <c r="AK85" s="1397" t="s">
        <v>283</v>
      </c>
      <c r="AL85" s="1395"/>
      <c r="AM85" s="1395"/>
      <c r="AN85" s="1395"/>
      <c r="AO85" s="1395"/>
      <c r="AP85" s="1395"/>
      <c r="AQ85" s="278">
        <v>14097414179</v>
      </c>
      <c r="AR85" s="278">
        <v>10219402321.059999</v>
      </c>
      <c r="AS85" s="337">
        <v>3878011857.9400001</v>
      </c>
      <c r="AT85" s="286">
        <v>0</v>
      </c>
      <c r="AU85" s="278">
        <v>8750782786.2999992</v>
      </c>
      <c r="AV85" s="278">
        <v>1468619534.76</v>
      </c>
      <c r="AW85" s="285">
        <v>4707585616.8400002</v>
      </c>
      <c r="AX85" s="278">
        <v>4043197169.46</v>
      </c>
      <c r="AY85" s="278">
        <v>4686999612.8400002</v>
      </c>
      <c r="AZ85" s="278">
        <v>20586004</v>
      </c>
      <c r="BA85" s="278">
        <v>4686999612.8400002</v>
      </c>
      <c r="BB85" s="279">
        <v>0</v>
      </c>
      <c r="BC85" s="278">
        <v>2431352</v>
      </c>
    </row>
    <row r="86" spans="1:55" s="215" customFormat="1" ht="13.5" x14ac:dyDescent="0.2">
      <c r="A86" s="284" t="str">
        <f t="shared" si="7"/>
        <v>A20413</v>
      </c>
      <c r="B86" s="1400" t="s">
        <v>17</v>
      </c>
      <c r="C86" s="1395"/>
      <c r="D86" s="1400" t="s">
        <v>290</v>
      </c>
      <c r="E86" s="1395"/>
      <c r="F86" s="1400" t="s">
        <v>288</v>
      </c>
      <c r="G86" s="1395"/>
      <c r="H86" s="1400" t="s">
        <v>291</v>
      </c>
      <c r="I86" s="1395"/>
      <c r="J86" s="1400"/>
      <c r="K86" s="1395"/>
      <c r="L86" s="1395"/>
      <c r="M86" s="1400"/>
      <c r="N86" s="1395"/>
      <c r="O86" s="1395"/>
      <c r="P86" s="1400"/>
      <c r="Q86" s="1395"/>
      <c r="R86" s="1400"/>
      <c r="S86" s="1395"/>
      <c r="T86" s="1401" t="s">
        <v>214</v>
      </c>
      <c r="U86" s="1395"/>
      <c r="V86" s="1395"/>
      <c r="W86" s="1395"/>
      <c r="X86" s="1395"/>
      <c r="Y86" s="1395"/>
      <c r="Z86" s="1395"/>
      <c r="AA86" s="1395"/>
      <c r="AB86" s="1400" t="s">
        <v>281</v>
      </c>
      <c r="AC86" s="1395"/>
      <c r="AD86" s="1395"/>
      <c r="AE86" s="1395"/>
      <c r="AF86" s="1395"/>
      <c r="AG86" s="1400" t="s">
        <v>282</v>
      </c>
      <c r="AH86" s="1395"/>
      <c r="AI86" s="1395"/>
      <c r="AJ86" s="273" t="s">
        <v>311</v>
      </c>
      <c r="AK86" s="1399" t="s">
        <v>329</v>
      </c>
      <c r="AL86" s="1395"/>
      <c r="AM86" s="1395"/>
      <c r="AN86" s="1395"/>
      <c r="AO86" s="1395"/>
      <c r="AP86" s="1395"/>
      <c r="AQ86" s="274">
        <v>4021085821</v>
      </c>
      <c r="AR86" s="274">
        <v>550000000</v>
      </c>
      <c r="AS86" s="335">
        <v>3471085821</v>
      </c>
      <c r="AT86" s="379">
        <v>0</v>
      </c>
      <c r="AU86" s="275">
        <v>0</v>
      </c>
      <c r="AV86" s="274">
        <v>550000000</v>
      </c>
      <c r="AW86" s="379">
        <v>0</v>
      </c>
      <c r="AX86" s="275">
        <v>0</v>
      </c>
      <c r="AY86" s="275">
        <v>0</v>
      </c>
      <c r="AZ86" s="275">
        <v>0</v>
      </c>
      <c r="BA86" s="275">
        <v>0</v>
      </c>
      <c r="BB86" s="275">
        <v>0</v>
      </c>
      <c r="BC86" s="275">
        <v>0</v>
      </c>
    </row>
    <row r="87" spans="1:55" s="215" customFormat="1" ht="13.5" x14ac:dyDescent="0.2">
      <c r="A87" s="284" t="str">
        <f t="shared" si="7"/>
        <v>A204110</v>
      </c>
      <c r="B87" s="1400" t="s">
        <v>17</v>
      </c>
      <c r="C87" s="1395"/>
      <c r="D87" s="1400" t="s">
        <v>290</v>
      </c>
      <c r="E87" s="1395"/>
      <c r="F87" s="1400" t="s">
        <v>288</v>
      </c>
      <c r="G87" s="1395"/>
      <c r="H87" s="1400" t="s">
        <v>291</v>
      </c>
      <c r="I87" s="1395"/>
      <c r="J87" s="1400" t="s">
        <v>287</v>
      </c>
      <c r="K87" s="1395"/>
      <c r="L87" s="1395"/>
      <c r="M87" s="1400"/>
      <c r="N87" s="1395"/>
      <c r="O87" s="1395"/>
      <c r="P87" s="1400"/>
      <c r="Q87" s="1395"/>
      <c r="R87" s="1400"/>
      <c r="S87" s="1395"/>
      <c r="T87" s="1401" t="s">
        <v>217</v>
      </c>
      <c r="U87" s="1395"/>
      <c r="V87" s="1395"/>
      <c r="W87" s="1395"/>
      <c r="X87" s="1395"/>
      <c r="Y87" s="1395"/>
      <c r="Z87" s="1395"/>
      <c r="AA87" s="1395"/>
      <c r="AB87" s="1400" t="s">
        <v>281</v>
      </c>
      <c r="AC87" s="1395"/>
      <c r="AD87" s="1395"/>
      <c r="AE87" s="1395"/>
      <c r="AF87" s="1395"/>
      <c r="AG87" s="1400" t="s">
        <v>282</v>
      </c>
      <c r="AH87" s="1395"/>
      <c r="AI87" s="1395"/>
      <c r="AJ87" s="273" t="s">
        <v>68</v>
      </c>
      <c r="AK87" s="1399" t="s">
        <v>283</v>
      </c>
      <c r="AL87" s="1395"/>
      <c r="AM87" s="1395"/>
      <c r="AN87" s="1395"/>
      <c r="AO87" s="1395"/>
      <c r="AP87" s="1395"/>
      <c r="AQ87" s="274">
        <v>307000000</v>
      </c>
      <c r="AR87" s="274">
        <v>231642609.15000001</v>
      </c>
      <c r="AS87" s="335">
        <v>75357390.849999994</v>
      </c>
      <c r="AT87" s="379">
        <v>0</v>
      </c>
      <c r="AU87" s="274">
        <v>208021013.44999999</v>
      </c>
      <c r="AV87" s="274">
        <v>23621595.699999999</v>
      </c>
      <c r="AW87" s="378">
        <v>208021013.44</v>
      </c>
      <c r="AX87" s="275">
        <v>0.01</v>
      </c>
      <c r="AY87" s="274">
        <v>208021013.44</v>
      </c>
      <c r="AZ87" s="275">
        <v>0</v>
      </c>
      <c r="BA87" s="274">
        <v>208021013.44</v>
      </c>
      <c r="BB87" s="275">
        <v>0</v>
      </c>
      <c r="BC87" s="275">
        <v>0</v>
      </c>
    </row>
    <row r="88" spans="1:55" s="215" customFormat="1" ht="13.5" x14ac:dyDescent="0.2">
      <c r="A88" s="284" t="str">
        <f t="shared" si="7"/>
        <v>A204113</v>
      </c>
      <c r="B88" s="1400" t="s">
        <v>17</v>
      </c>
      <c r="C88" s="1395"/>
      <c r="D88" s="1400" t="s">
        <v>290</v>
      </c>
      <c r="E88" s="1395"/>
      <c r="F88" s="1400" t="s">
        <v>288</v>
      </c>
      <c r="G88" s="1395"/>
      <c r="H88" s="1400" t="s">
        <v>291</v>
      </c>
      <c r="I88" s="1395"/>
      <c r="J88" s="1400" t="s">
        <v>287</v>
      </c>
      <c r="K88" s="1395"/>
      <c r="L88" s="1395"/>
      <c r="M88" s="1400"/>
      <c r="N88" s="1395"/>
      <c r="O88" s="1395"/>
      <c r="P88" s="1400"/>
      <c r="Q88" s="1395"/>
      <c r="R88" s="1400"/>
      <c r="S88" s="1395"/>
      <c r="T88" s="1401" t="s">
        <v>217</v>
      </c>
      <c r="U88" s="1395"/>
      <c r="V88" s="1395"/>
      <c r="W88" s="1395"/>
      <c r="X88" s="1395"/>
      <c r="Y88" s="1395"/>
      <c r="Z88" s="1395"/>
      <c r="AA88" s="1395"/>
      <c r="AB88" s="1400" t="s">
        <v>281</v>
      </c>
      <c r="AC88" s="1395"/>
      <c r="AD88" s="1395"/>
      <c r="AE88" s="1395"/>
      <c r="AF88" s="1395"/>
      <c r="AG88" s="1400" t="s">
        <v>282</v>
      </c>
      <c r="AH88" s="1395"/>
      <c r="AI88" s="1395"/>
      <c r="AJ88" s="273" t="s">
        <v>311</v>
      </c>
      <c r="AK88" s="1399" t="s">
        <v>329</v>
      </c>
      <c r="AL88" s="1395"/>
      <c r="AM88" s="1395"/>
      <c r="AN88" s="1395"/>
      <c r="AO88" s="1395"/>
      <c r="AP88" s="1395"/>
      <c r="AQ88" s="274">
        <v>986000000</v>
      </c>
      <c r="AR88" s="275">
        <v>0</v>
      </c>
      <c r="AS88" s="335">
        <v>986000000</v>
      </c>
      <c r="AT88" s="379">
        <v>0</v>
      </c>
      <c r="AU88" s="275">
        <v>0</v>
      </c>
      <c r="AV88" s="275">
        <v>0</v>
      </c>
      <c r="AW88" s="379">
        <v>0</v>
      </c>
      <c r="AX88" s="275">
        <v>0</v>
      </c>
      <c r="AY88" s="275">
        <v>0</v>
      </c>
      <c r="AZ88" s="275">
        <v>0</v>
      </c>
      <c r="BA88" s="275">
        <v>0</v>
      </c>
      <c r="BB88" s="275">
        <v>0</v>
      </c>
      <c r="BC88" s="275">
        <v>0</v>
      </c>
    </row>
    <row r="89" spans="1:55" s="215" customFormat="1" ht="13.5" x14ac:dyDescent="0.2">
      <c r="A89" s="284" t="str">
        <f t="shared" si="7"/>
        <v>A2041313</v>
      </c>
      <c r="B89" s="1394" t="s">
        <v>17</v>
      </c>
      <c r="C89" s="1395"/>
      <c r="D89" s="1394" t="s">
        <v>290</v>
      </c>
      <c r="E89" s="1395"/>
      <c r="F89" s="1394" t="s">
        <v>288</v>
      </c>
      <c r="G89" s="1395"/>
      <c r="H89" s="1394" t="s">
        <v>291</v>
      </c>
      <c r="I89" s="1395"/>
      <c r="J89" s="1394" t="s">
        <v>287</v>
      </c>
      <c r="K89" s="1395"/>
      <c r="L89" s="1395"/>
      <c r="M89" s="1394" t="s">
        <v>297</v>
      </c>
      <c r="N89" s="1395"/>
      <c r="O89" s="1395"/>
      <c r="P89" s="1394"/>
      <c r="Q89" s="1395"/>
      <c r="R89" s="1394"/>
      <c r="S89" s="1395"/>
      <c r="T89" s="1396" t="s">
        <v>663</v>
      </c>
      <c r="U89" s="1395"/>
      <c r="V89" s="1395"/>
      <c r="W89" s="1395"/>
      <c r="X89" s="1395"/>
      <c r="Y89" s="1395"/>
      <c r="Z89" s="1395"/>
      <c r="AA89" s="1395"/>
      <c r="AB89" s="1394" t="s">
        <v>281</v>
      </c>
      <c r="AC89" s="1395"/>
      <c r="AD89" s="1395"/>
      <c r="AE89" s="1395"/>
      <c r="AF89" s="1395"/>
      <c r="AG89" s="1394" t="s">
        <v>282</v>
      </c>
      <c r="AH89" s="1395"/>
      <c r="AI89" s="1395"/>
      <c r="AJ89" s="277" t="s">
        <v>311</v>
      </c>
      <c r="AK89" s="1397" t="s">
        <v>329</v>
      </c>
      <c r="AL89" s="1395"/>
      <c r="AM89" s="1395"/>
      <c r="AN89" s="1395"/>
      <c r="AO89" s="1395"/>
      <c r="AP89" s="1395"/>
      <c r="AQ89" s="278">
        <v>6000000</v>
      </c>
      <c r="AR89" s="279">
        <v>0</v>
      </c>
      <c r="AS89" s="337">
        <v>6000000</v>
      </c>
      <c r="AT89" s="286">
        <v>0</v>
      </c>
      <c r="AU89" s="279">
        <v>0</v>
      </c>
      <c r="AV89" s="279">
        <v>0</v>
      </c>
      <c r="AW89" s="286">
        <v>0</v>
      </c>
      <c r="AX89" s="279">
        <v>0</v>
      </c>
      <c r="AY89" s="279">
        <v>0</v>
      </c>
      <c r="AZ89" s="279">
        <v>0</v>
      </c>
      <c r="BA89" s="279">
        <v>0</v>
      </c>
      <c r="BB89" s="279">
        <v>0</v>
      </c>
      <c r="BC89" s="279">
        <v>0</v>
      </c>
    </row>
    <row r="90" spans="1:55" s="215" customFormat="1" ht="13.5" x14ac:dyDescent="0.2">
      <c r="A90" s="284" t="str">
        <f t="shared" si="7"/>
        <v>A2041610</v>
      </c>
      <c r="B90" s="1394" t="s">
        <v>17</v>
      </c>
      <c r="C90" s="1395"/>
      <c r="D90" s="1394" t="s">
        <v>290</v>
      </c>
      <c r="E90" s="1395"/>
      <c r="F90" s="1394" t="s">
        <v>288</v>
      </c>
      <c r="G90" s="1395"/>
      <c r="H90" s="1394" t="s">
        <v>291</v>
      </c>
      <c r="I90" s="1395"/>
      <c r="J90" s="1394" t="s">
        <v>287</v>
      </c>
      <c r="K90" s="1395"/>
      <c r="L90" s="1395"/>
      <c r="M90" s="1394" t="s">
        <v>300</v>
      </c>
      <c r="N90" s="1395"/>
      <c r="O90" s="1395"/>
      <c r="P90" s="1394"/>
      <c r="Q90" s="1395"/>
      <c r="R90" s="1394"/>
      <c r="S90" s="1395"/>
      <c r="T90" s="1396" t="s">
        <v>51</v>
      </c>
      <c r="U90" s="1395"/>
      <c r="V90" s="1395"/>
      <c r="W90" s="1395"/>
      <c r="X90" s="1395"/>
      <c r="Y90" s="1395"/>
      <c r="Z90" s="1395"/>
      <c r="AA90" s="1395"/>
      <c r="AB90" s="1394" t="s">
        <v>281</v>
      </c>
      <c r="AC90" s="1395"/>
      <c r="AD90" s="1395"/>
      <c r="AE90" s="1395"/>
      <c r="AF90" s="1395"/>
      <c r="AG90" s="1394" t="s">
        <v>282</v>
      </c>
      <c r="AH90" s="1395"/>
      <c r="AI90" s="1395"/>
      <c r="AJ90" s="277" t="s">
        <v>68</v>
      </c>
      <c r="AK90" s="1397" t="s">
        <v>283</v>
      </c>
      <c r="AL90" s="1395"/>
      <c r="AM90" s="1395"/>
      <c r="AN90" s="1395"/>
      <c r="AO90" s="1395"/>
      <c r="AP90" s="1395"/>
      <c r="AQ90" s="278">
        <v>75000000</v>
      </c>
      <c r="AR90" s="278">
        <v>400000</v>
      </c>
      <c r="AS90" s="337">
        <v>74600000</v>
      </c>
      <c r="AT90" s="286">
        <v>0</v>
      </c>
      <c r="AU90" s="278">
        <v>400000</v>
      </c>
      <c r="AV90" s="279">
        <v>0</v>
      </c>
      <c r="AW90" s="285">
        <v>400000</v>
      </c>
      <c r="AX90" s="279">
        <v>0</v>
      </c>
      <c r="AY90" s="278">
        <v>400000</v>
      </c>
      <c r="AZ90" s="279">
        <v>0</v>
      </c>
      <c r="BA90" s="278">
        <v>400000</v>
      </c>
      <c r="BB90" s="279">
        <v>0</v>
      </c>
      <c r="BC90" s="279">
        <v>0</v>
      </c>
    </row>
    <row r="91" spans="1:55" s="215" customFormat="1" ht="13.5" x14ac:dyDescent="0.2">
      <c r="A91" s="284" t="str">
        <f t="shared" si="7"/>
        <v>A2041613</v>
      </c>
      <c r="B91" s="1394" t="s">
        <v>17</v>
      </c>
      <c r="C91" s="1395"/>
      <c r="D91" s="1394" t="s">
        <v>290</v>
      </c>
      <c r="E91" s="1395"/>
      <c r="F91" s="1394" t="s">
        <v>288</v>
      </c>
      <c r="G91" s="1395"/>
      <c r="H91" s="1394" t="s">
        <v>291</v>
      </c>
      <c r="I91" s="1395"/>
      <c r="J91" s="1394" t="s">
        <v>287</v>
      </c>
      <c r="K91" s="1395"/>
      <c r="L91" s="1395"/>
      <c r="M91" s="1394" t="s">
        <v>300</v>
      </c>
      <c r="N91" s="1395"/>
      <c r="O91" s="1395"/>
      <c r="P91" s="1394"/>
      <c r="Q91" s="1395"/>
      <c r="R91" s="1394"/>
      <c r="S91" s="1395"/>
      <c r="T91" s="1396" t="s">
        <v>51</v>
      </c>
      <c r="U91" s="1395"/>
      <c r="V91" s="1395"/>
      <c r="W91" s="1395"/>
      <c r="X91" s="1395"/>
      <c r="Y91" s="1395"/>
      <c r="Z91" s="1395"/>
      <c r="AA91" s="1395"/>
      <c r="AB91" s="1394" t="s">
        <v>281</v>
      </c>
      <c r="AC91" s="1395"/>
      <c r="AD91" s="1395"/>
      <c r="AE91" s="1395"/>
      <c r="AF91" s="1395"/>
      <c r="AG91" s="1394" t="s">
        <v>282</v>
      </c>
      <c r="AH91" s="1395"/>
      <c r="AI91" s="1395"/>
      <c r="AJ91" s="277" t="s">
        <v>311</v>
      </c>
      <c r="AK91" s="1397" t="s">
        <v>329</v>
      </c>
      <c r="AL91" s="1395"/>
      <c r="AM91" s="1395"/>
      <c r="AN91" s="1395"/>
      <c r="AO91" s="1395"/>
      <c r="AP91" s="1395"/>
      <c r="AQ91" s="278">
        <v>500000000</v>
      </c>
      <c r="AR91" s="279">
        <v>0</v>
      </c>
      <c r="AS91" s="337">
        <v>500000000</v>
      </c>
      <c r="AT91" s="286">
        <v>0</v>
      </c>
      <c r="AU91" s="279">
        <v>0</v>
      </c>
      <c r="AV91" s="279">
        <v>0</v>
      </c>
      <c r="AW91" s="286">
        <v>0</v>
      </c>
      <c r="AX91" s="279">
        <v>0</v>
      </c>
      <c r="AY91" s="279">
        <v>0</v>
      </c>
      <c r="AZ91" s="279">
        <v>0</v>
      </c>
      <c r="BA91" s="279">
        <v>0</v>
      </c>
      <c r="BB91" s="279">
        <v>0</v>
      </c>
      <c r="BC91" s="279">
        <v>0</v>
      </c>
    </row>
    <row r="92" spans="1:55" s="215" customFormat="1" ht="13.5" x14ac:dyDescent="0.2">
      <c r="A92" s="284" t="str">
        <f t="shared" si="7"/>
        <v>A2041810</v>
      </c>
      <c r="B92" s="1394" t="s">
        <v>17</v>
      </c>
      <c r="C92" s="1395"/>
      <c r="D92" s="1394" t="s">
        <v>290</v>
      </c>
      <c r="E92" s="1395"/>
      <c r="F92" s="1394" t="s">
        <v>288</v>
      </c>
      <c r="G92" s="1395"/>
      <c r="H92" s="1394" t="s">
        <v>291</v>
      </c>
      <c r="I92" s="1395"/>
      <c r="J92" s="1394" t="s">
        <v>287</v>
      </c>
      <c r="K92" s="1395"/>
      <c r="L92" s="1395"/>
      <c r="M92" s="1394" t="s">
        <v>302</v>
      </c>
      <c r="N92" s="1395"/>
      <c r="O92" s="1395"/>
      <c r="P92" s="1394"/>
      <c r="Q92" s="1395"/>
      <c r="R92" s="1394"/>
      <c r="S92" s="1395"/>
      <c r="T92" s="1396" t="s">
        <v>52</v>
      </c>
      <c r="U92" s="1395"/>
      <c r="V92" s="1395"/>
      <c r="W92" s="1395"/>
      <c r="X92" s="1395"/>
      <c r="Y92" s="1395"/>
      <c r="Z92" s="1395"/>
      <c r="AA92" s="1395"/>
      <c r="AB92" s="1394" t="s">
        <v>281</v>
      </c>
      <c r="AC92" s="1395"/>
      <c r="AD92" s="1395"/>
      <c r="AE92" s="1395"/>
      <c r="AF92" s="1395"/>
      <c r="AG92" s="1394" t="s">
        <v>282</v>
      </c>
      <c r="AH92" s="1395"/>
      <c r="AI92" s="1395"/>
      <c r="AJ92" s="277" t="s">
        <v>68</v>
      </c>
      <c r="AK92" s="1397" t="s">
        <v>283</v>
      </c>
      <c r="AL92" s="1395"/>
      <c r="AM92" s="1395"/>
      <c r="AN92" s="1395"/>
      <c r="AO92" s="1395"/>
      <c r="AP92" s="1395"/>
      <c r="AQ92" s="278">
        <v>232000000</v>
      </c>
      <c r="AR92" s="278">
        <v>231242609.15000001</v>
      </c>
      <c r="AS92" s="337">
        <v>757390.85</v>
      </c>
      <c r="AT92" s="286">
        <v>0</v>
      </c>
      <c r="AU92" s="278">
        <v>207621013.44999999</v>
      </c>
      <c r="AV92" s="278">
        <v>23621595.699999999</v>
      </c>
      <c r="AW92" s="285">
        <v>207621013.44</v>
      </c>
      <c r="AX92" s="279">
        <v>0.01</v>
      </c>
      <c r="AY92" s="278">
        <v>207621013.44</v>
      </c>
      <c r="AZ92" s="279">
        <v>0</v>
      </c>
      <c r="BA92" s="278">
        <v>207621013.44</v>
      </c>
      <c r="BB92" s="279">
        <v>0</v>
      </c>
      <c r="BC92" s="279">
        <v>0</v>
      </c>
    </row>
    <row r="93" spans="1:55" s="215" customFormat="1" ht="13.5" x14ac:dyDescent="0.2">
      <c r="A93" s="284" t="str">
        <f t="shared" si="7"/>
        <v>A2041813</v>
      </c>
      <c r="B93" s="1394" t="s">
        <v>17</v>
      </c>
      <c r="C93" s="1395"/>
      <c r="D93" s="1394" t="s">
        <v>290</v>
      </c>
      <c r="E93" s="1395"/>
      <c r="F93" s="1394" t="s">
        <v>288</v>
      </c>
      <c r="G93" s="1395"/>
      <c r="H93" s="1394" t="s">
        <v>291</v>
      </c>
      <c r="I93" s="1395"/>
      <c r="J93" s="1394" t="s">
        <v>287</v>
      </c>
      <c r="K93" s="1395"/>
      <c r="L93" s="1395"/>
      <c r="M93" s="1394" t="s">
        <v>302</v>
      </c>
      <c r="N93" s="1395"/>
      <c r="O93" s="1395"/>
      <c r="P93" s="1394"/>
      <c r="Q93" s="1395"/>
      <c r="R93" s="1394"/>
      <c r="S93" s="1395"/>
      <c r="T93" s="1396" t="s">
        <v>52</v>
      </c>
      <c r="U93" s="1395"/>
      <c r="V93" s="1395"/>
      <c r="W93" s="1395"/>
      <c r="X93" s="1395"/>
      <c r="Y93" s="1395"/>
      <c r="Z93" s="1395"/>
      <c r="AA93" s="1395"/>
      <c r="AB93" s="1394" t="s">
        <v>281</v>
      </c>
      <c r="AC93" s="1395"/>
      <c r="AD93" s="1395"/>
      <c r="AE93" s="1395"/>
      <c r="AF93" s="1395"/>
      <c r="AG93" s="1394" t="s">
        <v>282</v>
      </c>
      <c r="AH93" s="1395"/>
      <c r="AI93" s="1395"/>
      <c r="AJ93" s="277" t="s">
        <v>311</v>
      </c>
      <c r="AK93" s="1397" t="s">
        <v>329</v>
      </c>
      <c r="AL93" s="1395"/>
      <c r="AM93" s="1395"/>
      <c r="AN93" s="1395"/>
      <c r="AO93" s="1395"/>
      <c r="AP93" s="1395"/>
      <c r="AQ93" s="278">
        <v>480000000</v>
      </c>
      <c r="AR93" s="279">
        <v>0</v>
      </c>
      <c r="AS93" s="337">
        <v>480000000</v>
      </c>
      <c r="AT93" s="286">
        <v>0</v>
      </c>
      <c r="AU93" s="279">
        <v>0</v>
      </c>
      <c r="AV93" s="279">
        <v>0</v>
      </c>
      <c r="AW93" s="286">
        <v>0</v>
      </c>
      <c r="AX93" s="279">
        <v>0</v>
      </c>
      <c r="AY93" s="279">
        <v>0</v>
      </c>
      <c r="AZ93" s="279">
        <v>0</v>
      </c>
      <c r="BA93" s="279">
        <v>0</v>
      </c>
      <c r="BB93" s="279">
        <v>0</v>
      </c>
      <c r="BC93" s="279">
        <v>0</v>
      </c>
    </row>
    <row r="94" spans="1:55" s="215" customFormat="1" ht="13.5" x14ac:dyDescent="0.2">
      <c r="A94" s="284" t="str">
        <f t="shared" si="7"/>
        <v>A204210</v>
      </c>
      <c r="B94" s="1400" t="s">
        <v>17</v>
      </c>
      <c r="C94" s="1395"/>
      <c r="D94" s="1400" t="s">
        <v>290</v>
      </c>
      <c r="E94" s="1395"/>
      <c r="F94" s="1400" t="s">
        <v>288</v>
      </c>
      <c r="G94" s="1395"/>
      <c r="H94" s="1400" t="s">
        <v>291</v>
      </c>
      <c r="I94" s="1395"/>
      <c r="J94" s="1400" t="s">
        <v>290</v>
      </c>
      <c r="K94" s="1395"/>
      <c r="L94" s="1395"/>
      <c r="M94" s="1400"/>
      <c r="N94" s="1395"/>
      <c r="O94" s="1395"/>
      <c r="P94" s="1400"/>
      <c r="Q94" s="1395"/>
      <c r="R94" s="1400"/>
      <c r="S94" s="1395"/>
      <c r="T94" s="1401" t="s">
        <v>219</v>
      </c>
      <c r="U94" s="1395"/>
      <c r="V94" s="1395"/>
      <c r="W94" s="1395"/>
      <c r="X94" s="1395"/>
      <c r="Y94" s="1395"/>
      <c r="Z94" s="1395"/>
      <c r="AA94" s="1395"/>
      <c r="AB94" s="1400" t="s">
        <v>281</v>
      </c>
      <c r="AC94" s="1395"/>
      <c r="AD94" s="1395"/>
      <c r="AE94" s="1395"/>
      <c r="AF94" s="1395"/>
      <c r="AG94" s="1400" t="s">
        <v>282</v>
      </c>
      <c r="AH94" s="1395"/>
      <c r="AI94" s="1395"/>
      <c r="AJ94" s="273" t="s">
        <v>68</v>
      </c>
      <c r="AK94" s="1399" t="s">
        <v>283</v>
      </c>
      <c r="AL94" s="1395"/>
      <c r="AM94" s="1395"/>
      <c r="AN94" s="1395"/>
      <c r="AO94" s="1395"/>
      <c r="AP94" s="1395"/>
      <c r="AQ94" s="274">
        <v>127000000</v>
      </c>
      <c r="AR94" s="274">
        <v>27371990</v>
      </c>
      <c r="AS94" s="335">
        <v>99628010</v>
      </c>
      <c r="AT94" s="379">
        <v>0</v>
      </c>
      <c r="AU94" s="274">
        <v>2000000</v>
      </c>
      <c r="AV94" s="274">
        <v>25371990</v>
      </c>
      <c r="AW94" s="378">
        <v>2000000</v>
      </c>
      <c r="AX94" s="275">
        <v>0</v>
      </c>
      <c r="AY94" s="274">
        <v>2000000</v>
      </c>
      <c r="AZ94" s="275">
        <v>0</v>
      </c>
      <c r="BA94" s="274">
        <v>2000000</v>
      </c>
      <c r="BB94" s="275">
        <v>0</v>
      </c>
      <c r="BC94" s="275">
        <v>0</v>
      </c>
    </row>
    <row r="95" spans="1:55" s="215" customFormat="1" ht="13.5" x14ac:dyDescent="0.2">
      <c r="A95" s="284" t="str">
        <f t="shared" si="7"/>
        <v>A2042110</v>
      </c>
      <c r="B95" s="1394" t="s">
        <v>17</v>
      </c>
      <c r="C95" s="1395"/>
      <c r="D95" s="1394" t="s">
        <v>290</v>
      </c>
      <c r="E95" s="1395"/>
      <c r="F95" s="1394" t="s">
        <v>288</v>
      </c>
      <c r="G95" s="1395"/>
      <c r="H95" s="1394" t="s">
        <v>291</v>
      </c>
      <c r="I95" s="1395"/>
      <c r="J95" s="1394" t="s">
        <v>290</v>
      </c>
      <c r="K95" s="1395"/>
      <c r="L95" s="1395"/>
      <c r="M95" s="1394" t="s">
        <v>287</v>
      </c>
      <c r="N95" s="1395"/>
      <c r="O95" s="1395"/>
      <c r="P95" s="1394"/>
      <c r="Q95" s="1395"/>
      <c r="R95" s="1394"/>
      <c r="S95" s="1395"/>
      <c r="T95" s="1396" t="s">
        <v>53</v>
      </c>
      <c r="U95" s="1395"/>
      <c r="V95" s="1395"/>
      <c r="W95" s="1395"/>
      <c r="X95" s="1395"/>
      <c r="Y95" s="1395"/>
      <c r="Z95" s="1395"/>
      <c r="AA95" s="1395"/>
      <c r="AB95" s="1394" t="s">
        <v>281</v>
      </c>
      <c r="AC95" s="1395"/>
      <c r="AD95" s="1395"/>
      <c r="AE95" s="1395"/>
      <c r="AF95" s="1395"/>
      <c r="AG95" s="1394" t="s">
        <v>282</v>
      </c>
      <c r="AH95" s="1395"/>
      <c r="AI95" s="1395"/>
      <c r="AJ95" s="277" t="s">
        <v>68</v>
      </c>
      <c r="AK95" s="1397" t="s">
        <v>283</v>
      </c>
      <c r="AL95" s="1395"/>
      <c r="AM95" s="1395"/>
      <c r="AN95" s="1395"/>
      <c r="AO95" s="1395"/>
      <c r="AP95" s="1395"/>
      <c r="AQ95" s="278">
        <v>57000000</v>
      </c>
      <c r="AR95" s="278">
        <v>26371990</v>
      </c>
      <c r="AS95" s="337">
        <v>30628010</v>
      </c>
      <c r="AT95" s="286">
        <v>0</v>
      </c>
      <c r="AU95" s="278">
        <v>1000000</v>
      </c>
      <c r="AV95" s="278">
        <v>25371990</v>
      </c>
      <c r="AW95" s="285">
        <v>1000000</v>
      </c>
      <c r="AX95" s="279">
        <v>0</v>
      </c>
      <c r="AY95" s="278">
        <v>1000000</v>
      </c>
      <c r="AZ95" s="279">
        <v>0</v>
      </c>
      <c r="BA95" s="278">
        <v>1000000</v>
      </c>
      <c r="BB95" s="279">
        <v>0</v>
      </c>
      <c r="BC95" s="279">
        <v>0</v>
      </c>
    </row>
    <row r="96" spans="1:55" s="215" customFormat="1" ht="13.5" x14ac:dyDescent="0.2">
      <c r="A96" s="284" t="str">
        <f t="shared" si="7"/>
        <v>A2042210</v>
      </c>
      <c r="B96" s="1394" t="s">
        <v>17</v>
      </c>
      <c r="C96" s="1395"/>
      <c r="D96" s="1394" t="s">
        <v>290</v>
      </c>
      <c r="E96" s="1395"/>
      <c r="F96" s="1394" t="s">
        <v>288</v>
      </c>
      <c r="G96" s="1395"/>
      <c r="H96" s="1394" t="s">
        <v>291</v>
      </c>
      <c r="I96" s="1395"/>
      <c r="J96" s="1394" t="s">
        <v>290</v>
      </c>
      <c r="K96" s="1395"/>
      <c r="L96" s="1395"/>
      <c r="M96" s="1394" t="s">
        <v>290</v>
      </c>
      <c r="N96" s="1395"/>
      <c r="O96" s="1395"/>
      <c r="P96" s="1394"/>
      <c r="Q96" s="1395"/>
      <c r="R96" s="1394"/>
      <c r="S96" s="1395"/>
      <c r="T96" s="1396" t="s">
        <v>54</v>
      </c>
      <c r="U96" s="1395"/>
      <c r="V96" s="1395"/>
      <c r="W96" s="1395"/>
      <c r="X96" s="1395"/>
      <c r="Y96" s="1395"/>
      <c r="Z96" s="1395"/>
      <c r="AA96" s="1395"/>
      <c r="AB96" s="1394" t="s">
        <v>281</v>
      </c>
      <c r="AC96" s="1395"/>
      <c r="AD96" s="1395"/>
      <c r="AE96" s="1395"/>
      <c r="AF96" s="1395"/>
      <c r="AG96" s="1394" t="s">
        <v>282</v>
      </c>
      <c r="AH96" s="1395"/>
      <c r="AI96" s="1395"/>
      <c r="AJ96" s="277" t="s">
        <v>68</v>
      </c>
      <c r="AK96" s="1397" t="s">
        <v>283</v>
      </c>
      <c r="AL96" s="1395"/>
      <c r="AM96" s="1395"/>
      <c r="AN96" s="1395"/>
      <c r="AO96" s="1395"/>
      <c r="AP96" s="1395"/>
      <c r="AQ96" s="278">
        <v>70000000</v>
      </c>
      <c r="AR96" s="278">
        <v>1000000</v>
      </c>
      <c r="AS96" s="337">
        <v>69000000</v>
      </c>
      <c r="AT96" s="286">
        <v>0</v>
      </c>
      <c r="AU96" s="278">
        <v>1000000</v>
      </c>
      <c r="AV96" s="279">
        <v>0</v>
      </c>
      <c r="AW96" s="285">
        <v>1000000</v>
      </c>
      <c r="AX96" s="279">
        <v>0</v>
      </c>
      <c r="AY96" s="278">
        <v>1000000</v>
      </c>
      <c r="AZ96" s="279">
        <v>0</v>
      </c>
      <c r="BA96" s="278">
        <v>1000000</v>
      </c>
      <c r="BB96" s="279">
        <v>0</v>
      </c>
      <c r="BC96" s="279">
        <v>0</v>
      </c>
    </row>
    <row r="97" spans="1:55" s="215" customFormat="1" ht="13.5" x14ac:dyDescent="0.2">
      <c r="A97" s="284" t="str">
        <f t="shared" si="7"/>
        <v>A204410</v>
      </c>
      <c r="B97" s="1400" t="s">
        <v>17</v>
      </c>
      <c r="C97" s="1395"/>
      <c r="D97" s="1400" t="s">
        <v>290</v>
      </c>
      <c r="E97" s="1395"/>
      <c r="F97" s="1400" t="s">
        <v>288</v>
      </c>
      <c r="G97" s="1395"/>
      <c r="H97" s="1400" t="s">
        <v>291</v>
      </c>
      <c r="I97" s="1395"/>
      <c r="J97" s="1400" t="s">
        <v>291</v>
      </c>
      <c r="K97" s="1395"/>
      <c r="L97" s="1395"/>
      <c r="M97" s="1400"/>
      <c r="N97" s="1395"/>
      <c r="O97" s="1395"/>
      <c r="P97" s="1400"/>
      <c r="Q97" s="1395"/>
      <c r="R97" s="1400"/>
      <c r="S97" s="1395"/>
      <c r="T97" s="1401" t="s">
        <v>221</v>
      </c>
      <c r="U97" s="1395"/>
      <c r="V97" s="1395"/>
      <c r="W97" s="1395"/>
      <c r="X97" s="1395"/>
      <c r="Y97" s="1395"/>
      <c r="Z97" s="1395"/>
      <c r="AA97" s="1395"/>
      <c r="AB97" s="1400" t="s">
        <v>281</v>
      </c>
      <c r="AC97" s="1395"/>
      <c r="AD97" s="1395"/>
      <c r="AE97" s="1395"/>
      <c r="AF97" s="1395"/>
      <c r="AG97" s="1400" t="s">
        <v>282</v>
      </c>
      <c r="AH97" s="1395"/>
      <c r="AI97" s="1395"/>
      <c r="AJ97" s="273" t="s">
        <v>68</v>
      </c>
      <c r="AK97" s="1399" t="s">
        <v>283</v>
      </c>
      <c r="AL97" s="1395"/>
      <c r="AM97" s="1395"/>
      <c r="AN97" s="1395"/>
      <c r="AO97" s="1395"/>
      <c r="AP97" s="1395"/>
      <c r="AQ97" s="274">
        <v>298103744</v>
      </c>
      <c r="AR97" s="274">
        <v>246803483</v>
      </c>
      <c r="AS97" s="335">
        <v>51300261</v>
      </c>
      <c r="AT97" s="379">
        <v>0</v>
      </c>
      <c r="AU97" s="274">
        <v>194614515</v>
      </c>
      <c r="AV97" s="274">
        <v>52188968</v>
      </c>
      <c r="AW97" s="378">
        <v>91565481</v>
      </c>
      <c r="AX97" s="274">
        <v>103049034</v>
      </c>
      <c r="AY97" s="274">
        <v>89165481</v>
      </c>
      <c r="AZ97" s="274">
        <v>2400000</v>
      </c>
      <c r="BA97" s="274">
        <v>89165481</v>
      </c>
      <c r="BB97" s="275">
        <v>0</v>
      </c>
      <c r="BC97" s="275">
        <v>0</v>
      </c>
    </row>
    <row r="98" spans="1:55" s="387" customFormat="1" ht="13.5" x14ac:dyDescent="0.2">
      <c r="A98" s="382" t="str">
        <f t="shared" si="7"/>
        <v>A204413</v>
      </c>
      <c r="B98" s="1411" t="s">
        <v>17</v>
      </c>
      <c r="C98" s="1410"/>
      <c r="D98" s="1411" t="s">
        <v>290</v>
      </c>
      <c r="E98" s="1410"/>
      <c r="F98" s="1411" t="s">
        <v>288</v>
      </c>
      <c r="G98" s="1410"/>
      <c r="H98" s="1411" t="s">
        <v>291</v>
      </c>
      <c r="I98" s="1410"/>
      <c r="J98" s="1411" t="s">
        <v>291</v>
      </c>
      <c r="K98" s="1410"/>
      <c r="L98" s="1410"/>
      <c r="M98" s="1411"/>
      <c r="N98" s="1410"/>
      <c r="O98" s="1410"/>
      <c r="P98" s="1411"/>
      <c r="Q98" s="1410"/>
      <c r="R98" s="1411"/>
      <c r="S98" s="1410"/>
      <c r="T98" s="1412" t="s">
        <v>221</v>
      </c>
      <c r="U98" s="1410"/>
      <c r="V98" s="1410"/>
      <c r="W98" s="1410"/>
      <c r="X98" s="1410"/>
      <c r="Y98" s="1410"/>
      <c r="Z98" s="1410"/>
      <c r="AA98" s="1410"/>
      <c r="AB98" s="1411" t="s">
        <v>281</v>
      </c>
      <c r="AC98" s="1410"/>
      <c r="AD98" s="1410"/>
      <c r="AE98" s="1410"/>
      <c r="AF98" s="1410"/>
      <c r="AG98" s="1411" t="s">
        <v>282</v>
      </c>
      <c r="AH98" s="1410"/>
      <c r="AI98" s="1410"/>
      <c r="AJ98" s="383" t="s">
        <v>311</v>
      </c>
      <c r="AK98" s="1409" t="s">
        <v>329</v>
      </c>
      <c r="AL98" s="1410"/>
      <c r="AM98" s="1410"/>
      <c r="AN98" s="1410"/>
      <c r="AO98" s="1410"/>
      <c r="AP98" s="1410"/>
      <c r="AQ98" s="384">
        <v>1175000000</v>
      </c>
      <c r="AR98" s="384">
        <v>550000000</v>
      </c>
      <c r="AS98" s="392">
        <v>625000000</v>
      </c>
      <c r="AT98" s="385">
        <v>0</v>
      </c>
      <c r="AU98" s="386">
        <v>0</v>
      </c>
      <c r="AV98" s="384">
        <v>550000000</v>
      </c>
      <c r="AW98" s="385">
        <v>0</v>
      </c>
      <c r="AX98" s="386">
        <v>0</v>
      </c>
      <c r="AY98" s="386">
        <v>0</v>
      </c>
      <c r="AZ98" s="386">
        <v>0</v>
      </c>
      <c r="BA98" s="386">
        <v>0</v>
      </c>
      <c r="BB98" s="386">
        <v>0</v>
      </c>
      <c r="BC98" s="386">
        <v>0</v>
      </c>
    </row>
    <row r="99" spans="1:55" s="215" customFormat="1" ht="13.5" x14ac:dyDescent="0.2">
      <c r="A99" s="284" t="str">
        <f t="shared" si="7"/>
        <v>A2044110</v>
      </c>
      <c r="B99" s="1394" t="s">
        <v>17</v>
      </c>
      <c r="C99" s="1395"/>
      <c r="D99" s="1394" t="s">
        <v>290</v>
      </c>
      <c r="E99" s="1395"/>
      <c r="F99" s="1394" t="s">
        <v>288</v>
      </c>
      <c r="G99" s="1395"/>
      <c r="H99" s="1394" t="s">
        <v>291</v>
      </c>
      <c r="I99" s="1395"/>
      <c r="J99" s="1394" t="s">
        <v>291</v>
      </c>
      <c r="K99" s="1395"/>
      <c r="L99" s="1395"/>
      <c r="M99" s="1394" t="s">
        <v>287</v>
      </c>
      <c r="N99" s="1395"/>
      <c r="O99" s="1395"/>
      <c r="P99" s="1394"/>
      <c r="Q99" s="1395"/>
      <c r="R99" s="1394"/>
      <c r="S99" s="1395"/>
      <c r="T99" s="1396" t="s">
        <v>55</v>
      </c>
      <c r="U99" s="1395"/>
      <c r="V99" s="1395"/>
      <c r="W99" s="1395"/>
      <c r="X99" s="1395"/>
      <c r="Y99" s="1395"/>
      <c r="Z99" s="1395"/>
      <c r="AA99" s="1395"/>
      <c r="AB99" s="1394" t="s">
        <v>281</v>
      </c>
      <c r="AC99" s="1395"/>
      <c r="AD99" s="1395"/>
      <c r="AE99" s="1395"/>
      <c r="AF99" s="1395"/>
      <c r="AG99" s="1394" t="s">
        <v>282</v>
      </c>
      <c r="AH99" s="1395"/>
      <c r="AI99" s="1395"/>
      <c r="AJ99" s="277" t="s">
        <v>68</v>
      </c>
      <c r="AK99" s="1397" t="s">
        <v>283</v>
      </c>
      <c r="AL99" s="1395"/>
      <c r="AM99" s="1395"/>
      <c r="AN99" s="1395"/>
      <c r="AO99" s="1395"/>
      <c r="AP99" s="1395"/>
      <c r="AQ99" s="278">
        <v>196000000</v>
      </c>
      <c r="AR99" s="278">
        <v>179200000</v>
      </c>
      <c r="AS99" s="337">
        <v>16800000</v>
      </c>
      <c r="AT99" s="286">
        <v>0</v>
      </c>
      <c r="AU99" s="278">
        <v>154400000</v>
      </c>
      <c r="AV99" s="278">
        <v>24800000</v>
      </c>
      <c r="AW99" s="285">
        <v>68486966</v>
      </c>
      <c r="AX99" s="278">
        <v>85913034</v>
      </c>
      <c r="AY99" s="278">
        <v>66086966</v>
      </c>
      <c r="AZ99" s="278">
        <v>2400000</v>
      </c>
      <c r="BA99" s="278">
        <v>66086966</v>
      </c>
      <c r="BB99" s="279">
        <v>0</v>
      </c>
      <c r="BC99" s="279">
        <v>0</v>
      </c>
    </row>
    <row r="100" spans="1:55" s="215" customFormat="1" ht="13.5" x14ac:dyDescent="0.2">
      <c r="A100" s="284" t="str">
        <f t="shared" si="7"/>
        <v>A2044113</v>
      </c>
      <c r="B100" s="1394" t="s">
        <v>17</v>
      </c>
      <c r="C100" s="1395"/>
      <c r="D100" s="1394" t="s">
        <v>290</v>
      </c>
      <c r="E100" s="1395"/>
      <c r="F100" s="1394" t="s">
        <v>288</v>
      </c>
      <c r="G100" s="1395"/>
      <c r="H100" s="1394" t="s">
        <v>291</v>
      </c>
      <c r="I100" s="1395"/>
      <c r="J100" s="1394" t="s">
        <v>291</v>
      </c>
      <c r="K100" s="1395"/>
      <c r="L100" s="1395"/>
      <c r="M100" s="1394" t="s">
        <v>287</v>
      </c>
      <c r="N100" s="1395"/>
      <c r="O100" s="1395"/>
      <c r="P100" s="1394"/>
      <c r="Q100" s="1395"/>
      <c r="R100" s="1394"/>
      <c r="S100" s="1395"/>
      <c r="T100" s="1396" t="s">
        <v>55</v>
      </c>
      <c r="U100" s="1395"/>
      <c r="V100" s="1395"/>
      <c r="W100" s="1395"/>
      <c r="X100" s="1395"/>
      <c r="Y100" s="1395"/>
      <c r="Z100" s="1395"/>
      <c r="AA100" s="1395"/>
      <c r="AB100" s="1394" t="s">
        <v>281</v>
      </c>
      <c r="AC100" s="1395"/>
      <c r="AD100" s="1395"/>
      <c r="AE100" s="1395"/>
      <c r="AF100" s="1395"/>
      <c r="AG100" s="1394" t="s">
        <v>282</v>
      </c>
      <c r="AH100" s="1395"/>
      <c r="AI100" s="1395"/>
      <c r="AJ100" s="277" t="s">
        <v>311</v>
      </c>
      <c r="AK100" s="1397" t="s">
        <v>329</v>
      </c>
      <c r="AL100" s="1395"/>
      <c r="AM100" s="1395"/>
      <c r="AN100" s="1395"/>
      <c r="AO100" s="1395"/>
      <c r="AP100" s="1395"/>
      <c r="AQ100" s="278">
        <v>200000000</v>
      </c>
      <c r="AR100" s="279">
        <v>0</v>
      </c>
      <c r="AS100" s="337">
        <v>200000000</v>
      </c>
      <c r="AT100" s="286">
        <v>0</v>
      </c>
      <c r="AU100" s="279">
        <v>0</v>
      </c>
      <c r="AV100" s="279">
        <v>0</v>
      </c>
      <c r="AW100" s="286">
        <v>0</v>
      </c>
      <c r="AX100" s="279">
        <v>0</v>
      </c>
      <c r="AY100" s="279">
        <v>0</v>
      </c>
      <c r="AZ100" s="279">
        <v>0</v>
      </c>
      <c r="BA100" s="279">
        <v>0</v>
      </c>
      <c r="BB100" s="279">
        <v>0</v>
      </c>
      <c r="BC100" s="279">
        <v>0</v>
      </c>
    </row>
    <row r="101" spans="1:55" s="215" customFormat="1" ht="13.5" x14ac:dyDescent="0.2">
      <c r="A101" s="284" t="str">
        <f t="shared" si="7"/>
        <v>A2044610</v>
      </c>
      <c r="B101" s="1394" t="s">
        <v>17</v>
      </c>
      <c r="C101" s="1395"/>
      <c r="D101" s="1394" t="s">
        <v>290</v>
      </c>
      <c r="E101" s="1395"/>
      <c r="F101" s="1394" t="s">
        <v>288</v>
      </c>
      <c r="G101" s="1395"/>
      <c r="H101" s="1394" t="s">
        <v>291</v>
      </c>
      <c r="I101" s="1395"/>
      <c r="J101" s="1394" t="s">
        <v>291</v>
      </c>
      <c r="K101" s="1395"/>
      <c r="L101" s="1395"/>
      <c r="M101" s="1394" t="s">
        <v>300</v>
      </c>
      <c r="N101" s="1395"/>
      <c r="O101" s="1395"/>
      <c r="P101" s="1394"/>
      <c r="Q101" s="1395"/>
      <c r="R101" s="1394"/>
      <c r="S101" s="1395"/>
      <c r="T101" s="1396" t="s">
        <v>56</v>
      </c>
      <c r="U101" s="1395"/>
      <c r="V101" s="1395"/>
      <c r="W101" s="1395"/>
      <c r="X101" s="1395"/>
      <c r="Y101" s="1395"/>
      <c r="Z101" s="1395"/>
      <c r="AA101" s="1395"/>
      <c r="AB101" s="1394" t="s">
        <v>281</v>
      </c>
      <c r="AC101" s="1395"/>
      <c r="AD101" s="1395"/>
      <c r="AE101" s="1395"/>
      <c r="AF101" s="1395"/>
      <c r="AG101" s="1394" t="s">
        <v>282</v>
      </c>
      <c r="AH101" s="1395"/>
      <c r="AI101" s="1395"/>
      <c r="AJ101" s="277" t="s">
        <v>68</v>
      </c>
      <c r="AK101" s="1397" t="s">
        <v>283</v>
      </c>
      <c r="AL101" s="1395"/>
      <c r="AM101" s="1395"/>
      <c r="AN101" s="1395"/>
      <c r="AO101" s="1395"/>
      <c r="AP101" s="1395"/>
      <c r="AQ101" s="278">
        <v>20000000</v>
      </c>
      <c r="AR101" s="279">
        <v>0</v>
      </c>
      <c r="AS101" s="337">
        <v>20000000</v>
      </c>
      <c r="AT101" s="286">
        <v>0</v>
      </c>
      <c r="AU101" s="279">
        <v>0</v>
      </c>
      <c r="AV101" s="279">
        <v>0</v>
      </c>
      <c r="AW101" s="286">
        <v>0</v>
      </c>
      <c r="AX101" s="279">
        <v>0</v>
      </c>
      <c r="AY101" s="279">
        <v>0</v>
      </c>
      <c r="AZ101" s="279">
        <v>0</v>
      </c>
      <c r="BA101" s="279">
        <v>0</v>
      </c>
      <c r="BB101" s="279">
        <v>0</v>
      </c>
      <c r="BC101" s="279">
        <v>0</v>
      </c>
    </row>
    <row r="102" spans="1:55" s="215" customFormat="1" ht="13.5" x14ac:dyDescent="0.2">
      <c r="A102" s="284" t="str">
        <f t="shared" si="7"/>
        <v>A2044613</v>
      </c>
      <c r="B102" s="1394" t="s">
        <v>17</v>
      </c>
      <c r="C102" s="1395"/>
      <c r="D102" s="1394" t="s">
        <v>290</v>
      </c>
      <c r="E102" s="1395"/>
      <c r="F102" s="1394" t="s">
        <v>288</v>
      </c>
      <c r="G102" s="1395"/>
      <c r="H102" s="1394" t="s">
        <v>291</v>
      </c>
      <c r="I102" s="1395"/>
      <c r="J102" s="1394" t="s">
        <v>291</v>
      </c>
      <c r="K102" s="1395"/>
      <c r="L102" s="1395"/>
      <c r="M102" s="1394" t="s">
        <v>300</v>
      </c>
      <c r="N102" s="1395"/>
      <c r="O102" s="1395"/>
      <c r="P102" s="1394"/>
      <c r="Q102" s="1395"/>
      <c r="R102" s="1394"/>
      <c r="S102" s="1395"/>
      <c r="T102" s="1396" t="s">
        <v>56</v>
      </c>
      <c r="U102" s="1395"/>
      <c r="V102" s="1395"/>
      <c r="W102" s="1395"/>
      <c r="X102" s="1395"/>
      <c r="Y102" s="1395"/>
      <c r="Z102" s="1395"/>
      <c r="AA102" s="1395"/>
      <c r="AB102" s="1394" t="s">
        <v>281</v>
      </c>
      <c r="AC102" s="1395"/>
      <c r="AD102" s="1395"/>
      <c r="AE102" s="1395"/>
      <c r="AF102" s="1395"/>
      <c r="AG102" s="1394" t="s">
        <v>282</v>
      </c>
      <c r="AH102" s="1395"/>
      <c r="AI102" s="1395"/>
      <c r="AJ102" s="277" t="s">
        <v>311</v>
      </c>
      <c r="AK102" s="1397" t="s">
        <v>329</v>
      </c>
      <c r="AL102" s="1395"/>
      <c r="AM102" s="1395"/>
      <c r="AN102" s="1395"/>
      <c r="AO102" s="1395"/>
      <c r="AP102" s="1395"/>
      <c r="AQ102" s="278">
        <v>80000000</v>
      </c>
      <c r="AR102" s="279">
        <v>0</v>
      </c>
      <c r="AS102" s="337">
        <v>80000000</v>
      </c>
      <c r="AT102" s="286">
        <v>0</v>
      </c>
      <c r="AU102" s="279">
        <v>0</v>
      </c>
      <c r="AV102" s="279">
        <v>0</v>
      </c>
      <c r="AW102" s="286">
        <v>0</v>
      </c>
      <c r="AX102" s="279">
        <v>0</v>
      </c>
      <c r="AY102" s="279">
        <v>0</v>
      </c>
      <c r="AZ102" s="279">
        <v>0</v>
      </c>
      <c r="BA102" s="279">
        <v>0</v>
      </c>
      <c r="BB102" s="279">
        <v>0</v>
      </c>
      <c r="BC102" s="279">
        <v>0</v>
      </c>
    </row>
    <row r="103" spans="1:55" s="215" customFormat="1" ht="13.5" x14ac:dyDescent="0.2">
      <c r="A103" s="284" t="str">
        <f t="shared" ref="A103:A166" si="8">+B103&amp;D103&amp;F103&amp;H103&amp;J103&amp;M103&amp;P103&amp;AJ103</f>
        <v>A2044910</v>
      </c>
      <c r="B103" s="1394" t="s">
        <v>17</v>
      </c>
      <c r="C103" s="1395"/>
      <c r="D103" s="1394" t="s">
        <v>290</v>
      </c>
      <c r="E103" s="1395"/>
      <c r="F103" s="1394" t="s">
        <v>288</v>
      </c>
      <c r="G103" s="1395"/>
      <c r="H103" s="1394" t="s">
        <v>291</v>
      </c>
      <c r="I103" s="1395"/>
      <c r="J103" s="1394" t="s">
        <v>291</v>
      </c>
      <c r="K103" s="1395"/>
      <c r="L103" s="1395"/>
      <c r="M103" s="1394" t="s">
        <v>296</v>
      </c>
      <c r="N103" s="1395"/>
      <c r="O103" s="1395"/>
      <c r="P103" s="1394"/>
      <c r="Q103" s="1395"/>
      <c r="R103" s="1394"/>
      <c r="S103" s="1395"/>
      <c r="T103" s="1396" t="s">
        <v>57</v>
      </c>
      <c r="U103" s="1395"/>
      <c r="V103" s="1395"/>
      <c r="W103" s="1395"/>
      <c r="X103" s="1395"/>
      <c r="Y103" s="1395"/>
      <c r="Z103" s="1395"/>
      <c r="AA103" s="1395"/>
      <c r="AB103" s="1394" t="s">
        <v>281</v>
      </c>
      <c r="AC103" s="1395"/>
      <c r="AD103" s="1395"/>
      <c r="AE103" s="1395"/>
      <c r="AF103" s="1395"/>
      <c r="AG103" s="1394" t="s">
        <v>282</v>
      </c>
      <c r="AH103" s="1395"/>
      <c r="AI103" s="1395"/>
      <c r="AJ103" s="277" t="s">
        <v>68</v>
      </c>
      <c r="AK103" s="1397" t="s">
        <v>283</v>
      </c>
      <c r="AL103" s="1395"/>
      <c r="AM103" s="1395"/>
      <c r="AN103" s="1395"/>
      <c r="AO103" s="1395"/>
      <c r="AP103" s="1395"/>
      <c r="AQ103" s="278">
        <v>10000000</v>
      </c>
      <c r="AR103" s="278">
        <v>6600000</v>
      </c>
      <c r="AS103" s="337">
        <v>3400000</v>
      </c>
      <c r="AT103" s="286">
        <v>0</v>
      </c>
      <c r="AU103" s="278">
        <v>4630108</v>
      </c>
      <c r="AV103" s="278">
        <v>1969892</v>
      </c>
      <c r="AW103" s="285">
        <v>4630108</v>
      </c>
      <c r="AX103" s="279">
        <v>0</v>
      </c>
      <c r="AY103" s="278">
        <v>4630108</v>
      </c>
      <c r="AZ103" s="279">
        <v>0</v>
      </c>
      <c r="BA103" s="278">
        <v>4630108</v>
      </c>
      <c r="BB103" s="279">
        <v>0</v>
      </c>
      <c r="BC103" s="279">
        <v>0</v>
      </c>
    </row>
    <row r="104" spans="1:55" s="215" customFormat="1" ht="13.5" x14ac:dyDescent="0.2">
      <c r="A104" s="284" t="str">
        <f t="shared" si="8"/>
        <v>A2044913</v>
      </c>
      <c r="B104" s="1394" t="s">
        <v>17</v>
      </c>
      <c r="C104" s="1395"/>
      <c r="D104" s="1394" t="s">
        <v>290</v>
      </c>
      <c r="E104" s="1395"/>
      <c r="F104" s="1394" t="s">
        <v>288</v>
      </c>
      <c r="G104" s="1395"/>
      <c r="H104" s="1394" t="s">
        <v>291</v>
      </c>
      <c r="I104" s="1395"/>
      <c r="J104" s="1394" t="s">
        <v>291</v>
      </c>
      <c r="K104" s="1395"/>
      <c r="L104" s="1395"/>
      <c r="M104" s="1394" t="s">
        <v>296</v>
      </c>
      <c r="N104" s="1395"/>
      <c r="O104" s="1395"/>
      <c r="P104" s="1394"/>
      <c r="Q104" s="1395"/>
      <c r="R104" s="1394"/>
      <c r="S104" s="1395"/>
      <c r="T104" s="1396" t="s">
        <v>57</v>
      </c>
      <c r="U104" s="1395"/>
      <c r="V104" s="1395"/>
      <c r="W104" s="1395"/>
      <c r="X104" s="1395"/>
      <c r="Y104" s="1395"/>
      <c r="Z104" s="1395"/>
      <c r="AA104" s="1395"/>
      <c r="AB104" s="1394" t="s">
        <v>281</v>
      </c>
      <c r="AC104" s="1395"/>
      <c r="AD104" s="1395"/>
      <c r="AE104" s="1395"/>
      <c r="AF104" s="1395"/>
      <c r="AG104" s="1394" t="s">
        <v>282</v>
      </c>
      <c r="AH104" s="1395"/>
      <c r="AI104" s="1395"/>
      <c r="AJ104" s="277" t="s">
        <v>311</v>
      </c>
      <c r="AK104" s="1397" t="s">
        <v>329</v>
      </c>
      <c r="AL104" s="1395"/>
      <c r="AM104" s="1395"/>
      <c r="AN104" s="1395"/>
      <c r="AO104" s="1395"/>
      <c r="AP104" s="1395"/>
      <c r="AQ104" s="278">
        <v>20000000</v>
      </c>
      <c r="AR104" s="279">
        <v>0</v>
      </c>
      <c r="AS104" s="337">
        <v>20000000</v>
      </c>
      <c r="AT104" s="286">
        <v>0</v>
      </c>
      <c r="AU104" s="279">
        <v>0</v>
      </c>
      <c r="AV104" s="279">
        <v>0</v>
      </c>
      <c r="AW104" s="286">
        <v>0</v>
      </c>
      <c r="AX104" s="279">
        <v>0</v>
      </c>
      <c r="AY104" s="279">
        <v>0</v>
      </c>
      <c r="AZ104" s="279">
        <v>0</v>
      </c>
      <c r="BA104" s="279">
        <v>0</v>
      </c>
      <c r="BB104" s="279">
        <v>0</v>
      </c>
      <c r="BC104" s="279">
        <v>0</v>
      </c>
    </row>
    <row r="105" spans="1:55" s="215" customFormat="1" ht="13.5" x14ac:dyDescent="0.2">
      <c r="A105" s="284" t="str">
        <f t="shared" si="8"/>
        <v>A20441510</v>
      </c>
      <c r="B105" s="1394" t="s">
        <v>17</v>
      </c>
      <c r="C105" s="1395"/>
      <c r="D105" s="1394" t="s">
        <v>290</v>
      </c>
      <c r="E105" s="1395"/>
      <c r="F105" s="1394" t="s">
        <v>288</v>
      </c>
      <c r="G105" s="1395"/>
      <c r="H105" s="1394" t="s">
        <v>291</v>
      </c>
      <c r="I105" s="1395"/>
      <c r="J105" s="1394" t="s">
        <v>291</v>
      </c>
      <c r="K105" s="1395"/>
      <c r="L105" s="1395"/>
      <c r="M105" s="1394" t="s">
        <v>294</v>
      </c>
      <c r="N105" s="1395"/>
      <c r="O105" s="1395"/>
      <c r="P105" s="1394"/>
      <c r="Q105" s="1395"/>
      <c r="R105" s="1394"/>
      <c r="S105" s="1395"/>
      <c r="T105" s="1396" t="s">
        <v>58</v>
      </c>
      <c r="U105" s="1395"/>
      <c r="V105" s="1395"/>
      <c r="W105" s="1395"/>
      <c r="X105" s="1395"/>
      <c r="Y105" s="1395"/>
      <c r="Z105" s="1395"/>
      <c r="AA105" s="1395"/>
      <c r="AB105" s="1394" t="s">
        <v>281</v>
      </c>
      <c r="AC105" s="1395"/>
      <c r="AD105" s="1395"/>
      <c r="AE105" s="1395"/>
      <c r="AF105" s="1395"/>
      <c r="AG105" s="1394" t="s">
        <v>282</v>
      </c>
      <c r="AH105" s="1395"/>
      <c r="AI105" s="1395"/>
      <c r="AJ105" s="277" t="s">
        <v>68</v>
      </c>
      <c r="AK105" s="1397" t="s">
        <v>283</v>
      </c>
      <c r="AL105" s="1395"/>
      <c r="AM105" s="1395"/>
      <c r="AN105" s="1395"/>
      <c r="AO105" s="1395"/>
      <c r="AP105" s="1395"/>
      <c r="AQ105" s="278">
        <v>6600000</v>
      </c>
      <c r="AR105" s="278">
        <v>3836760</v>
      </c>
      <c r="AS105" s="337">
        <v>2763240</v>
      </c>
      <c r="AT105" s="286">
        <v>0</v>
      </c>
      <c r="AU105" s="278">
        <v>3239160</v>
      </c>
      <c r="AV105" s="278">
        <v>597600</v>
      </c>
      <c r="AW105" s="285">
        <v>3239160</v>
      </c>
      <c r="AX105" s="279">
        <v>0</v>
      </c>
      <c r="AY105" s="278">
        <v>3239160</v>
      </c>
      <c r="AZ105" s="279">
        <v>0</v>
      </c>
      <c r="BA105" s="278">
        <v>3239160</v>
      </c>
      <c r="BB105" s="279">
        <v>0</v>
      </c>
      <c r="BC105" s="279">
        <v>0</v>
      </c>
    </row>
    <row r="106" spans="1:55" s="215" customFormat="1" ht="13.5" x14ac:dyDescent="0.2">
      <c r="A106" s="284" t="str">
        <f t="shared" si="8"/>
        <v>A20441513</v>
      </c>
      <c r="B106" s="1394" t="s">
        <v>17</v>
      </c>
      <c r="C106" s="1395"/>
      <c r="D106" s="1394" t="s">
        <v>290</v>
      </c>
      <c r="E106" s="1395"/>
      <c r="F106" s="1394" t="s">
        <v>288</v>
      </c>
      <c r="G106" s="1395"/>
      <c r="H106" s="1394" t="s">
        <v>291</v>
      </c>
      <c r="I106" s="1395"/>
      <c r="J106" s="1394" t="s">
        <v>291</v>
      </c>
      <c r="K106" s="1395"/>
      <c r="L106" s="1395"/>
      <c r="M106" s="1394" t="s">
        <v>294</v>
      </c>
      <c r="N106" s="1395"/>
      <c r="O106" s="1395"/>
      <c r="P106" s="1394"/>
      <c r="Q106" s="1395"/>
      <c r="R106" s="1394"/>
      <c r="S106" s="1395"/>
      <c r="T106" s="1396" t="s">
        <v>58</v>
      </c>
      <c r="U106" s="1395"/>
      <c r="V106" s="1395"/>
      <c r="W106" s="1395"/>
      <c r="X106" s="1395"/>
      <c r="Y106" s="1395"/>
      <c r="Z106" s="1395"/>
      <c r="AA106" s="1395"/>
      <c r="AB106" s="1394" t="s">
        <v>281</v>
      </c>
      <c r="AC106" s="1395"/>
      <c r="AD106" s="1395"/>
      <c r="AE106" s="1395"/>
      <c r="AF106" s="1395"/>
      <c r="AG106" s="1394" t="s">
        <v>282</v>
      </c>
      <c r="AH106" s="1395"/>
      <c r="AI106" s="1395"/>
      <c r="AJ106" s="277" t="s">
        <v>311</v>
      </c>
      <c r="AK106" s="1397" t="s">
        <v>329</v>
      </c>
      <c r="AL106" s="1395"/>
      <c r="AM106" s="1395"/>
      <c r="AN106" s="1395"/>
      <c r="AO106" s="1395"/>
      <c r="AP106" s="1395"/>
      <c r="AQ106" s="278">
        <v>550000000</v>
      </c>
      <c r="AR106" s="278">
        <v>550000000</v>
      </c>
      <c r="AS106" s="338">
        <v>0</v>
      </c>
      <c r="AT106" s="286">
        <v>0</v>
      </c>
      <c r="AU106" s="279">
        <v>0</v>
      </c>
      <c r="AV106" s="278">
        <v>550000000</v>
      </c>
      <c r="AW106" s="286">
        <v>0</v>
      </c>
      <c r="AX106" s="279">
        <v>0</v>
      </c>
      <c r="AY106" s="279">
        <v>0</v>
      </c>
      <c r="AZ106" s="279">
        <v>0</v>
      </c>
      <c r="BA106" s="279">
        <v>0</v>
      </c>
      <c r="BB106" s="279">
        <v>0</v>
      </c>
      <c r="BC106" s="279">
        <v>0</v>
      </c>
    </row>
    <row r="107" spans="1:55" s="215" customFormat="1" ht="13.5" x14ac:dyDescent="0.2">
      <c r="A107" s="284" t="str">
        <f t="shared" si="8"/>
        <v>A20441710</v>
      </c>
      <c r="B107" s="1394" t="s">
        <v>17</v>
      </c>
      <c r="C107" s="1395"/>
      <c r="D107" s="1394" t="s">
        <v>290</v>
      </c>
      <c r="E107" s="1395"/>
      <c r="F107" s="1394" t="s">
        <v>288</v>
      </c>
      <c r="G107" s="1395"/>
      <c r="H107" s="1394" t="s">
        <v>291</v>
      </c>
      <c r="I107" s="1395"/>
      <c r="J107" s="1394" t="s">
        <v>291</v>
      </c>
      <c r="K107" s="1395"/>
      <c r="L107" s="1395"/>
      <c r="M107" s="1394" t="s">
        <v>306</v>
      </c>
      <c r="N107" s="1395"/>
      <c r="O107" s="1395"/>
      <c r="P107" s="1394"/>
      <c r="Q107" s="1395"/>
      <c r="R107" s="1394"/>
      <c r="S107" s="1395"/>
      <c r="T107" s="1396" t="s">
        <v>59</v>
      </c>
      <c r="U107" s="1395"/>
      <c r="V107" s="1395"/>
      <c r="W107" s="1395"/>
      <c r="X107" s="1395"/>
      <c r="Y107" s="1395"/>
      <c r="Z107" s="1395"/>
      <c r="AA107" s="1395"/>
      <c r="AB107" s="1394" t="s">
        <v>281</v>
      </c>
      <c r="AC107" s="1395"/>
      <c r="AD107" s="1395"/>
      <c r="AE107" s="1395"/>
      <c r="AF107" s="1395"/>
      <c r="AG107" s="1394" t="s">
        <v>282</v>
      </c>
      <c r="AH107" s="1395"/>
      <c r="AI107" s="1395"/>
      <c r="AJ107" s="277" t="s">
        <v>68</v>
      </c>
      <c r="AK107" s="1397" t="s">
        <v>283</v>
      </c>
      <c r="AL107" s="1395"/>
      <c r="AM107" s="1395"/>
      <c r="AN107" s="1395"/>
      <c r="AO107" s="1395"/>
      <c r="AP107" s="1395"/>
      <c r="AQ107" s="278">
        <v>7503744</v>
      </c>
      <c r="AR107" s="278">
        <v>6150000</v>
      </c>
      <c r="AS107" s="337">
        <v>1353744</v>
      </c>
      <c r="AT107" s="286">
        <v>0</v>
      </c>
      <c r="AU107" s="278">
        <v>4786155</v>
      </c>
      <c r="AV107" s="278">
        <v>1363845</v>
      </c>
      <c r="AW107" s="285">
        <v>4786155</v>
      </c>
      <c r="AX107" s="279">
        <v>0</v>
      </c>
      <c r="AY107" s="278">
        <v>4786155</v>
      </c>
      <c r="AZ107" s="279">
        <v>0</v>
      </c>
      <c r="BA107" s="278">
        <v>4786155</v>
      </c>
      <c r="BB107" s="279">
        <v>0</v>
      </c>
      <c r="BC107" s="279">
        <v>0</v>
      </c>
    </row>
    <row r="108" spans="1:55" s="215" customFormat="1" ht="13.5" x14ac:dyDescent="0.2">
      <c r="A108" s="284" t="str">
        <f t="shared" si="8"/>
        <v>A20441713</v>
      </c>
      <c r="B108" s="1394" t="s">
        <v>17</v>
      </c>
      <c r="C108" s="1395"/>
      <c r="D108" s="1394" t="s">
        <v>290</v>
      </c>
      <c r="E108" s="1395"/>
      <c r="F108" s="1394" t="s">
        <v>288</v>
      </c>
      <c r="G108" s="1395"/>
      <c r="H108" s="1394" t="s">
        <v>291</v>
      </c>
      <c r="I108" s="1395"/>
      <c r="J108" s="1394" t="s">
        <v>291</v>
      </c>
      <c r="K108" s="1395"/>
      <c r="L108" s="1395"/>
      <c r="M108" s="1394" t="s">
        <v>306</v>
      </c>
      <c r="N108" s="1395"/>
      <c r="O108" s="1395"/>
      <c r="P108" s="1394"/>
      <c r="Q108" s="1395"/>
      <c r="R108" s="1394"/>
      <c r="S108" s="1395"/>
      <c r="T108" s="1396" t="s">
        <v>59</v>
      </c>
      <c r="U108" s="1395"/>
      <c r="V108" s="1395"/>
      <c r="W108" s="1395"/>
      <c r="X108" s="1395"/>
      <c r="Y108" s="1395"/>
      <c r="Z108" s="1395"/>
      <c r="AA108" s="1395"/>
      <c r="AB108" s="1394" t="s">
        <v>281</v>
      </c>
      <c r="AC108" s="1395"/>
      <c r="AD108" s="1395"/>
      <c r="AE108" s="1395"/>
      <c r="AF108" s="1395"/>
      <c r="AG108" s="1394" t="s">
        <v>282</v>
      </c>
      <c r="AH108" s="1395"/>
      <c r="AI108" s="1395"/>
      <c r="AJ108" s="277" t="s">
        <v>311</v>
      </c>
      <c r="AK108" s="1397" t="s">
        <v>329</v>
      </c>
      <c r="AL108" s="1395"/>
      <c r="AM108" s="1395"/>
      <c r="AN108" s="1395"/>
      <c r="AO108" s="1395"/>
      <c r="AP108" s="1395"/>
      <c r="AQ108" s="278">
        <v>35000000</v>
      </c>
      <c r="AR108" s="279">
        <v>0</v>
      </c>
      <c r="AS108" s="337">
        <v>35000000</v>
      </c>
      <c r="AT108" s="286">
        <v>0</v>
      </c>
      <c r="AU108" s="279">
        <v>0</v>
      </c>
      <c r="AV108" s="279">
        <v>0</v>
      </c>
      <c r="AW108" s="286">
        <v>0</v>
      </c>
      <c r="AX108" s="279">
        <v>0</v>
      </c>
      <c r="AY108" s="279">
        <v>0</v>
      </c>
      <c r="AZ108" s="279">
        <v>0</v>
      </c>
      <c r="BA108" s="279">
        <v>0</v>
      </c>
      <c r="BB108" s="279">
        <v>0</v>
      </c>
      <c r="BC108" s="279">
        <v>0</v>
      </c>
    </row>
    <row r="109" spans="1:55" s="215" customFormat="1" ht="13.5" x14ac:dyDescent="0.2">
      <c r="A109" s="284" t="str">
        <f t="shared" si="8"/>
        <v>A20441810</v>
      </c>
      <c r="B109" s="1394" t="s">
        <v>17</v>
      </c>
      <c r="C109" s="1395"/>
      <c r="D109" s="1394" t="s">
        <v>290</v>
      </c>
      <c r="E109" s="1395"/>
      <c r="F109" s="1394" t="s">
        <v>288</v>
      </c>
      <c r="G109" s="1395"/>
      <c r="H109" s="1394" t="s">
        <v>291</v>
      </c>
      <c r="I109" s="1395"/>
      <c r="J109" s="1394" t="s">
        <v>291</v>
      </c>
      <c r="K109" s="1395"/>
      <c r="L109" s="1395"/>
      <c r="M109" s="1394" t="s">
        <v>307</v>
      </c>
      <c r="N109" s="1395"/>
      <c r="O109" s="1395"/>
      <c r="P109" s="1394"/>
      <c r="Q109" s="1395"/>
      <c r="R109" s="1394"/>
      <c r="S109" s="1395"/>
      <c r="T109" s="1396" t="s">
        <v>60</v>
      </c>
      <c r="U109" s="1395"/>
      <c r="V109" s="1395"/>
      <c r="W109" s="1395"/>
      <c r="X109" s="1395"/>
      <c r="Y109" s="1395"/>
      <c r="Z109" s="1395"/>
      <c r="AA109" s="1395"/>
      <c r="AB109" s="1394" t="s">
        <v>281</v>
      </c>
      <c r="AC109" s="1395"/>
      <c r="AD109" s="1395"/>
      <c r="AE109" s="1395"/>
      <c r="AF109" s="1395"/>
      <c r="AG109" s="1394" t="s">
        <v>282</v>
      </c>
      <c r="AH109" s="1395"/>
      <c r="AI109" s="1395"/>
      <c r="AJ109" s="277" t="s">
        <v>68</v>
      </c>
      <c r="AK109" s="1397" t="s">
        <v>283</v>
      </c>
      <c r="AL109" s="1395"/>
      <c r="AM109" s="1395"/>
      <c r="AN109" s="1395"/>
      <c r="AO109" s="1395"/>
      <c r="AP109" s="1395"/>
      <c r="AQ109" s="278">
        <v>9000000</v>
      </c>
      <c r="AR109" s="278">
        <v>5200000</v>
      </c>
      <c r="AS109" s="337">
        <v>3800000</v>
      </c>
      <c r="AT109" s="286">
        <v>0</v>
      </c>
      <c r="AU109" s="278">
        <v>4023492</v>
      </c>
      <c r="AV109" s="278">
        <v>1176508</v>
      </c>
      <c r="AW109" s="285">
        <v>4023492</v>
      </c>
      <c r="AX109" s="279">
        <v>0</v>
      </c>
      <c r="AY109" s="278">
        <v>4023492</v>
      </c>
      <c r="AZ109" s="279">
        <v>0</v>
      </c>
      <c r="BA109" s="278">
        <v>4023492</v>
      </c>
      <c r="BB109" s="279">
        <v>0</v>
      </c>
      <c r="BC109" s="279">
        <v>0</v>
      </c>
    </row>
    <row r="110" spans="1:55" s="215" customFormat="1" ht="13.5" x14ac:dyDescent="0.2">
      <c r="A110" s="284" t="str">
        <f t="shared" si="8"/>
        <v>A20442010</v>
      </c>
      <c r="B110" s="1394" t="s">
        <v>17</v>
      </c>
      <c r="C110" s="1395"/>
      <c r="D110" s="1394" t="s">
        <v>290</v>
      </c>
      <c r="E110" s="1395"/>
      <c r="F110" s="1394" t="s">
        <v>288</v>
      </c>
      <c r="G110" s="1395"/>
      <c r="H110" s="1394" t="s">
        <v>291</v>
      </c>
      <c r="I110" s="1395"/>
      <c r="J110" s="1394" t="s">
        <v>291</v>
      </c>
      <c r="K110" s="1395"/>
      <c r="L110" s="1395"/>
      <c r="M110" s="1394" t="s">
        <v>308</v>
      </c>
      <c r="N110" s="1395"/>
      <c r="O110" s="1395"/>
      <c r="P110" s="1394"/>
      <c r="Q110" s="1395"/>
      <c r="R110" s="1394"/>
      <c r="S110" s="1395"/>
      <c r="T110" s="1396" t="s">
        <v>61</v>
      </c>
      <c r="U110" s="1395"/>
      <c r="V110" s="1395"/>
      <c r="W110" s="1395"/>
      <c r="X110" s="1395"/>
      <c r="Y110" s="1395"/>
      <c r="Z110" s="1395"/>
      <c r="AA110" s="1395"/>
      <c r="AB110" s="1394" t="s">
        <v>281</v>
      </c>
      <c r="AC110" s="1395"/>
      <c r="AD110" s="1395"/>
      <c r="AE110" s="1395"/>
      <c r="AF110" s="1395"/>
      <c r="AG110" s="1394" t="s">
        <v>282</v>
      </c>
      <c r="AH110" s="1395"/>
      <c r="AI110" s="1395"/>
      <c r="AJ110" s="277" t="s">
        <v>68</v>
      </c>
      <c r="AK110" s="1397" t="s">
        <v>283</v>
      </c>
      <c r="AL110" s="1395"/>
      <c r="AM110" s="1395"/>
      <c r="AN110" s="1395"/>
      <c r="AO110" s="1395"/>
      <c r="AP110" s="1395"/>
      <c r="AQ110" s="278">
        <v>33000000</v>
      </c>
      <c r="AR110" s="278">
        <v>30308838</v>
      </c>
      <c r="AS110" s="337">
        <v>2691162</v>
      </c>
      <c r="AT110" s="286">
        <v>0</v>
      </c>
      <c r="AU110" s="278">
        <v>20213680</v>
      </c>
      <c r="AV110" s="278">
        <v>10095158</v>
      </c>
      <c r="AW110" s="285">
        <v>3077680</v>
      </c>
      <c r="AX110" s="278">
        <v>17136000</v>
      </c>
      <c r="AY110" s="278">
        <v>3077680</v>
      </c>
      <c r="AZ110" s="279">
        <v>0</v>
      </c>
      <c r="BA110" s="278">
        <v>3077680</v>
      </c>
      <c r="BB110" s="279">
        <v>0</v>
      </c>
      <c r="BC110" s="279">
        <v>0</v>
      </c>
    </row>
    <row r="111" spans="1:55" s="215" customFormat="1" ht="13.5" x14ac:dyDescent="0.2">
      <c r="A111" s="284" t="str">
        <f t="shared" si="8"/>
        <v>A20442013</v>
      </c>
      <c r="B111" s="1394" t="s">
        <v>17</v>
      </c>
      <c r="C111" s="1395"/>
      <c r="D111" s="1394" t="s">
        <v>290</v>
      </c>
      <c r="E111" s="1395"/>
      <c r="F111" s="1394" t="s">
        <v>288</v>
      </c>
      <c r="G111" s="1395"/>
      <c r="H111" s="1394" t="s">
        <v>291</v>
      </c>
      <c r="I111" s="1395"/>
      <c r="J111" s="1394" t="s">
        <v>291</v>
      </c>
      <c r="K111" s="1395"/>
      <c r="L111" s="1395"/>
      <c r="M111" s="1394" t="s">
        <v>308</v>
      </c>
      <c r="N111" s="1395"/>
      <c r="O111" s="1395"/>
      <c r="P111" s="1394"/>
      <c r="Q111" s="1395"/>
      <c r="R111" s="1394"/>
      <c r="S111" s="1395"/>
      <c r="T111" s="1396" t="s">
        <v>61</v>
      </c>
      <c r="U111" s="1395"/>
      <c r="V111" s="1395"/>
      <c r="W111" s="1395"/>
      <c r="X111" s="1395"/>
      <c r="Y111" s="1395"/>
      <c r="Z111" s="1395"/>
      <c r="AA111" s="1395"/>
      <c r="AB111" s="1394" t="s">
        <v>281</v>
      </c>
      <c r="AC111" s="1395"/>
      <c r="AD111" s="1395"/>
      <c r="AE111" s="1395"/>
      <c r="AF111" s="1395"/>
      <c r="AG111" s="1394" t="s">
        <v>282</v>
      </c>
      <c r="AH111" s="1395"/>
      <c r="AI111" s="1395"/>
      <c r="AJ111" s="277" t="s">
        <v>311</v>
      </c>
      <c r="AK111" s="1397" t="s">
        <v>329</v>
      </c>
      <c r="AL111" s="1395"/>
      <c r="AM111" s="1395"/>
      <c r="AN111" s="1395"/>
      <c r="AO111" s="1395"/>
      <c r="AP111" s="1395"/>
      <c r="AQ111" s="278">
        <v>270000000</v>
      </c>
      <c r="AR111" s="279">
        <v>0</v>
      </c>
      <c r="AS111" s="337">
        <v>270000000</v>
      </c>
      <c r="AT111" s="286">
        <v>0</v>
      </c>
      <c r="AU111" s="279">
        <v>0</v>
      </c>
      <c r="AV111" s="279">
        <v>0</v>
      </c>
      <c r="AW111" s="286">
        <v>0</v>
      </c>
      <c r="AX111" s="279">
        <v>0</v>
      </c>
      <c r="AY111" s="279">
        <v>0</v>
      </c>
      <c r="AZ111" s="279">
        <v>0</v>
      </c>
      <c r="BA111" s="279">
        <v>0</v>
      </c>
      <c r="BB111" s="279">
        <v>0</v>
      </c>
      <c r="BC111" s="279">
        <v>0</v>
      </c>
    </row>
    <row r="112" spans="1:55" s="215" customFormat="1" ht="13.5" x14ac:dyDescent="0.2">
      <c r="A112" s="284" t="str">
        <f t="shared" si="8"/>
        <v>A20442310</v>
      </c>
      <c r="B112" s="1394" t="s">
        <v>17</v>
      </c>
      <c r="C112" s="1395"/>
      <c r="D112" s="1394" t="s">
        <v>290</v>
      </c>
      <c r="E112" s="1395"/>
      <c r="F112" s="1394" t="s">
        <v>288</v>
      </c>
      <c r="G112" s="1395"/>
      <c r="H112" s="1394" t="s">
        <v>291</v>
      </c>
      <c r="I112" s="1395"/>
      <c r="J112" s="1394" t="s">
        <v>291</v>
      </c>
      <c r="K112" s="1395"/>
      <c r="L112" s="1395"/>
      <c r="M112" s="1394" t="s">
        <v>310</v>
      </c>
      <c r="N112" s="1395"/>
      <c r="O112" s="1395"/>
      <c r="P112" s="1394"/>
      <c r="Q112" s="1395"/>
      <c r="R112" s="1394"/>
      <c r="S112" s="1395"/>
      <c r="T112" s="1396" t="s">
        <v>62</v>
      </c>
      <c r="U112" s="1395"/>
      <c r="V112" s="1395"/>
      <c r="W112" s="1395"/>
      <c r="X112" s="1395"/>
      <c r="Y112" s="1395"/>
      <c r="Z112" s="1395"/>
      <c r="AA112" s="1395"/>
      <c r="AB112" s="1394" t="s">
        <v>281</v>
      </c>
      <c r="AC112" s="1395"/>
      <c r="AD112" s="1395"/>
      <c r="AE112" s="1395"/>
      <c r="AF112" s="1395"/>
      <c r="AG112" s="1394" t="s">
        <v>282</v>
      </c>
      <c r="AH112" s="1395"/>
      <c r="AI112" s="1395"/>
      <c r="AJ112" s="277" t="s">
        <v>68</v>
      </c>
      <c r="AK112" s="1397" t="s">
        <v>283</v>
      </c>
      <c r="AL112" s="1395"/>
      <c r="AM112" s="1395"/>
      <c r="AN112" s="1395"/>
      <c r="AO112" s="1395"/>
      <c r="AP112" s="1395"/>
      <c r="AQ112" s="278">
        <v>16000000</v>
      </c>
      <c r="AR112" s="278">
        <v>15507885</v>
      </c>
      <c r="AS112" s="337">
        <v>492115</v>
      </c>
      <c r="AT112" s="286">
        <v>0</v>
      </c>
      <c r="AU112" s="278">
        <v>3321920</v>
      </c>
      <c r="AV112" s="278">
        <v>12185965</v>
      </c>
      <c r="AW112" s="285">
        <v>3321920</v>
      </c>
      <c r="AX112" s="279">
        <v>0</v>
      </c>
      <c r="AY112" s="278">
        <v>3321920</v>
      </c>
      <c r="AZ112" s="279">
        <v>0</v>
      </c>
      <c r="BA112" s="278">
        <v>3321920</v>
      </c>
      <c r="BB112" s="279">
        <v>0</v>
      </c>
      <c r="BC112" s="279">
        <v>0</v>
      </c>
    </row>
    <row r="113" spans="1:55" s="215" customFormat="1" ht="13.5" x14ac:dyDescent="0.2">
      <c r="A113" s="284" t="str">
        <f t="shared" si="8"/>
        <v>A20442313</v>
      </c>
      <c r="B113" s="1394" t="s">
        <v>17</v>
      </c>
      <c r="C113" s="1395"/>
      <c r="D113" s="1394" t="s">
        <v>290</v>
      </c>
      <c r="E113" s="1395"/>
      <c r="F113" s="1394" t="s">
        <v>288</v>
      </c>
      <c r="G113" s="1395"/>
      <c r="H113" s="1394" t="s">
        <v>291</v>
      </c>
      <c r="I113" s="1395"/>
      <c r="J113" s="1394" t="s">
        <v>291</v>
      </c>
      <c r="K113" s="1395"/>
      <c r="L113" s="1395"/>
      <c r="M113" s="1394" t="s">
        <v>310</v>
      </c>
      <c r="N113" s="1395"/>
      <c r="O113" s="1395"/>
      <c r="P113" s="1394"/>
      <c r="Q113" s="1395"/>
      <c r="R113" s="1394"/>
      <c r="S113" s="1395"/>
      <c r="T113" s="1396" t="s">
        <v>62</v>
      </c>
      <c r="U113" s="1395"/>
      <c r="V113" s="1395"/>
      <c r="W113" s="1395"/>
      <c r="X113" s="1395"/>
      <c r="Y113" s="1395"/>
      <c r="Z113" s="1395"/>
      <c r="AA113" s="1395"/>
      <c r="AB113" s="1394" t="s">
        <v>281</v>
      </c>
      <c r="AC113" s="1395"/>
      <c r="AD113" s="1395"/>
      <c r="AE113" s="1395"/>
      <c r="AF113" s="1395"/>
      <c r="AG113" s="1394" t="s">
        <v>282</v>
      </c>
      <c r="AH113" s="1395"/>
      <c r="AI113" s="1395"/>
      <c r="AJ113" s="277" t="s">
        <v>311</v>
      </c>
      <c r="AK113" s="1397" t="s">
        <v>329</v>
      </c>
      <c r="AL113" s="1395"/>
      <c r="AM113" s="1395"/>
      <c r="AN113" s="1395"/>
      <c r="AO113" s="1395"/>
      <c r="AP113" s="1395"/>
      <c r="AQ113" s="278">
        <v>20000000</v>
      </c>
      <c r="AR113" s="279">
        <v>0</v>
      </c>
      <c r="AS113" s="337">
        <v>20000000</v>
      </c>
      <c r="AT113" s="286">
        <v>0</v>
      </c>
      <c r="AU113" s="279">
        <v>0</v>
      </c>
      <c r="AV113" s="279">
        <v>0</v>
      </c>
      <c r="AW113" s="286">
        <v>0</v>
      </c>
      <c r="AX113" s="279">
        <v>0</v>
      </c>
      <c r="AY113" s="279">
        <v>0</v>
      </c>
      <c r="AZ113" s="279">
        <v>0</v>
      </c>
      <c r="BA113" s="279">
        <v>0</v>
      </c>
      <c r="BB113" s="279">
        <v>0</v>
      </c>
      <c r="BC113" s="279">
        <v>0</v>
      </c>
    </row>
    <row r="114" spans="1:55" s="215" customFormat="1" ht="13.5" x14ac:dyDescent="0.2">
      <c r="A114" s="284" t="str">
        <f t="shared" si="8"/>
        <v>A204510</v>
      </c>
      <c r="B114" s="1400" t="s">
        <v>17</v>
      </c>
      <c r="C114" s="1395"/>
      <c r="D114" s="1400" t="s">
        <v>290</v>
      </c>
      <c r="E114" s="1395"/>
      <c r="F114" s="1400" t="s">
        <v>288</v>
      </c>
      <c r="G114" s="1395"/>
      <c r="H114" s="1400" t="s">
        <v>291</v>
      </c>
      <c r="I114" s="1395"/>
      <c r="J114" s="1400" t="s">
        <v>292</v>
      </c>
      <c r="K114" s="1395"/>
      <c r="L114" s="1395"/>
      <c r="M114" s="1400"/>
      <c r="N114" s="1395"/>
      <c r="O114" s="1395"/>
      <c r="P114" s="1400"/>
      <c r="Q114" s="1395"/>
      <c r="R114" s="1400"/>
      <c r="S114" s="1395"/>
      <c r="T114" s="1401" t="s">
        <v>224</v>
      </c>
      <c r="U114" s="1395"/>
      <c r="V114" s="1395"/>
      <c r="W114" s="1395"/>
      <c r="X114" s="1395"/>
      <c r="Y114" s="1395"/>
      <c r="Z114" s="1395"/>
      <c r="AA114" s="1395"/>
      <c r="AB114" s="1400" t="s">
        <v>281</v>
      </c>
      <c r="AC114" s="1395"/>
      <c r="AD114" s="1395"/>
      <c r="AE114" s="1395"/>
      <c r="AF114" s="1395"/>
      <c r="AG114" s="1400" t="s">
        <v>282</v>
      </c>
      <c r="AH114" s="1395"/>
      <c r="AI114" s="1395"/>
      <c r="AJ114" s="273" t="s">
        <v>68</v>
      </c>
      <c r="AK114" s="1399" t="s">
        <v>283</v>
      </c>
      <c r="AL114" s="1395"/>
      <c r="AM114" s="1395"/>
      <c r="AN114" s="1395"/>
      <c r="AO114" s="1395"/>
      <c r="AP114" s="1395"/>
      <c r="AQ114" s="274">
        <v>6153723603</v>
      </c>
      <c r="AR114" s="274">
        <v>4105947875.4099998</v>
      </c>
      <c r="AS114" s="335">
        <v>2047775727.5899999</v>
      </c>
      <c r="AT114" s="379">
        <v>0</v>
      </c>
      <c r="AU114" s="274">
        <v>3970855433.8499999</v>
      </c>
      <c r="AV114" s="274">
        <v>135092441.56</v>
      </c>
      <c r="AW114" s="378">
        <v>1327327894.4000001</v>
      </c>
      <c r="AX114" s="274">
        <v>2643527539.4499998</v>
      </c>
      <c r="AY114" s="274">
        <v>1327327894.4000001</v>
      </c>
      <c r="AZ114" s="275">
        <v>0</v>
      </c>
      <c r="BA114" s="274">
        <v>1327327894.4000001</v>
      </c>
      <c r="BB114" s="275">
        <v>0</v>
      </c>
      <c r="BC114" s="275">
        <v>0</v>
      </c>
    </row>
    <row r="115" spans="1:55" s="215" customFormat="1" ht="13.5" x14ac:dyDescent="0.2">
      <c r="A115" s="284" t="str">
        <f t="shared" si="8"/>
        <v>A204513</v>
      </c>
      <c r="B115" s="1400" t="s">
        <v>17</v>
      </c>
      <c r="C115" s="1395"/>
      <c r="D115" s="1400" t="s">
        <v>290</v>
      </c>
      <c r="E115" s="1395"/>
      <c r="F115" s="1400" t="s">
        <v>288</v>
      </c>
      <c r="G115" s="1395"/>
      <c r="H115" s="1400" t="s">
        <v>291</v>
      </c>
      <c r="I115" s="1395"/>
      <c r="J115" s="1400" t="s">
        <v>292</v>
      </c>
      <c r="K115" s="1395"/>
      <c r="L115" s="1395"/>
      <c r="M115" s="1400"/>
      <c r="N115" s="1395"/>
      <c r="O115" s="1395"/>
      <c r="P115" s="1400"/>
      <c r="Q115" s="1395"/>
      <c r="R115" s="1400"/>
      <c r="S115" s="1395"/>
      <c r="T115" s="1401" t="s">
        <v>224</v>
      </c>
      <c r="U115" s="1395"/>
      <c r="V115" s="1395"/>
      <c r="W115" s="1395"/>
      <c r="X115" s="1395"/>
      <c r="Y115" s="1395"/>
      <c r="Z115" s="1395"/>
      <c r="AA115" s="1395"/>
      <c r="AB115" s="1400" t="s">
        <v>281</v>
      </c>
      <c r="AC115" s="1395"/>
      <c r="AD115" s="1395"/>
      <c r="AE115" s="1395"/>
      <c r="AF115" s="1395"/>
      <c r="AG115" s="1400" t="s">
        <v>282</v>
      </c>
      <c r="AH115" s="1395"/>
      <c r="AI115" s="1395"/>
      <c r="AJ115" s="273" t="s">
        <v>311</v>
      </c>
      <c r="AK115" s="1399" t="s">
        <v>329</v>
      </c>
      <c r="AL115" s="1395"/>
      <c r="AM115" s="1395"/>
      <c r="AN115" s="1395"/>
      <c r="AO115" s="1395"/>
      <c r="AP115" s="1395"/>
      <c r="AQ115" s="274">
        <v>1074085821</v>
      </c>
      <c r="AR115" s="275">
        <v>0</v>
      </c>
      <c r="AS115" s="335">
        <v>1074085821</v>
      </c>
      <c r="AT115" s="379">
        <v>0</v>
      </c>
      <c r="AU115" s="275">
        <v>0</v>
      </c>
      <c r="AV115" s="275">
        <v>0</v>
      </c>
      <c r="AW115" s="379">
        <v>0</v>
      </c>
      <c r="AX115" s="275">
        <v>0</v>
      </c>
      <c r="AY115" s="275">
        <v>0</v>
      </c>
      <c r="AZ115" s="275">
        <v>0</v>
      </c>
      <c r="BA115" s="275">
        <v>0</v>
      </c>
      <c r="BB115" s="275">
        <v>0</v>
      </c>
      <c r="BC115" s="275">
        <v>0</v>
      </c>
    </row>
    <row r="116" spans="1:55" s="215" customFormat="1" ht="13.5" x14ac:dyDescent="0.2">
      <c r="A116" s="284" t="str">
        <f t="shared" si="8"/>
        <v>A2045110</v>
      </c>
      <c r="B116" s="1394" t="s">
        <v>17</v>
      </c>
      <c r="C116" s="1395"/>
      <c r="D116" s="1394" t="s">
        <v>290</v>
      </c>
      <c r="E116" s="1395"/>
      <c r="F116" s="1394" t="s">
        <v>288</v>
      </c>
      <c r="G116" s="1395"/>
      <c r="H116" s="1394" t="s">
        <v>291</v>
      </c>
      <c r="I116" s="1395"/>
      <c r="J116" s="1394" t="s">
        <v>292</v>
      </c>
      <c r="K116" s="1395"/>
      <c r="L116" s="1395"/>
      <c r="M116" s="1394" t="s">
        <v>287</v>
      </c>
      <c r="N116" s="1395"/>
      <c r="O116" s="1395"/>
      <c r="P116" s="1394"/>
      <c r="Q116" s="1395"/>
      <c r="R116" s="1394"/>
      <c r="S116" s="1395"/>
      <c r="T116" s="1396" t="s">
        <v>63</v>
      </c>
      <c r="U116" s="1395"/>
      <c r="V116" s="1395"/>
      <c r="W116" s="1395"/>
      <c r="X116" s="1395"/>
      <c r="Y116" s="1395"/>
      <c r="Z116" s="1395"/>
      <c r="AA116" s="1395"/>
      <c r="AB116" s="1394" t="s">
        <v>281</v>
      </c>
      <c r="AC116" s="1395"/>
      <c r="AD116" s="1395"/>
      <c r="AE116" s="1395"/>
      <c r="AF116" s="1395"/>
      <c r="AG116" s="1394" t="s">
        <v>282</v>
      </c>
      <c r="AH116" s="1395"/>
      <c r="AI116" s="1395"/>
      <c r="AJ116" s="277" t="s">
        <v>68</v>
      </c>
      <c r="AK116" s="1397" t="s">
        <v>283</v>
      </c>
      <c r="AL116" s="1395"/>
      <c r="AM116" s="1395"/>
      <c r="AN116" s="1395"/>
      <c r="AO116" s="1395"/>
      <c r="AP116" s="1395"/>
      <c r="AQ116" s="278">
        <v>952410435</v>
      </c>
      <c r="AR116" s="278">
        <v>559354889</v>
      </c>
      <c r="AS116" s="337">
        <v>393055546</v>
      </c>
      <c r="AT116" s="286">
        <v>0</v>
      </c>
      <c r="AU116" s="278">
        <v>512563850.97000003</v>
      </c>
      <c r="AV116" s="278">
        <v>46791038.030000001</v>
      </c>
      <c r="AW116" s="285">
        <v>219795196</v>
      </c>
      <c r="AX116" s="278">
        <v>292768654.97000003</v>
      </c>
      <c r="AY116" s="278">
        <v>219795196</v>
      </c>
      <c r="AZ116" s="279">
        <v>0</v>
      </c>
      <c r="BA116" s="278">
        <v>219795196</v>
      </c>
      <c r="BB116" s="279">
        <v>0</v>
      </c>
      <c r="BC116" s="279">
        <v>0</v>
      </c>
    </row>
    <row r="117" spans="1:55" s="215" customFormat="1" ht="13.5" x14ac:dyDescent="0.2">
      <c r="A117" s="284" t="str">
        <f t="shared" si="8"/>
        <v>A2045113</v>
      </c>
      <c r="B117" s="1394" t="s">
        <v>17</v>
      </c>
      <c r="C117" s="1395"/>
      <c r="D117" s="1394" t="s">
        <v>290</v>
      </c>
      <c r="E117" s="1395"/>
      <c r="F117" s="1394" t="s">
        <v>288</v>
      </c>
      <c r="G117" s="1395"/>
      <c r="H117" s="1394" t="s">
        <v>291</v>
      </c>
      <c r="I117" s="1395"/>
      <c r="J117" s="1394" t="s">
        <v>292</v>
      </c>
      <c r="K117" s="1395"/>
      <c r="L117" s="1395"/>
      <c r="M117" s="1394" t="s">
        <v>287</v>
      </c>
      <c r="N117" s="1395"/>
      <c r="O117" s="1395"/>
      <c r="P117" s="1394"/>
      <c r="Q117" s="1395"/>
      <c r="R117" s="1394"/>
      <c r="S117" s="1395"/>
      <c r="T117" s="1396" t="s">
        <v>63</v>
      </c>
      <c r="U117" s="1395"/>
      <c r="V117" s="1395"/>
      <c r="W117" s="1395"/>
      <c r="X117" s="1395"/>
      <c r="Y117" s="1395"/>
      <c r="Z117" s="1395"/>
      <c r="AA117" s="1395"/>
      <c r="AB117" s="1394" t="s">
        <v>281</v>
      </c>
      <c r="AC117" s="1395"/>
      <c r="AD117" s="1395"/>
      <c r="AE117" s="1395"/>
      <c r="AF117" s="1395"/>
      <c r="AG117" s="1394" t="s">
        <v>282</v>
      </c>
      <c r="AH117" s="1395"/>
      <c r="AI117" s="1395"/>
      <c r="AJ117" s="277" t="s">
        <v>311</v>
      </c>
      <c r="AK117" s="1397" t="s">
        <v>329</v>
      </c>
      <c r="AL117" s="1395"/>
      <c r="AM117" s="1395"/>
      <c r="AN117" s="1395"/>
      <c r="AO117" s="1395"/>
      <c r="AP117" s="1395"/>
      <c r="AQ117" s="278">
        <v>754085821</v>
      </c>
      <c r="AR117" s="279">
        <v>0</v>
      </c>
      <c r="AS117" s="337">
        <v>754085821</v>
      </c>
      <c r="AT117" s="286">
        <v>0</v>
      </c>
      <c r="AU117" s="279">
        <v>0</v>
      </c>
      <c r="AV117" s="279">
        <v>0</v>
      </c>
      <c r="AW117" s="286">
        <v>0</v>
      </c>
      <c r="AX117" s="279">
        <v>0</v>
      </c>
      <c r="AY117" s="279">
        <v>0</v>
      </c>
      <c r="AZ117" s="279">
        <v>0</v>
      </c>
      <c r="BA117" s="279">
        <v>0</v>
      </c>
      <c r="BB117" s="279">
        <v>0</v>
      </c>
      <c r="BC117" s="279">
        <v>0</v>
      </c>
    </row>
    <row r="118" spans="1:55" s="215" customFormat="1" ht="13.5" x14ac:dyDescent="0.2">
      <c r="A118" s="284" t="str">
        <f t="shared" si="8"/>
        <v>A2045210</v>
      </c>
      <c r="B118" s="1394" t="s">
        <v>17</v>
      </c>
      <c r="C118" s="1395"/>
      <c r="D118" s="1394" t="s">
        <v>290</v>
      </c>
      <c r="E118" s="1395"/>
      <c r="F118" s="1394" t="s">
        <v>288</v>
      </c>
      <c r="G118" s="1395"/>
      <c r="H118" s="1394" t="s">
        <v>291</v>
      </c>
      <c r="I118" s="1395"/>
      <c r="J118" s="1394" t="s">
        <v>292</v>
      </c>
      <c r="K118" s="1395"/>
      <c r="L118" s="1395"/>
      <c r="M118" s="1394" t="s">
        <v>290</v>
      </c>
      <c r="N118" s="1395"/>
      <c r="O118" s="1395"/>
      <c r="P118" s="1394"/>
      <c r="Q118" s="1395"/>
      <c r="R118" s="1394"/>
      <c r="S118" s="1395"/>
      <c r="T118" s="1396" t="s">
        <v>64</v>
      </c>
      <c r="U118" s="1395"/>
      <c r="V118" s="1395"/>
      <c r="W118" s="1395"/>
      <c r="X118" s="1395"/>
      <c r="Y118" s="1395"/>
      <c r="Z118" s="1395"/>
      <c r="AA118" s="1395"/>
      <c r="AB118" s="1394" t="s">
        <v>281</v>
      </c>
      <c r="AC118" s="1395"/>
      <c r="AD118" s="1395"/>
      <c r="AE118" s="1395"/>
      <c r="AF118" s="1395"/>
      <c r="AG118" s="1394" t="s">
        <v>282</v>
      </c>
      <c r="AH118" s="1395"/>
      <c r="AI118" s="1395"/>
      <c r="AJ118" s="277" t="s">
        <v>68</v>
      </c>
      <c r="AK118" s="1397" t="s">
        <v>283</v>
      </c>
      <c r="AL118" s="1395"/>
      <c r="AM118" s="1395"/>
      <c r="AN118" s="1395"/>
      <c r="AO118" s="1395"/>
      <c r="AP118" s="1395"/>
      <c r="AQ118" s="278">
        <v>66000000</v>
      </c>
      <c r="AR118" s="278">
        <v>2744250</v>
      </c>
      <c r="AS118" s="337">
        <v>63255750</v>
      </c>
      <c r="AT118" s="286">
        <v>0</v>
      </c>
      <c r="AU118" s="278">
        <v>2494350</v>
      </c>
      <c r="AV118" s="278">
        <v>249900</v>
      </c>
      <c r="AW118" s="285">
        <v>2494350</v>
      </c>
      <c r="AX118" s="279">
        <v>0</v>
      </c>
      <c r="AY118" s="278">
        <v>2494350</v>
      </c>
      <c r="AZ118" s="279">
        <v>0</v>
      </c>
      <c r="BA118" s="278">
        <v>2494350</v>
      </c>
      <c r="BB118" s="279">
        <v>0</v>
      </c>
      <c r="BC118" s="279">
        <v>0</v>
      </c>
    </row>
    <row r="119" spans="1:55" s="215" customFormat="1" ht="13.5" x14ac:dyDescent="0.2">
      <c r="A119" s="284" t="str">
        <f t="shared" si="8"/>
        <v>A2045510</v>
      </c>
      <c r="B119" s="1394" t="s">
        <v>17</v>
      </c>
      <c r="C119" s="1395"/>
      <c r="D119" s="1394" t="s">
        <v>290</v>
      </c>
      <c r="E119" s="1395"/>
      <c r="F119" s="1394" t="s">
        <v>288</v>
      </c>
      <c r="G119" s="1395"/>
      <c r="H119" s="1394" t="s">
        <v>291</v>
      </c>
      <c r="I119" s="1395"/>
      <c r="J119" s="1394" t="s">
        <v>292</v>
      </c>
      <c r="K119" s="1395"/>
      <c r="L119" s="1395"/>
      <c r="M119" s="1394" t="s">
        <v>292</v>
      </c>
      <c r="N119" s="1395"/>
      <c r="O119" s="1395"/>
      <c r="P119" s="1394"/>
      <c r="Q119" s="1395"/>
      <c r="R119" s="1394"/>
      <c r="S119" s="1395"/>
      <c r="T119" s="1396" t="s">
        <v>65</v>
      </c>
      <c r="U119" s="1395"/>
      <c r="V119" s="1395"/>
      <c r="W119" s="1395"/>
      <c r="X119" s="1395"/>
      <c r="Y119" s="1395"/>
      <c r="Z119" s="1395"/>
      <c r="AA119" s="1395"/>
      <c r="AB119" s="1394" t="s">
        <v>281</v>
      </c>
      <c r="AC119" s="1395"/>
      <c r="AD119" s="1395"/>
      <c r="AE119" s="1395"/>
      <c r="AF119" s="1395"/>
      <c r="AG119" s="1394" t="s">
        <v>282</v>
      </c>
      <c r="AH119" s="1395"/>
      <c r="AI119" s="1395"/>
      <c r="AJ119" s="277" t="s">
        <v>68</v>
      </c>
      <c r="AK119" s="1397" t="s">
        <v>283</v>
      </c>
      <c r="AL119" s="1395"/>
      <c r="AM119" s="1395"/>
      <c r="AN119" s="1395"/>
      <c r="AO119" s="1395"/>
      <c r="AP119" s="1395"/>
      <c r="AQ119" s="278">
        <v>530000000</v>
      </c>
      <c r="AR119" s="278">
        <v>5000000</v>
      </c>
      <c r="AS119" s="337">
        <v>525000000</v>
      </c>
      <c r="AT119" s="286">
        <v>0</v>
      </c>
      <c r="AU119" s="278">
        <v>1190000</v>
      </c>
      <c r="AV119" s="278">
        <v>3810000</v>
      </c>
      <c r="AW119" s="286">
        <v>0</v>
      </c>
      <c r="AX119" s="278">
        <v>1190000</v>
      </c>
      <c r="AY119" s="279">
        <v>0</v>
      </c>
      <c r="AZ119" s="279">
        <v>0</v>
      </c>
      <c r="BA119" s="279">
        <v>0</v>
      </c>
      <c r="BB119" s="279">
        <v>0</v>
      </c>
      <c r="BC119" s="279">
        <v>0</v>
      </c>
    </row>
    <row r="120" spans="1:55" s="215" customFormat="1" ht="13.5" x14ac:dyDescent="0.2">
      <c r="A120" s="284" t="str">
        <f t="shared" si="8"/>
        <v>A2045610</v>
      </c>
      <c r="B120" s="1394" t="s">
        <v>17</v>
      </c>
      <c r="C120" s="1395"/>
      <c r="D120" s="1394" t="s">
        <v>290</v>
      </c>
      <c r="E120" s="1395"/>
      <c r="F120" s="1394" t="s">
        <v>288</v>
      </c>
      <c r="G120" s="1395"/>
      <c r="H120" s="1394" t="s">
        <v>291</v>
      </c>
      <c r="I120" s="1395"/>
      <c r="J120" s="1394" t="s">
        <v>292</v>
      </c>
      <c r="K120" s="1395"/>
      <c r="L120" s="1395"/>
      <c r="M120" s="1394" t="s">
        <v>300</v>
      </c>
      <c r="N120" s="1395"/>
      <c r="O120" s="1395"/>
      <c r="P120" s="1394"/>
      <c r="Q120" s="1395"/>
      <c r="R120" s="1394"/>
      <c r="S120" s="1395"/>
      <c r="T120" s="1396" t="s">
        <v>66</v>
      </c>
      <c r="U120" s="1395"/>
      <c r="V120" s="1395"/>
      <c r="W120" s="1395"/>
      <c r="X120" s="1395"/>
      <c r="Y120" s="1395"/>
      <c r="Z120" s="1395"/>
      <c r="AA120" s="1395"/>
      <c r="AB120" s="1394" t="s">
        <v>281</v>
      </c>
      <c r="AC120" s="1395"/>
      <c r="AD120" s="1395"/>
      <c r="AE120" s="1395"/>
      <c r="AF120" s="1395"/>
      <c r="AG120" s="1394" t="s">
        <v>282</v>
      </c>
      <c r="AH120" s="1395"/>
      <c r="AI120" s="1395"/>
      <c r="AJ120" s="277" t="s">
        <v>68</v>
      </c>
      <c r="AK120" s="1397" t="s">
        <v>283</v>
      </c>
      <c r="AL120" s="1395"/>
      <c r="AM120" s="1395"/>
      <c r="AN120" s="1395"/>
      <c r="AO120" s="1395"/>
      <c r="AP120" s="1395"/>
      <c r="AQ120" s="278">
        <v>125000000</v>
      </c>
      <c r="AR120" s="278">
        <v>121715885</v>
      </c>
      <c r="AS120" s="337">
        <v>3284115</v>
      </c>
      <c r="AT120" s="286">
        <v>0</v>
      </c>
      <c r="AU120" s="278">
        <v>75978261</v>
      </c>
      <c r="AV120" s="278">
        <v>45737624</v>
      </c>
      <c r="AW120" s="285">
        <v>35508171</v>
      </c>
      <c r="AX120" s="278">
        <v>40470090</v>
      </c>
      <c r="AY120" s="278">
        <v>35508171</v>
      </c>
      <c r="AZ120" s="279">
        <v>0</v>
      </c>
      <c r="BA120" s="278">
        <v>35508171</v>
      </c>
      <c r="BB120" s="279">
        <v>0</v>
      </c>
      <c r="BC120" s="279">
        <v>0</v>
      </c>
    </row>
    <row r="121" spans="1:55" s="215" customFormat="1" ht="13.5" x14ac:dyDescent="0.2">
      <c r="A121" s="284" t="str">
        <f t="shared" si="8"/>
        <v>A2045613</v>
      </c>
      <c r="B121" s="1394" t="s">
        <v>17</v>
      </c>
      <c r="C121" s="1395"/>
      <c r="D121" s="1394" t="s">
        <v>290</v>
      </c>
      <c r="E121" s="1395"/>
      <c r="F121" s="1394" t="s">
        <v>288</v>
      </c>
      <c r="G121" s="1395"/>
      <c r="H121" s="1394" t="s">
        <v>291</v>
      </c>
      <c r="I121" s="1395"/>
      <c r="J121" s="1394" t="s">
        <v>292</v>
      </c>
      <c r="K121" s="1395"/>
      <c r="L121" s="1395"/>
      <c r="M121" s="1394" t="s">
        <v>300</v>
      </c>
      <c r="N121" s="1395"/>
      <c r="O121" s="1395"/>
      <c r="P121" s="1394"/>
      <c r="Q121" s="1395"/>
      <c r="R121" s="1394"/>
      <c r="S121" s="1395"/>
      <c r="T121" s="1396" t="s">
        <v>66</v>
      </c>
      <c r="U121" s="1395"/>
      <c r="V121" s="1395"/>
      <c r="W121" s="1395"/>
      <c r="X121" s="1395"/>
      <c r="Y121" s="1395"/>
      <c r="Z121" s="1395"/>
      <c r="AA121" s="1395"/>
      <c r="AB121" s="1394" t="s">
        <v>281</v>
      </c>
      <c r="AC121" s="1395"/>
      <c r="AD121" s="1395"/>
      <c r="AE121" s="1395"/>
      <c r="AF121" s="1395"/>
      <c r="AG121" s="1394" t="s">
        <v>282</v>
      </c>
      <c r="AH121" s="1395"/>
      <c r="AI121" s="1395"/>
      <c r="AJ121" s="277" t="s">
        <v>311</v>
      </c>
      <c r="AK121" s="1397" t="s">
        <v>329</v>
      </c>
      <c r="AL121" s="1395"/>
      <c r="AM121" s="1395"/>
      <c r="AN121" s="1395"/>
      <c r="AO121" s="1395"/>
      <c r="AP121" s="1395"/>
      <c r="AQ121" s="278">
        <v>320000000</v>
      </c>
      <c r="AR121" s="279">
        <v>0</v>
      </c>
      <c r="AS121" s="337">
        <v>320000000</v>
      </c>
      <c r="AT121" s="286">
        <v>0</v>
      </c>
      <c r="AU121" s="279">
        <v>0</v>
      </c>
      <c r="AV121" s="279">
        <v>0</v>
      </c>
      <c r="AW121" s="286">
        <v>0</v>
      </c>
      <c r="AX121" s="279">
        <v>0</v>
      </c>
      <c r="AY121" s="279">
        <v>0</v>
      </c>
      <c r="AZ121" s="279">
        <v>0</v>
      </c>
      <c r="BA121" s="279">
        <v>0</v>
      </c>
      <c r="BB121" s="279">
        <v>0</v>
      </c>
      <c r="BC121" s="279">
        <v>0</v>
      </c>
    </row>
    <row r="122" spans="1:55" s="215" customFormat="1" ht="13.5" x14ac:dyDescent="0.2">
      <c r="A122" s="284" t="str">
        <f t="shared" si="8"/>
        <v>A2045810</v>
      </c>
      <c r="B122" s="1394" t="s">
        <v>17</v>
      </c>
      <c r="C122" s="1395"/>
      <c r="D122" s="1394" t="s">
        <v>290</v>
      </c>
      <c r="E122" s="1395"/>
      <c r="F122" s="1394" t="s">
        <v>288</v>
      </c>
      <c r="G122" s="1395"/>
      <c r="H122" s="1394" t="s">
        <v>291</v>
      </c>
      <c r="I122" s="1395"/>
      <c r="J122" s="1394" t="s">
        <v>292</v>
      </c>
      <c r="K122" s="1395"/>
      <c r="L122" s="1395"/>
      <c r="M122" s="1394" t="s">
        <v>302</v>
      </c>
      <c r="N122" s="1395"/>
      <c r="O122" s="1395"/>
      <c r="P122" s="1394"/>
      <c r="Q122" s="1395"/>
      <c r="R122" s="1394"/>
      <c r="S122" s="1395"/>
      <c r="T122" s="1396" t="s">
        <v>67</v>
      </c>
      <c r="U122" s="1395"/>
      <c r="V122" s="1395"/>
      <c r="W122" s="1395"/>
      <c r="X122" s="1395"/>
      <c r="Y122" s="1395"/>
      <c r="Z122" s="1395"/>
      <c r="AA122" s="1395"/>
      <c r="AB122" s="1394" t="s">
        <v>281</v>
      </c>
      <c r="AC122" s="1395"/>
      <c r="AD122" s="1395"/>
      <c r="AE122" s="1395"/>
      <c r="AF122" s="1395"/>
      <c r="AG122" s="1394" t="s">
        <v>282</v>
      </c>
      <c r="AH122" s="1395"/>
      <c r="AI122" s="1395"/>
      <c r="AJ122" s="277" t="s">
        <v>68</v>
      </c>
      <c r="AK122" s="1397" t="s">
        <v>283</v>
      </c>
      <c r="AL122" s="1395"/>
      <c r="AM122" s="1395"/>
      <c r="AN122" s="1395"/>
      <c r="AO122" s="1395"/>
      <c r="AP122" s="1395"/>
      <c r="AQ122" s="278">
        <v>1761022020</v>
      </c>
      <c r="AR122" s="278">
        <v>1310452093.1199999</v>
      </c>
      <c r="AS122" s="337">
        <v>450569926.88</v>
      </c>
      <c r="AT122" s="286">
        <v>0</v>
      </c>
      <c r="AU122" s="278">
        <v>1290563384.5899999</v>
      </c>
      <c r="AV122" s="278">
        <v>19888708.530000001</v>
      </c>
      <c r="AW122" s="285">
        <v>417402640.39999998</v>
      </c>
      <c r="AX122" s="278">
        <v>873160744.19000006</v>
      </c>
      <c r="AY122" s="278">
        <v>417402640.39999998</v>
      </c>
      <c r="AZ122" s="279">
        <v>0</v>
      </c>
      <c r="BA122" s="278">
        <v>417402640.39999998</v>
      </c>
      <c r="BB122" s="279">
        <v>0</v>
      </c>
      <c r="BC122" s="279">
        <v>0</v>
      </c>
    </row>
    <row r="123" spans="1:55" s="215" customFormat="1" ht="13.5" x14ac:dyDescent="0.2">
      <c r="A123" s="284" t="str">
        <f t="shared" si="8"/>
        <v>A20451010</v>
      </c>
      <c r="B123" s="1394" t="s">
        <v>17</v>
      </c>
      <c r="C123" s="1395"/>
      <c r="D123" s="1394" t="s">
        <v>290</v>
      </c>
      <c r="E123" s="1395"/>
      <c r="F123" s="1394" t="s">
        <v>288</v>
      </c>
      <c r="G123" s="1395"/>
      <c r="H123" s="1394" t="s">
        <v>291</v>
      </c>
      <c r="I123" s="1395"/>
      <c r="J123" s="1394" t="s">
        <v>292</v>
      </c>
      <c r="K123" s="1395"/>
      <c r="L123" s="1395"/>
      <c r="M123" s="1394" t="s">
        <v>68</v>
      </c>
      <c r="N123" s="1395"/>
      <c r="O123" s="1395"/>
      <c r="P123" s="1394"/>
      <c r="Q123" s="1395"/>
      <c r="R123" s="1394"/>
      <c r="S123" s="1395"/>
      <c r="T123" s="1396" t="s">
        <v>69</v>
      </c>
      <c r="U123" s="1395"/>
      <c r="V123" s="1395"/>
      <c r="W123" s="1395"/>
      <c r="X123" s="1395"/>
      <c r="Y123" s="1395"/>
      <c r="Z123" s="1395"/>
      <c r="AA123" s="1395"/>
      <c r="AB123" s="1394" t="s">
        <v>281</v>
      </c>
      <c r="AC123" s="1395"/>
      <c r="AD123" s="1395"/>
      <c r="AE123" s="1395"/>
      <c r="AF123" s="1395"/>
      <c r="AG123" s="1394" t="s">
        <v>282</v>
      </c>
      <c r="AH123" s="1395"/>
      <c r="AI123" s="1395"/>
      <c r="AJ123" s="277" t="s">
        <v>68</v>
      </c>
      <c r="AK123" s="1397" t="s">
        <v>283</v>
      </c>
      <c r="AL123" s="1395"/>
      <c r="AM123" s="1395"/>
      <c r="AN123" s="1395"/>
      <c r="AO123" s="1395"/>
      <c r="AP123" s="1395"/>
      <c r="AQ123" s="278">
        <v>2715791148</v>
      </c>
      <c r="AR123" s="278">
        <v>2105723798.29</v>
      </c>
      <c r="AS123" s="337">
        <v>610067349.71000004</v>
      </c>
      <c r="AT123" s="286">
        <v>0</v>
      </c>
      <c r="AU123" s="278">
        <v>2087108627.29</v>
      </c>
      <c r="AV123" s="278">
        <v>18615171</v>
      </c>
      <c r="AW123" s="285">
        <v>651170577</v>
      </c>
      <c r="AX123" s="278">
        <v>1435938050.29</v>
      </c>
      <c r="AY123" s="278">
        <v>651170577</v>
      </c>
      <c r="AZ123" s="279">
        <v>0</v>
      </c>
      <c r="BA123" s="278">
        <v>651170577</v>
      </c>
      <c r="BB123" s="279">
        <v>0</v>
      </c>
      <c r="BC123" s="279">
        <v>0</v>
      </c>
    </row>
    <row r="124" spans="1:55" s="215" customFormat="1" ht="13.5" x14ac:dyDescent="0.2">
      <c r="A124" s="284" t="str">
        <f t="shared" si="8"/>
        <v>A20451210</v>
      </c>
      <c r="B124" s="1394" t="s">
        <v>17</v>
      </c>
      <c r="C124" s="1395"/>
      <c r="D124" s="1394" t="s">
        <v>290</v>
      </c>
      <c r="E124" s="1395"/>
      <c r="F124" s="1394" t="s">
        <v>288</v>
      </c>
      <c r="G124" s="1395"/>
      <c r="H124" s="1394" t="s">
        <v>291</v>
      </c>
      <c r="I124" s="1395"/>
      <c r="J124" s="1394" t="s">
        <v>292</v>
      </c>
      <c r="K124" s="1395"/>
      <c r="L124" s="1395"/>
      <c r="M124" s="1394" t="s">
        <v>298</v>
      </c>
      <c r="N124" s="1395"/>
      <c r="O124" s="1395"/>
      <c r="P124" s="1394"/>
      <c r="Q124" s="1395"/>
      <c r="R124" s="1394"/>
      <c r="S124" s="1395"/>
      <c r="T124" s="1396" t="s">
        <v>70</v>
      </c>
      <c r="U124" s="1395"/>
      <c r="V124" s="1395"/>
      <c r="W124" s="1395"/>
      <c r="X124" s="1395"/>
      <c r="Y124" s="1395"/>
      <c r="Z124" s="1395"/>
      <c r="AA124" s="1395"/>
      <c r="AB124" s="1394" t="s">
        <v>281</v>
      </c>
      <c r="AC124" s="1395"/>
      <c r="AD124" s="1395"/>
      <c r="AE124" s="1395"/>
      <c r="AF124" s="1395"/>
      <c r="AG124" s="1394" t="s">
        <v>282</v>
      </c>
      <c r="AH124" s="1395"/>
      <c r="AI124" s="1395"/>
      <c r="AJ124" s="277" t="s">
        <v>68</v>
      </c>
      <c r="AK124" s="1397" t="s">
        <v>283</v>
      </c>
      <c r="AL124" s="1395"/>
      <c r="AM124" s="1395"/>
      <c r="AN124" s="1395"/>
      <c r="AO124" s="1395"/>
      <c r="AP124" s="1395"/>
      <c r="AQ124" s="278">
        <v>3500000</v>
      </c>
      <c r="AR124" s="278">
        <v>956960</v>
      </c>
      <c r="AS124" s="337">
        <v>2543040</v>
      </c>
      <c r="AT124" s="286">
        <v>0</v>
      </c>
      <c r="AU124" s="278">
        <v>956960</v>
      </c>
      <c r="AV124" s="279">
        <v>0</v>
      </c>
      <c r="AW124" s="285">
        <v>956960</v>
      </c>
      <c r="AX124" s="279">
        <v>0</v>
      </c>
      <c r="AY124" s="278">
        <v>956960</v>
      </c>
      <c r="AZ124" s="279">
        <v>0</v>
      </c>
      <c r="BA124" s="278">
        <v>956960</v>
      </c>
      <c r="BB124" s="279">
        <v>0</v>
      </c>
      <c r="BC124" s="279">
        <v>0</v>
      </c>
    </row>
    <row r="125" spans="1:55" s="215" customFormat="1" ht="13.5" x14ac:dyDescent="0.2">
      <c r="A125" s="284" t="str">
        <f t="shared" si="8"/>
        <v>A204610</v>
      </c>
      <c r="B125" s="1400" t="s">
        <v>17</v>
      </c>
      <c r="C125" s="1395"/>
      <c r="D125" s="1400" t="s">
        <v>290</v>
      </c>
      <c r="E125" s="1395"/>
      <c r="F125" s="1400" t="s">
        <v>288</v>
      </c>
      <c r="G125" s="1395"/>
      <c r="H125" s="1400" t="s">
        <v>291</v>
      </c>
      <c r="I125" s="1395"/>
      <c r="J125" s="1400" t="s">
        <v>300</v>
      </c>
      <c r="K125" s="1395"/>
      <c r="L125" s="1395"/>
      <c r="M125" s="1400"/>
      <c r="N125" s="1395"/>
      <c r="O125" s="1395"/>
      <c r="P125" s="1400"/>
      <c r="Q125" s="1395"/>
      <c r="R125" s="1400"/>
      <c r="S125" s="1395"/>
      <c r="T125" s="1401" t="s">
        <v>312</v>
      </c>
      <c r="U125" s="1395"/>
      <c r="V125" s="1395"/>
      <c r="W125" s="1395"/>
      <c r="X125" s="1395"/>
      <c r="Y125" s="1395"/>
      <c r="Z125" s="1395"/>
      <c r="AA125" s="1395"/>
      <c r="AB125" s="1400" t="s">
        <v>281</v>
      </c>
      <c r="AC125" s="1395"/>
      <c r="AD125" s="1395"/>
      <c r="AE125" s="1395"/>
      <c r="AF125" s="1395"/>
      <c r="AG125" s="1400" t="s">
        <v>282</v>
      </c>
      <c r="AH125" s="1395"/>
      <c r="AI125" s="1395"/>
      <c r="AJ125" s="273" t="s">
        <v>68</v>
      </c>
      <c r="AK125" s="1399" t="s">
        <v>283</v>
      </c>
      <c r="AL125" s="1395"/>
      <c r="AM125" s="1395"/>
      <c r="AN125" s="1395"/>
      <c r="AO125" s="1395"/>
      <c r="AP125" s="1395"/>
      <c r="AQ125" s="274">
        <v>2810671112</v>
      </c>
      <c r="AR125" s="274">
        <v>2088681676.5</v>
      </c>
      <c r="AS125" s="335">
        <v>721989435.5</v>
      </c>
      <c r="AT125" s="379">
        <v>0</v>
      </c>
      <c r="AU125" s="274">
        <v>1619647028</v>
      </c>
      <c r="AV125" s="274">
        <v>469034648.5</v>
      </c>
      <c r="AW125" s="378">
        <v>786379421</v>
      </c>
      <c r="AX125" s="274">
        <v>833267607</v>
      </c>
      <c r="AY125" s="274">
        <v>786379421</v>
      </c>
      <c r="AZ125" s="275">
        <v>0</v>
      </c>
      <c r="BA125" s="274">
        <v>786379421</v>
      </c>
      <c r="BB125" s="275">
        <v>0</v>
      </c>
      <c r="BC125" s="275">
        <v>0</v>
      </c>
    </row>
    <row r="126" spans="1:55" s="215" customFormat="1" ht="13.5" x14ac:dyDescent="0.2">
      <c r="A126" s="284" t="str">
        <f t="shared" si="8"/>
        <v>A2046210</v>
      </c>
      <c r="B126" s="1394" t="s">
        <v>17</v>
      </c>
      <c r="C126" s="1395"/>
      <c r="D126" s="1394" t="s">
        <v>290</v>
      </c>
      <c r="E126" s="1395"/>
      <c r="F126" s="1394" t="s">
        <v>288</v>
      </c>
      <c r="G126" s="1395"/>
      <c r="H126" s="1394" t="s">
        <v>291</v>
      </c>
      <c r="I126" s="1395"/>
      <c r="J126" s="1394" t="s">
        <v>300</v>
      </c>
      <c r="K126" s="1395"/>
      <c r="L126" s="1395"/>
      <c r="M126" s="1394" t="s">
        <v>290</v>
      </c>
      <c r="N126" s="1395"/>
      <c r="O126" s="1395"/>
      <c r="P126" s="1394"/>
      <c r="Q126" s="1395"/>
      <c r="R126" s="1394"/>
      <c r="S126" s="1395"/>
      <c r="T126" s="1396" t="s">
        <v>71</v>
      </c>
      <c r="U126" s="1395"/>
      <c r="V126" s="1395"/>
      <c r="W126" s="1395"/>
      <c r="X126" s="1395"/>
      <c r="Y126" s="1395"/>
      <c r="Z126" s="1395"/>
      <c r="AA126" s="1395"/>
      <c r="AB126" s="1394" t="s">
        <v>281</v>
      </c>
      <c r="AC126" s="1395"/>
      <c r="AD126" s="1395"/>
      <c r="AE126" s="1395"/>
      <c r="AF126" s="1395"/>
      <c r="AG126" s="1394" t="s">
        <v>282</v>
      </c>
      <c r="AH126" s="1395"/>
      <c r="AI126" s="1395"/>
      <c r="AJ126" s="277" t="s">
        <v>68</v>
      </c>
      <c r="AK126" s="1397" t="s">
        <v>283</v>
      </c>
      <c r="AL126" s="1395"/>
      <c r="AM126" s="1395"/>
      <c r="AN126" s="1395"/>
      <c r="AO126" s="1395"/>
      <c r="AP126" s="1395"/>
      <c r="AQ126" s="278">
        <v>1086771112</v>
      </c>
      <c r="AR126" s="278">
        <v>704781676</v>
      </c>
      <c r="AS126" s="337">
        <v>381989436</v>
      </c>
      <c r="AT126" s="286">
        <v>0</v>
      </c>
      <c r="AU126" s="278">
        <v>704781676</v>
      </c>
      <c r="AV126" s="279">
        <v>0</v>
      </c>
      <c r="AW126" s="285">
        <v>328946749</v>
      </c>
      <c r="AX126" s="278">
        <v>375834927</v>
      </c>
      <c r="AY126" s="278">
        <v>328946749</v>
      </c>
      <c r="AZ126" s="279">
        <v>0</v>
      </c>
      <c r="BA126" s="278">
        <v>328946749</v>
      </c>
      <c r="BB126" s="279">
        <v>0</v>
      </c>
      <c r="BC126" s="279">
        <v>0</v>
      </c>
    </row>
    <row r="127" spans="1:55" s="215" customFormat="1" ht="13.5" x14ac:dyDescent="0.2">
      <c r="A127" s="284" t="str">
        <f t="shared" si="8"/>
        <v>A2046310</v>
      </c>
      <c r="B127" s="1394" t="s">
        <v>17</v>
      </c>
      <c r="C127" s="1395"/>
      <c r="D127" s="1394" t="s">
        <v>290</v>
      </c>
      <c r="E127" s="1395"/>
      <c r="F127" s="1394" t="s">
        <v>288</v>
      </c>
      <c r="G127" s="1395"/>
      <c r="H127" s="1394" t="s">
        <v>291</v>
      </c>
      <c r="I127" s="1395"/>
      <c r="J127" s="1394" t="s">
        <v>300</v>
      </c>
      <c r="K127" s="1395"/>
      <c r="L127" s="1395"/>
      <c r="M127" s="1394" t="s">
        <v>297</v>
      </c>
      <c r="N127" s="1395"/>
      <c r="O127" s="1395"/>
      <c r="P127" s="1394"/>
      <c r="Q127" s="1395"/>
      <c r="R127" s="1394"/>
      <c r="S127" s="1395"/>
      <c r="T127" s="1396" t="s">
        <v>72</v>
      </c>
      <c r="U127" s="1395"/>
      <c r="V127" s="1395"/>
      <c r="W127" s="1395"/>
      <c r="X127" s="1395"/>
      <c r="Y127" s="1395"/>
      <c r="Z127" s="1395"/>
      <c r="AA127" s="1395"/>
      <c r="AB127" s="1394" t="s">
        <v>281</v>
      </c>
      <c r="AC127" s="1395"/>
      <c r="AD127" s="1395"/>
      <c r="AE127" s="1395"/>
      <c r="AF127" s="1395"/>
      <c r="AG127" s="1394" t="s">
        <v>282</v>
      </c>
      <c r="AH127" s="1395"/>
      <c r="AI127" s="1395"/>
      <c r="AJ127" s="277" t="s">
        <v>68</v>
      </c>
      <c r="AK127" s="1397" t="s">
        <v>283</v>
      </c>
      <c r="AL127" s="1395"/>
      <c r="AM127" s="1395"/>
      <c r="AN127" s="1395"/>
      <c r="AO127" s="1395"/>
      <c r="AP127" s="1395"/>
      <c r="AQ127" s="278">
        <v>90000000</v>
      </c>
      <c r="AR127" s="279">
        <v>0</v>
      </c>
      <c r="AS127" s="337">
        <v>90000000</v>
      </c>
      <c r="AT127" s="286">
        <v>0</v>
      </c>
      <c r="AU127" s="279">
        <v>0</v>
      </c>
      <c r="AV127" s="279">
        <v>0</v>
      </c>
      <c r="AW127" s="286">
        <v>0</v>
      </c>
      <c r="AX127" s="279">
        <v>0</v>
      </c>
      <c r="AY127" s="279">
        <v>0</v>
      </c>
      <c r="AZ127" s="279">
        <v>0</v>
      </c>
      <c r="BA127" s="279">
        <v>0</v>
      </c>
      <c r="BB127" s="279">
        <v>0</v>
      </c>
      <c r="BC127" s="279">
        <v>0</v>
      </c>
    </row>
    <row r="128" spans="1:55" s="215" customFormat="1" ht="13.5" x14ac:dyDescent="0.2">
      <c r="A128" s="284" t="str">
        <f t="shared" si="8"/>
        <v>A2046510</v>
      </c>
      <c r="B128" s="1394" t="s">
        <v>17</v>
      </c>
      <c r="C128" s="1395"/>
      <c r="D128" s="1394" t="s">
        <v>290</v>
      </c>
      <c r="E128" s="1395"/>
      <c r="F128" s="1394" t="s">
        <v>288</v>
      </c>
      <c r="G128" s="1395"/>
      <c r="H128" s="1394" t="s">
        <v>291</v>
      </c>
      <c r="I128" s="1395"/>
      <c r="J128" s="1394" t="s">
        <v>300</v>
      </c>
      <c r="K128" s="1395"/>
      <c r="L128" s="1395"/>
      <c r="M128" s="1394" t="s">
        <v>292</v>
      </c>
      <c r="N128" s="1395"/>
      <c r="O128" s="1395"/>
      <c r="P128" s="1394"/>
      <c r="Q128" s="1395"/>
      <c r="R128" s="1394"/>
      <c r="S128" s="1395"/>
      <c r="T128" s="1396" t="s">
        <v>73</v>
      </c>
      <c r="U128" s="1395"/>
      <c r="V128" s="1395"/>
      <c r="W128" s="1395"/>
      <c r="X128" s="1395"/>
      <c r="Y128" s="1395"/>
      <c r="Z128" s="1395"/>
      <c r="AA128" s="1395"/>
      <c r="AB128" s="1394" t="s">
        <v>281</v>
      </c>
      <c r="AC128" s="1395"/>
      <c r="AD128" s="1395"/>
      <c r="AE128" s="1395"/>
      <c r="AF128" s="1395"/>
      <c r="AG128" s="1394" t="s">
        <v>282</v>
      </c>
      <c r="AH128" s="1395"/>
      <c r="AI128" s="1395"/>
      <c r="AJ128" s="277" t="s">
        <v>68</v>
      </c>
      <c r="AK128" s="1397" t="s">
        <v>283</v>
      </c>
      <c r="AL128" s="1395"/>
      <c r="AM128" s="1395"/>
      <c r="AN128" s="1395"/>
      <c r="AO128" s="1395"/>
      <c r="AP128" s="1395"/>
      <c r="AQ128" s="278">
        <v>1583900000</v>
      </c>
      <c r="AR128" s="278">
        <v>1383900000.5</v>
      </c>
      <c r="AS128" s="337">
        <v>199999999.5</v>
      </c>
      <c r="AT128" s="286">
        <v>0</v>
      </c>
      <c r="AU128" s="278">
        <v>914865352</v>
      </c>
      <c r="AV128" s="278">
        <v>469034648.5</v>
      </c>
      <c r="AW128" s="285">
        <v>457432672</v>
      </c>
      <c r="AX128" s="278">
        <v>457432680</v>
      </c>
      <c r="AY128" s="278">
        <v>457432672</v>
      </c>
      <c r="AZ128" s="279">
        <v>0</v>
      </c>
      <c r="BA128" s="278">
        <v>457432672</v>
      </c>
      <c r="BB128" s="279">
        <v>0</v>
      </c>
      <c r="BC128" s="279">
        <v>0</v>
      </c>
    </row>
    <row r="129" spans="1:55" s="215" customFormat="1" ht="13.5" x14ac:dyDescent="0.2">
      <c r="A129" s="284" t="str">
        <f t="shared" si="8"/>
        <v>A2046810</v>
      </c>
      <c r="B129" s="1394" t="s">
        <v>17</v>
      </c>
      <c r="C129" s="1395"/>
      <c r="D129" s="1394" t="s">
        <v>290</v>
      </c>
      <c r="E129" s="1395"/>
      <c r="F129" s="1394" t="s">
        <v>288</v>
      </c>
      <c r="G129" s="1395"/>
      <c r="H129" s="1394" t="s">
        <v>291</v>
      </c>
      <c r="I129" s="1395"/>
      <c r="J129" s="1394" t="s">
        <v>300</v>
      </c>
      <c r="K129" s="1395"/>
      <c r="L129" s="1395"/>
      <c r="M129" s="1394" t="s">
        <v>302</v>
      </c>
      <c r="N129" s="1395"/>
      <c r="O129" s="1395"/>
      <c r="P129" s="1394"/>
      <c r="Q129" s="1395"/>
      <c r="R129" s="1394"/>
      <c r="S129" s="1395"/>
      <c r="T129" s="1396" t="s">
        <v>665</v>
      </c>
      <c r="U129" s="1395"/>
      <c r="V129" s="1395"/>
      <c r="W129" s="1395"/>
      <c r="X129" s="1395"/>
      <c r="Y129" s="1395"/>
      <c r="Z129" s="1395"/>
      <c r="AA129" s="1395"/>
      <c r="AB129" s="1394" t="s">
        <v>281</v>
      </c>
      <c r="AC129" s="1395"/>
      <c r="AD129" s="1395"/>
      <c r="AE129" s="1395"/>
      <c r="AF129" s="1395"/>
      <c r="AG129" s="1394" t="s">
        <v>282</v>
      </c>
      <c r="AH129" s="1395"/>
      <c r="AI129" s="1395"/>
      <c r="AJ129" s="277" t="s">
        <v>68</v>
      </c>
      <c r="AK129" s="1397" t="s">
        <v>283</v>
      </c>
      <c r="AL129" s="1395"/>
      <c r="AM129" s="1395"/>
      <c r="AN129" s="1395"/>
      <c r="AO129" s="1395"/>
      <c r="AP129" s="1395"/>
      <c r="AQ129" s="278">
        <v>50000000</v>
      </c>
      <c r="AR129" s="279">
        <v>0</v>
      </c>
      <c r="AS129" s="337">
        <v>50000000</v>
      </c>
      <c r="AT129" s="286">
        <v>0</v>
      </c>
      <c r="AU129" s="279">
        <v>0</v>
      </c>
      <c r="AV129" s="279">
        <v>0</v>
      </c>
      <c r="AW129" s="286">
        <v>0</v>
      </c>
      <c r="AX129" s="279">
        <v>0</v>
      </c>
      <c r="AY129" s="279">
        <v>0</v>
      </c>
      <c r="AZ129" s="279">
        <v>0</v>
      </c>
      <c r="BA129" s="279">
        <v>0</v>
      </c>
      <c r="BB129" s="279">
        <v>0</v>
      </c>
      <c r="BC129" s="279">
        <v>0</v>
      </c>
    </row>
    <row r="130" spans="1:55" s="215" customFormat="1" ht="13.5" x14ac:dyDescent="0.2">
      <c r="A130" s="284" t="str">
        <f t="shared" si="8"/>
        <v>A204710</v>
      </c>
      <c r="B130" s="1400" t="s">
        <v>17</v>
      </c>
      <c r="C130" s="1395"/>
      <c r="D130" s="1400" t="s">
        <v>290</v>
      </c>
      <c r="E130" s="1395"/>
      <c r="F130" s="1400" t="s">
        <v>288</v>
      </c>
      <c r="G130" s="1395"/>
      <c r="H130" s="1400" t="s">
        <v>291</v>
      </c>
      <c r="I130" s="1395"/>
      <c r="J130" s="1400" t="s">
        <v>301</v>
      </c>
      <c r="K130" s="1395"/>
      <c r="L130" s="1395"/>
      <c r="M130" s="1400"/>
      <c r="N130" s="1395"/>
      <c r="O130" s="1395"/>
      <c r="P130" s="1400"/>
      <c r="Q130" s="1395"/>
      <c r="R130" s="1400"/>
      <c r="S130" s="1395"/>
      <c r="T130" s="1401" t="s">
        <v>228</v>
      </c>
      <c r="U130" s="1395"/>
      <c r="V130" s="1395"/>
      <c r="W130" s="1395"/>
      <c r="X130" s="1395"/>
      <c r="Y130" s="1395"/>
      <c r="Z130" s="1395"/>
      <c r="AA130" s="1395"/>
      <c r="AB130" s="1400" t="s">
        <v>281</v>
      </c>
      <c r="AC130" s="1395"/>
      <c r="AD130" s="1395"/>
      <c r="AE130" s="1395"/>
      <c r="AF130" s="1395"/>
      <c r="AG130" s="1400" t="s">
        <v>282</v>
      </c>
      <c r="AH130" s="1395"/>
      <c r="AI130" s="1395"/>
      <c r="AJ130" s="273" t="s">
        <v>68</v>
      </c>
      <c r="AK130" s="1399" t="s">
        <v>283</v>
      </c>
      <c r="AL130" s="1395"/>
      <c r="AM130" s="1395"/>
      <c r="AN130" s="1395"/>
      <c r="AO130" s="1395"/>
      <c r="AP130" s="1395"/>
      <c r="AQ130" s="274">
        <v>101400000</v>
      </c>
      <c r="AR130" s="274">
        <v>65534629</v>
      </c>
      <c r="AS130" s="335">
        <v>35865371</v>
      </c>
      <c r="AT130" s="379">
        <v>0</v>
      </c>
      <c r="AU130" s="274">
        <v>41334446</v>
      </c>
      <c r="AV130" s="274">
        <v>24200183</v>
      </c>
      <c r="AW130" s="378">
        <v>41334446</v>
      </c>
      <c r="AX130" s="275">
        <v>0</v>
      </c>
      <c r="AY130" s="274">
        <v>41334446</v>
      </c>
      <c r="AZ130" s="275">
        <v>0</v>
      </c>
      <c r="BA130" s="274">
        <v>41334446</v>
      </c>
      <c r="BB130" s="275">
        <v>0</v>
      </c>
      <c r="BC130" s="275">
        <v>0</v>
      </c>
    </row>
    <row r="131" spans="1:55" s="215" customFormat="1" ht="13.5" x14ac:dyDescent="0.2">
      <c r="A131" s="284" t="str">
        <f t="shared" si="8"/>
        <v>A2047510</v>
      </c>
      <c r="B131" s="1394" t="s">
        <v>17</v>
      </c>
      <c r="C131" s="1395"/>
      <c r="D131" s="1394" t="s">
        <v>290</v>
      </c>
      <c r="E131" s="1395"/>
      <c r="F131" s="1394" t="s">
        <v>288</v>
      </c>
      <c r="G131" s="1395"/>
      <c r="H131" s="1394" t="s">
        <v>291</v>
      </c>
      <c r="I131" s="1395"/>
      <c r="J131" s="1394" t="s">
        <v>301</v>
      </c>
      <c r="K131" s="1395"/>
      <c r="L131" s="1395"/>
      <c r="M131" s="1394" t="s">
        <v>292</v>
      </c>
      <c r="N131" s="1395"/>
      <c r="O131" s="1395"/>
      <c r="P131" s="1394"/>
      <c r="Q131" s="1395"/>
      <c r="R131" s="1394"/>
      <c r="S131" s="1395"/>
      <c r="T131" s="1396" t="s">
        <v>74</v>
      </c>
      <c r="U131" s="1395"/>
      <c r="V131" s="1395"/>
      <c r="W131" s="1395"/>
      <c r="X131" s="1395"/>
      <c r="Y131" s="1395"/>
      <c r="Z131" s="1395"/>
      <c r="AA131" s="1395"/>
      <c r="AB131" s="1394" t="s">
        <v>281</v>
      </c>
      <c r="AC131" s="1395"/>
      <c r="AD131" s="1395"/>
      <c r="AE131" s="1395"/>
      <c r="AF131" s="1395"/>
      <c r="AG131" s="1394" t="s">
        <v>282</v>
      </c>
      <c r="AH131" s="1395"/>
      <c r="AI131" s="1395"/>
      <c r="AJ131" s="277" t="s">
        <v>68</v>
      </c>
      <c r="AK131" s="1397" t="s">
        <v>283</v>
      </c>
      <c r="AL131" s="1395"/>
      <c r="AM131" s="1395"/>
      <c r="AN131" s="1395"/>
      <c r="AO131" s="1395"/>
      <c r="AP131" s="1395"/>
      <c r="AQ131" s="278">
        <v>6000000</v>
      </c>
      <c r="AR131" s="278">
        <v>837000</v>
      </c>
      <c r="AS131" s="337">
        <v>5163000</v>
      </c>
      <c r="AT131" s="286">
        <v>0</v>
      </c>
      <c r="AU131" s="278">
        <v>837000</v>
      </c>
      <c r="AV131" s="279">
        <v>0</v>
      </c>
      <c r="AW131" s="285">
        <v>837000</v>
      </c>
      <c r="AX131" s="279">
        <v>0</v>
      </c>
      <c r="AY131" s="278">
        <v>837000</v>
      </c>
      <c r="AZ131" s="279">
        <v>0</v>
      </c>
      <c r="BA131" s="278">
        <v>837000</v>
      </c>
      <c r="BB131" s="279">
        <v>0</v>
      </c>
      <c r="BC131" s="279">
        <v>0</v>
      </c>
    </row>
    <row r="132" spans="1:55" s="215" customFormat="1" ht="13.5" x14ac:dyDescent="0.2">
      <c r="A132" s="284" t="str">
        <f t="shared" si="8"/>
        <v>A2047610</v>
      </c>
      <c r="B132" s="1394" t="s">
        <v>17</v>
      </c>
      <c r="C132" s="1395"/>
      <c r="D132" s="1394" t="s">
        <v>290</v>
      </c>
      <c r="E132" s="1395"/>
      <c r="F132" s="1394" t="s">
        <v>288</v>
      </c>
      <c r="G132" s="1395"/>
      <c r="H132" s="1394" t="s">
        <v>291</v>
      </c>
      <c r="I132" s="1395"/>
      <c r="J132" s="1394" t="s">
        <v>301</v>
      </c>
      <c r="K132" s="1395"/>
      <c r="L132" s="1395"/>
      <c r="M132" s="1394" t="s">
        <v>300</v>
      </c>
      <c r="N132" s="1395"/>
      <c r="O132" s="1395"/>
      <c r="P132" s="1394"/>
      <c r="Q132" s="1395"/>
      <c r="R132" s="1394"/>
      <c r="S132" s="1395"/>
      <c r="T132" s="1396" t="s">
        <v>75</v>
      </c>
      <c r="U132" s="1395"/>
      <c r="V132" s="1395"/>
      <c r="W132" s="1395"/>
      <c r="X132" s="1395"/>
      <c r="Y132" s="1395"/>
      <c r="Z132" s="1395"/>
      <c r="AA132" s="1395"/>
      <c r="AB132" s="1394" t="s">
        <v>281</v>
      </c>
      <c r="AC132" s="1395"/>
      <c r="AD132" s="1395"/>
      <c r="AE132" s="1395"/>
      <c r="AF132" s="1395"/>
      <c r="AG132" s="1394" t="s">
        <v>282</v>
      </c>
      <c r="AH132" s="1395"/>
      <c r="AI132" s="1395"/>
      <c r="AJ132" s="277" t="s">
        <v>68</v>
      </c>
      <c r="AK132" s="1397" t="s">
        <v>283</v>
      </c>
      <c r="AL132" s="1395"/>
      <c r="AM132" s="1395"/>
      <c r="AN132" s="1395"/>
      <c r="AO132" s="1395"/>
      <c r="AP132" s="1395"/>
      <c r="AQ132" s="278">
        <v>95400000</v>
      </c>
      <c r="AR132" s="278">
        <v>64697629</v>
      </c>
      <c r="AS132" s="337">
        <v>30702371</v>
      </c>
      <c r="AT132" s="286">
        <v>0</v>
      </c>
      <c r="AU132" s="278">
        <v>40497446</v>
      </c>
      <c r="AV132" s="278">
        <v>24200183</v>
      </c>
      <c r="AW132" s="285">
        <v>40497446</v>
      </c>
      <c r="AX132" s="279">
        <v>0</v>
      </c>
      <c r="AY132" s="278">
        <v>40497446</v>
      </c>
      <c r="AZ132" s="279">
        <v>0</v>
      </c>
      <c r="BA132" s="278">
        <v>40497446</v>
      </c>
      <c r="BB132" s="279">
        <v>0</v>
      </c>
      <c r="BC132" s="279">
        <v>0</v>
      </c>
    </row>
    <row r="133" spans="1:55" s="215" customFormat="1" ht="13.5" x14ac:dyDescent="0.2">
      <c r="A133" s="284" t="str">
        <f t="shared" si="8"/>
        <v>A204810</v>
      </c>
      <c r="B133" s="1400" t="s">
        <v>17</v>
      </c>
      <c r="C133" s="1395"/>
      <c r="D133" s="1400" t="s">
        <v>290</v>
      </c>
      <c r="E133" s="1395"/>
      <c r="F133" s="1400" t="s">
        <v>288</v>
      </c>
      <c r="G133" s="1395"/>
      <c r="H133" s="1400" t="s">
        <v>291</v>
      </c>
      <c r="I133" s="1395"/>
      <c r="J133" s="1400" t="s">
        <v>302</v>
      </c>
      <c r="K133" s="1395"/>
      <c r="L133" s="1395"/>
      <c r="M133" s="1400"/>
      <c r="N133" s="1395"/>
      <c r="O133" s="1395"/>
      <c r="P133" s="1400"/>
      <c r="Q133" s="1395"/>
      <c r="R133" s="1400"/>
      <c r="S133" s="1395"/>
      <c r="T133" s="1401" t="s">
        <v>313</v>
      </c>
      <c r="U133" s="1395"/>
      <c r="V133" s="1395"/>
      <c r="W133" s="1395"/>
      <c r="X133" s="1395"/>
      <c r="Y133" s="1395"/>
      <c r="Z133" s="1395"/>
      <c r="AA133" s="1395"/>
      <c r="AB133" s="1400" t="s">
        <v>281</v>
      </c>
      <c r="AC133" s="1395"/>
      <c r="AD133" s="1395"/>
      <c r="AE133" s="1395"/>
      <c r="AF133" s="1395"/>
      <c r="AG133" s="1400" t="s">
        <v>282</v>
      </c>
      <c r="AH133" s="1395"/>
      <c r="AI133" s="1395"/>
      <c r="AJ133" s="273" t="s">
        <v>68</v>
      </c>
      <c r="AK133" s="1399" t="s">
        <v>283</v>
      </c>
      <c r="AL133" s="1395"/>
      <c r="AM133" s="1395"/>
      <c r="AN133" s="1395"/>
      <c r="AO133" s="1395"/>
      <c r="AP133" s="1395"/>
      <c r="AQ133" s="274">
        <v>1343176172</v>
      </c>
      <c r="AR133" s="274">
        <v>1343176172</v>
      </c>
      <c r="AS133" s="336">
        <v>0</v>
      </c>
      <c r="AT133" s="379">
        <v>0</v>
      </c>
      <c r="AU133" s="274">
        <v>739453810</v>
      </c>
      <c r="AV133" s="274">
        <v>603722362</v>
      </c>
      <c r="AW133" s="378">
        <v>739453810</v>
      </c>
      <c r="AX133" s="275">
        <v>0</v>
      </c>
      <c r="AY133" s="274">
        <v>722626608</v>
      </c>
      <c r="AZ133" s="274">
        <v>16827202</v>
      </c>
      <c r="BA133" s="274">
        <v>722626608</v>
      </c>
      <c r="BB133" s="275">
        <v>0</v>
      </c>
      <c r="BC133" s="274">
        <v>1193923</v>
      </c>
    </row>
    <row r="134" spans="1:55" s="215" customFormat="1" ht="13.5" x14ac:dyDescent="0.2">
      <c r="A134" s="284" t="str">
        <f t="shared" si="8"/>
        <v>A2048110</v>
      </c>
      <c r="B134" s="1394" t="s">
        <v>17</v>
      </c>
      <c r="C134" s="1395"/>
      <c r="D134" s="1394" t="s">
        <v>290</v>
      </c>
      <c r="E134" s="1395"/>
      <c r="F134" s="1394" t="s">
        <v>288</v>
      </c>
      <c r="G134" s="1395"/>
      <c r="H134" s="1394" t="s">
        <v>291</v>
      </c>
      <c r="I134" s="1395"/>
      <c r="J134" s="1394" t="s">
        <v>302</v>
      </c>
      <c r="K134" s="1395"/>
      <c r="L134" s="1395"/>
      <c r="M134" s="1394" t="s">
        <v>287</v>
      </c>
      <c r="N134" s="1395"/>
      <c r="O134" s="1395"/>
      <c r="P134" s="1394"/>
      <c r="Q134" s="1395"/>
      <c r="R134" s="1394"/>
      <c r="S134" s="1395"/>
      <c r="T134" s="1396" t="s">
        <v>76</v>
      </c>
      <c r="U134" s="1395"/>
      <c r="V134" s="1395"/>
      <c r="W134" s="1395"/>
      <c r="X134" s="1395"/>
      <c r="Y134" s="1395"/>
      <c r="Z134" s="1395"/>
      <c r="AA134" s="1395"/>
      <c r="AB134" s="1394" t="s">
        <v>281</v>
      </c>
      <c r="AC134" s="1395"/>
      <c r="AD134" s="1395"/>
      <c r="AE134" s="1395"/>
      <c r="AF134" s="1395"/>
      <c r="AG134" s="1394" t="s">
        <v>282</v>
      </c>
      <c r="AH134" s="1395"/>
      <c r="AI134" s="1395"/>
      <c r="AJ134" s="277" t="s">
        <v>68</v>
      </c>
      <c r="AK134" s="1397" t="s">
        <v>283</v>
      </c>
      <c r="AL134" s="1395"/>
      <c r="AM134" s="1395"/>
      <c r="AN134" s="1395"/>
      <c r="AO134" s="1395"/>
      <c r="AP134" s="1395"/>
      <c r="AQ134" s="278">
        <v>143815862</v>
      </c>
      <c r="AR134" s="278">
        <v>143815862</v>
      </c>
      <c r="AS134" s="338">
        <v>0</v>
      </c>
      <c r="AT134" s="286">
        <v>0</v>
      </c>
      <c r="AU134" s="278">
        <v>68122064</v>
      </c>
      <c r="AV134" s="278">
        <v>75693798</v>
      </c>
      <c r="AW134" s="285">
        <v>68122064</v>
      </c>
      <c r="AX134" s="279">
        <v>0</v>
      </c>
      <c r="AY134" s="278">
        <v>67710274</v>
      </c>
      <c r="AZ134" s="278">
        <v>411790</v>
      </c>
      <c r="BA134" s="278">
        <v>67710274</v>
      </c>
      <c r="BB134" s="279">
        <v>0</v>
      </c>
      <c r="BC134" s="279">
        <v>0</v>
      </c>
    </row>
    <row r="135" spans="1:55" s="215" customFormat="1" ht="13.5" x14ac:dyDescent="0.2">
      <c r="A135" s="284" t="str">
        <f t="shared" si="8"/>
        <v>A2048210</v>
      </c>
      <c r="B135" s="1394" t="s">
        <v>17</v>
      </c>
      <c r="C135" s="1395"/>
      <c r="D135" s="1394" t="s">
        <v>290</v>
      </c>
      <c r="E135" s="1395"/>
      <c r="F135" s="1394" t="s">
        <v>288</v>
      </c>
      <c r="G135" s="1395"/>
      <c r="H135" s="1394" t="s">
        <v>291</v>
      </c>
      <c r="I135" s="1395"/>
      <c r="J135" s="1394" t="s">
        <v>302</v>
      </c>
      <c r="K135" s="1395"/>
      <c r="L135" s="1395"/>
      <c r="M135" s="1394" t="s">
        <v>290</v>
      </c>
      <c r="N135" s="1395"/>
      <c r="O135" s="1395"/>
      <c r="P135" s="1394"/>
      <c r="Q135" s="1395"/>
      <c r="R135" s="1394"/>
      <c r="S135" s="1395"/>
      <c r="T135" s="1396" t="s">
        <v>77</v>
      </c>
      <c r="U135" s="1395"/>
      <c r="V135" s="1395"/>
      <c r="W135" s="1395"/>
      <c r="X135" s="1395"/>
      <c r="Y135" s="1395"/>
      <c r="Z135" s="1395"/>
      <c r="AA135" s="1395"/>
      <c r="AB135" s="1394" t="s">
        <v>281</v>
      </c>
      <c r="AC135" s="1395"/>
      <c r="AD135" s="1395"/>
      <c r="AE135" s="1395"/>
      <c r="AF135" s="1395"/>
      <c r="AG135" s="1394" t="s">
        <v>282</v>
      </c>
      <c r="AH135" s="1395"/>
      <c r="AI135" s="1395"/>
      <c r="AJ135" s="277" t="s">
        <v>68</v>
      </c>
      <c r="AK135" s="1397" t="s">
        <v>283</v>
      </c>
      <c r="AL135" s="1395"/>
      <c r="AM135" s="1395"/>
      <c r="AN135" s="1395"/>
      <c r="AO135" s="1395"/>
      <c r="AP135" s="1395"/>
      <c r="AQ135" s="278">
        <v>794010310</v>
      </c>
      <c r="AR135" s="278">
        <v>794010310</v>
      </c>
      <c r="AS135" s="338">
        <v>0</v>
      </c>
      <c r="AT135" s="286">
        <v>0</v>
      </c>
      <c r="AU135" s="278">
        <v>466900312</v>
      </c>
      <c r="AV135" s="278">
        <v>327109998</v>
      </c>
      <c r="AW135" s="285">
        <v>466900312</v>
      </c>
      <c r="AX135" s="279">
        <v>0</v>
      </c>
      <c r="AY135" s="278">
        <v>463831242</v>
      </c>
      <c r="AZ135" s="278">
        <v>3069070</v>
      </c>
      <c r="BA135" s="278">
        <v>463831242</v>
      </c>
      <c r="BB135" s="279">
        <v>0</v>
      </c>
      <c r="BC135" s="278">
        <v>1061023</v>
      </c>
    </row>
    <row r="136" spans="1:55" s="215" customFormat="1" ht="13.5" x14ac:dyDescent="0.2">
      <c r="A136" s="284" t="str">
        <f t="shared" si="8"/>
        <v>A2048310</v>
      </c>
      <c r="B136" s="1394" t="s">
        <v>17</v>
      </c>
      <c r="C136" s="1395"/>
      <c r="D136" s="1394" t="s">
        <v>290</v>
      </c>
      <c r="E136" s="1395"/>
      <c r="F136" s="1394" t="s">
        <v>288</v>
      </c>
      <c r="G136" s="1395"/>
      <c r="H136" s="1394" t="s">
        <v>291</v>
      </c>
      <c r="I136" s="1395"/>
      <c r="J136" s="1394" t="s">
        <v>302</v>
      </c>
      <c r="K136" s="1395"/>
      <c r="L136" s="1395"/>
      <c r="M136" s="1394" t="s">
        <v>297</v>
      </c>
      <c r="N136" s="1395"/>
      <c r="O136" s="1395"/>
      <c r="P136" s="1394"/>
      <c r="Q136" s="1395"/>
      <c r="R136" s="1394"/>
      <c r="S136" s="1395"/>
      <c r="T136" s="1396" t="s">
        <v>78</v>
      </c>
      <c r="U136" s="1395"/>
      <c r="V136" s="1395"/>
      <c r="W136" s="1395"/>
      <c r="X136" s="1395"/>
      <c r="Y136" s="1395"/>
      <c r="Z136" s="1395"/>
      <c r="AA136" s="1395"/>
      <c r="AB136" s="1394" t="s">
        <v>281</v>
      </c>
      <c r="AC136" s="1395"/>
      <c r="AD136" s="1395"/>
      <c r="AE136" s="1395"/>
      <c r="AF136" s="1395"/>
      <c r="AG136" s="1394" t="s">
        <v>282</v>
      </c>
      <c r="AH136" s="1395"/>
      <c r="AI136" s="1395"/>
      <c r="AJ136" s="277" t="s">
        <v>68</v>
      </c>
      <c r="AK136" s="1397" t="s">
        <v>283</v>
      </c>
      <c r="AL136" s="1395"/>
      <c r="AM136" s="1395"/>
      <c r="AN136" s="1395"/>
      <c r="AO136" s="1395"/>
      <c r="AP136" s="1395"/>
      <c r="AQ136" s="278">
        <v>350000</v>
      </c>
      <c r="AR136" s="278">
        <v>350000</v>
      </c>
      <c r="AS136" s="338">
        <v>0</v>
      </c>
      <c r="AT136" s="286">
        <v>0</v>
      </c>
      <c r="AU136" s="278">
        <v>55247</v>
      </c>
      <c r="AV136" s="278">
        <v>294753</v>
      </c>
      <c r="AW136" s="285">
        <v>55247</v>
      </c>
      <c r="AX136" s="279">
        <v>0</v>
      </c>
      <c r="AY136" s="278">
        <v>55247</v>
      </c>
      <c r="AZ136" s="279">
        <v>0</v>
      </c>
      <c r="BA136" s="278">
        <v>55247</v>
      </c>
      <c r="BB136" s="279">
        <v>0</v>
      </c>
      <c r="BC136" s="279">
        <v>0</v>
      </c>
    </row>
    <row r="137" spans="1:55" s="215" customFormat="1" ht="13.5" x14ac:dyDescent="0.2">
      <c r="A137" s="284" t="str">
        <f t="shared" si="8"/>
        <v>A2048510</v>
      </c>
      <c r="B137" s="1394" t="s">
        <v>17</v>
      </c>
      <c r="C137" s="1395"/>
      <c r="D137" s="1394" t="s">
        <v>290</v>
      </c>
      <c r="E137" s="1395"/>
      <c r="F137" s="1394" t="s">
        <v>288</v>
      </c>
      <c r="G137" s="1395"/>
      <c r="H137" s="1394" t="s">
        <v>291</v>
      </c>
      <c r="I137" s="1395"/>
      <c r="J137" s="1394" t="s">
        <v>302</v>
      </c>
      <c r="K137" s="1395"/>
      <c r="L137" s="1395"/>
      <c r="M137" s="1394" t="s">
        <v>292</v>
      </c>
      <c r="N137" s="1395"/>
      <c r="O137" s="1395"/>
      <c r="P137" s="1394"/>
      <c r="Q137" s="1395"/>
      <c r="R137" s="1394"/>
      <c r="S137" s="1395"/>
      <c r="T137" s="1396" t="s">
        <v>79</v>
      </c>
      <c r="U137" s="1395"/>
      <c r="V137" s="1395"/>
      <c r="W137" s="1395"/>
      <c r="X137" s="1395"/>
      <c r="Y137" s="1395"/>
      <c r="Z137" s="1395"/>
      <c r="AA137" s="1395"/>
      <c r="AB137" s="1394" t="s">
        <v>281</v>
      </c>
      <c r="AC137" s="1395"/>
      <c r="AD137" s="1395"/>
      <c r="AE137" s="1395"/>
      <c r="AF137" s="1395"/>
      <c r="AG137" s="1394" t="s">
        <v>282</v>
      </c>
      <c r="AH137" s="1395"/>
      <c r="AI137" s="1395"/>
      <c r="AJ137" s="277" t="s">
        <v>68</v>
      </c>
      <c r="AK137" s="1397" t="s">
        <v>283</v>
      </c>
      <c r="AL137" s="1395"/>
      <c r="AM137" s="1395"/>
      <c r="AN137" s="1395"/>
      <c r="AO137" s="1395"/>
      <c r="AP137" s="1395"/>
      <c r="AQ137" s="278">
        <v>185000000</v>
      </c>
      <c r="AR137" s="278">
        <v>185000000</v>
      </c>
      <c r="AS137" s="338">
        <v>0</v>
      </c>
      <c r="AT137" s="286">
        <v>0</v>
      </c>
      <c r="AU137" s="278">
        <v>84140245</v>
      </c>
      <c r="AV137" s="278">
        <v>100859755</v>
      </c>
      <c r="AW137" s="285">
        <v>84140245</v>
      </c>
      <c r="AX137" s="279">
        <v>0</v>
      </c>
      <c r="AY137" s="278">
        <v>71315571</v>
      </c>
      <c r="AZ137" s="278">
        <v>12824674</v>
      </c>
      <c r="BA137" s="278">
        <v>71315571</v>
      </c>
      <c r="BB137" s="279">
        <v>0</v>
      </c>
      <c r="BC137" s="278">
        <v>132900</v>
      </c>
    </row>
    <row r="138" spans="1:55" s="215" customFormat="1" ht="13.5" x14ac:dyDescent="0.2">
      <c r="A138" s="284" t="str">
        <f t="shared" si="8"/>
        <v>A2048610</v>
      </c>
      <c r="B138" s="1394" t="s">
        <v>17</v>
      </c>
      <c r="C138" s="1395"/>
      <c r="D138" s="1394" t="s">
        <v>290</v>
      </c>
      <c r="E138" s="1395"/>
      <c r="F138" s="1394" t="s">
        <v>288</v>
      </c>
      <c r="G138" s="1395"/>
      <c r="H138" s="1394" t="s">
        <v>291</v>
      </c>
      <c r="I138" s="1395"/>
      <c r="J138" s="1394" t="s">
        <v>302</v>
      </c>
      <c r="K138" s="1395"/>
      <c r="L138" s="1395"/>
      <c r="M138" s="1394" t="s">
        <v>300</v>
      </c>
      <c r="N138" s="1395"/>
      <c r="O138" s="1395"/>
      <c r="P138" s="1394"/>
      <c r="Q138" s="1395"/>
      <c r="R138" s="1394"/>
      <c r="S138" s="1395"/>
      <c r="T138" s="1396" t="s">
        <v>80</v>
      </c>
      <c r="U138" s="1395"/>
      <c r="V138" s="1395"/>
      <c r="W138" s="1395"/>
      <c r="X138" s="1395"/>
      <c r="Y138" s="1395"/>
      <c r="Z138" s="1395"/>
      <c r="AA138" s="1395"/>
      <c r="AB138" s="1394" t="s">
        <v>281</v>
      </c>
      <c r="AC138" s="1395"/>
      <c r="AD138" s="1395"/>
      <c r="AE138" s="1395"/>
      <c r="AF138" s="1395"/>
      <c r="AG138" s="1394" t="s">
        <v>282</v>
      </c>
      <c r="AH138" s="1395"/>
      <c r="AI138" s="1395"/>
      <c r="AJ138" s="277" t="s">
        <v>68</v>
      </c>
      <c r="AK138" s="1397" t="s">
        <v>283</v>
      </c>
      <c r="AL138" s="1395"/>
      <c r="AM138" s="1395"/>
      <c r="AN138" s="1395"/>
      <c r="AO138" s="1395"/>
      <c r="AP138" s="1395"/>
      <c r="AQ138" s="278">
        <v>220000000</v>
      </c>
      <c r="AR138" s="278">
        <v>220000000</v>
      </c>
      <c r="AS138" s="338">
        <v>0</v>
      </c>
      <c r="AT138" s="286">
        <v>0</v>
      </c>
      <c r="AU138" s="278">
        <v>120235942</v>
      </c>
      <c r="AV138" s="278">
        <v>99764058</v>
      </c>
      <c r="AW138" s="285">
        <v>120235942</v>
      </c>
      <c r="AX138" s="279">
        <v>0</v>
      </c>
      <c r="AY138" s="278">
        <v>119714274</v>
      </c>
      <c r="AZ138" s="278">
        <v>521668</v>
      </c>
      <c r="BA138" s="278">
        <v>119714274</v>
      </c>
      <c r="BB138" s="279">
        <v>0</v>
      </c>
      <c r="BC138" s="279">
        <v>0</v>
      </c>
    </row>
    <row r="139" spans="1:55" s="215" customFormat="1" ht="13.5" x14ac:dyDescent="0.2">
      <c r="A139" s="284" t="str">
        <f t="shared" si="8"/>
        <v>A204910</v>
      </c>
      <c r="B139" s="1400" t="s">
        <v>17</v>
      </c>
      <c r="C139" s="1395"/>
      <c r="D139" s="1400" t="s">
        <v>290</v>
      </c>
      <c r="E139" s="1395"/>
      <c r="F139" s="1400" t="s">
        <v>288</v>
      </c>
      <c r="G139" s="1395"/>
      <c r="H139" s="1400" t="s">
        <v>291</v>
      </c>
      <c r="I139" s="1395"/>
      <c r="J139" s="1400" t="s">
        <v>296</v>
      </c>
      <c r="K139" s="1395"/>
      <c r="L139" s="1395"/>
      <c r="M139" s="1400"/>
      <c r="N139" s="1395"/>
      <c r="O139" s="1395"/>
      <c r="P139" s="1400"/>
      <c r="Q139" s="1395"/>
      <c r="R139" s="1400"/>
      <c r="S139" s="1395"/>
      <c r="T139" s="1401" t="s">
        <v>232</v>
      </c>
      <c r="U139" s="1395"/>
      <c r="V139" s="1395"/>
      <c r="W139" s="1395"/>
      <c r="X139" s="1395"/>
      <c r="Y139" s="1395"/>
      <c r="Z139" s="1395"/>
      <c r="AA139" s="1395"/>
      <c r="AB139" s="1400" t="s">
        <v>281</v>
      </c>
      <c r="AC139" s="1395"/>
      <c r="AD139" s="1395"/>
      <c r="AE139" s="1395"/>
      <c r="AF139" s="1395"/>
      <c r="AG139" s="1400" t="s">
        <v>282</v>
      </c>
      <c r="AH139" s="1395"/>
      <c r="AI139" s="1395"/>
      <c r="AJ139" s="273" t="s">
        <v>68</v>
      </c>
      <c r="AK139" s="1399" t="s">
        <v>283</v>
      </c>
      <c r="AL139" s="1395"/>
      <c r="AM139" s="1395"/>
      <c r="AN139" s="1395"/>
      <c r="AO139" s="1395"/>
      <c r="AP139" s="1395"/>
      <c r="AQ139" s="274">
        <v>597250000</v>
      </c>
      <c r="AR139" s="274">
        <v>575263740</v>
      </c>
      <c r="AS139" s="335">
        <v>21986260</v>
      </c>
      <c r="AT139" s="379">
        <v>0</v>
      </c>
      <c r="AU139" s="274">
        <v>574786498</v>
      </c>
      <c r="AV139" s="274">
        <v>477242</v>
      </c>
      <c r="AW139" s="378">
        <v>574786498</v>
      </c>
      <c r="AX139" s="275">
        <v>0</v>
      </c>
      <c r="AY139" s="274">
        <v>574786498</v>
      </c>
      <c r="AZ139" s="275">
        <v>0</v>
      </c>
      <c r="BA139" s="274">
        <v>574786498</v>
      </c>
      <c r="BB139" s="275">
        <v>0</v>
      </c>
      <c r="BC139" s="275">
        <v>0</v>
      </c>
    </row>
    <row r="140" spans="1:55" s="215" customFormat="1" ht="13.5" x14ac:dyDescent="0.2">
      <c r="A140" s="284" t="str">
        <f t="shared" si="8"/>
        <v>A2049110</v>
      </c>
      <c r="B140" s="1394" t="s">
        <v>17</v>
      </c>
      <c r="C140" s="1395"/>
      <c r="D140" s="1394" t="s">
        <v>290</v>
      </c>
      <c r="E140" s="1395"/>
      <c r="F140" s="1394" t="s">
        <v>288</v>
      </c>
      <c r="G140" s="1395"/>
      <c r="H140" s="1394" t="s">
        <v>291</v>
      </c>
      <c r="I140" s="1395"/>
      <c r="J140" s="1394" t="s">
        <v>296</v>
      </c>
      <c r="K140" s="1395"/>
      <c r="L140" s="1395"/>
      <c r="M140" s="1394" t="s">
        <v>287</v>
      </c>
      <c r="N140" s="1395"/>
      <c r="O140" s="1395"/>
      <c r="P140" s="1394"/>
      <c r="Q140" s="1395"/>
      <c r="R140" s="1394"/>
      <c r="S140" s="1395"/>
      <c r="T140" s="1396" t="s">
        <v>81</v>
      </c>
      <c r="U140" s="1395"/>
      <c r="V140" s="1395"/>
      <c r="W140" s="1395"/>
      <c r="X140" s="1395"/>
      <c r="Y140" s="1395"/>
      <c r="Z140" s="1395"/>
      <c r="AA140" s="1395"/>
      <c r="AB140" s="1394" t="s">
        <v>281</v>
      </c>
      <c r="AC140" s="1395"/>
      <c r="AD140" s="1395"/>
      <c r="AE140" s="1395"/>
      <c r="AF140" s="1395"/>
      <c r="AG140" s="1394" t="s">
        <v>282</v>
      </c>
      <c r="AH140" s="1395"/>
      <c r="AI140" s="1395"/>
      <c r="AJ140" s="277" t="s">
        <v>68</v>
      </c>
      <c r="AK140" s="1397" t="s">
        <v>283</v>
      </c>
      <c r="AL140" s="1395"/>
      <c r="AM140" s="1395"/>
      <c r="AN140" s="1395"/>
      <c r="AO140" s="1395"/>
      <c r="AP140" s="1395"/>
      <c r="AQ140" s="278">
        <v>72100000</v>
      </c>
      <c r="AR140" s="278">
        <v>50113740</v>
      </c>
      <c r="AS140" s="337">
        <v>21986260</v>
      </c>
      <c r="AT140" s="286">
        <v>0</v>
      </c>
      <c r="AU140" s="278">
        <v>50113740</v>
      </c>
      <c r="AV140" s="279">
        <v>0</v>
      </c>
      <c r="AW140" s="285">
        <v>50113740</v>
      </c>
      <c r="AX140" s="279">
        <v>0</v>
      </c>
      <c r="AY140" s="278">
        <v>50113740</v>
      </c>
      <c r="AZ140" s="279">
        <v>0</v>
      </c>
      <c r="BA140" s="278">
        <v>50113740</v>
      </c>
      <c r="BB140" s="279">
        <v>0</v>
      </c>
      <c r="BC140" s="279">
        <v>0</v>
      </c>
    </row>
    <row r="141" spans="1:55" s="215" customFormat="1" ht="13.5" x14ac:dyDescent="0.2">
      <c r="A141" s="284" t="str">
        <f t="shared" si="8"/>
        <v>A2049810</v>
      </c>
      <c r="B141" s="1394" t="s">
        <v>17</v>
      </c>
      <c r="C141" s="1395"/>
      <c r="D141" s="1394" t="s">
        <v>290</v>
      </c>
      <c r="E141" s="1395"/>
      <c r="F141" s="1394" t="s">
        <v>288</v>
      </c>
      <c r="G141" s="1395"/>
      <c r="H141" s="1394" t="s">
        <v>291</v>
      </c>
      <c r="I141" s="1395"/>
      <c r="J141" s="1394" t="s">
        <v>296</v>
      </c>
      <c r="K141" s="1395"/>
      <c r="L141" s="1395"/>
      <c r="M141" s="1394" t="s">
        <v>302</v>
      </c>
      <c r="N141" s="1395"/>
      <c r="O141" s="1395"/>
      <c r="P141" s="1394"/>
      <c r="Q141" s="1395"/>
      <c r="R141" s="1394"/>
      <c r="S141" s="1395"/>
      <c r="T141" s="1396" t="s">
        <v>82</v>
      </c>
      <c r="U141" s="1395"/>
      <c r="V141" s="1395"/>
      <c r="W141" s="1395"/>
      <c r="X141" s="1395"/>
      <c r="Y141" s="1395"/>
      <c r="Z141" s="1395"/>
      <c r="AA141" s="1395"/>
      <c r="AB141" s="1394" t="s">
        <v>281</v>
      </c>
      <c r="AC141" s="1395"/>
      <c r="AD141" s="1395"/>
      <c r="AE141" s="1395"/>
      <c r="AF141" s="1395"/>
      <c r="AG141" s="1394" t="s">
        <v>282</v>
      </c>
      <c r="AH141" s="1395"/>
      <c r="AI141" s="1395"/>
      <c r="AJ141" s="277" t="s">
        <v>68</v>
      </c>
      <c r="AK141" s="1397" t="s">
        <v>283</v>
      </c>
      <c r="AL141" s="1395"/>
      <c r="AM141" s="1395"/>
      <c r="AN141" s="1395"/>
      <c r="AO141" s="1395"/>
      <c r="AP141" s="1395"/>
      <c r="AQ141" s="278">
        <v>13373589</v>
      </c>
      <c r="AR141" s="278">
        <v>13373589</v>
      </c>
      <c r="AS141" s="338">
        <v>0</v>
      </c>
      <c r="AT141" s="286">
        <v>0</v>
      </c>
      <c r="AU141" s="278">
        <v>13228888</v>
      </c>
      <c r="AV141" s="278">
        <v>144701</v>
      </c>
      <c r="AW141" s="285">
        <v>13228888</v>
      </c>
      <c r="AX141" s="279">
        <v>0</v>
      </c>
      <c r="AY141" s="278">
        <v>13228888</v>
      </c>
      <c r="AZ141" s="279">
        <v>0</v>
      </c>
      <c r="BA141" s="278">
        <v>13228888</v>
      </c>
      <c r="BB141" s="279">
        <v>0</v>
      </c>
      <c r="BC141" s="279">
        <v>0</v>
      </c>
    </row>
    <row r="142" spans="1:55" s="215" customFormat="1" ht="13.5" x14ac:dyDescent="0.2">
      <c r="A142" s="284" t="str">
        <f t="shared" si="8"/>
        <v>A20491110</v>
      </c>
      <c r="B142" s="1394" t="s">
        <v>17</v>
      </c>
      <c r="C142" s="1395"/>
      <c r="D142" s="1394" t="s">
        <v>290</v>
      </c>
      <c r="E142" s="1395"/>
      <c r="F142" s="1394" t="s">
        <v>288</v>
      </c>
      <c r="G142" s="1395"/>
      <c r="H142" s="1394" t="s">
        <v>291</v>
      </c>
      <c r="I142" s="1395"/>
      <c r="J142" s="1394" t="s">
        <v>296</v>
      </c>
      <c r="K142" s="1395"/>
      <c r="L142" s="1395"/>
      <c r="M142" s="1394" t="s">
        <v>83</v>
      </c>
      <c r="N142" s="1395"/>
      <c r="O142" s="1395"/>
      <c r="P142" s="1394"/>
      <c r="Q142" s="1395"/>
      <c r="R142" s="1394"/>
      <c r="S142" s="1395"/>
      <c r="T142" s="1396" t="s">
        <v>84</v>
      </c>
      <c r="U142" s="1395"/>
      <c r="V142" s="1395"/>
      <c r="W142" s="1395"/>
      <c r="X142" s="1395"/>
      <c r="Y142" s="1395"/>
      <c r="Z142" s="1395"/>
      <c r="AA142" s="1395"/>
      <c r="AB142" s="1394" t="s">
        <v>281</v>
      </c>
      <c r="AC142" s="1395"/>
      <c r="AD142" s="1395"/>
      <c r="AE142" s="1395"/>
      <c r="AF142" s="1395"/>
      <c r="AG142" s="1394" t="s">
        <v>282</v>
      </c>
      <c r="AH142" s="1395"/>
      <c r="AI142" s="1395"/>
      <c r="AJ142" s="277" t="s">
        <v>68</v>
      </c>
      <c r="AK142" s="1397" t="s">
        <v>283</v>
      </c>
      <c r="AL142" s="1395"/>
      <c r="AM142" s="1395"/>
      <c r="AN142" s="1395"/>
      <c r="AO142" s="1395"/>
      <c r="AP142" s="1395"/>
      <c r="AQ142" s="278">
        <v>511776411</v>
      </c>
      <c r="AR142" s="278">
        <v>511776411</v>
      </c>
      <c r="AS142" s="338">
        <v>0</v>
      </c>
      <c r="AT142" s="286">
        <v>0</v>
      </c>
      <c r="AU142" s="278">
        <v>511443870</v>
      </c>
      <c r="AV142" s="278">
        <v>332541</v>
      </c>
      <c r="AW142" s="285">
        <v>511443870</v>
      </c>
      <c r="AX142" s="279">
        <v>0</v>
      </c>
      <c r="AY142" s="278">
        <v>511443870</v>
      </c>
      <c r="AZ142" s="279">
        <v>0</v>
      </c>
      <c r="BA142" s="278">
        <v>511443870</v>
      </c>
      <c r="BB142" s="279">
        <v>0</v>
      </c>
      <c r="BC142" s="279">
        <v>0</v>
      </c>
    </row>
    <row r="143" spans="1:55" s="215" customFormat="1" ht="13.5" x14ac:dyDescent="0.2">
      <c r="A143" s="284" t="str">
        <f t="shared" si="8"/>
        <v>A2041010</v>
      </c>
      <c r="B143" s="1400" t="s">
        <v>17</v>
      </c>
      <c r="C143" s="1395"/>
      <c r="D143" s="1400" t="s">
        <v>290</v>
      </c>
      <c r="E143" s="1395"/>
      <c r="F143" s="1400" t="s">
        <v>288</v>
      </c>
      <c r="G143" s="1395"/>
      <c r="H143" s="1400" t="s">
        <v>291</v>
      </c>
      <c r="I143" s="1395"/>
      <c r="J143" s="1400" t="s">
        <v>68</v>
      </c>
      <c r="K143" s="1395"/>
      <c r="L143" s="1395"/>
      <c r="M143" s="1400"/>
      <c r="N143" s="1395"/>
      <c r="O143" s="1395"/>
      <c r="P143" s="1400"/>
      <c r="Q143" s="1395"/>
      <c r="R143" s="1400"/>
      <c r="S143" s="1395"/>
      <c r="T143" s="1401" t="s">
        <v>234</v>
      </c>
      <c r="U143" s="1395"/>
      <c r="V143" s="1395"/>
      <c r="W143" s="1395"/>
      <c r="X143" s="1395"/>
      <c r="Y143" s="1395"/>
      <c r="Z143" s="1395"/>
      <c r="AA143" s="1395"/>
      <c r="AB143" s="1400" t="s">
        <v>281</v>
      </c>
      <c r="AC143" s="1395"/>
      <c r="AD143" s="1395"/>
      <c r="AE143" s="1395"/>
      <c r="AF143" s="1395"/>
      <c r="AG143" s="1400" t="s">
        <v>282</v>
      </c>
      <c r="AH143" s="1395"/>
      <c r="AI143" s="1395"/>
      <c r="AJ143" s="273" t="s">
        <v>68</v>
      </c>
      <c r="AK143" s="1399" t="s">
        <v>283</v>
      </c>
      <c r="AL143" s="1395"/>
      <c r="AM143" s="1395"/>
      <c r="AN143" s="1395"/>
      <c r="AO143" s="1395"/>
      <c r="AP143" s="1395"/>
      <c r="AQ143" s="274">
        <v>1603139548</v>
      </c>
      <c r="AR143" s="274">
        <v>1150726144</v>
      </c>
      <c r="AS143" s="335">
        <v>452413404</v>
      </c>
      <c r="AT143" s="379">
        <v>0</v>
      </c>
      <c r="AU143" s="274">
        <v>1091694144</v>
      </c>
      <c r="AV143" s="274">
        <v>59032000</v>
      </c>
      <c r="AW143" s="378">
        <v>640417361</v>
      </c>
      <c r="AX143" s="274">
        <v>451276783</v>
      </c>
      <c r="AY143" s="274">
        <v>640417361</v>
      </c>
      <c r="AZ143" s="275">
        <v>0</v>
      </c>
      <c r="BA143" s="274">
        <v>640417361</v>
      </c>
      <c r="BB143" s="275">
        <v>0</v>
      </c>
      <c r="BC143" s="275">
        <v>0</v>
      </c>
    </row>
    <row r="144" spans="1:55" s="215" customFormat="1" ht="13.5" x14ac:dyDescent="0.2">
      <c r="A144" s="284" t="str">
        <f t="shared" si="8"/>
        <v>A20410110</v>
      </c>
      <c r="B144" s="1394" t="s">
        <v>17</v>
      </c>
      <c r="C144" s="1395"/>
      <c r="D144" s="1394" t="s">
        <v>290</v>
      </c>
      <c r="E144" s="1395"/>
      <c r="F144" s="1394" t="s">
        <v>288</v>
      </c>
      <c r="G144" s="1395"/>
      <c r="H144" s="1394" t="s">
        <v>291</v>
      </c>
      <c r="I144" s="1395"/>
      <c r="J144" s="1394" t="s">
        <v>68</v>
      </c>
      <c r="K144" s="1395"/>
      <c r="L144" s="1395"/>
      <c r="M144" s="1394" t="s">
        <v>287</v>
      </c>
      <c r="N144" s="1395"/>
      <c r="O144" s="1395"/>
      <c r="P144" s="1394"/>
      <c r="Q144" s="1395"/>
      <c r="R144" s="1394"/>
      <c r="S144" s="1395"/>
      <c r="T144" s="1396" t="s">
        <v>415</v>
      </c>
      <c r="U144" s="1395"/>
      <c r="V144" s="1395"/>
      <c r="W144" s="1395"/>
      <c r="X144" s="1395"/>
      <c r="Y144" s="1395"/>
      <c r="Z144" s="1395"/>
      <c r="AA144" s="1395"/>
      <c r="AB144" s="1394" t="s">
        <v>281</v>
      </c>
      <c r="AC144" s="1395"/>
      <c r="AD144" s="1395"/>
      <c r="AE144" s="1395"/>
      <c r="AF144" s="1395"/>
      <c r="AG144" s="1394" t="s">
        <v>282</v>
      </c>
      <c r="AH144" s="1395"/>
      <c r="AI144" s="1395"/>
      <c r="AJ144" s="277" t="s">
        <v>68</v>
      </c>
      <c r="AK144" s="1397" t="s">
        <v>283</v>
      </c>
      <c r="AL144" s="1395"/>
      <c r="AM144" s="1395"/>
      <c r="AN144" s="1395"/>
      <c r="AO144" s="1395"/>
      <c r="AP144" s="1395"/>
      <c r="AQ144" s="278">
        <v>400000000</v>
      </c>
      <c r="AR144" s="278">
        <v>95200000</v>
      </c>
      <c r="AS144" s="337">
        <v>304800000</v>
      </c>
      <c r="AT144" s="286">
        <v>0</v>
      </c>
      <c r="AU144" s="278">
        <v>72168000</v>
      </c>
      <c r="AV144" s="278">
        <v>23032000</v>
      </c>
      <c r="AW144" s="286">
        <v>0</v>
      </c>
      <c r="AX144" s="278">
        <v>72168000</v>
      </c>
      <c r="AY144" s="279">
        <v>0</v>
      </c>
      <c r="AZ144" s="279">
        <v>0</v>
      </c>
      <c r="BA144" s="279">
        <v>0</v>
      </c>
      <c r="BB144" s="279">
        <v>0</v>
      </c>
      <c r="BC144" s="279">
        <v>0</v>
      </c>
    </row>
    <row r="145" spans="1:55" s="215" customFormat="1" ht="13.5" x14ac:dyDescent="0.2">
      <c r="A145" s="284" t="str">
        <f t="shared" si="8"/>
        <v>A20410210</v>
      </c>
      <c r="B145" s="1394" t="s">
        <v>17</v>
      </c>
      <c r="C145" s="1395"/>
      <c r="D145" s="1394" t="s">
        <v>290</v>
      </c>
      <c r="E145" s="1395"/>
      <c r="F145" s="1394" t="s">
        <v>288</v>
      </c>
      <c r="G145" s="1395"/>
      <c r="H145" s="1394" t="s">
        <v>291</v>
      </c>
      <c r="I145" s="1395"/>
      <c r="J145" s="1394" t="s">
        <v>68</v>
      </c>
      <c r="K145" s="1395"/>
      <c r="L145" s="1395"/>
      <c r="M145" s="1394" t="s">
        <v>290</v>
      </c>
      <c r="N145" s="1395"/>
      <c r="O145" s="1395"/>
      <c r="P145" s="1394"/>
      <c r="Q145" s="1395"/>
      <c r="R145" s="1394"/>
      <c r="S145" s="1395"/>
      <c r="T145" s="1396" t="s">
        <v>85</v>
      </c>
      <c r="U145" s="1395"/>
      <c r="V145" s="1395"/>
      <c r="W145" s="1395"/>
      <c r="X145" s="1395"/>
      <c r="Y145" s="1395"/>
      <c r="Z145" s="1395"/>
      <c r="AA145" s="1395"/>
      <c r="AB145" s="1394" t="s">
        <v>281</v>
      </c>
      <c r="AC145" s="1395"/>
      <c r="AD145" s="1395"/>
      <c r="AE145" s="1395"/>
      <c r="AF145" s="1395"/>
      <c r="AG145" s="1394" t="s">
        <v>282</v>
      </c>
      <c r="AH145" s="1395"/>
      <c r="AI145" s="1395"/>
      <c r="AJ145" s="277" t="s">
        <v>68</v>
      </c>
      <c r="AK145" s="1397" t="s">
        <v>283</v>
      </c>
      <c r="AL145" s="1395"/>
      <c r="AM145" s="1395"/>
      <c r="AN145" s="1395"/>
      <c r="AO145" s="1395"/>
      <c r="AP145" s="1395"/>
      <c r="AQ145" s="278">
        <v>1203139548</v>
      </c>
      <c r="AR145" s="278">
        <v>1055526144</v>
      </c>
      <c r="AS145" s="337">
        <v>147613404</v>
      </c>
      <c r="AT145" s="286">
        <v>0</v>
      </c>
      <c r="AU145" s="278">
        <v>1019526144</v>
      </c>
      <c r="AV145" s="278">
        <v>36000000</v>
      </c>
      <c r="AW145" s="285">
        <v>640417361</v>
      </c>
      <c r="AX145" s="278">
        <v>379108783</v>
      </c>
      <c r="AY145" s="278">
        <v>640417361</v>
      </c>
      <c r="AZ145" s="279">
        <v>0</v>
      </c>
      <c r="BA145" s="278">
        <v>640417361</v>
      </c>
      <c r="BB145" s="279">
        <v>0</v>
      </c>
      <c r="BC145" s="279">
        <v>0</v>
      </c>
    </row>
    <row r="146" spans="1:55" s="215" customFormat="1" ht="13.5" x14ac:dyDescent="0.2">
      <c r="A146" s="284" t="str">
        <f t="shared" si="8"/>
        <v>A2041110</v>
      </c>
      <c r="B146" s="1400" t="s">
        <v>17</v>
      </c>
      <c r="C146" s="1395"/>
      <c r="D146" s="1400" t="s">
        <v>290</v>
      </c>
      <c r="E146" s="1395"/>
      <c r="F146" s="1400" t="s">
        <v>288</v>
      </c>
      <c r="G146" s="1395"/>
      <c r="H146" s="1400" t="s">
        <v>291</v>
      </c>
      <c r="I146" s="1395"/>
      <c r="J146" s="1400" t="s">
        <v>83</v>
      </c>
      <c r="K146" s="1395"/>
      <c r="L146" s="1395"/>
      <c r="M146" s="1400"/>
      <c r="N146" s="1395"/>
      <c r="O146" s="1395"/>
      <c r="P146" s="1400"/>
      <c r="Q146" s="1395"/>
      <c r="R146" s="1400"/>
      <c r="S146" s="1395"/>
      <c r="T146" s="1401" t="s">
        <v>235</v>
      </c>
      <c r="U146" s="1395"/>
      <c r="V146" s="1395"/>
      <c r="W146" s="1395"/>
      <c r="X146" s="1395"/>
      <c r="Y146" s="1395"/>
      <c r="Z146" s="1395"/>
      <c r="AA146" s="1395"/>
      <c r="AB146" s="1400" t="s">
        <v>281</v>
      </c>
      <c r="AC146" s="1395"/>
      <c r="AD146" s="1395"/>
      <c r="AE146" s="1395"/>
      <c r="AF146" s="1395"/>
      <c r="AG146" s="1400" t="s">
        <v>282</v>
      </c>
      <c r="AH146" s="1395"/>
      <c r="AI146" s="1395"/>
      <c r="AJ146" s="273" t="s">
        <v>68</v>
      </c>
      <c r="AK146" s="1399" t="s">
        <v>283</v>
      </c>
      <c r="AL146" s="1395"/>
      <c r="AM146" s="1395"/>
      <c r="AN146" s="1395"/>
      <c r="AO146" s="1395"/>
      <c r="AP146" s="1395"/>
      <c r="AQ146" s="274">
        <v>298000000</v>
      </c>
      <c r="AR146" s="274">
        <v>298000000</v>
      </c>
      <c r="AS146" s="336">
        <v>0</v>
      </c>
      <c r="AT146" s="379">
        <v>0</v>
      </c>
      <c r="AU146" s="274">
        <v>237216406</v>
      </c>
      <c r="AV146" s="274">
        <v>60783594</v>
      </c>
      <c r="AW146" s="378">
        <v>225140200</v>
      </c>
      <c r="AX146" s="274">
        <v>12076206</v>
      </c>
      <c r="AY146" s="274">
        <v>223781398</v>
      </c>
      <c r="AZ146" s="274">
        <v>1358802</v>
      </c>
      <c r="BA146" s="274">
        <v>223781398</v>
      </c>
      <c r="BB146" s="275">
        <v>0</v>
      </c>
      <c r="BC146" s="274">
        <v>1237429</v>
      </c>
    </row>
    <row r="147" spans="1:55" s="215" customFormat="1" ht="13.5" x14ac:dyDescent="0.2">
      <c r="A147" s="284" t="str">
        <f t="shared" si="8"/>
        <v>A2041113</v>
      </c>
      <c r="B147" s="1400" t="s">
        <v>17</v>
      </c>
      <c r="C147" s="1395"/>
      <c r="D147" s="1400" t="s">
        <v>290</v>
      </c>
      <c r="E147" s="1395"/>
      <c r="F147" s="1400" t="s">
        <v>288</v>
      </c>
      <c r="G147" s="1395"/>
      <c r="H147" s="1400" t="s">
        <v>291</v>
      </c>
      <c r="I147" s="1395"/>
      <c r="J147" s="1400" t="s">
        <v>83</v>
      </c>
      <c r="K147" s="1395"/>
      <c r="L147" s="1395"/>
      <c r="M147" s="1400"/>
      <c r="N147" s="1395"/>
      <c r="O147" s="1395"/>
      <c r="P147" s="1400"/>
      <c r="Q147" s="1395"/>
      <c r="R147" s="1400"/>
      <c r="S147" s="1395"/>
      <c r="T147" s="1401" t="s">
        <v>235</v>
      </c>
      <c r="U147" s="1395"/>
      <c r="V147" s="1395"/>
      <c r="W147" s="1395"/>
      <c r="X147" s="1395"/>
      <c r="Y147" s="1395"/>
      <c r="Z147" s="1395"/>
      <c r="AA147" s="1395"/>
      <c r="AB147" s="1400" t="s">
        <v>281</v>
      </c>
      <c r="AC147" s="1395"/>
      <c r="AD147" s="1395"/>
      <c r="AE147" s="1395"/>
      <c r="AF147" s="1395"/>
      <c r="AG147" s="1400" t="s">
        <v>282</v>
      </c>
      <c r="AH147" s="1395"/>
      <c r="AI147" s="1395"/>
      <c r="AJ147" s="273" t="s">
        <v>311</v>
      </c>
      <c r="AK147" s="1399" t="s">
        <v>329</v>
      </c>
      <c r="AL147" s="1395"/>
      <c r="AM147" s="1395"/>
      <c r="AN147" s="1395"/>
      <c r="AO147" s="1395"/>
      <c r="AP147" s="1395"/>
      <c r="AQ147" s="274">
        <v>550000000</v>
      </c>
      <c r="AR147" s="275">
        <v>0</v>
      </c>
      <c r="AS147" s="335">
        <v>550000000</v>
      </c>
      <c r="AT147" s="379">
        <v>0</v>
      </c>
      <c r="AU147" s="275">
        <v>0</v>
      </c>
      <c r="AV147" s="275">
        <v>0</v>
      </c>
      <c r="AW147" s="379">
        <v>0</v>
      </c>
      <c r="AX147" s="275">
        <v>0</v>
      </c>
      <c r="AY147" s="275">
        <v>0</v>
      </c>
      <c r="AZ147" s="275">
        <v>0</v>
      </c>
      <c r="BA147" s="275">
        <v>0</v>
      </c>
      <c r="BB147" s="275">
        <v>0</v>
      </c>
      <c r="BC147" s="275">
        <v>0</v>
      </c>
    </row>
    <row r="148" spans="1:55" s="215" customFormat="1" ht="13.5" x14ac:dyDescent="0.2">
      <c r="A148" s="284" t="str">
        <f t="shared" si="8"/>
        <v>A20411110</v>
      </c>
      <c r="B148" s="1394" t="s">
        <v>17</v>
      </c>
      <c r="C148" s="1395"/>
      <c r="D148" s="1394" t="s">
        <v>290</v>
      </c>
      <c r="E148" s="1395"/>
      <c r="F148" s="1394" t="s">
        <v>288</v>
      </c>
      <c r="G148" s="1395"/>
      <c r="H148" s="1394" t="s">
        <v>291</v>
      </c>
      <c r="I148" s="1395"/>
      <c r="J148" s="1394" t="s">
        <v>83</v>
      </c>
      <c r="K148" s="1395"/>
      <c r="L148" s="1395"/>
      <c r="M148" s="1394" t="s">
        <v>287</v>
      </c>
      <c r="N148" s="1395"/>
      <c r="O148" s="1395"/>
      <c r="P148" s="1394"/>
      <c r="Q148" s="1395"/>
      <c r="R148" s="1394"/>
      <c r="S148" s="1395"/>
      <c r="T148" s="1396" t="s">
        <v>86</v>
      </c>
      <c r="U148" s="1395"/>
      <c r="V148" s="1395"/>
      <c r="W148" s="1395"/>
      <c r="X148" s="1395"/>
      <c r="Y148" s="1395"/>
      <c r="Z148" s="1395"/>
      <c r="AA148" s="1395"/>
      <c r="AB148" s="1394" t="s">
        <v>281</v>
      </c>
      <c r="AC148" s="1395"/>
      <c r="AD148" s="1395"/>
      <c r="AE148" s="1395"/>
      <c r="AF148" s="1395"/>
      <c r="AG148" s="1394" t="s">
        <v>282</v>
      </c>
      <c r="AH148" s="1395"/>
      <c r="AI148" s="1395"/>
      <c r="AJ148" s="277" t="s">
        <v>68</v>
      </c>
      <c r="AK148" s="1397" t="s">
        <v>283</v>
      </c>
      <c r="AL148" s="1395"/>
      <c r="AM148" s="1395"/>
      <c r="AN148" s="1395"/>
      <c r="AO148" s="1395"/>
      <c r="AP148" s="1395"/>
      <c r="AQ148" s="278">
        <v>110000000</v>
      </c>
      <c r="AR148" s="278">
        <v>110000000</v>
      </c>
      <c r="AS148" s="338">
        <v>0</v>
      </c>
      <c r="AT148" s="286">
        <v>0</v>
      </c>
      <c r="AU148" s="278">
        <v>89073263</v>
      </c>
      <c r="AV148" s="278">
        <v>20926737</v>
      </c>
      <c r="AW148" s="285">
        <v>77260635</v>
      </c>
      <c r="AX148" s="278">
        <v>11812628</v>
      </c>
      <c r="AY148" s="278">
        <v>75901833</v>
      </c>
      <c r="AZ148" s="278">
        <v>1358802</v>
      </c>
      <c r="BA148" s="278">
        <v>75901833</v>
      </c>
      <c r="BB148" s="279">
        <v>0</v>
      </c>
      <c r="BC148" s="279">
        <v>0</v>
      </c>
    </row>
    <row r="149" spans="1:55" s="215" customFormat="1" ht="13.5" x14ac:dyDescent="0.2">
      <c r="A149" s="284" t="str">
        <f t="shared" si="8"/>
        <v>A20411113</v>
      </c>
      <c r="B149" s="1394" t="s">
        <v>17</v>
      </c>
      <c r="C149" s="1395"/>
      <c r="D149" s="1394" t="s">
        <v>290</v>
      </c>
      <c r="E149" s="1395"/>
      <c r="F149" s="1394" t="s">
        <v>288</v>
      </c>
      <c r="G149" s="1395"/>
      <c r="H149" s="1394" t="s">
        <v>291</v>
      </c>
      <c r="I149" s="1395"/>
      <c r="J149" s="1394" t="s">
        <v>83</v>
      </c>
      <c r="K149" s="1395"/>
      <c r="L149" s="1395"/>
      <c r="M149" s="1394" t="s">
        <v>287</v>
      </c>
      <c r="N149" s="1395"/>
      <c r="O149" s="1395"/>
      <c r="P149" s="1394"/>
      <c r="Q149" s="1395"/>
      <c r="R149" s="1394"/>
      <c r="S149" s="1395"/>
      <c r="T149" s="1396" t="s">
        <v>86</v>
      </c>
      <c r="U149" s="1395"/>
      <c r="V149" s="1395"/>
      <c r="W149" s="1395"/>
      <c r="X149" s="1395"/>
      <c r="Y149" s="1395"/>
      <c r="Z149" s="1395"/>
      <c r="AA149" s="1395"/>
      <c r="AB149" s="1394" t="s">
        <v>281</v>
      </c>
      <c r="AC149" s="1395"/>
      <c r="AD149" s="1395"/>
      <c r="AE149" s="1395"/>
      <c r="AF149" s="1395"/>
      <c r="AG149" s="1394" t="s">
        <v>282</v>
      </c>
      <c r="AH149" s="1395"/>
      <c r="AI149" s="1395"/>
      <c r="AJ149" s="277" t="s">
        <v>311</v>
      </c>
      <c r="AK149" s="1397" t="s">
        <v>329</v>
      </c>
      <c r="AL149" s="1395"/>
      <c r="AM149" s="1395"/>
      <c r="AN149" s="1395"/>
      <c r="AO149" s="1395"/>
      <c r="AP149" s="1395"/>
      <c r="AQ149" s="278">
        <v>50000000</v>
      </c>
      <c r="AR149" s="279">
        <v>0</v>
      </c>
      <c r="AS149" s="337">
        <v>50000000</v>
      </c>
      <c r="AT149" s="286">
        <v>0</v>
      </c>
      <c r="AU149" s="279">
        <v>0</v>
      </c>
      <c r="AV149" s="279">
        <v>0</v>
      </c>
      <c r="AW149" s="286">
        <v>0</v>
      </c>
      <c r="AX149" s="279">
        <v>0</v>
      </c>
      <c r="AY149" s="279">
        <v>0</v>
      </c>
      <c r="AZ149" s="279">
        <v>0</v>
      </c>
      <c r="BA149" s="279">
        <v>0</v>
      </c>
      <c r="BB149" s="279">
        <v>0</v>
      </c>
      <c r="BC149" s="279">
        <v>0</v>
      </c>
    </row>
    <row r="150" spans="1:55" s="215" customFormat="1" ht="13.5" x14ac:dyDescent="0.2">
      <c r="A150" s="284" t="str">
        <f t="shared" si="8"/>
        <v>A20411210</v>
      </c>
      <c r="B150" s="1394" t="s">
        <v>17</v>
      </c>
      <c r="C150" s="1395"/>
      <c r="D150" s="1394" t="s">
        <v>290</v>
      </c>
      <c r="E150" s="1395"/>
      <c r="F150" s="1394" t="s">
        <v>288</v>
      </c>
      <c r="G150" s="1395"/>
      <c r="H150" s="1394" t="s">
        <v>291</v>
      </c>
      <c r="I150" s="1395"/>
      <c r="J150" s="1394" t="s">
        <v>83</v>
      </c>
      <c r="K150" s="1395"/>
      <c r="L150" s="1395"/>
      <c r="M150" s="1394" t="s">
        <v>290</v>
      </c>
      <c r="N150" s="1395"/>
      <c r="O150" s="1395"/>
      <c r="P150" s="1394"/>
      <c r="Q150" s="1395"/>
      <c r="R150" s="1394"/>
      <c r="S150" s="1395"/>
      <c r="T150" s="1396" t="s">
        <v>87</v>
      </c>
      <c r="U150" s="1395"/>
      <c r="V150" s="1395"/>
      <c r="W150" s="1395"/>
      <c r="X150" s="1395"/>
      <c r="Y150" s="1395"/>
      <c r="Z150" s="1395"/>
      <c r="AA150" s="1395"/>
      <c r="AB150" s="1394" t="s">
        <v>281</v>
      </c>
      <c r="AC150" s="1395"/>
      <c r="AD150" s="1395"/>
      <c r="AE150" s="1395"/>
      <c r="AF150" s="1395"/>
      <c r="AG150" s="1394" t="s">
        <v>282</v>
      </c>
      <c r="AH150" s="1395"/>
      <c r="AI150" s="1395"/>
      <c r="AJ150" s="277" t="s">
        <v>68</v>
      </c>
      <c r="AK150" s="1397" t="s">
        <v>283</v>
      </c>
      <c r="AL150" s="1395"/>
      <c r="AM150" s="1395"/>
      <c r="AN150" s="1395"/>
      <c r="AO150" s="1395"/>
      <c r="AP150" s="1395"/>
      <c r="AQ150" s="278">
        <v>188000000</v>
      </c>
      <c r="AR150" s="278">
        <v>188000000</v>
      </c>
      <c r="AS150" s="338">
        <v>0</v>
      </c>
      <c r="AT150" s="286">
        <v>0</v>
      </c>
      <c r="AU150" s="278">
        <v>148143143</v>
      </c>
      <c r="AV150" s="278">
        <v>39856857</v>
      </c>
      <c r="AW150" s="285">
        <v>147879565</v>
      </c>
      <c r="AX150" s="278">
        <v>263578</v>
      </c>
      <c r="AY150" s="278">
        <v>147879565</v>
      </c>
      <c r="AZ150" s="279">
        <v>0</v>
      </c>
      <c r="BA150" s="278">
        <v>147879565</v>
      </c>
      <c r="BB150" s="279">
        <v>0</v>
      </c>
      <c r="BC150" s="278">
        <v>1237429</v>
      </c>
    </row>
    <row r="151" spans="1:55" s="215" customFormat="1" ht="13.5" x14ac:dyDescent="0.2">
      <c r="A151" s="284" t="str">
        <f t="shared" si="8"/>
        <v>A20411213</v>
      </c>
      <c r="B151" s="1394" t="s">
        <v>17</v>
      </c>
      <c r="C151" s="1395"/>
      <c r="D151" s="1394" t="s">
        <v>290</v>
      </c>
      <c r="E151" s="1395"/>
      <c r="F151" s="1394" t="s">
        <v>288</v>
      </c>
      <c r="G151" s="1395"/>
      <c r="H151" s="1394" t="s">
        <v>291</v>
      </c>
      <c r="I151" s="1395"/>
      <c r="J151" s="1394" t="s">
        <v>83</v>
      </c>
      <c r="K151" s="1395"/>
      <c r="L151" s="1395"/>
      <c r="M151" s="1394" t="s">
        <v>290</v>
      </c>
      <c r="N151" s="1395"/>
      <c r="O151" s="1395"/>
      <c r="P151" s="1394"/>
      <c r="Q151" s="1395"/>
      <c r="R151" s="1394"/>
      <c r="S151" s="1395"/>
      <c r="T151" s="1396" t="s">
        <v>87</v>
      </c>
      <c r="U151" s="1395"/>
      <c r="V151" s="1395"/>
      <c r="W151" s="1395"/>
      <c r="X151" s="1395"/>
      <c r="Y151" s="1395"/>
      <c r="Z151" s="1395"/>
      <c r="AA151" s="1395"/>
      <c r="AB151" s="1394" t="s">
        <v>281</v>
      </c>
      <c r="AC151" s="1395"/>
      <c r="AD151" s="1395"/>
      <c r="AE151" s="1395"/>
      <c r="AF151" s="1395"/>
      <c r="AG151" s="1394" t="s">
        <v>282</v>
      </c>
      <c r="AH151" s="1395"/>
      <c r="AI151" s="1395"/>
      <c r="AJ151" s="277" t="s">
        <v>311</v>
      </c>
      <c r="AK151" s="1397" t="s">
        <v>329</v>
      </c>
      <c r="AL151" s="1395"/>
      <c r="AM151" s="1395"/>
      <c r="AN151" s="1395"/>
      <c r="AO151" s="1395"/>
      <c r="AP151" s="1395"/>
      <c r="AQ151" s="278">
        <v>500000000</v>
      </c>
      <c r="AR151" s="279">
        <v>0</v>
      </c>
      <c r="AS151" s="337">
        <v>500000000</v>
      </c>
      <c r="AT151" s="286">
        <v>0</v>
      </c>
      <c r="AU151" s="279">
        <v>0</v>
      </c>
      <c r="AV151" s="279">
        <v>0</v>
      </c>
      <c r="AW151" s="286">
        <v>0</v>
      </c>
      <c r="AX151" s="279">
        <v>0</v>
      </c>
      <c r="AY151" s="279">
        <v>0</v>
      </c>
      <c r="AZ151" s="279">
        <v>0</v>
      </c>
      <c r="BA151" s="279">
        <v>0</v>
      </c>
      <c r="BB151" s="279">
        <v>0</v>
      </c>
      <c r="BC151" s="279">
        <v>0</v>
      </c>
    </row>
    <row r="152" spans="1:55" s="215" customFormat="1" ht="13.5" x14ac:dyDescent="0.2">
      <c r="A152" s="284" t="str">
        <f t="shared" si="8"/>
        <v>A2041410</v>
      </c>
      <c r="B152" s="1394" t="s">
        <v>17</v>
      </c>
      <c r="C152" s="1395"/>
      <c r="D152" s="1394" t="s">
        <v>290</v>
      </c>
      <c r="E152" s="1395"/>
      <c r="F152" s="1394" t="s">
        <v>288</v>
      </c>
      <c r="G152" s="1395"/>
      <c r="H152" s="1394" t="s">
        <v>291</v>
      </c>
      <c r="I152" s="1395"/>
      <c r="J152" s="1394" t="s">
        <v>293</v>
      </c>
      <c r="K152" s="1395"/>
      <c r="L152" s="1395"/>
      <c r="M152" s="1394"/>
      <c r="N152" s="1395"/>
      <c r="O152" s="1395"/>
      <c r="P152" s="1394"/>
      <c r="Q152" s="1395"/>
      <c r="R152" s="1394"/>
      <c r="S152" s="1395"/>
      <c r="T152" s="1396" t="s">
        <v>416</v>
      </c>
      <c r="U152" s="1395"/>
      <c r="V152" s="1395"/>
      <c r="W152" s="1395"/>
      <c r="X152" s="1395"/>
      <c r="Y152" s="1395"/>
      <c r="Z152" s="1395"/>
      <c r="AA152" s="1395"/>
      <c r="AB152" s="1394" t="s">
        <v>281</v>
      </c>
      <c r="AC152" s="1395"/>
      <c r="AD152" s="1395"/>
      <c r="AE152" s="1395"/>
      <c r="AF152" s="1395"/>
      <c r="AG152" s="1394" t="s">
        <v>282</v>
      </c>
      <c r="AH152" s="1395"/>
      <c r="AI152" s="1395"/>
      <c r="AJ152" s="277" t="s">
        <v>68</v>
      </c>
      <c r="AK152" s="1397" t="s">
        <v>283</v>
      </c>
      <c r="AL152" s="1395"/>
      <c r="AM152" s="1395"/>
      <c r="AN152" s="1395"/>
      <c r="AO152" s="1395"/>
      <c r="AP152" s="1395"/>
      <c r="AQ152" s="278">
        <v>2500000</v>
      </c>
      <c r="AR152" s="278">
        <v>925740</v>
      </c>
      <c r="AS152" s="337">
        <v>1574260</v>
      </c>
      <c r="AT152" s="286">
        <v>0</v>
      </c>
      <c r="AU152" s="278">
        <v>831230</v>
      </c>
      <c r="AV152" s="278">
        <v>94510</v>
      </c>
      <c r="AW152" s="285">
        <v>831230</v>
      </c>
      <c r="AX152" s="279">
        <v>0</v>
      </c>
      <c r="AY152" s="278">
        <v>831230</v>
      </c>
      <c r="AZ152" s="279">
        <v>0</v>
      </c>
      <c r="BA152" s="278">
        <v>831230</v>
      </c>
      <c r="BB152" s="279">
        <v>0</v>
      </c>
      <c r="BC152" s="279">
        <v>0</v>
      </c>
    </row>
    <row r="153" spans="1:55" s="215" customFormat="1" ht="13.5" x14ac:dyDescent="0.2">
      <c r="A153" s="284" t="str">
        <f t="shared" si="8"/>
        <v>A2042110</v>
      </c>
      <c r="B153" s="1400" t="s">
        <v>17</v>
      </c>
      <c r="C153" s="1395"/>
      <c r="D153" s="1400" t="s">
        <v>290</v>
      </c>
      <c r="E153" s="1395"/>
      <c r="F153" s="1400" t="s">
        <v>288</v>
      </c>
      <c r="G153" s="1395"/>
      <c r="H153" s="1400" t="s">
        <v>291</v>
      </c>
      <c r="I153" s="1395"/>
      <c r="J153" s="1400" t="s">
        <v>309</v>
      </c>
      <c r="K153" s="1395"/>
      <c r="L153" s="1395"/>
      <c r="M153" s="1400"/>
      <c r="N153" s="1395"/>
      <c r="O153" s="1395"/>
      <c r="P153" s="1400"/>
      <c r="Q153" s="1395"/>
      <c r="R153" s="1400"/>
      <c r="S153" s="1395"/>
      <c r="T153" s="1401" t="s">
        <v>314</v>
      </c>
      <c r="U153" s="1395"/>
      <c r="V153" s="1395"/>
      <c r="W153" s="1395"/>
      <c r="X153" s="1395"/>
      <c r="Y153" s="1395"/>
      <c r="Z153" s="1395"/>
      <c r="AA153" s="1395"/>
      <c r="AB153" s="1400" t="s">
        <v>281</v>
      </c>
      <c r="AC153" s="1395"/>
      <c r="AD153" s="1395"/>
      <c r="AE153" s="1395"/>
      <c r="AF153" s="1395"/>
      <c r="AG153" s="1400" t="s">
        <v>282</v>
      </c>
      <c r="AH153" s="1395"/>
      <c r="AI153" s="1395"/>
      <c r="AJ153" s="273" t="s">
        <v>68</v>
      </c>
      <c r="AK153" s="1399" t="s">
        <v>283</v>
      </c>
      <c r="AL153" s="1395"/>
      <c r="AM153" s="1395"/>
      <c r="AN153" s="1395"/>
      <c r="AO153" s="1395"/>
      <c r="AP153" s="1395"/>
      <c r="AQ153" s="274">
        <v>88570000</v>
      </c>
      <c r="AR153" s="274">
        <v>66320000</v>
      </c>
      <c r="AS153" s="335">
        <v>22250000</v>
      </c>
      <c r="AT153" s="379">
        <v>0</v>
      </c>
      <c r="AU153" s="274">
        <v>66320000</v>
      </c>
      <c r="AV153" s="275">
        <v>0</v>
      </c>
      <c r="AW153" s="378">
        <v>66320000</v>
      </c>
      <c r="AX153" s="275">
        <v>0</v>
      </c>
      <c r="AY153" s="274">
        <v>66320000</v>
      </c>
      <c r="AZ153" s="275">
        <v>0</v>
      </c>
      <c r="BA153" s="274">
        <v>66320000</v>
      </c>
      <c r="BB153" s="275">
        <v>0</v>
      </c>
      <c r="BC153" s="275">
        <v>0</v>
      </c>
    </row>
    <row r="154" spans="1:55" s="215" customFormat="1" ht="13.5" x14ac:dyDescent="0.2">
      <c r="A154" s="284" t="str">
        <f t="shared" si="8"/>
        <v>A2042113</v>
      </c>
      <c r="B154" s="1400" t="s">
        <v>17</v>
      </c>
      <c r="C154" s="1395"/>
      <c r="D154" s="1400" t="s">
        <v>290</v>
      </c>
      <c r="E154" s="1395"/>
      <c r="F154" s="1400" t="s">
        <v>288</v>
      </c>
      <c r="G154" s="1395"/>
      <c r="H154" s="1400" t="s">
        <v>291</v>
      </c>
      <c r="I154" s="1395"/>
      <c r="J154" s="1400" t="s">
        <v>309</v>
      </c>
      <c r="K154" s="1395"/>
      <c r="L154" s="1395"/>
      <c r="M154" s="1400"/>
      <c r="N154" s="1395"/>
      <c r="O154" s="1395"/>
      <c r="P154" s="1400"/>
      <c r="Q154" s="1395"/>
      <c r="R154" s="1400"/>
      <c r="S154" s="1395"/>
      <c r="T154" s="1401" t="s">
        <v>314</v>
      </c>
      <c r="U154" s="1395"/>
      <c r="V154" s="1395"/>
      <c r="W154" s="1395"/>
      <c r="X154" s="1395"/>
      <c r="Y154" s="1395"/>
      <c r="Z154" s="1395"/>
      <c r="AA154" s="1395"/>
      <c r="AB154" s="1400" t="s">
        <v>281</v>
      </c>
      <c r="AC154" s="1395"/>
      <c r="AD154" s="1395"/>
      <c r="AE154" s="1395"/>
      <c r="AF154" s="1395"/>
      <c r="AG154" s="1400" t="s">
        <v>282</v>
      </c>
      <c r="AH154" s="1395"/>
      <c r="AI154" s="1395"/>
      <c r="AJ154" s="273" t="s">
        <v>311</v>
      </c>
      <c r="AK154" s="1399" t="s">
        <v>329</v>
      </c>
      <c r="AL154" s="1395"/>
      <c r="AM154" s="1395"/>
      <c r="AN154" s="1395"/>
      <c r="AO154" s="1395"/>
      <c r="AP154" s="1395"/>
      <c r="AQ154" s="274">
        <v>120000000</v>
      </c>
      <c r="AR154" s="275">
        <v>0</v>
      </c>
      <c r="AS154" s="335">
        <v>120000000</v>
      </c>
      <c r="AT154" s="379">
        <v>0</v>
      </c>
      <c r="AU154" s="275">
        <v>0</v>
      </c>
      <c r="AV154" s="275">
        <v>0</v>
      </c>
      <c r="AW154" s="379">
        <v>0</v>
      </c>
      <c r="AX154" s="275">
        <v>0</v>
      </c>
      <c r="AY154" s="275">
        <v>0</v>
      </c>
      <c r="AZ154" s="275">
        <v>0</v>
      </c>
      <c r="BA154" s="275">
        <v>0</v>
      </c>
      <c r="BB154" s="275">
        <v>0</v>
      </c>
      <c r="BC154" s="275">
        <v>0</v>
      </c>
    </row>
    <row r="155" spans="1:55" s="215" customFormat="1" ht="13.5" x14ac:dyDescent="0.2">
      <c r="A155" s="284" t="str">
        <f t="shared" si="8"/>
        <v>A20421110</v>
      </c>
      <c r="B155" s="1394" t="s">
        <v>17</v>
      </c>
      <c r="C155" s="1395"/>
      <c r="D155" s="1394" t="s">
        <v>290</v>
      </c>
      <c r="E155" s="1395"/>
      <c r="F155" s="1394" t="s">
        <v>288</v>
      </c>
      <c r="G155" s="1395"/>
      <c r="H155" s="1394" t="s">
        <v>291</v>
      </c>
      <c r="I155" s="1395"/>
      <c r="J155" s="1394" t="s">
        <v>309</v>
      </c>
      <c r="K155" s="1395"/>
      <c r="L155" s="1395"/>
      <c r="M155" s="1394" t="s">
        <v>287</v>
      </c>
      <c r="N155" s="1395"/>
      <c r="O155" s="1395"/>
      <c r="P155" s="1394"/>
      <c r="Q155" s="1395"/>
      <c r="R155" s="1394"/>
      <c r="S155" s="1395"/>
      <c r="T155" s="1396" t="s">
        <v>88</v>
      </c>
      <c r="U155" s="1395"/>
      <c r="V155" s="1395"/>
      <c r="W155" s="1395"/>
      <c r="X155" s="1395"/>
      <c r="Y155" s="1395"/>
      <c r="Z155" s="1395"/>
      <c r="AA155" s="1395"/>
      <c r="AB155" s="1394" t="s">
        <v>281</v>
      </c>
      <c r="AC155" s="1395"/>
      <c r="AD155" s="1395"/>
      <c r="AE155" s="1395"/>
      <c r="AF155" s="1395"/>
      <c r="AG155" s="1394" t="s">
        <v>282</v>
      </c>
      <c r="AH155" s="1395"/>
      <c r="AI155" s="1395"/>
      <c r="AJ155" s="277" t="s">
        <v>68</v>
      </c>
      <c r="AK155" s="1397" t="s">
        <v>283</v>
      </c>
      <c r="AL155" s="1395"/>
      <c r="AM155" s="1395"/>
      <c r="AN155" s="1395"/>
      <c r="AO155" s="1395"/>
      <c r="AP155" s="1395"/>
      <c r="AQ155" s="278">
        <v>13500000</v>
      </c>
      <c r="AR155" s="278">
        <v>250000</v>
      </c>
      <c r="AS155" s="337">
        <v>13250000</v>
      </c>
      <c r="AT155" s="286">
        <v>0</v>
      </c>
      <c r="AU155" s="278">
        <v>250000</v>
      </c>
      <c r="AV155" s="279">
        <v>0</v>
      </c>
      <c r="AW155" s="285">
        <v>250000</v>
      </c>
      <c r="AX155" s="279">
        <v>0</v>
      </c>
      <c r="AY155" s="278">
        <v>250000</v>
      </c>
      <c r="AZ155" s="279">
        <v>0</v>
      </c>
      <c r="BA155" s="278">
        <v>250000</v>
      </c>
      <c r="BB155" s="279">
        <v>0</v>
      </c>
      <c r="BC155" s="279">
        <v>0</v>
      </c>
    </row>
    <row r="156" spans="1:55" s="215" customFormat="1" ht="13.5" x14ac:dyDescent="0.2">
      <c r="A156" s="284" t="str">
        <f t="shared" si="8"/>
        <v>A20421113</v>
      </c>
      <c r="B156" s="1394" t="s">
        <v>17</v>
      </c>
      <c r="C156" s="1395"/>
      <c r="D156" s="1394" t="s">
        <v>290</v>
      </c>
      <c r="E156" s="1395"/>
      <c r="F156" s="1394" t="s">
        <v>288</v>
      </c>
      <c r="G156" s="1395"/>
      <c r="H156" s="1394" t="s">
        <v>291</v>
      </c>
      <c r="I156" s="1395"/>
      <c r="J156" s="1394" t="s">
        <v>309</v>
      </c>
      <c r="K156" s="1395"/>
      <c r="L156" s="1395"/>
      <c r="M156" s="1394" t="s">
        <v>287</v>
      </c>
      <c r="N156" s="1395"/>
      <c r="O156" s="1395"/>
      <c r="P156" s="1394"/>
      <c r="Q156" s="1395"/>
      <c r="R156" s="1394"/>
      <c r="S156" s="1395"/>
      <c r="T156" s="1396" t="s">
        <v>88</v>
      </c>
      <c r="U156" s="1395"/>
      <c r="V156" s="1395"/>
      <c r="W156" s="1395"/>
      <c r="X156" s="1395"/>
      <c r="Y156" s="1395"/>
      <c r="Z156" s="1395"/>
      <c r="AA156" s="1395"/>
      <c r="AB156" s="1394" t="s">
        <v>281</v>
      </c>
      <c r="AC156" s="1395"/>
      <c r="AD156" s="1395"/>
      <c r="AE156" s="1395"/>
      <c r="AF156" s="1395"/>
      <c r="AG156" s="1394" t="s">
        <v>282</v>
      </c>
      <c r="AH156" s="1395"/>
      <c r="AI156" s="1395"/>
      <c r="AJ156" s="277" t="s">
        <v>311</v>
      </c>
      <c r="AK156" s="1397" t="s">
        <v>329</v>
      </c>
      <c r="AL156" s="1395"/>
      <c r="AM156" s="1395"/>
      <c r="AN156" s="1395"/>
      <c r="AO156" s="1395"/>
      <c r="AP156" s="1395"/>
      <c r="AQ156" s="278">
        <v>30000000</v>
      </c>
      <c r="AR156" s="279">
        <v>0</v>
      </c>
      <c r="AS156" s="337">
        <v>30000000</v>
      </c>
      <c r="AT156" s="286">
        <v>0</v>
      </c>
      <c r="AU156" s="279">
        <v>0</v>
      </c>
      <c r="AV156" s="279">
        <v>0</v>
      </c>
      <c r="AW156" s="286">
        <v>0</v>
      </c>
      <c r="AX156" s="279">
        <v>0</v>
      </c>
      <c r="AY156" s="279">
        <v>0</v>
      </c>
      <c r="AZ156" s="279">
        <v>0</v>
      </c>
      <c r="BA156" s="279">
        <v>0</v>
      </c>
      <c r="BB156" s="279">
        <v>0</v>
      </c>
      <c r="BC156" s="279">
        <v>0</v>
      </c>
    </row>
    <row r="157" spans="1:55" s="215" customFormat="1" ht="13.5" x14ac:dyDescent="0.2">
      <c r="A157" s="284" t="str">
        <f t="shared" si="8"/>
        <v>A20421410</v>
      </c>
      <c r="B157" s="1394" t="s">
        <v>17</v>
      </c>
      <c r="C157" s="1395"/>
      <c r="D157" s="1394" t="s">
        <v>290</v>
      </c>
      <c r="E157" s="1395"/>
      <c r="F157" s="1394" t="s">
        <v>288</v>
      </c>
      <c r="G157" s="1395"/>
      <c r="H157" s="1394" t="s">
        <v>291</v>
      </c>
      <c r="I157" s="1395"/>
      <c r="J157" s="1394" t="s">
        <v>309</v>
      </c>
      <c r="K157" s="1395"/>
      <c r="L157" s="1395"/>
      <c r="M157" s="1394" t="s">
        <v>291</v>
      </c>
      <c r="N157" s="1395"/>
      <c r="O157" s="1395"/>
      <c r="P157" s="1394"/>
      <c r="Q157" s="1395"/>
      <c r="R157" s="1394"/>
      <c r="S157" s="1395"/>
      <c r="T157" s="1396" t="s">
        <v>89</v>
      </c>
      <c r="U157" s="1395"/>
      <c r="V157" s="1395"/>
      <c r="W157" s="1395"/>
      <c r="X157" s="1395"/>
      <c r="Y157" s="1395"/>
      <c r="Z157" s="1395"/>
      <c r="AA157" s="1395"/>
      <c r="AB157" s="1394" t="s">
        <v>281</v>
      </c>
      <c r="AC157" s="1395"/>
      <c r="AD157" s="1395"/>
      <c r="AE157" s="1395"/>
      <c r="AF157" s="1395"/>
      <c r="AG157" s="1394" t="s">
        <v>282</v>
      </c>
      <c r="AH157" s="1395"/>
      <c r="AI157" s="1395"/>
      <c r="AJ157" s="277" t="s">
        <v>68</v>
      </c>
      <c r="AK157" s="1397" t="s">
        <v>283</v>
      </c>
      <c r="AL157" s="1395"/>
      <c r="AM157" s="1395"/>
      <c r="AN157" s="1395"/>
      <c r="AO157" s="1395"/>
      <c r="AP157" s="1395"/>
      <c r="AQ157" s="278">
        <v>4000000</v>
      </c>
      <c r="AR157" s="279">
        <v>0</v>
      </c>
      <c r="AS157" s="337">
        <v>4000000</v>
      </c>
      <c r="AT157" s="286">
        <v>0</v>
      </c>
      <c r="AU157" s="279">
        <v>0</v>
      </c>
      <c r="AV157" s="279">
        <v>0</v>
      </c>
      <c r="AW157" s="286">
        <v>0</v>
      </c>
      <c r="AX157" s="279">
        <v>0</v>
      </c>
      <c r="AY157" s="279">
        <v>0</v>
      </c>
      <c r="AZ157" s="279">
        <v>0</v>
      </c>
      <c r="BA157" s="279">
        <v>0</v>
      </c>
      <c r="BB157" s="279">
        <v>0</v>
      </c>
      <c r="BC157" s="279">
        <v>0</v>
      </c>
    </row>
    <row r="158" spans="1:55" s="215" customFormat="1" ht="13.5" x14ac:dyDescent="0.2">
      <c r="A158" s="284" t="str">
        <f t="shared" si="8"/>
        <v>A20421413</v>
      </c>
      <c r="B158" s="1394" t="s">
        <v>17</v>
      </c>
      <c r="C158" s="1395"/>
      <c r="D158" s="1394" t="s">
        <v>290</v>
      </c>
      <c r="E158" s="1395"/>
      <c r="F158" s="1394" t="s">
        <v>288</v>
      </c>
      <c r="G158" s="1395"/>
      <c r="H158" s="1394" t="s">
        <v>291</v>
      </c>
      <c r="I158" s="1395"/>
      <c r="J158" s="1394" t="s">
        <v>309</v>
      </c>
      <c r="K158" s="1395"/>
      <c r="L158" s="1395"/>
      <c r="M158" s="1394" t="s">
        <v>291</v>
      </c>
      <c r="N158" s="1395"/>
      <c r="O158" s="1395"/>
      <c r="P158" s="1394"/>
      <c r="Q158" s="1395"/>
      <c r="R158" s="1394"/>
      <c r="S158" s="1395"/>
      <c r="T158" s="1396" t="s">
        <v>89</v>
      </c>
      <c r="U158" s="1395"/>
      <c r="V158" s="1395"/>
      <c r="W158" s="1395"/>
      <c r="X158" s="1395"/>
      <c r="Y158" s="1395"/>
      <c r="Z158" s="1395"/>
      <c r="AA158" s="1395"/>
      <c r="AB158" s="1394" t="s">
        <v>281</v>
      </c>
      <c r="AC158" s="1395"/>
      <c r="AD158" s="1395"/>
      <c r="AE158" s="1395"/>
      <c r="AF158" s="1395"/>
      <c r="AG158" s="1394" t="s">
        <v>282</v>
      </c>
      <c r="AH158" s="1395"/>
      <c r="AI158" s="1395"/>
      <c r="AJ158" s="277" t="s">
        <v>311</v>
      </c>
      <c r="AK158" s="1397" t="s">
        <v>329</v>
      </c>
      <c r="AL158" s="1395"/>
      <c r="AM158" s="1395"/>
      <c r="AN158" s="1395"/>
      <c r="AO158" s="1395"/>
      <c r="AP158" s="1395"/>
      <c r="AQ158" s="278">
        <v>30000000</v>
      </c>
      <c r="AR158" s="279">
        <v>0</v>
      </c>
      <c r="AS158" s="337">
        <v>30000000</v>
      </c>
      <c r="AT158" s="286">
        <v>0</v>
      </c>
      <c r="AU158" s="279">
        <v>0</v>
      </c>
      <c r="AV158" s="279">
        <v>0</v>
      </c>
      <c r="AW158" s="286">
        <v>0</v>
      </c>
      <c r="AX158" s="279">
        <v>0</v>
      </c>
      <c r="AY158" s="279">
        <v>0</v>
      </c>
      <c r="AZ158" s="279">
        <v>0</v>
      </c>
      <c r="BA158" s="279">
        <v>0</v>
      </c>
      <c r="BB158" s="279">
        <v>0</v>
      </c>
      <c r="BC158" s="279">
        <v>0</v>
      </c>
    </row>
    <row r="159" spans="1:55" s="215" customFormat="1" ht="13.5" x14ac:dyDescent="0.2">
      <c r="A159" s="284" t="str">
        <f t="shared" si="8"/>
        <v>A20421510</v>
      </c>
      <c r="B159" s="1394" t="s">
        <v>17</v>
      </c>
      <c r="C159" s="1395"/>
      <c r="D159" s="1394" t="s">
        <v>290</v>
      </c>
      <c r="E159" s="1395"/>
      <c r="F159" s="1394" t="s">
        <v>288</v>
      </c>
      <c r="G159" s="1395"/>
      <c r="H159" s="1394" t="s">
        <v>291</v>
      </c>
      <c r="I159" s="1395"/>
      <c r="J159" s="1394" t="s">
        <v>309</v>
      </c>
      <c r="K159" s="1395"/>
      <c r="L159" s="1395"/>
      <c r="M159" s="1394" t="s">
        <v>292</v>
      </c>
      <c r="N159" s="1395"/>
      <c r="O159" s="1395"/>
      <c r="P159" s="1394"/>
      <c r="Q159" s="1395"/>
      <c r="R159" s="1394"/>
      <c r="S159" s="1395"/>
      <c r="T159" s="1396" t="s">
        <v>90</v>
      </c>
      <c r="U159" s="1395"/>
      <c r="V159" s="1395"/>
      <c r="W159" s="1395"/>
      <c r="X159" s="1395"/>
      <c r="Y159" s="1395"/>
      <c r="Z159" s="1395"/>
      <c r="AA159" s="1395"/>
      <c r="AB159" s="1394" t="s">
        <v>281</v>
      </c>
      <c r="AC159" s="1395"/>
      <c r="AD159" s="1395"/>
      <c r="AE159" s="1395"/>
      <c r="AF159" s="1395"/>
      <c r="AG159" s="1394" t="s">
        <v>282</v>
      </c>
      <c r="AH159" s="1395"/>
      <c r="AI159" s="1395"/>
      <c r="AJ159" s="277" t="s">
        <v>68</v>
      </c>
      <c r="AK159" s="1397" t="s">
        <v>283</v>
      </c>
      <c r="AL159" s="1395"/>
      <c r="AM159" s="1395"/>
      <c r="AN159" s="1395"/>
      <c r="AO159" s="1395"/>
      <c r="AP159" s="1395"/>
      <c r="AQ159" s="278">
        <v>66070000</v>
      </c>
      <c r="AR159" s="278">
        <v>66070000</v>
      </c>
      <c r="AS159" s="338">
        <v>0</v>
      </c>
      <c r="AT159" s="286">
        <v>0</v>
      </c>
      <c r="AU159" s="278">
        <v>66070000</v>
      </c>
      <c r="AV159" s="279">
        <v>0</v>
      </c>
      <c r="AW159" s="285">
        <v>66070000</v>
      </c>
      <c r="AX159" s="279">
        <v>0</v>
      </c>
      <c r="AY159" s="278">
        <v>66070000</v>
      </c>
      <c r="AZ159" s="279">
        <v>0</v>
      </c>
      <c r="BA159" s="278">
        <v>66070000</v>
      </c>
      <c r="BB159" s="279">
        <v>0</v>
      </c>
      <c r="BC159" s="279">
        <v>0</v>
      </c>
    </row>
    <row r="160" spans="1:55" s="215" customFormat="1" ht="13.5" x14ac:dyDescent="0.2">
      <c r="A160" s="284" t="str">
        <f t="shared" si="8"/>
        <v>A20421513</v>
      </c>
      <c r="B160" s="1394" t="s">
        <v>17</v>
      </c>
      <c r="C160" s="1395"/>
      <c r="D160" s="1394" t="s">
        <v>290</v>
      </c>
      <c r="E160" s="1395"/>
      <c r="F160" s="1394" t="s">
        <v>288</v>
      </c>
      <c r="G160" s="1395"/>
      <c r="H160" s="1394" t="s">
        <v>291</v>
      </c>
      <c r="I160" s="1395"/>
      <c r="J160" s="1394" t="s">
        <v>309</v>
      </c>
      <c r="K160" s="1395"/>
      <c r="L160" s="1395"/>
      <c r="M160" s="1394" t="s">
        <v>292</v>
      </c>
      <c r="N160" s="1395"/>
      <c r="O160" s="1395"/>
      <c r="P160" s="1394"/>
      <c r="Q160" s="1395"/>
      <c r="R160" s="1394"/>
      <c r="S160" s="1395"/>
      <c r="T160" s="1396" t="s">
        <v>90</v>
      </c>
      <c r="U160" s="1395"/>
      <c r="V160" s="1395"/>
      <c r="W160" s="1395"/>
      <c r="X160" s="1395"/>
      <c r="Y160" s="1395"/>
      <c r="Z160" s="1395"/>
      <c r="AA160" s="1395"/>
      <c r="AB160" s="1394" t="s">
        <v>281</v>
      </c>
      <c r="AC160" s="1395"/>
      <c r="AD160" s="1395"/>
      <c r="AE160" s="1395"/>
      <c r="AF160" s="1395"/>
      <c r="AG160" s="1394" t="s">
        <v>282</v>
      </c>
      <c r="AH160" s="1395"/>
      <c r="AI160" s="1395"/>
      <c r="AJ160" s="277" t="s">
        <v>311</v>
      </c>
      <c r="AK160" s="1397" t="s">
        <v>329</v>
      </c>
      <c r="AL160" s="1395"/>
      <c r="AM160" s="1395"/>
      <c r="AN160" s="1395"/>
      <c r="AO160" s="1395"/>
      <c r="AP160" s="1395"/>
      <c r="AQ160" s="278">
        <v>30000000</v>
      </c>
      <c r="AR160" s="279">
        <v>0</v>
      </c>
      <c r="AS160" s="337">
        <v>30000000</v>
      </c>
      <c r="AT160" s="286">
        <v>0</v>
      </c>
      <c r="AU160" s="279">
        <v>0</v>
      </c>
      <c r="AV160" s="279">
        <v>0</v>
      </c>
      <c r="AW160" s="286">
        <v>0</v>
      </c>
      <c r="AX160" s="279">
        <v>0</v>
      </c>
      <c r="AY160" s="279">
        <v>0</v>
      </c>
      <c r="AZ160" s="279">
        <v>0</v>
      </c>
      <c r="BA160" s="279">
        <v>0</v>
      </c>
      <c r="BB160" s="279">
        <v>0</v>
      </c>
      <c r="BC160" s="279">
        <v>0</v>
      </c>
    </row>
    <row r="161" spans="1:55" s="215" customFormat="1" ht="13.5" x14ac:dyDescent="0.2">
      <c r="A161" s="284" t="str">
        <f t="shared" si="8"/>
        <v>A20421810</v>
      </c>
      <c r="B161" s="1394" t="s">
        <v>17</v>
      </c>
      <c r="C161" s="1395"/>
      <c r="D161" s="1394" t="s">
        <v>290</v>
      </c>
      <c r="E161" s="1395"/>
      <c r="F161" s="1394" t="s">
        <v>288</v>
      </c>
      <c r="G161" s="1395"/>
      <c r="H161" s="1394" t="s">
        <v>291</v>
      </c>
      <c r="I161" s="1395"/>
      <c r="J161" s="1394" t="s">
        <v>309</v>
      </c>
      <c r="K161" s="1395"/>
      <c r="L161" s="1395"/>
      <c r="M161" s="1394" t="s">
        <v>302</v>
      </c>
      <c r="N161" s="1395"/>
      <c r="O161" s="1395"/>
      <c r="P161" s="1394"/>
      <c r="Q161" s="1395"/>
      <c r="R161" s="1394"/>
      <c r="S161" s="1395"/>
      <c r="T161" s="1396" t="s">
        <v>91</v>
      </c>
      <c r="U161" s="1395"/>
      <c r="V161" s="1395"/>
      <c r="W161" s="1395"/>
      <c r="X161" s="1395"/>
      <c r="Y161" s="1395"/>
      <c r="Z161" s="1395"/>
      <c r="AA161" s="1395"/>
      <c r="AB161" s="1394" t="s">
        <v>281</v>
      </c>
      <c r="AC161" s="1395"/>
      <c r="AD161" s="1395"/>
      <c r="AE161" s="1395"/>
      <c r="AF161" s="1395"/>
      <c r="AG161" s="1394" t="s">
        <v>282</v>
      </c>
      <c r="AH161" s="1395"/>
      <c r="AI161" s="1395"/>
      <c r="AJ161" s="277" t="s">
        <v>68</v>
      </c>
      <c r="AK161" s="1397" t="s">
        <v>283</v>
      </c>
      <c r="AL161" s="1395"/>
      <c r="AM161" s="1395"/>
      <c r="AN161" s="1395"/>
      <c r="AO161" s="1395"/>
      <c r="AP161" s="1395"/>
      <c r="AQ161" s="278">
        <v>5000000</v>
      </c>
      <c r="AR161" s="279">
        <v>0</v>
      </c>
      <c r="AS161" s="337">
        <v>5000000</v>
      </c>
      <c r="AT161" s="286">
        <v>0</v>
      </c>
      <c r="AU161" s="279">
        <v>0</v>
      </c>
      <c r="AV161" s="279">
        <v>0</v>
      </c>
      <c r="AW161" s="286">
        <v>0</v>
      </c>
      <c r="AX161" s="279">
        <v>0</v>
      </c>
      <c r="AY161" s="279">
        <v>0</v>
      </c>
      <c r="AZ161" s="279">
        <v>0</v>
      </c>
      <c r="BA161" s="279">
        <v>0</v>
      </c>
      <c r="BB161" s="279">
        <v>0</v>
      </c>
      <c r="BC161" s="279">
        <v>0</v>
      </c>
    </row>
    <row r="162" spans="1:55" s="215" customFormat="1" ht="13.5" x14ac:dyDescent="0.2">
      <c r="A162" s="284" t="str">
        <f t="shared" si="8"/>
        <v>A20421813</v>
      </c>
      <c r="B162" s="1394" t="s">
        <v>17</v>
      </c>
      <c r="C162" s="1395"/>
      <c r="D162" s="1394" t="s">
        <v>290</v>
      </c>
      <c r="E162" s="1395"/>
      <c r="F162" s="1394" t="s">
        <v>288</v>
      </c>
      <c r="G162" s="1395"/>
      <c r="H162" s="1394" t="s">
        <v>291</v>
      </c>
      <c r="I162" s="1395"/>
      <c r="J162" s="1394" t="s">
        <v>309</v>
      </c>
      <c r="K162" s="1395"/>
      <c r="L162" s="1395"/>
      <c r="M162" s="1394" t="s">
        <v>302</v>
      </c>
      <c r="N162" s="1395"/>
      <c r="O162" s="1395"/>
      <c r="P162" s="1394"/>
      <c r="Q162" s="1395"/>
      <c r="R162" s="1394"/>
      <c r="S162" s="1395"/>
      <c r="T162" s="1396" t="s">
        <v>91</v>
      </c>
      <c r="U162" s="1395"/>
      <c r="V162" s="1395"/>
      <c r="W162" s="1395"/>
      <c r="X162" s="1395"/>
      <c r="Y162" s="1395"/>
      <c r="Z162" s="1395"/>
      <c r="AA162" s="1395"/>
      <c r="AB162" s="1394" t="s">
        <v>281</v>
      </c>
      <c r="AC162" s="1395"/>
      <c r="AD162" s="1395"/>
      <c r="AE162" s="1395"/>
      <c r="AF162" s="1395"/>
      <c r="AG162" s="1394" t="s">
        <v>282</v>
      </c>
      <c r="AH162" s="1395"/>
      <c r="AI162" s="1395"/>
      <c r="AJ162" s="277" t="s">
        <v>311</v>
      </c>
      <c r="AK162" s="1397" t="s">
        <v>329</v>
      </c>
      <c r="AL162" s="1395"/>
      <c r="AM162" s="1395"/>
      <c r="AN162" s="1395"/>
      <c r="AO162" s="1395"/>
      <c r="AP162" s="1395"/>
      <c r="AQ162" s="278">
        <v>30000000</v>
      </c>
      <c r="AR162" s="279">
        <v>0</v>
      </c>
      <c r="AS162" s="337">
        <v>30000000</v>
      </c>
      <c r="AT162" s="286">
        <v>0</v>
      </c>
      <c r="AU162" s="279">
        <v>0</v>
      </c>
      <c r="AV162" s="279">
        <v>0</v>
      </c>
      <c r="AW162" s="286">
        <v>0</v>
      </c>
      <c r="AX162" s="279">
        <v>0</v>
      </c>
      <c r="AY162" s="279">
        <v>0</v>
      </c>
      <c r="AZ162" s="279">
        <v>0</v>
      </c>
      <c r="BA162" s="279">
        <v>0</v>
      </c>
      <c r="BB162" s="279">
        <v>0</v>
      </c>
      <c r="BC162" s="279">
        <v>0</v>
      </c>
    </row>
    <row r="163" spans="1:55" s="215" customFormat="1" ht="13.5" x14ac:dyDescent="0.2">
      <c r="A163" s="284" t="str">
        <f t="shared" si="8"/>
        <v>A2044010</v>
      </c>
      <c r="B163" s="1400" t="s">
        <v>17</v>
      </c>
      <c r="C163" s="1395"/>
      <c r="D163" s="1400" t="s">
        <v>290</v>
      </c>
      <c r="E163" s="1395"/>
      <c r="F163" s="1400" t="s">
        <v>288</v>
      </c>
      <c r="G163" s="1395"/>
      <c r="H163" s="1400" t="s">
        <v>291</v>
      </c>
      <c r="I163" s="1395"/>
      <c r="J163" s="1400" t="s">
        <v>315</v>
      </c>
      <c r="K163" s="1395"/>
      <c r="L163" s="1395"/>
      <c r="M163" s="1400"/>
      <c r="N163" s="1395"/>
      <c r="O163" s="1395"/>
      <c r="P163" s="1400"/>
      <c r="Q163" s="1395"/>
      <c r="R163" s="1400"/>
      <c r="S163" s="1395"/>
      <c r="T163" s="1401" t="s">
        <v>316</v>
      </c>
      <c r="U163" s="1395"/>
      <c r="V163" s="1395"/>
      <c r="W163" s="1395"/>
      <c r="X163" s="1395"/>
      <c r="Y163" s="1395"/>
      <c r="Z163" s="1395"/>
      <c r="AA163" s="1395"/>
      <c r="AB163" s="1400" t="s">
        <v>281</v>
      </c>
      <c r="AC163" s="1395"/>
      <c r="AD163" s="1395"/>
      <c r="AE163" s="1395"/>
      <c r="AF163" s="1395"/>
      <c r="AG163" s="1400" t="s">
        <v>282</v>
      </c>
      <c r="AH163" s="1395"/>
      <c r="AI163" s="1395"/>
      <c r="AJ163" s="273" t="s">
        <v>68</v>
      </c>
      <c r="AK163" s="1399" t="s">
        <v>283</v>
      </c>
      <c r="AL163" s="1395"/>
      <c r="AM163" s="1395"/>
      <c r="AN163" s="1395"/>
      <c r="AO163" s="1395"/>
      <c r="AP163" s="1395"/>
      <c r="AQ163" s="274">
        <v>9880000</v>
      </c>
      <c r="AR163" s="274">
        <v>392800</v>
      </c>
      <c r="AS163" s="335">
        <v>9487200</v>
      </c>
      <c r="AT163" s="379">
        <v>0</v>
      </c>
      <c r="AU163" s="274">
        <v>392800</v>
      </c>
      <c r="AV163" s="275">
        <v>0</v>
      </c>
      <c r="AW163" s="378">
        <v>392800</v>
      </c>
      <c r="AX163" s="275">
        <v>0</v>
      </c>
      <c r="AY163" s="274">
        <v>392800</v>
      </c>
      <c r="AZ163" s="275">
        <v>0</v>
      </c>
      <c r="BA163" s="274">
        <v>392800</v>
      </c>
      <c r="BB163" s="275">
        <v>0</v>
      </c>
      <c r="BC163" s="275">
        <v>0</v>
      </c>
    </row>
    <row r="164" spans="1:55" s="215" customFormat="1" ht="13.5" x14ac:dyDescent="0.2">
      <c r="A164" s="284" t="str">
        <f t="shared" si="8"/>
        <v>A204401510</v>
      </c>
      <c r="B164" s="1394" t="s">
        <v>17</v>
      </c>
      <c r="C164" s="1395"/>
      <c r="D164" s="1394" t="s">
        <v>290</v>
      </c>
      <c r="E164" s="1395"/>
      <c r="F164" s="1394" t="s">
        <v>288</v>
      </c>
      <c r="G164" s="1395"/>
      <c r="H164" s="1394" t="s">
        <v>291</v>
      </c>
      <c r="I164" s="1395"/>
      <c r="J164" s="1394" t="s">
        <v>315</v>
      </c>
      <c r="K164" s="1395"/>
      <c r="L164" s="1395"/>
      <c r="M164" s="1394" t="s">
        <v>294</v>
      </c>
      <c r="N164" s="1395"/>
      <c r="O164" s="1395"/>
      <c r="P164" s="1394"/>
      <c r="Q164" s="1395"/>
      <c r="R164" s="1394"/>
      <c r="S164" s="1395"/>
      <c r="T164" s="1396" t="s">
        <v>186</v>
      </c>
      <c r="U164" s="1395"/>
      <c r="V164" s="1395"/>
      <c r="W164" s="1395"/>
      <c r="X164" s="1395"/>
      <c r="Y164" s="1395"/>
      <c r="Z164" s="1395"/>
      <c r="AA164" s="1395"/>
      <c r="AB164" s="1394" t="s">
        <v>281</v>
      </c>
      <c r="AC164" s="1395"/>
      <c r="AD164" s="1395"/>
      <c r="AE164" s="1395"/>
      <c r="AF164" s="1395"/>
      <c r="AG164" s="1394" t="s">
        <v>282</v>
      </c>
      <c r="AH164" s="1395"/>
      <c r="AI164" s="1395"/>
      <c r="AJ164" s="277" t="s">
        <v>68</v>
      </c>
      <c r="AK164" s="1397" t="s">
        <v>283</v>
      </c>
      <c r="AL164" s="1395"/>
      <c r="AM164" s="1395"/>
      <c r="AN164" s="1395"/>
      <c r="AO164" s="1395"/>
      <c r="AP164" s="1395"/>
      <c r="AQ164" s="278">
        <v>9880000</v>
      </c>
      <c r="AR164" s="278">
        <v>392800</v>
      </c>
      <c r="AS164" s="337">
        <v>9487200</v>
      </c>
      <c r="AT164" s="286">
        <v>0</v>
      </c>
      <c r="AU164" s="278">
        <v>392800</v>
      </c>
      <c r="AV164" s="279">
        <v>0</v>
      </c>
      <c r="AW164" s="285">
        <v>392800</v>
      </c>
      <c r="AX164" s="279">
        <v>0</v>
      </c>
      <c r="AY164" s="278">
        <v>392800</v>
      </c>
      <c r="AZ164" s="279">
        <v>0</v>
      </c>
      <c r="BA164" s="278">
        <v>392800</v>
      </c>
      <c r="BB164" s="279">
        <v>0</v>
      </c>
      <c r="BC164" s="279">
        <v>0</v>
      </c>
    </row>
    <row r="165" spans="1:55" s="215" customFormat="1" ht="13.5" x14ac:dyDescent="0.2">
      <c r="A165" s="284" t="str">
        <f t="shared" si="8"/>
        <v>A2044110</v>
      </c>
      <c r="B165" s="1400" t="s">
        <v>17</v>
      </c>
      <c r="C165" s="1395"/>
      <c r="D165" s="1400" t="s">
        <v>290</v>
      </c>
      <c r="E165" s="1395"/>
      <c r="F165" s="1400" t="s">
        <v>288</v>
      </c>
      <c r="G165" s="1395"/>
      <c r="H165" s="1400" t="s">
        <v>291</v>
      </c>
      <c r="I165" s="1395"/>
      <c r="J165" s="1400" t="s">
        <v>317</v>
      </c>
      <c r="K165" s="1395"/>
      <c r="L165" s="1395"/>
      <c r="M165" s="1400"/>
      <c r="N165" s="1395"/>
      <c r="O165" s="1395"/>
      <c r="P165" s="1400"/>
      <c r="Q165" s="1395"/>
      <c r="R165" s="1400"/>
      <c r="S165" s="1395"/>
      <c r="T165" s="1401" t="s">
        <v>92</v>
      </c>
      <c r="U165" s="1395"/>
      <c r="V165" s="1395"/>
      <c r="W165" s="1395"/>
      <c r="X165" s="1395"/>
      <c r="Y165" s="1395"/>
      <c r="Z165" s="1395"/>
      <c r="AA165" s="1395"/>
      <c r="AB165" s="1400" t="s">
        <v>281</v>
      </c>
      <c r="AC165" s="1395"/>
      <c r="AD165" s="1395"/>
      <c r="AE165" s="1395"/>
      <c r="AF165" s="1395"/>
      <c r="AG165" s="1400" t="s">
        <v>282</v>
      </c>
      <c r="AH165" s="1395"/>
      <c r="AI165" s="1395"/>
      <c r="AJ165" s="273" t="s">
        <v>68</v>
      </c>
      <c r="AK165" s="1399" t="s">
        <v>283</v>
      </c>
      <c r="AL165" s="1395"/>
      <c r="AM165" s="1395"/>
      <c r="AN165" s="1395"/>
      <c r="AO165" s="1395"/>
      <c r="AP165" s="1395"/>
      <c r="AQ165" s="274">
        <v>357000000</v>
      </c>
      <c r="AR165" s="274">
        <v>18615462</v>
      </c>
      <c r="AS165" s="335">
        <v>338384538</v>
      </c>
      <c r="AT165" s="379">
        <v>0</v>
      </c>
      <c r="AU165" s="274">
        <v>3615462</v>
      </c>
      <c r="AV165" s="274">
        <v>15000000</v>
      </c>
      <c r="AW165" s="378">
        <v>3615462</v>
      </c>
      <c r="AX165" s="275">
        <v>0</v>
      </c>
      <c r="AY165" s="274">
        <v>3615462</v>
      </c>
      <c r="AZ165" s="275">
        <v>0</v>
      </c>
      <c r="BA165" s="274">
        <v>3615462</v>
      </c>
      <c r="BB165" s="275">
        <v>0</v>
      </c>
      <c r="BC165" s="275">
        <v>0</v>
      </c>
    </row>
    <row r="166" spans="1:55" s="215" customFormat="1" ht="13.5" x14ac:dyDescent="0.2">
      <c r="A166" s="284" t="str">
        <f t="shared" si="8"/>
        <v>A2044113</v>
      </c>
      <c r="B166" s="1400" t="s">
        <v>17</v>
      </c>
      <c r="C166" s="1395"/>
      <c r="D166" s="1400" t="s">
        <v>290</v>
      </c>
      <c r="E166" s="1395"/>
      <c r="F166" s="1400" t="s">
        <v>288</v>
      </c>
      <c r="G166" s="1395"/>
      <c r="H166" s="1400" t="s">
        <v>291</v>
      </c>
      <c r="I166" s="1395"/>
      <c r="J166" s="1400" t="s">
        <v>317</v>
      </c>
      <c r="K166" s="1395"/>
      <c r="L166" s="1395"/>
      <c r="M166" s="1400"/>
      <c r="N166" s="1395"/>
      <c r="O166" s="1395"/>
      <c r="P166" s="1400"/>
      <c r="Q166" s="1395"/>
      <c r="R166" s="1400"/>
      <c r="S166" s="1395"/>
      <c r="T166" s="1401" t="s">
        <v>92</v>
      </c>
      <c r="U166" s="1395"/>
      <c r="V166" s="1395"/>
      <c r="W166" s="1395"/>
      <c r="X166" s="1395"/>
      <c r="Y166" s="1395"/>
      <c r="Z166" s="1395"/>
      <c r="AA166" s="1395"/>
      <c r="AB166" s="1400" t="s">
        <v>281</v>
      </c>
      <c r="AC166" s="1395"/>
      <c r="AD166" s="1395"/>
      <c r="AE166" s="1395"/>
      <c r="AF166" s="1395"/>
      <c r="AG166" s="1400" t="s">
        <v>282</v>
      </c>
      <c r="AH166" s="1395"/>
      <c r="AI166" s="1395"/>
      <c r="AJ166" s="273" t="s">
        <v>311</v>
      </c>
      <c r="AK166" s="1399" t="s">
        <v>329</v>
      </c>
      <c r="AL166" s="1395"/>
      <c r="AM166" s="1395"/>
      <c r="AN166" s="1395"/>
      <c r="AO166" s="1395"/>
      <c r="AP166" s="1395"/>
      <c r="AQ166" s="274">
        <v>116000000</v>
      </c>
      <c r="AR166" s="275">
        <v>0</v>
      </c>
      <c r="AS166" s="335">
        <v>116000000</v>
      </c>
      <c r="AT166" s="379">
        <v>0</v>
      </c>
      <c r="AU166" s="275">
        <v>0</v>
      </c>
      <c r="AV166" s="275">
        <v>0</v>
      </c>
      <c r="AW166" s="379">
        <v>0</v>
      </c>
      <c r="AX166" s="275">
        <v>0</v>
      </c>
      <c r="AY166" s="275">
        <v>0</v>
      </c>
      <c r="AZ166" s="275">
        <v>0</v>
      </c>
      <c r="BA166" s="275">
        <v>0</v>
      </c>
      <c r="BB166" s="275">
        <v>0</v>
      </c>
      <c r="BC166" s="275">
        <v>0</v>
      </c>
    </row>
    <row r="167" spans="1:55" s="215" customFormat="1" ht="13.5" x14ac:dyDescent="0.2">
      <c r="A167" s="284" t="str">
        <f t="shared" ref="A167:A230" si="9">+B167&amp;D167&amp;F167&amp;H167&amp;J167&amp;M167&amp;P167&amp;AJ167</f>
        <v>A20441210</v>
      </c>
      <c r="B167" s="1394" t="s">
        <v>17</v>
      </c>
      <c r="C167" s="1395"/>
      <c r="D167" s="1394" t="s">
        <v>290</v>
      </c>
      <c r="E167" s="1395"/>
      <c r="F167" s="1394" t="s">
        <v>288</v>
      </c>
      <c r="G167" s="1395"/>
      <c r="H167" s="1394" t="s">
        <v>291</v>
      </c>
      <c r="I167" s="1395"/>
      <c r="J167" s="1394" t="s">
        <v>317</v>
      </c>
      <c r="K167" s="1395"/>
      <c r="L167" s="1395"/>
      <c r="M167" s="1394" t="s">
        <v>290</v>
      </c>
      <c r="N167" s="1395"/>
      <c r="O167" s="1395"/>
      <c r="P167" s="1394"/>
      <c r="Q167" s="1395"/>
      <c r="R167" s="1394"/>
      <c r="S167" s="1395"/>
      <c r="T167" s="1396" t="s">
        <v>93</v>
      </c>
      <c r="U167" s="1395"/>
      <c r="V167" s="1395"/>
      <c r="W167" s="1395"/>
      <c r="X167" s="1395"/>
      <c r="Y167" s="1395"/>
      <c r="Z167" s="1395"/>
      <c r="AA167" s="1395"/>
      <c r="AB167" s="1394" t="s">
        <v>281</v>
      </c>
      <c r="AC167" s="1395"/>
      <c r="AD167" s="1395"/>
      <c r="AE167" s="1395"/>
      <c r="AF167" s="1395"/>
      <c r="AG167" s="1394" t="s">
        <v>282</v>
      </c>
      <c r="AH167" s="1395"/>
      <c r="AI167" s="1395"/>
      <c r="AJ167" s="277" t="s">
        <v>68</v>
      </c>
      <c r="AK167" s="1397" t="s">
        <v>283</v>
      </c>
      <c r="AL167" s="1395"/>
      <c r="AM167" s="1395"/>
      <c r="AN167" s="1395"/>
      <c r="AO167" s="1395"/>
      <c r="AP167" s="1395"/>
      <c r="AQ167" s="278">
        <v>12000000</v>
      </c>
      <c r="AR167" s="279">
        <v>0</v>
      </c>
      <c r="AS167" s="337">
        <v>12000000</v>
      </c>
      <c r="AT167" s="286">
        <v>0</v>
      </c>
      <c r="AU167" s="279">
        <v>0</v>
      </c>
      <c r="AV167" s="279">
        <v>0</v>
      </c>
      <c r="AW167" s="286">
        <v>0</v>
      </c>
      <c r="AX167" s="279">
        <v>0</v>
      </c>
      <c r="AY167" s="279">
        <v>0</v>
      </c>
      <c r="AZ167" s="279">
        <v>0</v>
      </c>
      <c r="BA167" s="279">
        <v>0</v>
      </c>
      <c r="BB167" s="279">
        <v>0</v>
      </c>
      <c r="BC167" s="279">
        <v>0</v>
      </c>
    </row>
    <row r="168" spans="1:55" s="215" customFormat="1" ht="13.5" x14ac:dyDescent="0.2">
      <c r="A168" s="284" t="str">
        <f t="shared" si="9"/>
        <v>A20441213</v>
      </c>
      <c r="B168" s="1394" t="s">
        <v>17</v>
      </c>
      <c r="C168" s="1395"/>
      <c r="D168" s="1394" t="s">
        <v>290</v>
      </c>
      <c r="E168" s="1395"/>
      <c r="F168" s="1394" t="s">
        <v>288</v>
      </c>
      <c r="G168" s="1395"/>
      <c r="H168" s="1394" t="s">
        <v>291</v>
      </c>
      <c r="I168" s="1395"/>
      <c r="J168" s="1394" t="s">
        <v>317</v>
      </c>
      <c r="K168" s="1395"/>
      <c r="L168" s="1395"/>
      <c r="M168" s="1394" t="s">
        <v>290</v>
      </c>
      <c r="N168" s="1395"/>
      <c r="O168" s="1395"/>
      <c r="P168" s="1394"/>
      <c r="Q168" s="1395"/>
      <c r="R168" s="1394"/>
      <c r="S168" s="1395"/>
      <c r="T168" s="1396" t="s">
        <v>93</v>
      </c>
      <c r="U168" s="1395"/>
      <c r="V168" s="1395"/>
      <c r="W168" s="1395"/>
      <c r="X168" s="1395"/>
      <c r="Y168" s="1395"/>
      <c r="Z168" s="1395"/>
      <c r="AA168" s="1395"/>
      <c r="AB168" s="1394" t="s">
        <v>281</v>
      </c>
      <c r="AC168" s="1395"/>
      <c r="AD168" s="1395"/>
      <c r="AE168" s="1395"/>
      <c r="AF168" s="1395"/>
      <c r="AG168" s="1394" t="s">
        <v>282</v>
      </c>
      <c r="AH168" s="1395"/>
      <c r="AI168" s="1395"/>
      <c r="AJ168" s="277" t="s">
        <v>311</v>
      </c>
      <c r="AK168" s="1397" t="s">
        <v>329</v>
      </c>
      <c r="AL168" s="1395"/>
      <c r="AM168" s="1395"/>
      <c r="AN168" s="1395"/>
      <c r="AO168" s="1395"/>
      <c r="AP168" s="1395"/>
      <c r="AQ168" s="278">
        <v>116000000</v>
      </c>
      <c r="AR168" s="279">
        <v>0</v>
      </c>
      <c r="AS168" s="337">
        <v>116000000</v>
      </c>
      <c r="AT168" s="286">
        <v>0</v>
      </c>
      <c r="AU168" s="279">
        <v>0</v>
      </c>
      <c r="AV168" s="279">
        <v>0</v>
      </c>
      <c r="AW168" s="286">
        <v>0</v>
      </c>
      <c r="AX168" s="279">
        <v>0</v>
      </c>
      <c r="AY168" s="279">
        <v>0</v>
      </c>
      <c r="AZ168" s="279">
        <v>0</v>
      </c>
      <c r="BA168" s="279">
        <v>0</v>
      </c>
      <c r="BB168" s="279">
        <v>0</v>
      </c>
      <c r="BC168" s="279">
        <v>0</v>
      </c>
    </row>
    <row r="169" spans="1:55" s="215" customFormat="1" ht="13.5" x14ac:dyDescent="0.2">
      <c r="A169" s="284" t="s">
        <v>647</v>
      </c>
      <c r="B169" s="1394" t="s">
        <v>17</v>
      </c>
      <c r="C169" s="1395"/>
      <c r="D169" s="1394" t="s">
        <v>290</v>
      </c>
      <c r="E169" s="1395"/>
      <c r="F169" s="1394" t="s">
        <v>288</v>
      </c>
      <c r="G169" s="1395"/>
      <c r="H169" s="1394" t="s">
        <v>291</v>
      </c>
      <c r="I169" s="1395"/>
      <c r="J169" s="1394" t="s">
        <v>317</v>
      </c>
      <c r="K169" s="1395"/>
      <c r="L169" s="1395"/>
      <c r="M169" s="1394" t="s">
        <v>292</v>
      </c>
      <c r="N169" s="1395"/>
      <c r="O169" s="1395"/>
      <c r="P169" s="1394"/>
      <c r="Q169" s="1395"/>
      <c r="R169" s="1394"/>
      <c r="S169" s="1395"/>
      <c r="T169" s="1396" t="s">
        <v>94</v>
      </c>
      <c r="U169" s="1395"/>
      <c r="V169" s="1395"/>
      <c r="W169" s="1395"/>
      <c r="X169" s="1395"/>
      <c r="Y169" s="1395"/>
      <c r="Z169" s="1395"/>
      <c r="AA169" s="1395"/>
      <c r="AB169" s="1394" t="s">
        <v>281</v>
      </c>
      <c r="AC169" s="1395"/>
      <c r="AD169" s="1395"/>
      <c r="AE169" s="1395"/>
      <c r="AF169" s="1395"/>
      <c r="AG169" s="1394" t="s">
        <v>282</v>
      </c>
      <c r="AH169" s="1395"/>
      <c r="AI169" s="1395"/>
      <c r="AJ169" s="277" t="s">
        <v>68</v>
      </c>
      <c r="AK169" s="1397" t="s">
        <v>283</v>
      </c>
      <c r="AL169" s="1395"/>
      <c r="AM169" s="1395"/>
      <c r="AN169" s="1395"/>
      <c r="AO169" s="1395"/>
      <c r="AP169" s="1395"/>
      <c r="AQ169" s="278">
        <v>5000000</v>
      </c>
      <c r="AR169" s="278">
        <v>3615462</v>
      </c>
      <c r="AS169" s="337">
        <v>1384538</v>
      </c>
      <c r="AT169" s="286">
        <v>0</v>
      </c>
      <c r="AU169" s="278">
        <v>3615462</v>
      </c>
      <c r="AV169" s="279">
        <v>0</v>
      </c>
      <c r="AW169" s="285">
        <v>3615462</v>
      </c>
      <c r="AX169" s="279">
        <v>0</v>
      </c>
      <c r="AY169" s="278">
        <v>3615462</v>
      </c>
      <c r="AZ169" s="279">
        <v>0</v>
      </c>
      <c r="BA169" s="278">
        <v>3615462</v>
      </c>
      <c r="BB169" s="279">
        <v>0</v>
      </c>
      <c r="BC169" s="279">
        <v>0</v>
      </c>
    </row>
    <row r="170" spans="1:55" s="215" customFormat="1" ht="13.5" x14ac:dyDescent="0.2">
      <c r="A170" s="284" t="str">
        <f t="shared" si="9"/>
        <v>A204411310</v>
      </c>
      <c r="B170" s="1394" t="s">
        <v>17</v>
      </c>
      <c r="C170" s="1395"/>
      <c r="D170" s="1394" t="s">
        <v>290</v>
      </c>
      <c r="E170" s="1395"/>
      <c r="F170" s="1394" t="s">
        <v>288</v>
      </c>
      <c r="G170" s="1395"/>
      <c r="H170" s="1394" t="s">
        <v>291</v>
      </c>
      <c r="I170" s="1395"/>
      <c r="J170" s="1394" t="s">
        <v>317</v>
      </c>
      <c r="K170" s="1395"/>
      <c r="L170" s="1395"/>
      <c r="M170" s="1394" t="s">
        <v>311</v>
      </c>
      <c r="N170" s="1395"/>
      <c r="O170" s="1395"/>
      <c r="P170" s="1394"/>
      <c r="Q170" s="1395"/>
      <c r="R170" s="1394"/>
      <c r="S170" s="1395"/>
      <c r="T170" s="1396" t="s">
        <v>92</v>
      </c>
      <c r="U170" s="1395"/>
      <c r="V170" s="1395"/>
      <c r="W170" s="1395"/>
      <c r="X170" s="1395"/>
      <c r="Y170" s="1395"/>
      <c r="Z170" s="1395"/>
      <c r="AA170" s="1395"/>
      <c r="AB170" s="1394" t="s">
        <v>281</v>
      </c>
      <c r="AC170" s="1395"/>
      <c r="AD170" s="1395"/>
      <c r="AE170" s="1395"/>
      <c r="AF170" s="1395"/>
      <c r="AG170" s="1394" t="s">
        <v>282</v>
      </c>
      <c r="AH170" s="1395"/>
      <c r="AI170" s="1395"/>
      <c r="AJ170" s="277" t="s">
        <v>68</v>
      </c>
      <c r="AK170" s="1397" t="s">
        <v>283</v>
      </c>
      <c r="AL170" s="1395"/>
      <c r="AM170" s="1395"/>
      <c r="AN170" s="1395"/>
      <c r="AO170" s="1395"/>
      <c r="AP170" s="1395"/>
      <c r="AQ170" s="278">
        <v>340000000</v>
      </c>
      <c r="AR170" s="278">
        <v>15000000</v>
      </c>
      <c r="AS170" s="337">
        <v>325000000</v>
      </c>
      <c r="AT170" s="286">
        <v>0</v>
      </c>
      <c r="AU170" s="279">
        <v>0</v>
      </c>
      <c r="AV170" s="278">
        <v>15000000</v>
      </c>
      <c r="AW170" s="286">
        <v>0</v>
      </c>
      <c r="AX170" s="279">
        <v>0</v>
      </c>
      <c r="AY170" s="279">
        <v>0</v>
      </c>
      <c r="AZ170" s="279">
        <v>0</v>
      </c>
      <c r="BA170" s="279">
        <v>0</v>
      </c>
      <c r="BB170" s="279">
        <v>0</v>
      </c>
      <c r="BC170" s="279">
        <v>0</v>
      </c>
    </row>
    <row r="171" spans="1:55" s="263" customFormat="1" ht="12.75" hidden="1" x14ac:dyDescent="0.2">
      <c r="A171" s="284" t="str">
        <f t="shared" si="9"/>
        <v>A310</v>
      </c>
      <c r="B171" s="1109" t="s">
        <v>17</v>
      </c>
      <c r="C171" s="1110"/>
      <c r="D171" s="1109" t="s">
        <v>297</v>
      </c>
      <c r="E171" s="1110"/>
      <c r="F171" s="1109"/>
      <c r="G171" s="1110"/>
      <c r="H171" s="1109"/>
      <c r="I171" s="1110"/>
      <c r="J171" s="1109"/>
      <c r="K171" s="1110"/>
      <c r="L171" s="1110"/>
      <c r="M171" s="1109"/>
      <c r="N171" s="1110"/>
      <c r="O171" s="1110"/>
      <c r="P171" s="1109"/>
      <c r="Q171" s="1110"/>
      <c r="R171" s="1109"/>
      <c r="S171" s="1110"/>
      <c r="T171" s="1111" t="s">
        <v>12</v>
      </c>
      <c r="U171" s="1110"/>
      <c r="V171" s="1110"/>
      <c r="W171" s="1110"/>
      <c r="X171" s="1110"/>
      <c r="Y171" s="1110"/>
      <c r="Z171" s="1110"/>
      <c r="AA171" s="1110"/>
      <c r="AB171" s="1109" t="s">
        <v>281</v>
      </c>
      <c r="AC171" s="1110"/>
      <c r="AD171" s="1110"/>
      <c r="AE171" s="1110"/>
      <c r="AF171" s="1110"/>
      <c r="AG171" s="1109" t="s">
        <v>282</v>
      </c>
      <c r="AH171" s="1110"/>
      <c r="AI171" s="1110"/>
      <c r="AJ171" s="261" t="s">
        <v>68</v>
      </c>
      <c r="AK171" s="1139" t="s">
        <v>283</v>
      </c>
      <c r="AL171" s="1110"/>
      <c r="AM171" s="1110"/>
      <c r="AN171" s="1110"/>
      <c r="AO171" s="1110"/>
      <c r="AP171" s="1110"/>
      <c r="AQ171" s="262">
        <v>211904200000</v>
      </c>
      <c r="AR171" s="262">
        <v>202640964151</v>
      </c>
      <c r="AS171" s="330">
        <v>9263235849</v>
      </c>
      <c r="AT171" s="373">
        <v>0</v>
      </c>
      <c r="AU171" s="262">
        <v>190562227313</v>
      </c>
      <c r="AV171" s="262">
        <v>12078736838</v>
      </c>
      <c r="AW171" s="373">
        <v>90584530927</v>
      </c>
      <c r="AX171" s="262">
        <v>99977696386</v>
      </c>
      <c r="AY171" s="262">
        <v>90163836275</v>
      </c>
      <c r="AZ171" s="276">
        <v>420694652</v>
      </c>
      <c r="BA171" s="262">
        <v>90163836275</v>
      </c>
      <c r="BB171" s="276">
        <v>0</v>
      </c>
      <c r="BC171" s="262">
        <v>2742263</v>
      </c>
    </row>
    <row r="172" spans="1:55" s="263" customFormat="1" ht="12.75" hidden="1" x14ac:dyDescent="0.2">
      <c r="A172" s="284" t="str">
        <f t="shared" si="9"/>
        <v>A311</v>
      </c>
      <c r="B172" s="1109" t="s">
        <v>17</v>
      </c>
      <c r="C172" s="1110"/>
      <c r="D172" s="1109" t="s">
        <v>297</v>
      </c>
      <c r="E172" s="1110"/>
      <c r="F172" s="1109"/>
      <c r="G172" s="1110"/>
      <c r="H172" s="1109"/>
      <c r="I172" s="1110"/>
      <c r="J172" s="1109"/>
      <c r="K172" s="1110"/>
      <c r="L172" s="1110"/>
      <c r="M172" s="1109"/>
      <c r="N172" s="1110"/>
      <c r="O172" s="1110"/>
      <c r="P172" s="1109"/>
      <c r="Q172" s="1110"/>
      <c r="R172" s="1109"/>
      <c r="S172" s="1110"/>
      <c r="T172" s="1111" t="s">
        <v>12</v>
      </c>
      <c r="U172" s="1110"/>
      <c r="V172" s="1110"/>
      <c r="W172" s="1110"/>
      <c r="X172" s="1110"/>
      <c r="Y172" s="1110"/>
      <c r="Z172" s="1110"/>
      <c r="AA172" s="1110"/>
      <c r="AB172" s="1109" t="s">
        <v>281</v>
      </c>
      <c r="AC172" s="1110"/>
      <c r="AD172" s="1110"/>
      <c r="AE172" s="1110"/>
      <c r="AF172" s="1110"/>
      <c r="AG172" s="1109" t="s">
        <v>284</v>
      </c>
      <c r="AH172" s="1110"/>
      <c r="AI172" s="1110"/>
      <c r="AJ172" s="261" t="s">
        <v>83</v>
      </c>
      <c r="AK172" s="1139" t="s">
        <v>285</v>
      </c>
      <c r="AL172" s="1110"/>
      <c r="AM172" s="1110"/>
      <c r="AN172" s="1110"/>
      <c r="AO172" s="1110"/>
      <c r="AP172" s="1110"/>
      <c r="AQ172" s="262">
        <v>519000000</v>
      </c>
      <c r="AR172" s="262">
        <v>0</v>
      </c>
      <c r="AS172" s="330">
        <v>519000000</v>
      </c>
      <c r="AT172" s="373">
        <v>0</v>
      </c>
      <c r="AU172" s="262">
        <v>0</v>
      </c>
      <c r="AV172" s="262">
        <v>0</v>
      </c>
      <c r="AW172" s="373">
        <v>0</v>
      </c>
      <c r="AX172" s="262">
        <v>0</v>
      </c>
      <c r="AY172" s="262">
        <v>0</v>
      </c>
      <c r="AZ172" s="276">
        <v>0</v>
      </c>
      <c r="BA172" s="262">
        <v>0</v>
      </c>
      <c r="BB172" s="276">
        <v>0</v>
      </c>
      <c r="BC172" s="262">
        <v>0</v>
      </c>
    </row>
    <row r="173" spans="1:55" s="263" customFormat="1" ht="12.75" hidden="1" x14ac:dyDescent="0.2">
      <c r="A173" s="284" t="str">
        <f t="shared" si="9"/>
        <v>A316</v>
      </c>
      <c r="B173" s="1109" t="s">
        <v>17</v>
      </c>
      <c r="C173" s="1110"/>
      <c r="D173" s="1109" t="s">
        <v>297</v>
      </c>
      <c r="E173" s="1110"/>
      <c r="F173" s="1109"/>
      <c r="G173" s="1110"/>
      <c r="H173" s="1109"/>
      <c r="I173" s="1110"/>
      <c r="J173" s="1109"/>
      <c r="K173" s="1110"/>
      <c r="L173" s="1110"/>
      <c r="M173" s="1109"/>
      <c r="N173" s="1110"/>
      <c r="O173" s="1110"/>
      <c r="P173" s="1109"/>
      <c r="Q173" s="1110"/>
      <c r="R173" s="1109"/>
      <c r="S173" s="1110"/>
      <c r="T173" s="1111" t="s">
        <v>12</v>
      </c>
      <c r="U173" s="1110"/>
      <c r="V173" s="1110"/>
      <c r="W173" s="1110"/>
      <c r="X173" s="1110"/>
      <c r="Y173" s="1110"/>
      <c r="Z173" s="1110"/>
      <c r="AA173" s="1110"/>
      <c r="AB173" s="1109" t="s">
        <v>281</v>
      </c>
      <c r="AC173" s="1110"/>
      <c r="AD173" s="1110"/>
      <c r="AE173" s="1110"/>
      <c r="AF173" s="1110"/>
      <c r="AG173" s="1109" t="s">
        <v>284</v>
      </c>
      <c r="AH173" s="1110"/>
      <c r="AI173" s="1110"/>
      <c r="AJ173" s="261" t="s">
        <v>26</v>
      </c>
      <c r="AK173" s="1139" t="s">
        <v>286</v>
      </c>
      <c r="AL173" s="1110"/>
      <c r="AM173" s="1110"/>
      <c r="AN173" s="1110"/>
      <c r="AO173" s="1110"/>
      <c r="AP173" s="1110"/>
      <c r="AQ173" s="262">
        <v>66513900000</v>
      </c>
      <c r="AR173" s="262">
        <v>16486654599</v>
      </c>
      <c r="AS173" s="330">
        <v>50027245401</v>
      </c>
      <c r="AT173" s="373">
        <v>0</v>
      </c>
      <c r="AU173" s="262">
        <v>14609946123</v>
      </c>
      <c r="AV173" s="262">
        <v>1876708476</v>
      </c>
      <c r="AW173" s="373">
        <v>10221585605</v>
      </c>
      <c r="AX173" s="262">
        <v>4388360518</v>
      </c>
      <c r="AY173" s="262">
        <v>9891647814</v>
      </c>
      <c r="AZ173" s="276">
        <v>329937791</v>
      </c>
      <c r="BA173" s="262">
        <v>9891647814</v>
      </c>
      <c r="BB173" s="276">
        <v>0</v>
      </c>
      <c r="BC173" s="262">
        <v>0</v>
      </c>
    </row>
    <row r="174" spans="1:55" s="215" customFormat="1" ht="13.5" hidden="1" x14ac:dyDescent="0.2">
      <c r="A174" s="284" t="str">
        <f t="shared" si="9"/>
        <v>A3211</v>
      </c>
      <c r="B174" s="1400" t="s">
        <v>17</v>
      </c>
      <c r="C174" s="1395"/>
      <c r="D174" s="1400" t="s">
        <v>297</v>
      </c>
      <c r="E174" s="1395"/>
      <c r="F174" s="1400" t="s">
        <v>290</v>
      </c>
      <c r="G174" s="1395"/>
      <c r="H174" s="1400"/>
      <c r="I174" s="1395"/>
      <c r="J174" s="1400"/>
      <c r="K174" s="1395"/>
      <c r="L174" s="1395"/>
      <c r="M174" s="1400"/>
      <c r="N174" s="1395"/>
      <c r="O174" s="1395"/>
      <c r="P174" s="1400"/>
      <c r="Q174" s="1395"/>
      <c r="R174" s="1400"/>
      <c r="S174" s="1395"/>
      <c r="T174" s="1401" t="s">
        <v>318</v>
      </c>
      <c r="U174" s="1395"/>
      <c r="V174" s="1395"/>
      <c r="W174" s="1395"/>
      <c r="X174" s="1395"/>
      <c r="Y174" s="1395"/>
      <c r="Z174" s="1395"/>
      <c r="AA174" s="1395"/>
      <c r="AB174" s="1400" t="s">
        <v>281</v>
      </c>
      <c r="AC174" s="1395"/>
      <c r="AD174" s="1395"/>
      <c r="AE174" s="1395"/>
      <c r="AF174" s="1395"/>
      <c r="AG174" s="1400" t="s">
        <v>284</v>
      </c>
      <c r="AH174" s="1395"/>
      <c r="AI174" s="1395"/>
      <c r="AJ174" s="273" t="s">
        <v>83</v>
      </c>
      <c r="AK174" s="1399" t="s">
        <v>285</v>
      </c>
      <c r="AL174" s="1395"/>
      <c r="AM174" s="1395"/>
      <c r="AN174" s="1395"/>
      <c r="AO174" s="1395"/>
      <c r="AP174" s="1395"/>
      <c r="AQ174" s="274">
        <v>519000000</v>
      </c>
      <c r="AR174" s="275">
        <v>0</v>
      </c>
      <c r="AS174" s="335">
        <v>519000000</v>
      </c>
      <c r="AT174" s="379">
        <v>0</v>
      </c>
      <c r="AU174" s="275">
        <v>0</v>
      </c>
      <c r="AV174" s="275">
        <v>0</v>
      </c>
      <c r="AW174" s="379">
        <v>0</v>
      </c>
      <c r="AX174" s="275">
        <v>0</v>
      </c>
      <c r="AY174" s="275">
        <v>0</v>
      </c>
      <c r="AZ174" s="275">
        <v>0</v>
      </c>
      <c r="BA174" s="275">
        <v>0</v>
      </c>
      <c r="BB174" s="275">
        <v>0</v>
      </c>
      <c r="BC174" s="275">
        <v>0</v>
      </c>
    </row>
    <row r="175" spans="1:55" s="215" customFormat="1" ht="13.5" hidden="1" x14ac:dyDescent="0.2">
      <c r="A175" s="284" t="str">
        <f t="shared" si="9"/>
        <v>A32111</v>
      </c>
      <c r="B175" s="1400" t="s">
        <v>17</v>
      </c>
      <c r="C175" s="1395"/>
      <c r="D175" s="1400" t="s">
        <v>297</v>
      </c>
      <c r="E175" s="1395"/>
      <c r="F175" s="1400" t="s">
        <v>290</v>
      </c>
      <c r="G175" s="1395"/>
      <c r="H175" s="1400" t="s">
        <v>287</v>
      </c>
      <c r="I175" s="1395"/>
      <c r="J175" s="1400"/>
      <c r="K175" s="1395"/>
      <c r="L175" s="1395"/>
      <c r="M175" s="1400"/>
      <c r="N175" s="1395"/>
      <c r="O175" s="1395"/>
      <c r="P175" s="1400"/>
      <c r="Q175" s="1395"/>
      <c r="R175" s="1400"/>
      <c r="S175" s="1395"/>
      <c r="T175" s="1401" t="s">
        <v>319</v>
      </c>
      <c r="U175" s="1395"/>
      <c r="V175" s="1395"/>
      <c r="W175" s="1395"/>
      <c r="X175" s="1395"/>
      <c r="Y175" s="1395"/>
      <c r="Z175" s="1395"/>
      <c r="AA175" s="1395"/>
      <c r="AB175" s="1400" t="s">
        <v>281</v>
      </c>
      <c r="AC175" s="1395"/>
      <c r="AD175" s="1395"/>
      <c r="AE175" s="1395"/>
      <c r="AF175" s="1395"/>
      <c r="AG175" s="1400" t="s">
        <v>284</v>
      </c>
      <c r="AH175" s="1395"/>
      <c r="AI175" s="1395"/>
      <c r="AJ175" s="273" t="s">
        <v>83</v>
      </c>
      <c r="AK175" s="1399" t="s">
        <v>285</v>
      </c>
      <c r="AL175" s="1395"/>
      <c r="AM175" s="1395"/>
      <c r="AN175" s="1395"/>
      <c r="AO175" s="1395"/>
      <c r="AP175" s="1395"/>
      <c r="AQ175" s="274">
        <v>519000000</v>
      </c>
      <c r="AR175" s="275">
        <v>0</v>
      </c>
      <c r="AS175" s="335">
        <v>519000000</v>
      </c>
      <c r="AT175" s="379">
        <v>0</v>
      </c>
      <c r="AU175" s="275">
        <v>0</v>
      </c>
      <c r="AV175" s="275">
        <v>0</v>
      </c>
      <c r="AW175" s="379">
        <v>0</v>
      </c>
      <c r="AX175" s="275">
        <v>0</v>
      </c>
      <c r="AY175" s="275">
        <v>0</v>
      </c>
      <c r="AZ175" s="275">
        <v>0</v>
      </c>
      <c r="BA175" s="275">
        <v>0</v>
      </c>
      <c r="BB175" s="275">
        <v>0</v>
      </c>
      <c r="BC175" s="275">
        <v>0</v>
      </c>
    </row>
    <row r="176" spans="1:55" s="215" customFormat="1" ht="13.5" hidden="1" x14ac:dyDescent="0.2">
      <c r="A176" s="284" t="str">
        <f t="shared" si="9"/>
        <v>A321111</v>
      </c>
      <c r="B176" s="1394" t="s">
        <v>17</v>
      </c>
      <c r="C176" s="1395"/>
      <c r="D176" s="1394" t="s">
        <v>297</v>
      </c>
      <c r="E176" s="1395"/>
      <c r="F176" s="1394" t="s">
        <v>290</v>
      </c>
      <c r="G176" s="1395"/>
      <c r="H176" s="1394" t="s">
        <v>287</v>
      </c>
      <c r="I176" s="1395"/>
      <c r="J176" s="1394" t="s">
        <v>287</v>
      </c>
      <c r="K176" s="1395"/>
      <c r="L176" s="1395"/>
      <c r="M176" s="1394"/>
      <c r="N176" s="1395"/>
      <c r="O176" s="1395"/>
      <c r="P176" s="1394"/>
      <c r="Q176" s="1395"/>
      <c r="R176" s="1394"/>
      <c r="S176" s="1395"/>
      <c r="T176" s="1396" t="s">
        <v>95</v>
      </c>
      <c r="U176" s="1395"/>
      <c r="V176" s="1395"/>
      <c r="W176" s="1395"/>
      <c r="X176" s="1395"/>
      <c r="Y176" s="1395"/>
      <c r="Z176" s="1395"/>
      <c r="AA176" s="1395"/>
      <c r="AB176" s="1394" t="s">
        <v>281</v>
      </c>
      <c r="AC176" s="1395"/>
      <c r="AD176" s="1395"/>
      <c r="AE176" s="1395"/>
      <c r="AF176" s="1395"/>
      <c r="AG176" s="1394" t="s">
        <v>284</v>
      </c>
      <c r="AH176" s="1395"/>
      <c r="AI176" s="1395"/>
      <c r="AJ176" s="277" t="s">
        <v>83</v>
      </c>
      <c r="AK176" s="1397" t="s">
        <v>285</v>
      </c>
      <c r="AL176" s="1395"/>
      <c r="AM176" s="1395"/>
      <c r="AN176" s="1395"/>
      <c r="AO176" s="1395"/>
      <c r="AP176" s="1395"/>
      <c r="AQ176" s="278">
        <v>519000000</v>
      </c>
      <c r="AR176" s="279">
        <v>0</v>
      </c>
      <c r="AS176" s="337">
        <v>519000000</v>
      </c>
      <c r="AT176" s="286">
        <v>0</v>
      </c>
      <c r="AU176" s="279">
        <v>0</v>
      </c>
      <c r="AV176" s="279">
        <v>0</v>
      </c>
      <c r="AW176" s="286">
        <v>0</v>
      </c>
      <c r="AX176" s="279">
        <v>0</v>
      </c>
      <c r="AY176" s="279">
        <v>0</v>
      </c>
      <c r="AZ176" s="279">
        <v>0</v>
      </c>
      <c r="BA176" s="279">
        <v>0</v>
      </c>
      <c r="BB176" s="279">
        <v>0</v>
      </c>
      <c r="BC176" s="279">
        <v>0</v>
      </c>
    </row>
    <row r="177" spans="1:55" s="215" customFormat="1" ht="13.5" hidden="1" x14ac:dyDescent="0.2">
      <c r="A177" s="284" t="str">
        <f t="shared" si="9"/>
        <v>A3510</v>
      </c>
      <c r="B177" s="1400" t="s">
        <v>17</v>
      </c>
      <c r="C177" s="1395"/>
      <c r="D177" s="1400" t="s">
        <v>297</v>
      </c>
      <c r="E177" s="1395"/>
      <c r="F177" s="1400" t="s">
        <v>292</v>
      </c>
      <c r="G177" s="1395"/>
      <c r="H177" s="1400"/>
      <c r="I177" s="1395"/>
      <c r="J177" s="1400"/>
      <c r="K177" s="1395"/>
      <c r="L177" s="1395"/>
      <c r="M177" s="1400"/>
      <c r="N177" s="1395"/>
      <c r="O177" s="1395"/>
      <c r="P177" s="1400"/>
      <c r="Q177" s="1395"/>
      <c r="R177" s="1400"/>
      <c r="S177" s="1395"/>
      <c r="T177" s="1401" t="s">
        <v>320</v>
      </c>
      <c r="U177" s="1395"/>
      <c r="V177" s="1395"/>
      <c r="W177" s="1395"/>
      <c r="X177" s="1395"/>
      <c r="Y177" s="1395"/>
      <c r="Z177" s="1395"/>
      <c r="AA177" s="1395"/>
      <c r="AB177" s="1400" t="s">
        <v>281</v>
      </c>
      <c r="AC177" s="1395"/>
      <c r="AD177" s="1395"/>
      <c r="AE177" s="1395"/>
      <c r="AF177" s="1395"/>
      <c r="AG177" s="1400" t="s">
        <v>282</v>
      </c>
      <c r="AH177" s="1395"/>
      <c r="AI177" s="1395"/>
      <c r="AJ177" s="273" t="s">
        <v>68</v>
      </c>
      <c r="AK177" s="1399" t="s">
        <v>283</v>
      </c>
      <c r="AL177" s="1395"/>
      <c r="AM177" s="1395"/>
      <c r="AN177" s="1395"/>
      <c r="AO177" s="1395"/>
      <c r="AP177" s="1395"/>
      <c r="AQ177" s="274">
        <v>186200000</v>
      </c>
      <c r="AR177" s="275">
        <v>0</v>
      </c>
      <c r="AS177" s="335">
        <v>186200000</v>
      </c>
      <c r="AT177" s="379">
        <v>0</v>
      </c>
      <c r="AU177" s="275">
        <v>0</v>
      </c>
      <c r="AV177" s="275">
        <v>0</v>
      </c>
      <c r="AW177" s="379">
        <v>0</v>
      </c>
      <c r="AX177" s="275">
        <v>0</v>
      </c>
      <c r="AY177" s="275">
        <v>0</v>
      </c>
      <c r="AZ177" s="275">
        <v>0</v>
      </c>
      <c r="BA177" s="275">
        <v>0</v>
      </c>
      <c r="BB177" s="275">
        <v>0</v>
      </c>
      <c r="BC177" s="275">
        <v>0</v>
      </c>
    </row>
    <row r="178" spans="1:55" s="215" customFormat="1" ht="13.5" hidden="1" x14ac:dyDescent="0.2">
      <c r="A178" s="284" t="str">
        <f t="shared" si="9"/>
        <v>A35310</v>
      </c>
      <c r="B178" s="1400" t="s">
        <v>17</v>
      </c>
      <c r="C178" s="1395"/>
      <c r="D178" s="1400" t="s">
        <v>297</v>
      </c>
      <c r="E178" s="1395"/>
      <c r="F178" s="1400" t="s">
        <v>292</v>
      </c>
      <c r="G178" s="1395"/>
      <c r="H178" s="1400" t="s">
        <v>297</v>
      </c>
      <c r="I178" s="1395"/>
      <c r="J178" s="1400"/>
      <c r="K178" s="1395"/>
      <c r="L178" s="1395"/>
      <c r="M178" s="1400"/>
      <c r="N178" s="1395"/>
      <c r="O178" s="1395"/>
      <c r="P178" s="1400"/>
      <c r="Q178" s="1395"/>
      <c r="R178" s="1400"/>
      <c r="S178" s="1395"/>
      <c r="T178" s="1401" t="s">
        <v>321</v>
      </c>
      <c r="U178" s="1395"/>
      <c r="V178" s="1395"/>
      <c r="W178" s="1395"/>
      <c r="X178" s="1395"/>
      <c r="Y178" s="1395"/>
      <c r="Z178" s="1395"/>
      <c r="AA178" s="1395"/>
      <c r="AB178" s="1400" t="s">
        <v>281</v>
      </c>
      <c r="AC178" s="1395"/>
      <c r="AD178" s="1395"/>
      <c r="AE178" s="1395"/>
      <c r="AF178" s="1395"/>
      <c r="AG178" s="1400" t="s">
        <v>282</v>
      </c>
      <c r="AH178" s="1395"/>
      <c r="AI178" s="1395"/>
      <c r="AJ178" s="273" t="s">
        <v>68</v>
      </c>
      <c r="AK178" s="1399" t="s">
        <v>283</v>
      </c>
      <c r="AL178" s="1395"/>
      <c r="AM178" s="1395"/>
      <c r="AN178" s="1395"/>
      <c r="AO178" s="1395"/>
      <c r="AP178" s="1395"/>
      <c r="AQ178" s="274">
        <v>186200000</v>
      </c>
      <c r="AR178" s="275">
        <v>0</v>
      </c>
      <c r="AS178" s="335">
        <v>186200000</v>
      </c>
      <c r="AT178" s="379">
        <v>0</v>
      </c>
      <c r="AU178" s="275">
        <v>0</v>
      </c>
      <c r="AV178" s="275">
        <v>0</v>
      </c>
      <c r="AW178" s="379">
        <v>0</v>
      </c>
      <c r="AX178" s="275">
        <v>0</v>
      </c>
      <c r="AY178" s="275">
        <v>0</v>
      </c>
      <c r="AZ178" s="275">
        <v>0</v>
      </c>
      <c r="BA178" s="275">
        <v>0</v>
      </c>
      <c r="BB178" s="275">
        <v>0</v>
      </c>
      <c r="BC178" s="275">
        <v>0</v>
      </c>
    </row>
    <row r="179" spans="1:55" s="215" customFormat="1" ht="13.5" hidden="1" x14ac:dyDescent="0.2">
      <c r="A179" s="284" t="str">
        <f t="shared" si="9"/>
        <v>A3534410</v>
      </c>
      <c r="B179" s="1394" t="s">
        <v>17</v>
      </c>
      <c r="C179" s="1395"/>
      <c r="D179" s="1394" t="s">
        <v>297</v>
      </c>
      <c r="E179" s="1395"/>
      <c r="F179" s="1394" t="s">
        <v>292</v>
      </c>
      <c r="G179" s="1395"/>
      <c r="H179" s="1394" t="s">
        <v>297</v>
      </c>
      <c r="I179" s="1395"/>
      <c r="J179" s="1394" t="s">
        <v>322</v>
      </c>
      <c r="K179" s="1395"/>
      <c r="L179" s="1395"/>
      <c r="M179" s="1394"/>
      <c r="N179" s="1395"/>
      <c r="O179" s="1395"/>
      <c r="P179" s="1394"/>
      <c r="Q179" s="1395"/>
      <c r="R179" s="1394"/>
      <c r="S179" s="1395"/>
      <c r="T179" s="1396" t="s">
        <v>96</v>
      </c>
      <c r="U179" s="1395"/>
      <c r="V179" s="1395"/>
      <c r="W179" s="1395"/>
      <c r="X179" s="1395"/>
      <c r="Y179" s="1395"/>
      <c r="Z179" s="1395"/>
      <c r="AA179" s="1395"/>
      <c r="AB179" s="1394" t="s">
        <v>281</v>
      </c>
      <c r="AC179" s="1395"/>
      <c r="AD179" s="1395"/>
      <c r="AE179" s="1395"/>
      <c r="AF179" s="1395"/>
      <c r="AG179" s="1394" t="s">
        <v>282</v>
      </c>
      <c r="AH179" s="1395"/>
      <c r="AI179" s="1395"/>
      <c r="AJ179" s="277" t="s">
        <v>68</v>
      </c>
      <c r="AK179" s="1397" t="s">
        <v>283</v>
      </c>
      <c r="AL179" s="1395"/>
      <c r="AM179" s="1395"/>
      <c r="AN179" s="1395"/>
      <c r="AO179" s="1395"/>
      <c r="AP179" s="1395"/>
      <c r="AQ179" s="278">
        <v>186200000</v>
      </c>
      <c r="AR179" s="279">
        <v>0</v>
      </c>
      <c r="AS179" s="337">
        <v>186200000</v>
      </c>
      <c r="AT179" s="286">
        <v>0</v>
      </c>
      <c r="AU179" s="279">
        <v>0</v>
      </c>
      <c r="AV179" s="279">
        <v>0</v>
      </c>
      <c r="AW179" s="286">
        <v>0</v>
      </c>
      <c r="AX179" s="279">
        <v>0</v>
      </c>
      <c r="AY179" s="279">
        <v>0</v>
      </c>
      <c r="AZ179" s="279">
        <v>0</v>
      </c>
      <c r="BA179" s="279">
        <v>0</v>
      </c>
      <c r="BB179" s="279">
        <v>0</v>
      </c>
      <c r="BC179" s="279">
        <v>0</v>
      </c>
    </row>
    <row r="180" spans="1:55" s="215" customFormat="1" ht="13.5" hidden="1" x14ac:dyDescent="0.2">
      <c r="A180" s="284" t="str">
        <f t="shared" si="9"/>
        <v>A3610</v>
      </c>
      <c r="B180" s="1400" t="s">
        <v>17</v>
      </c>
      <c r="C180" s="1395"/>
      <c r="D180" s="1400" t="s">
        <v>297</v>
      </c>
      <c r="E180" s="1395"/>
      <c r="F180" s="1400" t="s">
        <v>300</v>
      </c>
      <c r="G180" s="1395"/>
      <c r="H180" s="1400"/>
      <c r="I180" s="1395"/>
      <c r="J180" s="1400"/>
      <c r="K180" s="1395"/>
      <c r="L180" s="1395"/>
      <c r="M180" s="1400"/>
      <c r="N180" s="1395"/>
      <c r="O180" s="1395"/>
      <c r="P180" s="1400"/>
      <c r="Q180" s="1395"/>
      <c r="R180" s="1400"/>
      <c r="S180" s="1395"/>
      <c r="T180" s="1401" t="s">
        <v>323</v>
      </c>
      <c r="U180" s="1395"/>
      <c r="V180" s="1395"/>
      <c r="W180" s="1395"/>
      <c r="X180" s="1395"/>
      <c r="Y180" s="1395"/>
      <c r="Z180" s="1395"/>
      <c r="AA180" s="1395"/>
      <c r="AB180" s="1400" t="s">
        <v>281</v>
      </c>
      <c r="AC180" s="1395"/>
      <c r="AD180" s="1395"/>
      <c r="AE180" s="1395"/>
      <c r="AF180" s="1395"/>
      <c r="AG180" s="1400" t="s">
        <v>282</v>
      </c>
      <c r="AH180" s="1395"/>
      <c r="AI180" s="1395"/>
      <c r="AJ180" s="273" t="s">
        <v>68</v>
      </c>
      <c r="AK180" s="1399" t="s">
        <v>283</v>
      </c>
      <c r="AL180" s="1395"/>
      <c r="AM180" s="1395"/>
      <c r="AN180" s="1395"/>
      <c r="AO180" s="1395"/>
      <c r="AP180" s="1395"/>
      <c r="AQ180" s="274">
        <v>211718000000</v>
      </c>
      <c r="AR180" s="274">
        <v>202640964151</v>
      </c>
      <c r="AS180" s="335">
        <v>9077035849</v>
      </c>
      <c r="AT180" s="379">
        <v>0</v>
      </c>
      <c r="AU180" s="274">
        <v>190562227313</v>
      </c>
      <c r="AV180" s="274">
        <v>12078736838</v>
      </c>
      <c r="AW180" s="378">
        <v>90584530927</v>
      </c>
      <c r="AX180" s="274">
        <v>99977696386</v>
      </c>
      <c r="AY180" s="274">
        <v>90163836275</v>
      </c>
      <c r="AZ180" s="274">
        <v>420694652</v>
      </c>
      <c r="BA180" s="274">
        <v>90163836275</v>
      </c>
      <c r="BB180" s="275">
        <v>0</v>
      </c>
      <c r="BC180" s="274">
        <v>2742263</v>
      </c>
    </row>
    <row r="181" spans="1:55" s="215" customFormat="1" ht="13.5" hidden="1" x14ac:dyDescent="0.2">
      <c r="A181" s="284" t="str">
        <f t="shared" si="9"/>
        <v>A3616</v>
      </c>
      <c r="B181" s="1400" t="s">
        <v>17</v>
      </c>
      <c r="C181" s="1395"/>
      <c r="D181" s="1400" t="s">
        <v>297</v>
      </c>
      <c r="E181" s="1395"/>
      <c r="F181" s="1400" t="s">
        <v>300</v>
      </c>
      <c r="G181" s="1395"/>
      <c r="H181" s="1400"/>
      <c r="I181" s="1395"/>
      <c r="J181" s="1400"/>
      <c r="K181" s="1395"/>
      <c r="L181" s="1395"/>
      <c r="M181" s="1400"/>
      <c r="N181" s="1395"/>
      <c r="O181" s="1395"/>
      <c r="P181" s="1400"/>
      <c r="Q181" s="1395"/>
      <c r="R181" s="1400"/>
      <c r="S181" s="1395"/>
      <c r="T181" s="1401" t="s">
        <v>323</v>
      </c>
      <c r="U181" s="1395"/>
      <c r="V181" s="1395"/>
      <c r="W181" s="1395"/>
      <c r="X181" s="1395"/>
      <c r="Y181" s="1395"/>
      <c r="Z181" s="1395"/>
      <c r="AA181" s="1395"/>
      <c r="AB181" s="1400" t="s">
        <v>281</v>
      </c>
      <c r="AC181" s="1395"/>
      <c r="AD181" s="1395"/>
      <c r="AE181" s="1395"/>
      <c r="AF181" s="1395"/>
      <c r="AG181" s="1400" t="s">
        <v>284</v>
      </c>
      <c r="AH181" s="1395"/>
      <c r="AI181" s="1395"/>
      <c r="AJ181" s="273" t="s">
        <v>26</v>
      </c>
      <c r="AK181" s="1399" t="s">
        <v>286</v>
      </c>
      <c r="AL181" s="1395"/>
      <c r="AM181" s="1395"/>
      <c r="AN181" s="1395"/>
      <c r="AO181" s="1395"/>
      <c r="AP181" s="1395"/>
      <c r="AQ181" s="274">
        <v>66513900000</v>
      </c>
      <c r="AR181" s="274">
        <v>16486654599</v>
      </c>
      <c r="AS181" s="335">
        <v>50027245401</v>
      </c>
      <c r="AT181" s="379">
        <v>0</v>
      </c>
      <c r="AU181" s="274">
        <v>14609946123</v>
      </c>
      <c r="AV181" s="274">
        <v>1876708476</v>
      </c>
      <c r="AW181" s="378">
        <v>10221585605</v>
      </c>
      <c r="AX181" s="274">
        <v>4388360518</v>
      </c>
      <c r="AY181" s="274">
        <v>9891647814</v>
      </c>
      <c r="AZ181" s="274">
        <v>329937791</v>
      </c>
      <c r="BA181" s="274">
        <v>9891647814</v>
      </c>
      <c r="BB181" s="275">
        <v>0</v>
      </c>
      <c r="BC181" s="275">
        <v>0</v>
      </c>
    </row>
    <row r="182" spans="1:55" s="215" customFormat="1" ht="13.5" hidden="1" x14ac:dyDescent="0.2">
      <c r="A182" s="284" t="str">
        <f t="shared" si="9"/>
        <v>A36110</v>
      </c>
      <c r="B182" s="1400" t="s">
        <v>17</v>
      </c>
      <c r="C182" s="1395"/>
      <c r="D182" s="1400" t="s">
        <v>297</v>
      </c>
      <c r="E182" s="1395"/>
      <c r="F182" s="1400" t="s">
        <v>300</v>
      </c>
      <c r="G182" s="1395"/>
      <c r="H182" s="1400" t="s">
        <v>287</v>
      </c>
      <c r="I182" s="1395"/>
      <c r="J182" s="1400"/>
      <c r="K182" s="1395"/>
      <c r="L182" s="1395"/>
      <c r="M182" s="1400"/>
      <c r="N182" s="1395"/>
      <c r="O182" s="1395"/>
      <c r="P182" s="1400"/>
      <c r="Q182" s="1395"/>
      <c r="R182" s="1400"/>
      <c r="S182" s="1395"/>
      <c r="T182" s="1401" t="s">
        <v>427</v>
      </c>
      <c r="U182" s="1395"/>
      <c r="V182" s="1395"/>
      <c r="W182" s="1395"/>
      <c r="X182" s="1395"/>
      <c r="Y182" s="1395"/>
      <c r="Z182" s="1395"/>
      <c r="AA182" s="1395"/>
      <c r="AB182" s="1400" t="s">
        <v>281</v>
      </c>
      <c r="AC182" s="1395"/>
      <c r="AD182" s="1395"/>
      <c r="AE182" s="1395"/>
      <c r="AF182" s="1395"/>
      <c r="AG182" s="1400" t="s">
        <v>282</v>
      </c>
      <c r="AH182" s="1395"/>
      <c r="AI182" s="1395"/>
      <c r="AJ182" s="273" t="s">
        <v>68</v>
      </c>
      <c r="AK182" s="1399" t="s">
        <v>283</v>
      </c>
      <c r="AL182" s="1395"/>
      <c r="AM182" s="1395"/>
      <c r="AN182" s="1395"/>
      <c r="AO182" s="1395"/>
      <c r="AP182" s="1395"/>
      <c r="AQ182" s="274">
        <v>420000000</v>
      </c>
      <c r="AR182" s="274">
        <v>401464151</v>
      </c>
      <c r="AS182" s="335">
        <v>18535849</v>
      </c>
      <c r="AT182" s="379">
        <v>0</v>
      </c>
      <c r="AU182" s="274">
        <v>401464151</v>
      </c>
      <c r="AV182" s="275">
        <v>0</v>
      </c>
      <c r="AW182" s="378">
        <v>401464151</v>
      </c>
      <c r="AX182" s="275">
        <v>0</v>
      </c>
      <c r="AY182" s="275">
        <v>0</v>
      </c>
      <c r="AZ182" s="274">
        <v>401464151</v>
      </c>
      <c r="BA182" s="275">
        <v>0</v>
      </c>
      <c r="BB182" s="275">
        <v>0</v>
      </c>
      <c r="BC182" s="275">
        <v>0</v>
      </c>
    </row>
    <row r="183" spans="1:55" s="215" customFormat="1" ht="13.5" hidden="1" x14ac:dyDescent="0.2">
      <c r="A183" s="284" t="str">
        <f t="shared" si="9"/>
        <v>A361110</v>
      </c>
      <c r="B183" s="1394" t="s">
        <v>17</v>
      </c>
      <c r="C183" s="1395"/>
      <c r="D183" s="1394" t="s">
        <v>297</v>
      </c>
      <c r="E183" s="1395"/>
      <c r="F183" s="1394" t="s">
        <v>300</v>
      </c>
      <c r="G183" s="1395"/>
      <c r="H183" s="1394" t="s">
        <v>287</v>
      </c>
      <c r="I183" s="1395"/>
      <c r="J183" s="1394" t="s">
        <v>287</v>
      </c>
      <c r="K183" s="1395"/>
      <c r="L183" s="1395"/>
      <c r="M183" s="1394"/>
      <c r="N183" s="1395"/>
      <c r="O183" s="1395"/>
      <c r="P183" s="1394"/>
      <c r="Q183" s="1395"/>
      <c r="R183" s="1394"/>
      <c r="S183" s="1395"/>
      <c r="T183" s="1396" t="s">
        <v>427</v>
      </c>
      <c r="U183" s="1395"/>
      <c r="V183" s="1395"/>
      <c r="W183" s="1395"/>
      <c r="X183" s="1395"/>
      <c r="Y183" s="1395"/>
      <c r="Z183" s="1395"/>
      <c r="AA183" s="1395"/>
      <c r="AB183" s="1394" t="s">
        <v>281</v>
      </c>
      <c r="AC183" s="1395"/>
      <c r="AD183" s="1395"/>
      <c r="AE183" s="1395"/>
      <c r="AF183" s="1395"/>
      <c r="AG183" s="1394" t="s">
        <v>282</v>
      </c>
      <c r="AH183" s="1395"/>
      <c r="AI183" s="1395"/>
      <c r="AJ183" s="277" t="s">
        <v>68</v>
      </c>
      <c r="AK183" s="1397" t="s">
        <v>283</v>
      </c>
      <c r="AL183" s="1395"/>
      <c r="AM183" s="1395"/>
      <c r="AN183" s="1395"/>
      <c r="AO183" s="1395"/>
      <c r="AP183" s="1395"/>
      <c r="AQ183" s="278">
        <v>420000000</v>
      </c>
      <c r="AR183" s="278">
        <v>401464151</v>
      </c>
      <c r="AS183" s="337">
        <v>18535849</v>
      </c>
      <c r="AT183" s="286">
        <v>0</v>
      </c>
      <c r="AU183" s="278">
        <v>401464151</v>
      </c>
      <c r="AV183" s="279">
        <v>0</v>
      </c>
      <c r="AW183" s="285">
        <v>401464151</v>
      </c>
      <c r="AX183" s="279">
        <v>0</v>
      </c>
      <c r="AY183" s="279">
        <v>0</v>
      </c>
      <c r="AZ183" s="278">
        <v>401464151</v>
      </c>
      <c r="BA183" s="279">
        <v>0</v>
      </c>
      <c r="BB183" s="279">
        <v>0</v>
      </c>
      <c r="BC183" s="279">
        <v>0</v>
      </c>
    </row>
    <row r="184" spans="1:55" s="215" customFormat="1" ht="13.5" hidden="1" x14ac:dyDescent="0.2">
      <c r="A184" s="284" t="str">
        <f t="shared" si="9"/>
        <v>A3611210</v>
      </c>
      <c r="B184" s="1394" t="s">
        <v>17</v>
      </c>
      <c r="C184" s="1395"/>
      <c r="D184" s="1394" t="s">
        <v>297</v>
      </c>
      <c r="E184" s="1395"/>
      <c r="F184" s="1394" t="s">
        <v>300</v>
      </c>
      <c r="G184" s="1395"/>
      <c r="H184" s="1394" t="s">
        <v>287</v>
      </c>
      <c r="I184" s="1395"/>
      <c r="J184" s="1394" t="s">
        <v>287</v>
      </c>
      <c r="K184" s="1395"/>
      <c r="L184" s="1395"/>
      <c r="M184" s="1394" t="s">
        <v>290</v>
      </c>
      <c r="N184" s="1395"/>
      <c r="O184" s="1395"/>
      <c r="P184" s="1394"/>
      <c r="Q184" s="1395"/>
      <c r="R184" s="1394"/>
      <c r="S184" s="1395"/>
      <c r="T184" s="1396" t="s">
        <v>428</v>
      </c>
      <c r="U184" s="1395"/>
      <c r="V184" s="1395"/>
      <c r="W184" s="1395"/>
      <c r="X184" s="1395"/>
      <c r="Y184" s="1395"/>
      <c r="Z184" s="1395"/>
      <c r="AA184" s="1395"/>
      <c r="AB184" s="1394" t="s">
        <v>281</v>
      </c>
      <c r="AC184" s="1395"/>
      <c r="AD184" s="1395"/>
      <c r="AE184" s="1395"/>
      <c r="AF184" s="1395"/>
      <c r="AG184" s="1394" t="s">
        <v>282</v>
      </c>
      <c r="AH184" s="1395"/>
      <c r="AI184" s="1395"/>
      <c r="AJ184" s="277" t="s">
        <v>68</v>
      </c>
      <c r="AK184" s="1397" t="s">
        <v>283</v>
      </c>
      <c r="AL184" s="1395"/>
      <c r="AM184" s="1395"/>
      <c r="AN184" s="1395"/>
      <c r="AO184" s="1395"/>
      <c r="AP184" s="1395"/>
      <c r="AQ184" s="278">
        <v>420000000</v>
      </c>
      <c r="AR184" s="278">
        <v>401464151</v>
      </c>
      <c r="AS184" s="337">
        <v>18535849</v>
      </c>
      <c r="AT184" s="286">
        <v>0</v>
      </c>
      <c r="AU184" s="278">
        <v>401464151</v>
      </c>
      <c r="AV184" s="279">
        <v>0</v>
      </c>
      <c r="AW184" s="285">
        <v>401464151</v>
      </c>
      <c r="AX184" s="279">
        <v>0</v>
      </c>
      <c r="AY184" s="279">
        <v>0</v>
      </c>
      <c r="AZ184" s="278">
        <v>401464151</v>
      </c>
      <c r="BA184" s="279">
        <v>0</v>
      </c>
      <c r="BB184" s="279">
        <v>0</v>
      </c>
      <c r="BC184" s="279">
        <v>0</v>
      </c>
    </row>
    <row r="185" spans="1:55" s="215" customFormat="1" ht="13.5" hidden="1" x14ac:dyDescent="0.2">
      <c r="A185" s="284" t="str">
        <f t="shared" si="9"/>
        <v>A36310</v>
      </c>
      <c r="B185" s="1400" t="s">
        <v>17</v>
      </c>
      <c r="C185" s="1395"/>
      <c r="D185" s="1400" t="s">
        <v>297</v>
      </c>
      <c r="E185" s="1395"/>
      <c r="F185" s="1400" t="s">
        <v>300</v>
      </c>
      <c r="G185" s="1395"/>
      <c r="H185" s="1400" t="s">
        <v>297</v>
      </c>
      <c r="I185" s="1395"/>
      <c r="J185" s="1400"/>
      <c r="K185" s="1395"/>
      <c r="L185" s="1395"/>
      <c r="M185" s="1400"/>
      <c r="N185" s="1395"/>
      <c r="O185" s="1395"/>
      <c r="P185" s="1400"/>
      <c r="Q185" s="1395"/>
      <c r="R185" s="1400"/>
      <c r="S185" s="1395"/>
      <c r="T185" s="1401" t="s">
        <v>324</v>
      </c>
      <c r="U185" s="1395"/>
      <c r="V185" s="1395"/>
      <c r="W185" s="1395"/>
      <c r="X185" s="1395"/>
      <c r="Y185" s="1395"/>
      <c r="Z185" s="1395"/>
      <c r="AA185" s="1395"/>
      <c r="AB185" s="1400" t="s">
        <v>281</v>
      </c>
      <c r="AC185" s="1395"/>
      <c r="AD185" s="1395"/>
      <c r="AE185" s="1395"/>
      <c r="AF185" s="1395"/>
      <c r="AG185" s="1400" t="s">
        <v>282</v>
      </c>
      <c r="AH185" s="1395"/>
      <c r="AI185" s="1395"/>
      <c r="AJ185" s="273" t="s">
        <v>68</v>
      </c>
      <c r="AK185" s="1399" t="s">
        <v>283</v>
      </c>
      <c r="AL185" s="1395"/>
      <c r="AM185" s="1395"/>
      <c r="AN185" s="1395"/>
      <c r="AO185" s="1395"/>
      <c r="AP185" s="1395"/>
      <c r="AQ185" s="274">
        <v>211298000000</v>
      </c>
      <c r="AR185" s="274">
        <v>202239500000</v>
      </c>
      <c r="AS185" s="335">
        <v>9058500000</v>
      </c>
      <c r="AT185" s="379">
        <v>0</v>
      </c>
      <c r="AU185" s="274">
        <v>190160763162</v>
      </c>
      <c r="AV185" s="274">
        <v>12078736838</v>
      </c>
      <c r="AW185" s="378">
        <v>90183066776</v>
      </c>
      <c r="AX185" s="274">
        <v>99977696386</v>
      </c>
      <c r="AY185" s="274">
        <v>90163836275</v>
      </c>
      <c r="AZ185" s="274">
        <v>19230501</v>
      </c>
      <c r="BA185" s="274">
        <v>90163836275</v>
      </c>
      <c r="BB185" s="275">
        <v>0</v>
      </c>
      <c r="BC185" s="274">
        <v>2742263</v>
      </c>
    </row>
    <row r="186" spans="1:55" s="215" customFormat="1" ht="13.5" hidden="1" x14ac:dyDescent="0.2">
      <c r="A186" s="284" t="str">
        <f t="shared" si="9"/>
        <v>A36316</v>
      </c>
      <c r="B186" s="1400" t="s">
        <v>17</v>
      </c>
      <c r="C186" s="1395"/>
      <c r="D186" s="1400" t="s">
        <v>297</v>
      </c>
      <c r="E186" s="1395"/>
      <c r="F186" s="1400" t="s">
        <v>300</v>
      </c>
      <c r="G186" s="1395"/>
      <c r="H186" s="1400" t="s">
        <v>297</v>
      </c>
      <c r="I186" s="1395"/>
      <c r="J186" s="1400"/>
      <c r="K186" s="1395"/>
      <c r="L186" s="1395"/>
      <c r="M186" s="1400"/>
      <c r="N186" s="1395"/>
      <c r="O186" s="1395"/>
      <c r="P186" s="1400"/>
      <c r="Q186" s="1395"/>
      <c r="R186" s="1400"/>
      <c r="S186" s="1395"/>
      <c r="T186" s="1401" t="s">
        <v>324</v>
      </c>
      <c r="U186" s="1395"/>
      <c r="V186" s="1395"/>
      <c r="W186" s="1395"/>
      <c r="X186" s="1395"/>
      <c r="Y186" s="1395"/>
      <c r="Z186" s="1395"/>
      <c r="AA186" s="1395"/>
      <c r="AB186" s="1400" t="s">
        <v>281</v>
      </c>
      <c r="AC186" s="1395"/>
      <c r="AD186" s="1395"/>
      <c r="AE186" s="1395"/>
      <c r="AF186" s="1395"/>
      <c r="AG186" s="1400" t="s">
        <v>284</v>
      </c>
      <c r="AH186" s="1395"/>
      <c r="AI186" s="1395"/>
      <c r="AJ186" s="273" t="s">
        <v>26</v>
      </c>
      <c r="AK186" s="1399" t="s">
        <v>286</v>
      </c>
      <c r="AL186" s="1395"/>
      <c r="AM186" s="1395"/>
      <c r="AN186" s="1395"/>
      <c r="AO186" s="1395"/>
      <c r="AP186" s="1395"/>
      <c r="AQ186" s="274">
        <v>66513900000</v>
      </c>
      <c r="AR186" s="274">
        <v>16486654599</v>
      </c>
      <c r="AS186" s="335">
        <v>50027245401</v>
      </c>
      <c r="AT186" s="379">
        <v>0</v>
      </c>
      <c r="AU186" s="274">
        <v>14609946123</v>
      </c>
      <c r="AV186" s="274">
        <v>1876708476</v>
      </c>
      <c r="AW186" s="378">
        <v>10221585605</v>
      </c>
      <c r="AX186" s="274">
        <v>4388360518</v>
      </c>
      <c r="AY186" s="274">
        <v>9891647814</v>
      </c>
      <c r="AZ186" s="274">
        <v>329937791</v>
      </c>
      <c r="BA186" s="274">
        <v>9891647814</v>
      </c>
      <c r="BB186" s="275">
        <v>0</v>
      </c>
      <c r="BC186" s="275">
        <v>0</v>
      </c>
    </row>
    <row r="187" spans="1:55" s="215" customFormat="1" ht="13.5" hidden="1" x14ac:dyDescent="0.2">
      <c r="A187" s="284" t="str">
        <f t="shared" si="9"/>
        <v>A363410</v>
      </c>
      <c r="B187" s="1394" t="s">
        <v>17</v>
      </c>
      <c r="C187" s="1395"/>
      <c r="D187" s="1394" t="s">
        <v>297</v>
      </c>
      <c r="E187" s="1395"/>
      <c r="F187" s="1394" t="s">
        <v>300</v>
      </c>
      <c r="G187" s="1395"/>
      <c r="H187" s="1394" t="s">
        <v>297</v>
      </c>
      <c r="I187" s="1395"/>
      <c r="J187" s="1394" t="s">
        <v>291</v>
      </c>
      <c r="K187" s="1395"/>
      <c r="L187" s="1395"/>
      <c r="M187" s="1394"/>
      <c r="N187" s="1395"/>
      <c r="O187" s="1395"/>
      <c r="P187" s="1394"/>
      <c r="Q187" s="1395"/>
      <c r="R187" s="1394"/>
      <c r="S187" s="1395"/>
      <c r="T187" s="1396" t="s">
        <v>97</v>
      </c>
      <c r="U187" s="1395"/>
      <c r="V187" s="1395"/>
      <c r="W187" s="1395"/>
      <c r="X187" s="1395"/>
      <c r="Y187" s="1395"/>
      <c r="Z187" s="1395"/>
      <c r="AA187" s="1395"/>
      <c r="AB187" s="1394" t="s">
        <v>281</v>
      </c>
      <c r="AC187" s="1395"/>
      <c r="AD187" s="1395"/>
      <c r="AE187" s="1395"/>
      <c r="AF187" s="1395"/>
      <c r="AG187" s="1394" t="s">
        <v>282</v>
      </c>
      <c r="AH187" s="1395"/>
      <c r="AI187" s="1395"/>
      <c r="AJ187" s="277" t="s">
        <v>68</v>
      </c>
      <c r="AK187" s="1397" t="s">
        <v>283</v>
      </c>
      <c r="AL187" s="1395"/>
      <c r="AM187" s="1395"/>
      <c r="AN187" s="1395"/>
      <c r="AO187" s="1395"/>
      <c r="AP187" s="1395"/>
      <c r="AQ187" s="278">
        <v>298000000</v>
      </c>
      <c r="AR187" s="278">
        <v>239500000</v>
      </c>
      <c r="AS187" s="337">
        <v>58500000</v>
      </c>
      <c r="AT187" s="286">
        <v>0</v>
      </c>
      <c r="AU187" s="278">
        <v>222066667</v>
      </c>
      <c r="AV187" s="278">
        <v>17433333</v>
      </c>
      <c r="AW187" s="285">
        <v>85800000</v>
      </c>
      <c r="AX187" s="278">
        <v>136266667</v>
      </c>
      <c r="AY187" s="278">
        <v>85800000</v>
      </c>
      <c r="AZ187" s="279">
        <v>0</v>
      </c>
      <c r="BA187" s="278">
        <v>85800000</v>
      </c>
      <c r="BB187" s="279">
        <v>0</v>
      </c>
      <c r="BC187" s="279">
        <v>0</v>
      </c>
    </row>
    <row r="188" spans="1:55" s="215" customFormat="1" ht="13.5" hidden="1" x14ac:dyDescent="0.2">
      <c r="A188" s="284" t="str">
        <f t="shared" si="9"/>
        <v>A363710</v>
      </c>
      <c r="B188" s="1394" t="s">
        <v>17</v>
      </c>
      <c r="C188" s="1395"/>
      <c r="D188" s="1394" t="s">
        <v>297</v>
      </c>
      <c r="E188" s="1395"/>
      <c r="F188" s="1394" t="s">
        <v>300</v>
      </c>
      <c r="G188" s="1395"/>
      <c r="H188" s="1394" t="s">
        <v>297</v>
      </c>
      <c r="I188" s="1395"/>
      <c r="J188" s="1394" t="s">
        <v>301</v>
      </c>
      <c r="K188" s="1395"/>
      <c r="L188" s="1395"/>
      <c r="M188" s="1394"/>
      <c r="N188" s="1395"/>
      <c r="O188" s="1395"/>
      <c r="P188" s="1394"/>
      <c r="Q188" s="1395"/>
      <c r="R188" s="1394"/>
      <c r="S188" s="1395"/>
      <c r="T188" s="1396" t="s">
        <v>98</v>
      </c>
      <c r="U188" s="1395"/>
      <c r="V188" s="1395"/>
      <c r="W188" s="1395"/>
      <c r="X188" s="1395"/>
      <c r="Y188" s="1395"/>
      <c r="Z188" s="1395"/>
      <c r="AA188" s="1395"/>
      <c r="AB188" s="1394" t="s">
        <v>281</v>
      </c>
      <c r="AC188" s="1395"/>
      <c r="AD188" s="1395"/>
      <c r="AE188" s="1395"/>
      <c r="AF188" s="1395"/>
      <c r="AG188" s="1394" t="s">
        <v>282</v>
      </c>
      <c r="AH188" s="1395"/>
      <c r="AI188" s="1395"/>
      <c r="AJ188" s="277" t="s">
        <v>68</v>
      </c>
      <c r="AK188" s="1397" t="s">
        <v>283</v>
      </c>
      <c r="AL188" s="1395"/>
      <c r="AM188" s="1395"/>
      <c r="AN188" s="1395"/>
      <c r="AO188" s="1395"/>
      <c r="AP188" s="1395"/>
      <c r="AQ188" s="278">
        <v>211000000000</v>
      </c>
      <c r="AR188" s="278">
        <v>202000000000</v>
      </c>
      <c r="AS188" s="337">
        <v>9000000000</v>
      </c>
      <c r="AT188" s="286">
        <v>0</v>
      </c>
      <c r="AU188" s="278">
        <v>189938696495</v>
      </c>
      <c r="AV188" s="278">
        <v>12061303505</v>
      </c>
      <c r="AW188" s="285">
        <v>90097266776</v>
      </c>
      <c r="AX188" s="278">
        <v>99841429719</v>
      </c>
      <c r="AY188" s="278">
        <v>90078036275</v>
      </c>
      <c r="AZ188" s="278">
        <v>19230501</v>
      </c>
      <c r="BA188" s="278">
        <v>90078036275</v>
      </c>
      <c r="BB188" s="279">
        <v>0</v>
      </c>
      <c r="BC188" s="278">
        <v>2742263</v>
      </c>
    </row>
    <row r="189" spans="1:55" s="215" customFormat="1" ht="13.5" hidden="1" x14ac:dyDescent="0.2">
      <c r="A189" s="284" t="str">
        <f t="shared" si="9"/>
        <v>A3631116</v>
      </c>
      <c r="B189" s="1394" t="s">
        <v>17</v>
      </c>
      <c r="C189" s="1395"/>
      <c r="D189" s="1394" t="s">
        <v>297</v>
      </c>
      <c r="E189" s="1395"/>
      <c r="F189" s="1394" t="s">
        <v>300</v>
      </c>
      <c r="G189" s="1395"/>
      <c r="H189" s="1394" t="s">
        <v>297</v>
      </c>
      <c r="I189" s="1395"/>
      <c r="J189" s="1394" t="s">
        <v>83</v>
      </c>
      <c r="K189" s="1395"/>
      <c r="L189" s="1395"/>
      <c r="M189" s="1394"/>
      <c r="N189" s="1395"/>
      <c r="O189" s="1395"/>
      <c r="P189" s="1394"/>
      <c r="Q189" s="1395"/>
      <c r="R189" s="1394"/>
      <c r="S189" s="1395"/>
      <c r="T189" s="1396" t="s">
        <v>187</v>
      </c>
      <c r="U189" s="1395"/>
      <c r="V189" s="1395"/>
      <c r="W189" s="1395"/>
      <c r="X189" s="1395"/>
      <c r="Y189" s="1395"/>
      <c r="Z189" s="1395"/>
      <c r="AA189" s="1395"/>
      <c r="AB189" s="1394" t="s">
        <v>281</v>
      </c>
      <c r="AC189" s="1395"/>
      <c r="AD189" s="1395"/>
      <c r="AE189" s="1395"/>
      <c r="AF189" s="1395"/>
      <c r="AG189" s="1394" t="s">
        <v>284</v>
      </c>
      <c r="AH189" s="1395"/>
      <c r="AI189" s="1395"/>
      <c r="AJ189" s="277" t="s">
        <v>26</v>
      </c>
      <c r="AK189" s="1397" t="s">
        <v>286</v>
      </c>
      <c r="AL189" s="1395"/>
      <c r="AM189" s="1395"/>
      <c r="AN189" s="1395"/>
      <c r="AO189" s="1395"/>
      <c r="AP189" s="1395"/>
      <c r="AQ189" s="278">
        <v>66009000000</v>
      </c>
      <c r="AR189" s="278">
        <v>16486654599</v>
      </c>
      <c r="AS189" s="337">
        <v>49522345401</v>
      </c>
      <c r="AT189" s="286">
        <v>0</v>
      </c>
      <c r="AU189" s="278">
        <v>14609946123</v>
      </c>
      <c r="AV189" s="278">
        <v>1876708476</v>
      </c>
      <c r="AW189" s="285">
        <v>10221585605</v>
      </c>
      <c r="AX189" s="278">
        <v>4388360518</v>
      </c>
      <c r="AY189" s="278">
        <v>9891647814</v>
      </c>
      <c r="AZ189" s="278">
        <v>329937791</v>
      </c>
      <c r="BA189" s="278">
        <v>9891647814</v>
      </c>
      <c r="BB189" s="279">
        <v>0</v>
      </c>
      <c r="BC189" s="279">
        <v>0</v>
      </c>
    </row>
    <row r="190" spans="1:55" s="215" customFormat="1" ht="13.5" hidden="1" x14ac:dyDescent="0.2">
      <c r="A190" s="284" t="str">
        <f t="shared" si="9"/>
        <v>A36311116</v>
      </c>
      <c r="B190" s="1394" t="s">
        <v>17</v>
      </c>
      <c r="C190" s="1395"/>
      <c r="D190" s="1394" t="s">
        <v>297</v>
      </c>
      <c r="E190" s="1395"/>
      <c r="F190" s="1394" t="s">
        <v>300</v>
      </c>
      <c r="G190" s="1395"/>
      <c r="H190" s="1394" t="s">
        <v>297</v>
      </c>
      <c r="I190" s="1395"/>
      <c r="J190" s="1394" t="s">
        <v>83</v>
      </c>
      <c r="K190" s="1395"/>
      <c r="L190" s="1395"/>
      <c r="M190" s="1394" t="s">
        <v>287</v>
      </c>
      <c r="N190" s="1395"/>
      <c r="O190" s="1395"/>
      <c r="P190" s="1394" t="s">
        <v>244</v>
      </c>
      <c r="Q190" s="1395"/>
      <c r="R190" s="1394" t="s">
        <v>244</v>
      </c>
      <c r="S190" s="1395"/>
      <c r="T190" s="1396" t="s">
        <v>99</v>
      </c>
      <c r="U190" s="1395"/>
      <c r="V190" s="1395"/>
      <c r="W190" s="1395"/>
      <c r="X190" s="1395"/>
      <c r="Y190" s="1395"/>
      <c r="Z190" s="1395"/>
      <c r="AA190" s="1395"/>
      <c r="AB190" s="1394" t="s">
        <v>281</v>
      </c>
      <c r="AC190" s="1395"/>
      <c r="AD190" s="1395"/>
      <c r="AE190" s="1395"/>
      <c r="AF190" s="1395"/>
      <c r="AG190" s="1394" t="s">
        <v>284</v>
      </c>
      <c r="AH190" s="1395"/>
      <c r="AI190" s="1395"/>
      <c r="AJ190" s="277" t="s">
        <v>26</v>
      </c>
      <c r="AK190" s="1397" t="s">
        <v>286</v>
      </c>
      <c r="AL190" s="1395"/>
      <c r="AM190" s="1395"/>
      <c r="AN190" s="1395"/>
      <c r="AO190" s="1395"/>
      <c r="AP190" s="1395"/>
      <c r="AQ190" s="278">
        <v>58014500000</v>
      </c>
      <c r="AR190" s="278">
        <v>8567154599</v>
      </c>
      <c r="AS190" s="337">
        <v>49447345401</v>
      </c>
      <c r="AT190" s="286">
        <v>0</v>
      </c>
      <c r="AU190" s="278">
        <v>6915879104</v>
      </c>
      <c r="AV190" s="278">
        <v>1651275495</v>
      </c>
      <c r="AW190" s="285">
        <v>6364871926</v>
      </c>
      <c r="AX190" s="278">
        <v>551007178</v>
      </c>
      <c r="AY190" s="278">
        <v>6034934135</v>
      </c>
      <c r="AZ190" s="278">
        <v>329937791</v>
      </c>
      <c r="BA190" s="278">
        <v>6034934135</v>
      </c>
      <c r="BB190" s="279">
        <v>0</v>
      </c>
      <c r="BC190" s="279">
        <v>0</v>
      </c>
    </row>
    <row r="191" spans="1:55" s="215" customFormat="1" ht="13.5" hidden="1" x14ac:dyDescent="0.2">
      <c r="A191" s="284" t="str">
        <f t="shared" si="9"/>
        <v>A36311216</v>
      </c>
      <c r="B191" s="1394" t="s">
        <v>17</v>
      </c>
      <c r="C191" s="1395"/>
      <c r="D191" s="1394" t="s">
        <v>297</v>
      </c>
      <c r="E191" s="1395"/>
      <c r="F191" s="1394" t="s">
        <v>300</v>
      </c>
      <c r="G191" s="1395"/>
      <c r="H191" s="1394" t="s">
        <v>297</v>
      </c>
      <c r="I191" s="1395"/>
      <c r="J191" s="1394" t="s">
        <v>83</v>
      </c>
      <c r="K191" s="1395"/>
      <c r="L191" s="1395"/>
      <c r="M191" s="1394" t="s">
        <v>290</v>
      </c>
      <c r="N191" s="1395"/>
      <c r="O191" s="1395"/>
      <c r="P191" s="1394" t="s">
        <v>244</v>
      </c>
      <c r="Q191" s="1395"/>
      <c r="R191" s="1394" t="s">
        <v>244</v>
      </c>
      <c r="S191" s="1395"/>
      <c r="T191" s="1396" t="s">
        <v>100</v>
      </c>
      <c r="U191" s="1395"/>
      <c r="V191" s="1395"/>
      <c r="W191" s="1395"/>
      <c r="X191" s="1395"/>
      <c r="Y191" s="1395"/>
      <c r="Z191" s="1395"/>
      <c r="AA191" s="1395"/>
      <c r="AB191" s="1394" t="s">
        <v>281</v>
      </c>
      <c r="AC191" s="1395"/>
      <c r="AD191" s="1395"/>
      <c r="AE191" s="1395"/>
      <c r="AF191" s="1395"/>
      <c r="AG191" s="1394" t="s">
        <v>284</v>
      </c>
      <c r="AH191" s="1395"/>
      <c r="AI191" s="1395"/>
      <c r="AJ191" s="277" t="s">
        <v>26</v>
      </c>
      <c r="AK191" s="1397" t="s">
        <v>286</v>
      </c>
      <c r="AL191" s="1395"/>
      <c r="AM191" s="1395"/>
      <c r="AN191" s="1395"/>
      <c r="AO191" s="1395"/>
      <c r="AP191" s="1395"/>
      <c r="AQ191" s="278">
        <v>7994500000</v>
      </c>
      <c r="AR191" s="278">
        <v>7919500000</v>
      </c>
      <c r="AS191" s="337">
        <v>75000000</v>
      </c>
      <c r="AT191" s="286">
        <v>0</v>
      </c>
      <c r="AU191" s="278">
        <v>7694067019</v>
      </c>
      <c r="AV191" s="278">
        <v>225432981</v>
      </c>
      <c r="AW191" s="285">
        <v>3856713679</v>
      </c>
      <c r="AX191" s="278">
        <v>3837353340</v>
      </c>
      <c r="AY191" s="278">
        <v>3856713679</v>
      </c>
      <c r="AZ191" s="279">
        <v>0</v>
      </c>
      <c r="BA191" s="278">
        <v>3856713679</v>
      </c>
      <c r="BB191" s="279">
        <v>0</v>
      </c>
      <c r="BC191" s="279">
        <v>0</v>
      </c>
    </row>
    <row r="192" spans="1:55" s="215" customFormat="1" ht="13.5" hidden="1" x14ac:dyDescent="0.2">
      <c r="A192" s="284" t="str">
        <f t="shared" si="9"/>
        <v>A3636616</v>
      </c>
      <c r="B192" s="1394" t="s">
        <v>17</v>
      </c>
      <c r="C192" s="1395"/>
      <c r="D192" s="1394" t="s">
        <v>297</v>
      </c>
      <c r="E192" s="1395"/>
      <c r="F192" s="1394" t="s">
        <v>300</v>
      </c>
      <c r="G192" s="1395"/>
      <c r="H192" s="1394" t="s">
        <v>297</v>
      </c>
      <c r="I192" s="1395"/>
      <c r="J192" s="1394" t="s">
        <v>325</v>
      </c>
      <c r="K192" s="1395"/>
      <c r="L192" s="1395"/>
      <c r="M192" s="1394"/>
      <c r="N192" s="1395"/>
      <c r="O192" s="1395"/>
      <c r="P192" s="1394"/>
      <c r="Q192" s="1395"/>
      <c r="R192" s="1394"/>
      <c r="S192" s="1395"/>
      <c r="T192" s="1396" t="s">
        <v>101</v>
      </c>
      <c r="U192" s="1395"/>
      <c r="V192" s="1395"/>
      <c r="W192" s="1395"/>
      <c r="X192" s="1395"/>
      <c r="Y192" s="1395"/>
      <c r="Z192" s="1395"/>
      <c r="AA192" s="1395"/>
      <c r="AB192" s="1394" t="s">
        <v>281</v>
      </c>
      <c r="AC192" s="1395"/>
      <c r="AD192" s="1395"/>
      <c r="AE192" s="1395"/>
      <c r="AF192" s="1395"/>
      <c r="AG192" s="1394" t="s">
        <v>284</v>
      </c>
      <c r="AH192" s="1395"/>
      <c r="AI192" s="1395"/>
      <c r="AJ192" s="277" t="s">
        <v>26</v>
      </c>
      <c r="AK192" s="1397" t="s">
        <v>286</v>
      </c>
      <c r="AL192" s="1395"/>
      <c r="AM192" s="1395"/>
      <c r="AN192" s="1395"/>
      <c r="AO192" s="1395"/>
      <c r="AP192" s="1395"/>
      <c r="AQ192" s="278">
        <v>504900000</v>
      </c>
      <c r="AR192" s="279">
        <v>0</v>
      </c>
      <c r="AS192" s="337">
        <v>504900000</v>
      </c>
      <c r="AT192" s="286">
        <v>0</v>
      </c>
      <c r="AU192" s="279">
        <v>0</v>
      </c>
      <c r="AV192" s="279">
        <v>0</v>
      </c>
      <c r="AW192" s="286">
        <v>0</v>
      </c>
      <c r="AX192" s="279">
        <v>0</v>
      </c>
      <c r="AY192" s="279">
        <v>0</v>
      </c>
      <c r="AZ192" s="279">
        <v>0</v>
      </c>
      <c r="BA192" s="279">
        <v>0</v>
      </c>
      <c r="BB192" s="279">
        <v>0</v>
      </c>
      <c r="BC192" s="279">
        <v>0</v>
      </c>
    </row>
    <row r="193" spans="1:55" s="263" customFormat="1" ht="12.75" hidden="1" x14ac:dyDescent="0.2">
      <c r="A193" s="284" t="str">
        <f t="shared" si="9"/>
        <v>C10</v>
      </c>
      <c r="B193" s="1109" t="s">
        <v>102</v>
      </c>
      <c r="C193" s="1110"/>
      <c r="D193" s="1109"/>
      <c r="E193" s="1110"/>
      <c r="F193" s="1109"/>
      <c r="G193" s="1110"/>
      <c r="H193" s="1109"/>
      <c r="I193" s="1110"/>
      <c r="J193" s="1109"/>
      <c r="K193" s="1110"/>
      <c r="L193" s="1110"/>
      <c r="M193" s="1109"/>
      <c r="N193" s="1110"/>
      <c r="O193" s="1110"/>
      <c r="P193" s="1109"/>
      <c r="Q193" s="1110"/>
      <c r="R193" s="1109"/>
      <c r="S193" s="1110"/>
      <c r="T193" s="1111" t="s">
        <v>13</v>
      </c>
      <c r="U193" s="1110"/>
      <c r="V193" s="1110"/>
      <c r="W193" s="1110"/>
      <c r="X193" s="1110"/>
      <c r="Y193" s="1110"/>
      <c r="Z193" s="1110"/>
      <c r="AA193" s="1110"/>
      <c r="AB193" s="1109" t="s">
        <v>281</v>
      </c>
      <c r="AC193" s="1110"/>
      <c r="AD193" s="1110"/>
      <c r="AE193" s="1110"/>
      <c r="AF193" s="1110"/>
      <c r="AG193" s="1109" t="s">
        <v>282</v>
      </c>
      <c r="AH193" s="1110"/>
      <c r="AI193" s="1110"/>
      <c r="AJ193" s="261" t="s">
        <v>68</v>
      </c>
      <c r="AK193" s="1139" t="s">
        <v>283</v>
      </c>
      <c r="AL193" s="1110"/>
      <c r="AM193" s="1110"/>
      <c r="AN193" s="1110"/>
      <c r="AO193" s="1110"/>
      <c r="AP193" s="1110"/>
      <c r="AQ193" s="262">
        <v>25170420000</v>
      </c>
      <c r="AR193" s="262">
        <v>12076604924</v>
      </c>
      <c r="AS193" s="330">
        <v>12793815076</v>
      </c>
      <c r="AT193" s="373">
        <v>1750000000</v>
      </c>
      <c r="AU193" s="262">
        <v>9326181711</v>
      </c>
      <c r="AV193" s="262">
        <v>2750423213</v>
      </c>
      <c r="AW193" s="373">
        <v>3160725912</v>
      </c>
      <c r="AX193" s="262">
        <v>6165455799</v>
      </c>
      <c r="AY193" s="262">
        <v>3074654423</v>
      </c>
      <c r="AZ193" s="276">
        <v>86071489</v>
      </c>
      <c r="BA193" s="262">
        <v>3074654423</v>
      </c>
      <c r="BB193" s="276">
        <v>0</v>
      </c>
      <c r="BC193" s="262">
        <v>1718802</v>
      </c>
    </row>
    <row r="194" spans="1:55" s="263" customFormat="1" ht="12.75" hidden="1" x14ac:dyDescent="0.2">
      <c r="A194" s="284" t="str">
        <f t="shared" si="9"/>
        <v>C13</v>
      </c>
      <c r="B194" s="1109" t="s">
        <v>102</v>
      </c>
      <c r="C194" s="1110"/>
      <c r="D194" s="1109"/>
      <c r="E194" s="1110"/>
      <c r="F194" s="1109"/>
      <c r="G194" s="1110"/>
      <c r="H194" s="1109"/>
      <c r="I194" s="1110"/>
      <c r="J194" s="1109"/>
      <c r="K194" s="1110"/>
      <c r="L194" s="1110"/>
      <c r="M194" s="1109"/>
      <c r="N194" s="1110"/>
      <c r="O194" s="1110"/>
      <c r="P194" s="1109"/>
      <c r="Q194" s="1110"/>
      <c r="R194" s="1109"/>
      <c r="S194" s="1110"/>
      <c r="T194" s="1111" t="s">
        <v>13</v>
      </c>
      <c r="U194" s="1110"/>
      <c r="V194" s="1110"/>
      <c r="W194" s="1110"/>
      <c r="X194" s="1110"/>
      <c r="Y194" s="1110"/>
      <c r="Z194" s="1110"/>
      <c r="AA194" s="1110"/>
      <c r="AB194" s="1109" t="s">
        <v>281</v>
      </c>
      <c r="AC194" s="1110"/>
      <c r="AD194" s="1110"/>
      <c r="AE194" s="1110"/>
      <c r="AF194" s="1110"/>
      <c r="AG194" s="1109" t="s">
        <v>282</v>
      </c>
      <c r="AH194" s="1110"/>
      <c r="AI194" s="1110"/>
      <c r="AJ194" s="261" t="s">
        <v>311</v>
      </c>
      <c r="AK194" s="1139" t="s">
        <v>329</v>
      </c>
      <c r="AL194" s="1110"/>
      <c r="AM194" s="1110"/>
      <c r="AN194" s="1110"/>
      <c r="AO194" s="1110"/>
      <c r="AP194" s="1110"/>
      <c r="AQ194" s="262">
        <v>5000000000</v>
      </c>
      <c r="AR194" s="262">
        <v>5000000000</v>
      </c>
      <c r="AS194" s="330">
        <v>0</v>
      </c>
      <c r="AT194" s="373">
        <v>0</v>
      </c>
      <c r="AU194" s="262">
        <v>5000000000</v>
      </c>
      <c r="AV194" s="262">
        <v>0</v>
      </c>
      <c r="AW194" s="373">
        <v>25907273.640000001</v>
      </c>
      <c r="AX194" s="262">
        <v>4974092726.3599997</v>
      </c>
      <c r="AY194" s="262">
        <v>25907273.640000001</v>
      </c>
      <c r="AZ194" s="276">
        <v>0</v>
      </c>
      <c r="BA194" s="262">
        <v>25907273.640000001</v>
      </c>
      <c r="BB194" s="276">
        <v>0</v>
      </c>
      <c r="BC194" s="262">
        <v>0</v>
      </c>
    </row>
    <row r="195" spans="1:55" s="263" customFormat="1" ht="12.75" hidden="1" x14ac:dyDescent="0.2">
      <c r="A195" s="284" t="str">
        <f t="shared" si="9"/>
        <v>C15</v>
      </c>
      <c r="B195" s="1109" t="s">
        <v>102</v>
      </c>
      <c r="C195" s="1110"/>
      <c r="D195" s="1109"/>
      <c r="E195" s="1110"/>
      <c r="F195" s="1109"/>
      <c r="G195" s="1110"/>
      <c r="H195" s="1109"/>
      <c r="I195" s="1110"/>
      <c r="J195" s="1109"/>
      <c r="K195" s="1110"/>
      <c r="L195" s="1110"/>
      <c r="M195" s="1109"/>
      <c r="N195" s="1110"/>
      <c r="O195" s="1110"/>
      <c r="P195" s="1109"/>
      <c r="Q195" s="1110"/>
      <c r="R195" s="1109"/>
      <c r="S195" s="1110"/>
      <c r="T195" s="1111" t="s">
        <v>13</v>
      </c>
      <c r="U195" s="1110"/>
      <c r="V195" s="1110"/>
      <c r="W195" s="1110"/>
      <c r="X195" s="1110"/>
      <c r="Y195" s="1110"/>
      <c r="Z195" s="1110"/>
      <c r="AA195" s="1110"/>
      <c r="AB195" s="1109" t="s">
        <v>281</v>
      </c>
      <c r="AC195" s="1110"/>
      <c r="AD195" s="1110"/>
      <c r="AE195" s="1110"/>
      <c r="AF195" s="1110"/>
      <c r="AG195" s="1109" t="s">
        <v>282</v>
      </c>
      <c r="AH195" s="1110"/>
      <c r="AI195" s="1110"/>
      <c r="AJ195" s="261" t="s">
        <v>294</v>
      </c>
      <c r="AK195" s="1139" t="s">
        <v>429</v>
      </c>
      <c r="AL195" s="1110"/>
      <c r="AM195" s="1110"/>
      <c r="AN195" s="1110"/>
      <c r="AO195" s="1110"/>
      <c r="AP195" s="1110"/>
      <c r="AQ195" s="262">
        <v>2815325822</v>
      </c>
      <c r="AR195" s="262">
        <v>471600000</v>
      </c>
      <c r="AS195" s="330">
        <v>2343725822</v>
      </c>
      <c r="AT195" s="373">
        <v>0</v>
      </c>
      <c r="AU195" s="262">
        <v>328800000</v>
      </c>
      <c r="AV195" s="262">
        <v>142800000</v>
      </c>
      <c r="AW195" s="373">
        <v>0</v>
      </c>
      <c r="AX195" s="262">
        <v>328800000</v>
      </c>
      <c r="AY195" s="262">
        <v>0</v>
      </c>
      <c r="AZ195" s="276">
        <v>0</v>
      </c>
      <c r="BA195" s="262">
        <v>0</v>
      </c>
      <c r="BB195" s="276">
        <v>0</v>
      </c>
      <c r="BC195" s="262">
        <v>0</v>
      </c>
    </row>
    <row r="196" spans="1:55" s="215" customFormat="1" ht="13.5" x14ac:dyDescent="0.2">
      <c r="A196" s="284" t="str">
        <f t="shared" si="9"/>
        <v>C250210</v>
      </c>
      <c r="B196" s="1400" t="s">
        <v>102</v>
      </c>
      <c r="C196" s="1395"/>
      <c r="D196" s="1400" t="s">
        <v>330</v>
      </c>
      <c r="E196" s="1395"/>
      <c r="F196" s="1400"/>
      <c r="G196" s="1395"/>
      <c r="H196" s="1400"/>
      <c r="I196" s="1395"/>
      <c r="J196" s="1400"/>
      <c r="K196" s="1395"/>
      <c r="L196" s="1395"/>
      <c r="M196" s="1400"/>
      <c r="N196" s="1395"/>
      <c r="O196" s="1395"/>
      <c r="P196" s="1400"/>
      <c r="Q196" s="1395"/>
      <c r="R196" s="1400"/>
      <c r="S196" s="1395"/>
      <c r="T196" s="1401" t="s">
        <v>331</v>
      </c>
      <c r="U196" s="1395"/>
      <c r="V196" s="1395"/>
      <c r="W196" s="1395"/>
      <c r="X196" s="1395"/>
      <c r="Y196" s="1395"/>
      <c r="Z196" s="1395"/>
      <c r="AA196" s="1395"/>
      <c r="AB196" s="1400" t="s">
        <v>281</v>
      </c>
      <c r="AC196" s="1395"/>
      <c r="AD196" s="1395"/>
      <c r="AE196" s="1395"/>
      <c r="AF196" s="1395"/>
      <c r="AG196" s="1400" t="s">
        <v>282</v>
      </c>
      <c r="AH196" s="1395"/>
      <c r="AI196" s="1395"/>
      <c r="AJ196" s="273" t="s">
        <v>68</v>
      </c>
      <c r="AK196" s="1399" t="s">
        <v>283</v>
      </c>
      <c r="AL196" s="1395"/>
      <c r="AM196" s="1395"/>
      <c r="AN196" s="1395"/>
      <c r="AO196" s="1395"/>
      <c r="AP196" s="1395"/>
      <c r="AQ196" s="274">
        <v>15500000000</v>
      </c>
      <c r="AR196" s="274">
        <v>12076604924</v>
      </c>
      <c r="AS196" s="335">
        <v>3123395076</v>
      </c>
      <c r="AT196" s="378">
        <v>1750000000</v>
      </c>
      <c r="AU196" s="274">
        <v>9326181711</v>
      </c>
      <c r="AV196" s="274">
        <v>2750423213</v>
      </c>
      <c r="AW196" s="378">
        <v>3160725912</v>
      </c>
      <c r="AX196" s="274">
        <v>6165455799</v>
      </c>
      <c r="AY196" s="274">
        <v>3074654423</v>
      </c>
      <c r="AZ196" s="274">
        <v>86071489</v>
      </c>
      <c r="BA196" s="274">
        <v>3074654423</v>
      </c>
      <c r="BB196" s="275">
        <v>0</v>
      </c>
      <c r="BC196" s="274">
        <v>1718802</v>
      </c>
    </row>
    <row r="197" spans="1:55" s="215" customFormat="1" ht="13.5" x14ac:dyDescent="0.2">
      <c r="A197" s="284" t="str">
        <f t="shared" si="9"/>
        <v>C250215</v>
      </c>
      <c r="B197" s="1400" t="s">
        <v>102</v>
      </c>
      <c r="C197" s="1395"/>
      <c r="D197" s="1400" t="s">
        <v>330</v>
      </c>
      <c r="E197" s="1395"/>
      <c r="F197" s="1400"/>
      <c r="G197" s="1395"/>
      <c r="H197" s="1400"/>
      <c r="I197" s="1395"/>
      <c r="J197" s="1400"/>
      <c r="K197" s="1395"/>
      <c r="L197" s="1395"/>
      <c r="M197" s="1400"/>
      <c r="N197" s="1395"/>
      <c r="O197" s="1395"/>
      <c r="P197" s="1400"/>
      <c r="Q197" s="1395"/>
      <c r="R197" s="1400"/>
      <c r="S197" s="1395"/>
      <c r="T197" s="1401" t="s">
        <v>331</v>
      </c>
      <c r="U197" s="1395"/>
      <c r="V197" s="1395"/>
      <c r="W197" s="1395"/>
      <c r="X197" s="1395"/>
      <c r="Y197" s="1395"/>
      <c r="Z197" s="1395"/>
      <c r="AA197" s="1395"/>
      <c r="AB197" s="1400" t="s">
        <v>281</v>
      </c>
      <c r="AC197" s="1395"/>
      <c r="AD197" s="1395"/>
      <c r="AE197" s="1395"/>
      <c r="AF197" s="1395"/>
      <c r="AG197" s="1400" t="s">
        <v>282</v>
      </c>
      <c r="AH197" s="1395"/>
      <c r="AI197" s="1395"/>
      <c r="AJ197" s="273" t="s">
        <v>294</v>
      </c>
      <c r="AK197" s="1399" t="s">
        <v>429</v>
      </c>
      <c r="AL197" s="1395"/>
      <c r="AM197" s="1395"/>
      <c r="AN197" s="1395"/>
      <c r="AO197" s="1395"/>
      <c r="AP197" s="1395"/>
      <c r="AQ197" s="274">
        <v>2815325822</v>
      </c>
      <c r="AR197" s="274">
        <v>471600000</v>
      </c>
      <c r="AS197" s="335">
        <v>2343725822</v>
      </c>
      <c r="AT197" s="379">
        <v>0</v>
      </c>
      <c r="AU197" s="274">
        <v>328800000</v>
      </c>
      <c r="AV197" s="274">
        <v>142800000</v>
      </c>
      <c r="AW197" s="379">
        <v>0</v>
      </c>
      <c r="AX197" s="274">
        <v>328800000</v>
      </c>
      <c r="AY197" s="275">
        <v>0</v>
      </c>
      <c r="AZ197" s="275">
        <v>0</v>
      </c>
      <c r="BA197" s="275">
        <v>0</v>
      </c>
      <c r="BB197" s="275">
        <v>0</v>
      </c>
      <c r="BC197" s="275">
        <v>0</v>
      </c>
    </row>
    <row r="198" spans="1:55" s="215" customFormat="1" ht="13.5" x14ac:dyDescent="0.2">
      <c r="A198" s="284" t="str">
        <f t="shared" si="9"/>
        <v>C2502100010</v>
      </c>
      <c r="B198" s="1400" t="s">
        <v>102</v>
      </c>
      <c r="C198" s="1395"/>
      <c r="D198" s="1400" t="s">
        <v>330</v>
      </c>
      <c r="E198" s="1395"/>
      <c r="F198" s="1400" t="s">
        <v>332</v>
      </c>
      <c r="G198" s="1395"/>
      <c r="H198" s="1400"/>
      <c r="I198" s="1395"/>
      <c r="J198" s="1400"/>
      <c r="K198" s="1395"/>
      <c r="L198" s="1395"/>
      <c r="M198" s="1400"/>
      <c r="N198" s="1395"/>
      <c r="O198" s="1395"/>
      <c r="P198" s="1400"/>
      <c r="Q198" s="1395"/>
      <c r="R198" s="1400"/>
      <c r="S198" s="1395"/>
      <c r="T198" s="1401" t="s">
        <v>333</v>
      </c>
      <c r="U198" s="1395"/>
      <c r="V198" s="1395"/>
      <c r="W198" s="1395"/>
      <c r="X198" s="1395"/>
      <c r="Y198" s="1395"/>
      <c r="Z198" s="1395"/>
      <c r="AA198" s="1395"/>
      <c r="AB198" s="1400" t="s">
        <v>281</v>
      </c>
      <c r="AC198" s="1395"/>
      <c r="AD198" s="1395"/>
      <c r="AE198" s="1395"/>
      <c r="AF198" s="1395"/>
      <c r="AG198" s="1400" t="s">
        <v>282</v>
      </c>
      <c r="AH198" s="1395"/>
      <c r="AI198" s="1395"/>
      <c r="AJ198" s="273" t="s">
        <v>68</v>
      </c>
      <c r="AK198" s="1399" t="s">
        <v>283</v>
      </c>
      <c r="AL198" s="1395"/>
      <c r="AM198" s="1395"/>
      <c r="AN198" s="1395"/>
      <c r="AO198" s="1395"/>
      <c r="AP198" s="1395"/>
      <c r="AQ198" s="274">
        <v>15500000000</v>
      </c>
      <c r="AR198" s="274">
        <v>12076604924</v>
      </c>
      <c r="AS198" s="335">
        <v>3123395076</v>
      </c>
      <c r="AT198" s="378">
        <v>1750000000</v>
      </c>
      <c r="AU198" s="274">
        <v>9326181711</v>
      </c>
      <c r="AV198" s="274">
        <v>2750423213</v>
      </c>
      <c r="AW198" s="378">
        <v>3160725912</v>
      </c>
      <c r="AX198" s="274">
        <v>6165455799</v>
      </c>
      <c r="AY198" s="274">
        <v>3074654423</v>
      </c>
      <c r="AZ198" s="274">
        <v>86071489</v>
      </c>
      <c r="BA198" s="274">
        <v>3074654423</v>
      </c>
      <c r="BB198" s="275">
        <v>0</v>
      </c>
      <c r="BC198" s="274">
        <v>1718802</v>
      </c>
    </row>
    <row r="199" spans="1:55" s="215" customFormat="1" ht="13.5" x14ac:dyDescent="0.2">
      <c r="A199" s="284" t="str">
        <f t="shared" si="9"/>
        <v>C2502100015</v>
      </c>
      <c r="B199" s="1400" t="s">
        <v>102</v>
      </c>
      <c r="C199" s="1395"/>
      <c r="D199" s="1400" t="s">
        <v>330</v>
      </c>
      <c r="E199" s="1395"/>
      <c r="F199" s="1400" t="s">
        <v>332</v>
      </c>
      <c r="G199" s="1395"/>
      <c r="H199" s="1400"/>
      <c r="I199" s="1395"/>
      <c r="J199" s="1400"/>
      <c r="K199" s="1395"/>
      <c r="L199" s="1395"/>
      <c r="M199" s="1400"/>
      <c r="N199" s="1395"/>
      <c r="O199" s="1395"/>
      <c r="P199" s="1400"/>
      <c r="Q199" s="1395"/>
      <c r="R199" s="1400"/>
      <c r="S199" s="1395"/>
      <c r="T199" s="1401" t="s">
        <v>333</v>
      </c>
      <c r="U199" s="1395"/>
      <c r="V199" s="1395"/>
      <c r="W199" s="1395"/>
      <c r="X199" s="1395"/>
      <c r="Y199" s="1395"/>
      <c r="Z199" s="1395"/>
      <c r="AA199" s="1395"/>
      <c r="AB199" s="1400" t="s">
        <v>281</v>
      </c>
      <c r="AC199" s="1395"/>
      <c r="AD199" s="1395"/>
      <c r="AE199" s="1395"/>
      <c r="AF199" s="1395"/>
      <c r="AG199" s="1400" t="s">
        <v>282</v>
      </c>
      <c r="AH199" s="1395"/>
      <c r="AI199" s="1395"/>
      <c r="AJ199" s="273" t="s">
        <v>294</v>
      </c>
      <c r="AK199" s="1399" t="s">
        <v>429</v>
      </c>
      <c r="AL199" s="1395"/>
      <c r="AM199" s="1395"/>
      <c r="AN199" s="1395"/>
      <c r="AO199" s="1395"/>
      <c r="AP199" s="1395"/>
      <c r="AQ199" s="274">
        <v>2815325822</v>
      </c>
      <c r="AR199" s="274">
        <v>471600000</v>
      </c>
      <c r="AS199" s="335">
        <v>2343725822</v>
      </c>
      <c r="AT199" s="379">
        <v>0</v>
      </c>
      <c r="AU199" s="274">
        <v>328800000</v>
      </c>
      <c r="AV199" s="274">
        <v>142800000</v>
      </c>
      <c r="AW199" s="379">
        <v>0</v>
      </c>
      <c r="AX199" s="274">
        <v>328800000</v>
      </c>
      <c r="AY199" s="275">
        <v>0</v>
      </c>
      <c r="AZ199" s="275">
        <v>0</v>
      </c>
      <c r="BA199" s="275">
        <v>0</v>
      </c>
      <c r="BB199" s="275">
        <v>0</v>
      </c>
      <c r="BC199" s="275">
        <v>0</v>
      </c>
    </row>
    <row r="200" spans="1:55" s="388" customFormat="1" ht="13.5" x14ac:dyDescent="0.2">
      <c r="A200" s="388" t="str">
        <f t="shared" si="9"/>
        <v>C25021000110</v>
      </c>
      <c r="B200" s="1406" t="s">
        <v>102</v>
      </c>
      <c r="C200" s="1403"/>
      <c r="D200" s="1406" t="s">
        <v>330</v>
      </c>
      <c r="E200" s="1403"/>
      <c r="F200" s="1406" t="s">
        <v>332</v>
      </c>
      <c r="G200" s="1403"/>
      <c r="H200" s="1406" t="s">
        <v>287</v>
      </c>
      <c r="I200" s="1403"/>
      <c r="J200" s="1406"/>
      <c r="K200" s="1403"/>
      <c r="L200" s="1403"/>
      <c r="M200" s="1406"/>
      <c r="N200" s="1403"/>
      <c r="O200" s="1403"/>
      <c r="P200" s="1406"/>
      <c r="Q200" s="1403"/>
      <c r="R200" s="1406"/>
      <c r="S200" s="1403"/>
      <c r="T200" s="1407" t="s">
        <v>245</v>
      </c>
      <c r="U200" s="1403"/>
      <c r="V200" s="1403"/>
      <c r="W200" s="1403"/>
      <c r="X200" s="1403"/>
      <c r="Y200" s="1403"/>
      <c r="Z200" s="1403"/>
      <c r="AA200" s="1403"/>
      <c r="AB200" s="1406" t="s">
        <v>281</v>
      </c>
      <c r="AC200" s="1403"/>
      <c r="AD200" s="1403"/>
      <c r="AE200" s="1403"/>
      <c r="AF200" s="1403"/>
      <c r="AG200" s="1406" t="s">
        <v>282</v>
      </c>
      <c r="AH200" s="1403"/>
      <c r="AI200" s="1403"/>
      <c r="AJ200" s="389" t="s">
        <v>68</v>
      </c>
      <c r="AK200" s="1408" t="s">
        <v>283</v>
      </c>
      <c r="AL200" s="1403"/>
      <c r="AM200" s="1403"/>
      <c r="AN200" s="1403"/>
      <c r="AO200" s="1403"/>
      <c r="AP200" s="1403"/>
      <c r="AQ200" s="337">
        <v>1300000000</v>
      </c>
      <c r="AR200" s="337">
        <v>1101000000</v>
      </c>
      <c r="AS200" s="337">
        <v>199000000</v>
      </c>
      <c r="AT200" s="337">
        <v>400000000</v>
      </c>
      <c r="AU200" s="337">
        <v>465210219</v>
      </c>
      <c r="AV200" s="337">
        <v>635789781</v>
      </c>
      <c r="AW200" s="337">
        <v>40154059</v>
      </c>
      <c r="AX200" s="337">
        <v>425056160</v>
      </c>
      <c r="AY200" s="337">
        <v>38686450</v>
      </c>
      <c r="AZ200" s="337">
        <v>1467609</v>
      </c>
      <c r="BA200" s="337">
        <v>38686450</v>
      </c>
      <c r="BB200" s="338">
        <v>0</v>
      </c>
      <c r="BC200" s="338">
        <v>0</v>
      </c>
    </row>
    <row r="201" spans="1:55" s="215" customFormat="1" ht="13.5" x14ac:dyDescent="0.2">
      <c r="A201" s="284" t="str">
        <f t="shared" si="9"/>
        <v>C25021000115</v>
      </c>
      <c r="B201" s="1400" t="s">
        <v>102</v>
      </c>
      <c r="C201" s="1395"/>
      <c r="D201" s="1400" t="s">
        <v>330</v>
      </c>
      <c r="E201" s="1395"/>
      <c r="F201" s="1400" t="s">
        <v>332</v>
      </c>
      <c r="G201" s="1395"/>
      <c r="H201" s="1400" t="s">
        <v>287</v>
      </c>
      <c r="I201" s="1395"/>
      <c r="J201" s="1400"/>
      <c r="K201" s="1395"/>
      <c r="L201" s="1395"/>
      <c r="M201" s="1400"/>
      <c r="N201" s="1395"/>
      <c r="O201" s="1395"/>
      <c r="P201" s="1400"/>
      <c r="Q201" s="1395"/>
      <c r="R201" s="1400"/>
      <c r="S201" s="1395"/>
      <c r="T201" s="1401" t="s">
        <v>245</v>
      </c>
      <c r="U201" s="1395"/>
      <c r="V201" s="1395"/>
      <c r="W201" s="1395"/>
      <c r="X201" s="1395"/>
      <c r="Y201" s="1395"/>
      <c r="Z201" s="1395"/>
      <c r="AA201" s="1395"/>
      <c r="AB201" s="1400" t="s">
        <v>281</v>
      </c>
      <c r="AC201" s="1395"/>
      <c r="AD201" s="1395"/>
      <c r="AE201" s="1395"/>
      <c r="AF201" s="1395"/>
      <c r="AG201" s="1400" t="s">
        <v>282</v>
      </c>
      <c r="AH201" s="1395"/>
      <c r="AI201" s="1395"/>
      <c r="AJ201" s="273" t="s">
        <v>294</v>
      </c>
      <c r="AK201" s="1399" t="s">
        <v>429</v>
      </c>
      <c r="AL201" s="1395"/>
      <c r="AM201" s="1395"/>
      <c r="AN201" s="1395"/>
      <c r="AO201" s="1395"/>
      <c r="AP201" s="1395"/>
      <c r="AQ201" s="274">
        <v>2815325822</v>
      </c>
      <c r="AR201" s="274">
        <v>471600000</v>
      </c>
      <c r="AS201" s="335">
        <v>2343725822</v>
      </c>
      <c r="AT201" s="379">
        <v>0</v>
      </c>
      <c r="AU201" s="274">
        <v>328800000</v>
      </c>
      <c r="AV201" s="274">
        <v>142800000</v>
      </c>
      <c r="AW201" s="379">
        <v>0</v>
      </c>
      <c r="AX201" s="274">
        <v>328800000</v>
      </c>
      <c r="AY201" s="275">
        <v>0</v>
      </c>
      <c r="AZ201" s="275">
        <v>0</v>
      </c>
      <c r="BA201" s="275">
        <v>0</v>
      </c>
      <c r="BB201" s="275">
        <v>0</v>
      </c>
      <c r="BC201" s="275">
        <v>0</v>
      </c>
    </row>
    <row r="202" spans="1:55" s="215" customFormat="1" ht="13.5" x14ac:dyDescent="0.2">
      <c r="A202" s="284" t="str">
        <f t="shared" si="9"/>
        <v>C250210001010</v>
      </c>
      <c r="B202" s="1400" t="s">
        <v>102</v>
      </c>
      <c r="C202" s="1395"/>
      <c r="D202" s="1400" t="s">
        <v>330</v>
      </c>
      <c r="E202" s="1395"/>
      <c r="F202" s="1400" t="s">
        <v>332</v>
      </c>
      <c r="G202" s="1395"/>
      <c r="H202" s="1400" t="s">
        <v>287</v>
      </c>
      <c r="I202" s="1395"/>
      <c r="J202" s="1400" t="s">
        <v>288</v>
      </c>
      <c r="K202" s="1395"/>
      <c r="L202" s="1395"/>
      <c r="M202" s="1400"/>
      <c r="N202" s="1395"/>
      <c r="O202" s="1395"/>
      <c r="P202" s="1400"/>
      <c r="Q202" s="1395"/>
      <c r="R202" s="1400"/>
      <c r="S202" s="1395"/>
      <c r="T202" s="1401" t="s">
        <v>245</v>
      </c>
      <c r="U202" s="1395"/>
      <c r="V202" s="1395"/>
      <c r="W202" s="1395"/>
      <c r="X202" s="1395"/>
      <c r="Y202" s="1395"/>
      <c r="Z202" s="1395"/>
      <c r="AA202" s="1395"/>
      <c r="AB202" s="1400" t="s">
        <v>281</v>
      </c>
      <c r="AC202" s="1395"/>
      <c r="AD202" s="1395"/>
      <c r="AE202" s="1395"/>
      <c r="AF202" s="1395"/>
      <c r="AG202" s="1400" t="s">
        <v>282</v>
      </c>
      <c r="AH202" s="1395"/>
      <c r="AI202" s="1395"/>
      <c r="AJ202" s="273" t="s">
        <v>68</v>
      </c>
      <c r="AK202" s="1399" t="s">
        <v>283</v>
      </c>
      <c r="AL202" s="1395"/>
      <c r="AM202" s="1395"/>
      <c r="AN202" s="1395"/>
      <c r="AO202" s="1395"/>
      <c r="AP202" s="1395"/>
      <c r="AQ202" s="274">
        <v>1300000000</v>
      </c>
      <c r="AR202" s="274">
        <v>1101000000</v>
      </c>
      <c r="AS202" s="335">
        <v>199000000</v>
      </c>
      <c r="AT202" s="379">
        <v>0</v>
      </c>
      <c r="AU202" s="274">
        <v>465210219</v>
      </c>
      <c r="AV202" s="274">
        <v>635789781</v>
      </c>
      <c r="AW202" s="378">
        <v>40154059</v>
      </c>
      <c r="AX202" s="274">
        <v>425056160</v>
      </c>
      <c r="AY202" s="274">
        <v>38686450</v>
      </c>
      <c r="AZ202" s="274">
        <v>1467609</v>
      </c>
      <c r="BA202" s="274">
        <v>38686450</v>
      </c>
      <c r="BB202" s="275">
        <v>0</v>
      </c>
      <c r="BC202" s="275">
        <v>0</v>
      </c>
    </row>
    <row r="203" spans="1:55" s="215" customFormat="1" ht="13.5" x14ac:dyDescent="0.2">
      <c r="A203" s="284" t="str">
        <f t="shared" si="9"/>
        <v>C250210001015</v>
      </c>
      <c r="B203" s="1400" t="s">
        <v>102</v>
      </c>
      <c r="C203" s="1395"/>
      <c r="D203" s="1400" t="s">
        <v>330</v>
      </c>
      <c r="E203" s="1395"/>
      <c r="F203" s="1400" t="s">
        <v>332</v>
      </c>
      <c r="G203" s="1395"/>
      <c r="H203" s="1400" t="s">
        <v>287</v>
      </c>
      <c r="I203" s="1395"/>
      <c r="J203" s="1400" t="s">
        <v>288</v>
      </c>
      <c r="K203" s="1395"/>
      <c r="L203" s="1395"/>
      <c r="M203" s="1400"/>
      <c r="N203" s="1395"/>
      <c r="O203" s="1395"/>
      <c r="P203" s="1400"/>
      <c r="Q203" s="1395"/>
      <c r="R203" s="1400"/>
      <c r="S203" s="1395"/>
      <c r="T203" s="1401" t="s">
        <v>245</v>
      </c>
      <c r="U203" s="1395"/>
      <c r="V203" s="1395"/>
      <c r="W203" s="1395"/>
      <c r="X203" s="1395"/>
      <c r="Y203" s="1395"/>
      <c r="Z203" s="1395"/>
      <c r="AA203" s="1395"/>
      <c r="AB203" s="1400" t="s">
        <v>281</v>
      </c>
      <c r="AC203" s="1395"/>
      <c r="AD203" s="1395"/>
      <c r="AE203" s="1395"/>
      <c r="AF203" s="1395"/>
      <c r="AG203" s="1400" t="s">
        <v>282</v>
      </c>
      <c r="AH203" s="1395"/>
      <c r="AI203" s="1395"/>
      <c r="AJ203" s="273" t="s">
        <v>294</v>
      </c>
      <c r="AK203" s="1399" t="s">
        <v>429</v>
      </c>
      <c r="AL203" s="1395"/>
      <c r="AM203" s="1395"/>
      <c r="AN203" s="1395"/>
      <c r="AO203" s="1395"/>
      <c r="AP203" s="1395"/>
      <c r="AQ203" s="274">
        <v>2815325822</v>
      </c>
      <c r="AR203" s="274">
        <v>471600000</v>
      </c>
      <c r="AS203" s="335">
        <v>2343725822</v>
      </c>
      <c r="AT203" s="379">
        <v>0</v>
      </c>
      <c r="AU203" s="274">
        <v>328800000</v>
      </c>
      <c r="AV203" s="274">
        <v>142800000</v>
      </c>
      <c r="AW203" s="379">
        <v>0</v>
      </c>
      <c r="AX203" s="274">
        <v>328800000</v>
      </c>
      <c r="AY203" s="275">
        <v>0</v>
      </c>
      <c r="AZ203" s="275">
        <v>0</v>
      </c>
      <c r="BA203" s="275">
        <v>0</v>
      </c>
      <c r="BB203" s="275">
        <v>0</v>
      </c>
      <c r="BC203" s="275">
        <v>0</v>
      </c>
    </row>
    <row r="204" spans="1:55" s="215" customFormat="1" ht="13.5" x14ac:dyDescent="0.2">
      <c r="A204" s="284" t="str">
        <f t="shared" si="9"/>
        <v>C2502100010210</v>
      </c>
      <c r="B204" s="1400" t="s">
        <v>102</v>
      </c>
      <c r="C204" s="1395"/>
      <c r="D204" s="1400" t="s">
        <v>330</v>
      </c>
      <c r="E204" s="1395"/>
      <c r="F204" s="1400" t="s">
        <v>332</v>
      </c>
      <c r="G204" s="1395"/>
      <c r="H204" s="1400" t="s">
        <v>287</v>
      </c>
      <c r="I204" s="1395"/>
      <c r="J204" s="1400" t="s">
        <v>288</v>
      </c>
      <c r="K204" s="1395"/>
      <c r="L204" s="1395"/>
      <c r="M204" s="1400" t="s">
        <v>290</v>
      </c>
      <c r="N204" s="1395"/>
      <c r="O204" s="1395"/>
      <c r="P204" s="1400"/>
      <c r="Q204" s="1395"/>
      <c r="R204" s="1400"/>
      <c r="S204" s="1395"/>
      <c r="T204" s="1401" t="s">
        <v>334</v>
      </c>
      <c r="U204" s="1395"/>
      <c r="V204" s="1395"/>
      <c r="W204" s="1395"/>
      <c r="X204" s="1395"/>
      <c r="Y204" s="1395"/>
      <c r="Z204" s="1395"/>
      <c r="AA204" s="1395"/>
      <c r="AB204" s="1400" t="s">
        <v>281</v>
      </c>
      <c r="AC204" s="1395"/>
      <c r="AD204" s="1395"/>
      <c r="AE204" s="1395"/>
      <c r="AF204" s="1395"/>
      <c r="AG204" s="1400" t="s">
        <v>282</v>
      </c>
      <c r="AH204" s="1395"/>
      <c r="AI204" s="1395"/>
      <c r="AJ204" s="273" t="s">
        <v>68</v>
      </c>
      <c r="AK204" s="1399" t="s">
        <v>283</v>
      </c>
      <c r="AL204" s="1395"/>
      <c r="AM204" s="1395"/>
      <c r="AN204" s="1395"/>
      <c r="AO204" s="1395"/>
      <c r="AP204" s="1395"/>
      <c r="AQ204" s="274">
        <v>1300000000</v>
      </c>
      <c r="AR204" s="274">
        <v>1101000000</v>
      </c>
      <c r="AS204" s="335">
        <v>199000000</v>
      </c>
      <c r="AT204" s="379">
        <v>0</v>
      </c>
      <c r="AU204" s="274">
        <v>465210219</v>
      </c>
      <c r="AV204" s="274">
        <v>635789781</v>
      </c>
      <c r="AW204" s="378">
        <v>40154059</v>
      </c>
      <c r="AX204" s="274">
        <v>425056160</v>
      </c>
      <c r="AY204" s="274">
        <v>38686450</v>
      </c>
      <c r="AZ204" s="274">
        <v>1467609</v>
      </c>
      <c r="BA204" s="274">
        <v>38686450</v>
      </c>
      <c r="BB204" s="275">
        <v>0</v>
      </c>
      <c r="BC204" s="275">
        <v>0</v>
      </c>
    </row>
    <row r="205" spans="1:55" s="215" customFormat="1" ht="13.5" x14ac:dyDescent="0.2">
      <c r="A205" s="284" t="str">
        <f t="shared" si="9"/>
        <v>C25021000102110</v>
      </c>
      <c r="B205" s="1394" t="s">
        <v>102</v>
      </c>
      <c r="C205" s="1395"/>
      <c r="D205" s="1394" t="s">
        <v>330</v>
      </c>
      <c r="E205" s="1395"/>
      <c r="F205" s="1394" t="s">
        <v>332</v>
      </c>
      <c r="G205" s="1395"/>
      <c r="H205" s="1394" t="s">
        <v>287</v>
      </c>
      <c r="I205" s="1395"/>
      <c r="J205" s="1394" t="s">
        <v>288</v>
      </c>
      <c r="K205" s="1395"/>
      <c r="L205" s="1395"/>
      <c r="M205" s="1394" t="s">
        <v>290</v>
      </c>
      <c r="N205" s="1395"/>
      <c r="O205" s="1395"/>
      <c r="P205" s="1394" t="s">
        <v>287</v>
      </c>
      <c r="Q205" s="1395"/>
      <c r="R205" s="1394"/>
      <c r="S205" s="1395"/>
      <c r="T205" s="1396" t="s">
        <v>340</v>
      </c>
      <c r="U205" s="1395"/>
      <c r="V205" s="1395"/>
      <c r="W205" s="1395"/>
      <c r="X205" s="1395"/>
      <c r="Y205" s="1395"/>
      <c r="Z205" s="1395"/>
      <c r="AA205" s="1395"/>
      <c r="AB205" s="1394" t="s">
        <v>281</v>
      </c>
      <c r="AC205" s="1395"/>
      <c r="AD205" s="1395"/>
      <c r="AE205" s="1395"/>
      <c r="AF205" s="1395"/>
      <c r="AG205" s="1394" t="s">
        <v>282</v>
      </c>
      <c r="AH205" s="1395"/>
      <c r="AI205" s="1395"/>
      <c r="AJ205" s="277" t="s">
        <v>68</v>
      </c>
      <c r="AK205" s="1397" t="s">
        <v>283</v>
      </c>
      <c r="AL205" s="1395"/>
      <c r="AM205" s="1395"/>
      <c r="AN205" s="1395"/>
      <c r="AO205" s="1395"/>
      <c r="AP205" s="1395"/>
      <c r="AQ205" s="278">
        <v>197200000</v>
      </c>
      <c r="AR205" s="278">
        <v>90000000</v>
      </c>
      <c r="AS205" s="337">
        <v>107200000</v>
      </c>
      <c r="AT205" s="286">
        <v>0</v>
      </c>
      <c r="AU205" s="279">
        <v>0</v>
      </c>
      <c r="AV205" s="278">
        <v>90000000</v>
      </c>
      <c r="AW205" s="286">
        <v>0</v>
      </c>
      <c r="AX205" s="279">
        <v>0</v>
      </c>
      <c r="AY205" s="279">
        <v>0</v>
      </c>
      <c r="AZ205" s="279">
        <v>0</v>
      </c>
      <c r="BA205" s="279">
        <v>0</v>
      </c>
      <c r="BB205" s="279">
        <v>0</v>
      </c>
      <c r="BC205" s="279">
        <v>0</v>
      </c>
    </row>
    <row r="206" spans="1:55" s="215" customFormat="1" ht="13.5" x14ac:dyDescent="0.2">
      <c r="A206" s="284" t="str">
        <f t="shared" si="9"/>
        <v>C25021000102210</v>
      </c>
      <c r="B206" s="1394" t="s">
        <v>102</v>
      </c>
      <c r="C206" s="1395"/>
      <c r="D206" s="1394" t="s">
        <v>330</v>
      </c>
      <c r="E206" s="1395"/>
      <c r="F206" s="1394" t="s">
        <v>332</v>
      </c>
      <c r="G206" s="1395"/>
      <c r="H206" s="1394" t="s">
        <v>287</v>
      </c>
      <c r="I206" s="1395"/>
      <c r="J206" s="1394" t="s">
        <v>288</v>
      </c>
      <c r="K206" s="1395"/>
      <c r="L206" s="1395"/>
      <c r="M206" s="1394" t="s">
        <v>290</v>
      </c>
      <c r="N206" s="1395"/>
      <c r="O206" s="1395"/>
      <c r="P206" s="1394" t="s">
        <v>290</v>
      </c>
      <c r="Q206" s="1395"/>
      <c r="R206" s="1394"/>
      <c r="S206" s="1395"/>
      <c r="T206" s="1396" t="s">
        <v>335</v>
      </c>
      <c r="U206" s="1395"/>
      <c r="V206" s="1395"/>
      <c r="W206" s="1395"/>
      <c r="X206" s="1395"/>
      <c r="Y206" s="1395"/>
      <c r="Z206" s="1395"/>
      <c r="AA206" s="1395"/>
      <c r="AB206" s="1394" t="s">
        <v>281</v>
      </c>
      <c r="AC206" s="1395"/>
      <c r="AD206" s="1395"/>
      <c r="AE206" s="1395"/>
      <c r="AF206" s="1395"/>
      <c r="AG206" s="1394" t="s">
        <v>282</v>
      </c>
      <c r="AH206" s="1395"/>
      <c r="AI206" s="1395"/>
      <c r="AJ206" s="277" t="s">
        <v>68</v>
      </c>
      <c r="AK206" s="1397" t="s">
        <v>283</v>
      </c>
      <c r="AL206" s="1395"/>
      <c r="AM206" s="1395"/>
      <c r="AN206" s="1395"/>
      <c r="AO206" s="1395"/>
      <c r="AP206" s="1395"/>
      <c r="AQ206" s="278">
        <v>135600000</v>
      </c>
      <c r="AR206" s="278">
        <v>105000000</v>
      </c>
      <c r="AS206" s="337">
        <v>30600000</v>
      </c>
      <c r="AT206" s="286">
        <v>0</v>
      </c>
      <c r="AU206" s="278">
        <v>105000000</v>
      </c>
      <c r="AV206" s="279">
        <v>0</v>
      </c>
      <c r="AW206" s="285">
        <v>25000000</v>
      </c>
      <c r="AX206" s="278">
        <v>80000000</v>
      </c>
      <c r="AY206" s="278">
        <v>25000000</v>
      </c>
      <c r="AZ206" s="279">
        <v>0</v>
      </c>
      <c r="BA206" s="278">
        <v>25000000</v>
      </c>
      <c r="BB206" s="279">
        <v>0</v>
      </c>
      <c r="BC206" s="279">
        <v>0</v>
      </c>
    </row>
    <row r="207" spans="1:55" s="215" customFormat="1" ht="13.5" x14ac:dyDescent="0.2">
      <c r="A207" s="284" t="str">
        <f t="shared" si="9"/>
        <v>C25021000102310</v>
      </c>
      <c r="B207" s="1394" t="s">
        <v>102</v>
      </c>
      <c r="C207" s="1395"/>
      <c r="D207" s="1394" t="s">
        <v>330</v>
      </c>
      <c r="E207" s="1395"/>
      <c r="F207" s="1394" t="s">
        <v>332</v>
      </c>
      <c r="G207" s="1395"/>
      <c r="H207" s="1394" t="s">
        <v>287</v>
      </c>
      <c r="I207" s="1395"/>
      <c r="J207" s="1394" t="s">
        <v>288</v>
      </c>
      <c r="K207" s="1395"/>
      <c r="L207" s="1395"/>
      <c r="M207" s="1394" t="s">
        <v>290</v>
      </c>
      <c r="N207" s="1395"/>
      <c r="O207" s="1395"/>
      <c r="P207" s="1394" t="s">
        <v>297</v>
      </c>
      <c r="Q207" s="1395"/>
      <c r="R207" s="1394"/>
      <c r="S207" s="1395"/>
      <c r="T207" s="1396" t="s">
        <v>336</v>
      </c>
      <c r="U207" s="1395"/>
      <c r="V207" s="1395"/>
      <c r="W207" s="1395"/>
      <c r="X207" s="1395"/>
      <c r="Y207" s="1395"/>
      <c r="Z207" s="1395"/>
      <c r="AA207" s="1395"/>
      <c r="AB207" s="1394" t="s">
        <v>281</v>
      </c>
      <c r="AC207" s="1395"/>
      <c r="AD207" s="1395"/>
      <c r="AE207" s="1395"/>
      <c r="AF207" s="1395"/>
      <c r="AG207" s="1394" t="s">
        <v>282</v>
      </c>
      <c r="AH207" s="1395"/>
      <c r="AI207" s="1395"/>
      <c r="AJ207" s="277" t="s">
        <v>68</v>
      </c>
      <c r="AK207" s="1397" t="s">
        <v>283</v>
      </c>
      <c r="AL207" s="1395"/>
      <c r="AM207" s="1395"/>
      <c r="AN207" s="1395"/>
      <c r="AO207" s="1395"/>
      <c r="AP207" s="1395"/>
      <c r="AQ207" s="278">
        <v>341600000</v>
      </c>
      <c r="AR207" s="278">
        <v>341600000</v>
      </c>
      <c r="AS207" s="338">
        <v>0</v>
      </c>
      <c r="AT207" s="286">
        <v>0</v>
      </c>
      <c r="AU207" s="278">
        <v>341600000</v>
      </c>
      <c r="AV207" s="279">
        <v>0</v>
      </c>
      <c r="AW207" s="285">
        <v>5055867</v>
      </c>
      <c r="AX207" s="278">
        <v>336544133</v>
      </c>
      <c r="AY207" s="278">
        <v>5055867</v>
      </c>
      <c r="AZ207" s="279">
        <v>0</v>
      </c>
      <c r="BA207" s="278">
        <v>5055867</v>
      </c>
      <c r="BB207" s="279">
        <v>0</v>
      </c>
      <c r="BC207" s="279">
        <v>0</v>
      </c>
    </row>
    <row r="208" spans="1:55" s="215" customFormat="1" ht="13.5" x14ac:dyDescent="0.2">
      <c r="A208" s="284" t="str">
        <f t="shared" si="9"/>
        <v>C25021000102410</v>
      </c>
      <c r="B208" s="1394" t="s">
        <v>102</v>
      </c>
      <c r="C208" s="1395"/>
      <c r="D208" s="1394" t="s">
        <v>330</v>
      </c>
      <c r="E208" s="1395"/>
      <c r="F208" s="1394" t="s">
        <v>332</v>
      </c>
      <c r="G208" s="1395"/>
      <c r="H208" s="1394" t="s">
        <v>287</v>
      </c>
      <c r="I208" s="1395"/>
      <c r="J208" s="1394" t="s">
        <v>288</v>
      </c>
      <c r="K208" s="1395"/>
      <c r="L208" s="1395"/>
      <c r="M208" s="1394" t="s">
        <v>290</v>
      </c>
      <c r="N208" s="1395"/>
      <c r="O208" s="1395"/>
      <c r="P208" s="1394" t="s">
        <v>291</v>
      </c>
      <c r="Q208" s="1395"/>
      <c r="R208" s="1394"/>
      <c r="S208" s="1395"/>
      <c r="T208" s="1396" t="s">
        <v>87</v>
      </c>
      <c r="U208" s="1395"/>
      <c r="V208" s="1395"/>
      <c r="W208" s="1395"/>
      <c r="X208" s="1395"/>
      <c r="Y208" s="1395"/>
      <c r="Z208" s="1395"/>
      <c r="AA208" s="1395"/>
      <c r="AB208" s="1394" t="s">
        <v>281</v>
      </c>
      <c r="AC208" s="1395"/>
      <c r="AD208" s="1395"/>
      <c r="AE208" s="1395"/>
      <c r="AF208" s="1395"/>
      <c r="AG208" s="1394" t="s">
        <v>282</v>
      </c>
      <c r="AH208" s="1395"/>
      <c r="AI208" s="1395"/>
      <c r="AJ208" s="277" t="s">
        <v>68</v>
      </c>
      <c r="AK208" s="1397" t="s">
        <v>283</v>
      </c>
      <c r="AL208" s="1395"/>
      <c r="AM208" s="1395"/>
      <c r="AN208" s="1395"/>
      <c r="AO208" s="1395"/>
      <c r="AP208" s="1395"/>
      <c r="AQ208" s="278">
        <v>394400000</v>
      </c>
      <c r="AR208" s="278">
        <v>394400000</v>
      </c>
      <c r="AS208" s="338">
        <v>0</v>
      </c>
      <c r="AT208" s="286">
        <v>0</v>
      </c>
      <c r="AU208" s="278">
        <v>18610219</v>
      </c>
      <c r="AV208" s="278">
        <v>375789781</v>
      </c>
      <c r="AW208" s="285">
        <v>10098192</v>
      </c>
      <c r="AX208" s="278">
        <v>8512027</v>
      </c>
      <c r="AY208" s="278">
        <v>8630583</v>
      </c>
      <c r="AZ208" s="278">
        <v>1467609</v>
      </c>
      <c r="BA208" s="278">
        <v>8630583</v>
      </c>
      <c r="BB208" s="279">
        <v>0</v>
      </c>
      <c r="BC208" s="279">
        <v>0</v>
      </c>
    </row>
    <row r="209" spans="1:55" s="215" customFormat="1" ht="13.5" x14ac:dyDescent="0.2">
      <c r="A209" s="284" t="str">
        <f t="shared" si="9"/>
        <v>C25021000102610</v>
      </c>
      <c r="B209" s="1394" t="s">
        <v>102</v>
      </c>
      <c r="C209" s="1395"/>
      <c r="D209" s="1394" t="s">
        <v>330</v>
      </c>
      <c r="E209" s="1395"/>
      <c r="F209" s="1394" t="s">
        <v>332</v>
      </c>
      <c r="G209" s="1395"/>
      <c r="H209" s="1394" t="s">
        <v>287</v>
      </c>
      <c r="I209" s="1395"/>
      <c r="J209" s="1394" t="s">
        <v>288</v>
      </c>
      <c r="K209" s="1395"/>
      <c r="L209" s="1395"/>
      <c r="M209" s="1394" t="s">
        <v>290</v>
      </c>
      <c r="N209" s="1395"/>
      <c r="O209" s="1395"/>
      <c r="P209" s="1394" t="s">
        <v>300</v>
      </c>
      <c r="Q209" s="1395"/>
      <c r="R209" s="1394"/>
      <c r="S209" s="1395"/>
      <c r="T209" s="1396" t="s">
        <v>337</v>
      </c>
      <c r="U209" s="1395"/>
      <c r="V209" s="1395"/>
      <c r="W209" s="1395"/>
      <c r="X209" s="1395"/>
      <c r="Y209" s="1395"/>
      <c r="Z209" s="1395"/>
      <c r="AA209" s="1395"/>
      <c r="AB209" s="1394" t="s">
        <v>281</v>
      </c>
      <c r="AC209" s="1395"/>
      <c r="AD209" s="1395"/>
      <c r="AE209" s="1395"/>
      <c r="AF209" s="1395"/>
      <c r="AG209" s="1394" t="s">
        <v>282</v>
      </c>
      <c r="AH209" s="1395"/>
      <c r="AI209" s="1395"/>
      <c r="AJ209" s="277" t="s">
        <v>68</v>
      </c>
      <c r="AK209" s="1397" t="s">
        <v>283</v>
      </c>
      <c r="AL209" s="1395"/>
      <c r="AM209" s="1395"/>
      <c r="AN209" s="1395"/>
      <c r="AO209" s="1395"/>
      <c r="AP209" s="1395"/>
      <c r="AQ209" s="278">
        <v>230000000</v>
      </c>
      <c r="AR209" s="278">
        <v>170000000</v>
      </c>
      <c r="AS209" s="337">
        <v>60000000</v>
      </c>
      <c r="AT209" s="286">
        <v>0</v>
      </c>
      <c r="AU209" s="279">
        <v>0</v>
      </c>
      <c r="AV209" s="278">
        <v>170000000</v>
      </c>
      <c r="AW209" s="286">
        <v>0</v>
      </c>
      <c r="AX209" s="279">
        <v>0</v>
      </c>
      <c r="AY209" s="279">
        <v>0</v>
      </c>
      <c r="AZ209" s="279">
        <v>0</v>
      </c>
      <c r="BA209" s="279">
        <v>0</v>
      </c>
      <c r="BB209" s="279">
        <v>0</v>
      </c>
      <c r="BC209" s="279">
        <v>0</v>
      </c>
    </row>
    <row r="210" spans="1:55" s="215" customFormat="1" ht="13.5" x14ac:dyDescent="0.2">
      <c r="A210" s="284" t="str">
        <f t="shared" si="9"/>
        <v>C250210001021110</v>
      </c>
      <c r="B210" s="1394" t="s">
        <v>102</v>
      </c>
      <c r="C210" s="1395"/>
      <c r="D210" s="1394" t="s">
        <v>330</v>
      </c>
      <c r="E210" s="1395"/>
      <c r="F210" s="1394" t="s">
        <v>332</v>
      </c>
      <c r="G210" s="1395"/>
      <c r="H210" s="1394" t="s">
        <v>287</v>
      </c>
      <c r="I210" s="1395"/>
      <c r="J210" s="1394" t="s">
        <v>288</v>
      </c>
      <c r="K210" s="1395"/>
      <c r="L210" s="1395"/>
      <c r="M210" s="1394" t="s">
        <v>290</v>
      </c>
      <c r="N210" s="1395"/>
      <c r="O210" s="1395"/>
      <c r="P210" s="1394" t="s">
        <v>83</v>
      </c>
      <c r="Q210" s="1395"/>
      <c r="R210" s="1394"/>
      <c r="S210" s="1395"/>
      <c r="T210" s="1396" t="s">
        <v>338</v>
      </c>
      <c r="U210" s="1395"/>
      <c r="V210" s="1395"/>
      <c r="W210" s="1395"/>
      <c r="X210" s="1395"/>
      <c r="Y210" s="1395"/>
      <c r="Z210" s="1395"/>
      <c r="AA210" s="1395"/>
      <c r="AB210" s="1394" t="s">
        <v>281</v>
      </c>
      <c r="AC210" s="1395"/>
      <c r="AD210" s="1395"/>
      <c r="AE210" s="1395"/>
      <c r="AF210" s="1395"/>
      <c r="AG210" s="1394" t="s">
        <v>282</v>
      </c>
      <c r="AH210" s="1395"/>
      <c r="AI210" s="1395"/>
      <c r="AJ210" s="277" t="s">
        <v>68</v>
      </c>
      <c r="AK210" s="1397" t="s">
        <v>283</v>
      </c>
      <c r="AL210" s="1395"/>
      <c r="AM210" s="1395"/>
      <c r="AN210" s="1395"/>
      <c r="AO210" s="1395"/>
      <c r="AP210" s="1395"/>
      <c r="AQ210" s="278">
        <v>1200000</v>
      </c>
      <c r="AR210" s="279">
        <v>0</v>
      </c>
      <c r="AS210" s="337">
        <v>1200000</v>
      </c>
      <c r="AT210" s="286">
        <v>0</v>
      </c>
      <c r="AU210" s="279">
        <v>0</v>
      </c>
      <c r="AV210" s="279">
        <v>0</v>
      </c>
      <c r="AW210" s="286">
        <v>0</v>
      </c>
      <c r="AX210" s="279">
        <v>0</v>
      </c>
      <c r="AY210" s="279">
        <v>0</v>
      </c>
      <c r="AZ210" s="279">
        <v>0</v>
      </c>
      <c r="BA210" s="279">
        <v>0</v>
      </c>
      <c r="BB210" s="279">
        <v>0</v>
      </c>
      <c r="BC210" s="279">
        <v>0</v>
      </c>
    </row>
    <row r="211" spans="1:55" s="388" customFormat="1" ht="13.5" x14ac:dyDescent="0.2">
      <c r="A211" s="388" t="str">
        <f t="shared" si="9"/>
        <v>C2502100010315</v>
      </c>
      <c r="B211" s="1402" t="s">
        <v>102</v>
      </c>
      <c r="C211" s="1403"/>
      <c r="D211" s="1402" t="s">
        <v>330</v>
      </c>
      <c r="E211" s="1403"/>
      <c r="F211" s="1402" t="s">
        <v>332</v>
      </c>
      <c r="G211" s="1403"/>
      <c r="H211" s="1402" t="s">
        <v>287</v>
      </c>
      <c r="I211" s="1403"/>
      <c r="J211" s="1402" t="s">
        <v>288</v>
      </c>
      <c r="K211" s="1403"/>
      <c r="L211" s="1403"/>
      <c r="M211" s="1402" t="s">
        <v>297</v>
      </c>
      <c r="N211" s="1403"/>
      <c r="O211" s="1403"/>
      <c r="P211" s="1402"/>
      <c r="Q211" s="1403"/>
      <c r="R211" s="1402"/>
      <c r="S211" s="1403"/>
      <c r="T211" s="1405" t="s">
        <v>430</v>
      </c>
      <c r="U211" s="1403"/>
      <c r="V211" s="1403"/>
      <c r="W211" s="1403"/>
      <c r="X211" s="1403"/>
      <c r="Y211" s="1403"/>
      <c r="Z211" s="1403"/>
      <c r="AA211" s="1403"/>
      <c r="AB211" s="1402" t="s">
        <v>281</v>
      </c>
      <c r="AC211" s="1403"/>
      <c r="AD211" s="1403"/>
      <c r="AE211" s="1403"/>
      <c r="AF211" s="1403"/>
      <c r="AG211" s="1402" t="s">
        <v>282</v>
      </c>
      <c r="AH211" s="1403"/>
      <c r="AI211" s="1403"/>
      <c r="AJ211" s="393" t="s">
        <v>294</v>
      </c>
      <c r="AK211" s="1404" t="s">
        <v>429</v>
      </c>
      <c r="AL211" s="1403"/>
      <c r="AM211" s="1403"/>
      <c r="AN211" s="1403"/>
      <c r="AO211" s="1403"/>
      <c r="AP211" s="1403"/>
      <c r="AQ211" s="335">
        <v>2815325822</v>
      </c>
      <c r="AR211" s="335">
        <v>471600000</v>
      </c>
      <c r="AS211" s="335">
        <v>2343725822</v>
      </c>
      <c r="AT211" s="336">
        <v>0</v>
      </c>
      <c r="AU211" s="335">
        <v>328800000</v>
      </c>
      <c r="AV211" s="335">
        <v>142800000</v>
      </c>
      <c r="AW211" s="336">
        <v>0</v>
      </c>
      <c r="AX211" s="335">
        <v>328800000</v>
      </c>
      <c r="AY211" s="336">
        <v>0</v>
      </c>
      <c r="AZ211" s="336">
        <v>0</v>
      </c>
      <c r="BA211" s="336">
        <v>0</v>
      </c>
      <c r="BB211" s="336">
        <v>0</v>
      </c>
      <c r="BC211" s="336">
        <v>0</v>
      </c>
    </row>
    <row r="212" spans="1:55" s="215" customFormat="1" ht="13.5" x14ac:dyDescent="0.2">
      <c r="A212" s="284" t="str">
        <f t="shared" si="9"/>
        <v>C25021000103115</v>
      </c>
      <c r="B212" s="1394" t="s">
        <v>102</v>
      </c>
      <c r="C212" s="1395"/>
      <c r="D212" s="1394" t="s">
        <v>330</v>
      </c>
      <c r="E212" s="1395"/>
      <c r="F212" s="1394" t="s">
        <v>332</v>
      </c>
      <c r="G212" s="1395"/>
      <c r="H212" s="1394" t="s">
        <v>287</v>
      </c>
      <c r="I212" s="1395"/>
      <c r="J212" s="1394" t="s">
        <v>288</v>
      </c>
      <c r="K212" s="1395"/>
      <c r="L212" s="1395"/>
      <c r="M212" s="1394" t="s">
        <v>297</v>
      </c>
      <c r="N212" s="1395"/>
      <c r="O212" s="1395"/>
      <c r="P212" s="1394" t="s">
        <v>287</v>
      </c>
      <c r="Q212" s="1395"/>
      <c r="R212" s="1394"/>
      <c r="S212" s="1395"/>
      <c r="T212" s="1396" t="s">
        <v>340</v>
      </c>
      <c r="U212" s="1395"/>
      <c r="V212" s="1395"/>
      <c r="W212" s="1395"/>
      <c r="X212" s="1395"/>
      <c r="Y212" s="1395"/>
      <c r="Z212" s="1395"/>
      <c r="AA212" s="1395"/>
      <c r="AB212" s="1394" t="s">
        <v>281</v>
      </c>
      <c r="AC212" s="1395"/>
      <c r="AD212" s="1395"/>
      <c r="AE212" s="1395"/>
      <c r="AF212" s="1395"/>
      <c r="AG212" s="1394" t="s">
        <v>282</v>
      </c>
      <c r="AH212" s="1395"/>
      <c r="AI212" s="1395"/>
      <c r="AJ212" s="277" t="s">
        <v>294</v>
      </c>
      <c r="AK212" s="1397" t="s">
        <v>429</v>
      </c>
      <c r="AL212" s="1395"/>
      <c r="AM212" s="1395"/>
      <c r="AN212" s="1395"/>
      <c r="AO212" s="1395"/>
      <c r="AP212" s="1395"/>
      <c r="AQ212" s="278">
        <v>1217200000</v>
      </c>
      <c r="AR212" s="278">
        <v>471600000</v>
      </c>
      <c r="AS212" s="337">
        <v>745600000</v>
      </c>
      <c r="AT212" s="286">
        <v>0</v>
      </c>
      <c r="AU212" s="278">
        <v>328800000</v>
      </c>
      <c r="AV212" s="278">
        <v>142800000</v>
      </c>
      <c r="AW212" s="286">
        <v>0</v>
      </c>
      <c r="AX212" s="278">
        <v>328800000</v>
      </c>
      <c r="AY212" s="279">
        <v>0</v>
      </c>
      <c r="AZ212" s="279">
        <v>0</v>
      </c>
      <c r="BA212" s="279">
        <v>0</v>
      </c>
      <c r="BB212" s="279">
        <v>0</v>
      </c>
      <c r="BC212" s="279">
        <v>0</v>
      </c>
    </row>
    <row r="213" spans="1:55" s="215" customFormat="1" ht="13.5" x14ac:dyDescent="0.2">
      <c r="A213" s="284" t="str">
        <f t="shared" si="9"/>
        <v>C25021000103215</v>
      </c>
      <c r="B213" s="1394" t="s">
        <v>102</v>
      </c>
      <c r="C213" s="1395"/>
      <c r="D213" s="1394" t="s">
        <v>330</v>
      </c>
      <c r="E213" s="1395"/>
      <c r="F213" s="1394" t="s">
        <v>332</v>
      </c>
      <c r="G213" s="1395"/>
      <c r="H213" s="1394" t="s">
        <v>287</v>
      </c>
      <c r="I213" s="1395"/>
      <c r="J213" s="1394" t="s">
        <v>288</v>
      </c>
      <c r="K213" s="1395"/>
      <c r="L213" s="1395"/>
      <c r="M213" s="1394" t="s">
        <v>297</v>
      </c>
      <c r="N213" s="1395"/>
      <c r="O213" s="1395"/>
      <c r="P213" s="1394" t="s">
        <v>290</v>
      </c>
      <c r="Q213" s="1395"/>
      <c r="R213" s="1394"/>
      <c r="S213" s="1395"/>
      <c r="T213" s="1396" t="s">
        <v>335</v>
      </c>
      <c r="U213" s="1395"/>
      <c r="V213" s="1395"/>
      <c r="W213" s="1395"/>
      <c r="X213" s="1395"/>
      <c r="Y213" s="1395"/>
      <c r="Z213" s="1395"/>
      <c r="AA213" s="1395"/>
      <c r="AB213" s="1394" t="s">
        <v>281</v>
      </c>
      <c r="AC213" s="1395"/>
      <c r="AD213" s="1395"/>
      <c r="AE213" s="1395"/>
      <c r="AF213" s="1395"/>
      <c r="AG213" s="1394" t="s">
        <v>282</v>
      </c>
      <c r="AH213" s="1395"/>
      <c r="AI213" s="1395"/>
      <c r="AJ213" s="277" t="s">
        <v>294</v>
      </c>
      <c r="AK213" s="1397" t="s">
        <v>429</v>
      </c>
      <c r="AL213" s="1395"/>
      <c r="AM213" s="1395"/>
      <c r="AN213" s="1395"/>
      <c r="AO213" s="1395"/>
      <c r="AP213" s="1395"/>
      <c r="AQ213" s="278">
        <v>228000000</v>
      </c>
      <c r="AR213" s="279">
        <v>0</v>
      </c>
      <c r="AS213" s="337">
        <v>228000000</v>
      </c>
      <c r="AT213" s="286">
        <v>0</v>
      </c>
      <c r="AU213" s="279">
        <v>0</v>
      </c>
      <c r="AV213" s="279">
        <v>0</v>
      </c>
      <c r="AW213" s="286">
        <v>0</v>
      </c>
      <c r="AX213" s="279">
        <v>0</v>
      </c>
      <c r="AY213" s="279">
        <v>0</v>
      </c>
      <c r="AZ213" s="279">
        <v>0</v>
      </c>
      <c r="BA213" s="279">
        <v>0</v>
      </c>
      <c r="BB213" s="279">
        <v>0</v>
      </c>
      <c r="BC213" s="279">
        <v>0</v>
      </c>
    </row>
    <row r="214" spans="1:55" s="215" customFormat="1" ht="13.5" x14ac:dyDescent="0.2">
      <c r="A214" s="284" t="str">
        <f t="shared" si="9"/>
        <v>C25021000103315</v>
      </c>
      <c r="B214" s="1394" t="s">
        <v>102</v>
      </c>
      <c r="C214" s="1395"/>
      <c r="D214" s="1394" t="s">
        <v>330</v>
      </c>
      <c r="E214" s="1395"/>
      <c r="F214" s="1394" t="s">
        <v>332</v>
      </c>
      <c r="G214" s="1395"/>
      <c r="H214" s="1394" t="s">
        <v>287</v>
      </c>
      <c r="I214" s="1395"/>
      <c r="J214" s="1394" t="s">
        <v>288</v>
      </c>
      <c r="K214" s="1395"/>
      <c r="L214" s="1395"/>
      <c r="M214" s="1394" t="s">
        <v>297</v>
      </c>
      <c r="N214" s="1395"/>
      <c r="O214" s="1395"/>
      <c r="P214" s="1394" t="s">
        <v>297</v>
      </c>
      <c r="Q214" s="1395"/>
      <c r="R214" s="1394"/>
      <c r="S214" s="1395"/>
      <c r="T214" s="1396" t="s">
        <v>336</v>
      </c>
      <c r="U214" s="1395"/>
      <c r="V214" s="1395"/>
      <c r="W214" s="1395"/>
      <c r="X214" s="1395"/>
      <c r="Y214" s="1395"/>
      <c r="Z214" s="1395"/>
      <c r="AA214" s="1395"/>
      <c r="AB214" s="1394" t="s">
        <v>281</v>
      </c>
      <c r="AC214" s="1395"/>
      <c r="AD214" s="1395"/>
      <c r="AE214" s="1395"/>
      <c r="AF214" s="1395"/>
      <c r="AG214" s="1394" t="s">
        <v>282</v>
      </c>
      <c r="AH214" s="1395"/>
      <c r="AI214" s="1395"/>
      <c r="AJ214" s="277" t="s">
        <v>294</v>
      </c>
      <c r="AK214" s="1397" t="s">
        <v>429</v>
      </c>
      <c r="AL214" s="1395"/>
      <c r="AM214" s="1395"/>
      <c r="AN214" s="1395"/>
      <c r="AO214" s="1395"/>
      <c r="AP214" s="1395"/>
      <c r="AQ214" s="278">
        <v>164000000</v>
      </c>
      <c r="AR214" s="279">
        <v>0</v>
      </c>
      <c r="AS214" s="337">
        <v>164000000</v>
      </c>
      <c r="AT214" s="286">
        <v>0</v>
      </c>
      <c r="AU214" s="279">
        <v>0</v>
      </c>
      <c r="AV214" s="279">
        <v>0</v>
      </c>
      <c r="AW214" s="286">
        <v>0</v>
      </c>
      <c r="AX214" s="279">
        <v>0</v>
      </c>
      <c r="AY214" s="279">
        <v>0</v>
      </c>
      <c r="AZ214" s="279">
        <v>0</v>
      </c>
      <c r="BA214" s="279">
        <v>0</v>
      </c>
      <c r="BB214" s="279">
        <v>0</v>
      </c>
      <c r="BC214" s="279">
        <v>0</v>
      </c>
    </row>
    <row r="215" spans="1:55" s="215" customFormat="1" ht="13.5" x14ac:dyDescent="0.2">
      <c r="A215" s="284" t="str">
        <f t="shared" si="9"/>
        <v>C25021000103415</v>
      </c>
      <c r="B215" s="1394" t="s">
        <v>102</v>
      </c>
      <c r="C215" s="1395"/>
      <c r="D215" s="1394" t="s">
        <v>330</v>
      </c>
      <c r="E215" s="1395"/>
      <c r="F215" s="1394" t="s">
        <v>332</v>
      </c>
      <c r="G215" s="1395"/>
      <c r="H215" s="1394" t="s">
        <v>287</v>
      </c>
      <c r="I215" s="1395"/>
      <c r="J215" s="1394" t="s">
        <v>288</v>
      </c>
      <c r="K215" s="1395"/>
      <c r="L215" s="1395"/>
      <c r="M215" s="1394" t="s">
        <v>297</v>
      </c>
      <c r="N215" s="1395"/>
      <c r="O215" s="1395"/>
      <c r="P215" s="1394" t="s">
        <v>291</v>
      </c>
      <c r="Q215" s="1395"/>
      <c r="R215" s="1394"/>
      <c r="S215" s="1395"/>
      <c r="T215" s="1396" t="s">
        <v>87</v>
      </c>
      <c r="U215" s="1395"/>
      <c r="V215" s="1395"/>
      <c r="W215" s="1395"/>
      <c r="X215" s="1395"/>
      <c r="Y215" s="1395"/>
      <c r="Z215" s="1395"/>
      <c r="AA215" s="1395"/>
      <c r="AB215" s="1394" t="s">
        <v>281</v>
      </c>
      <c r="AC215" s="1395"/>
      <c r="AD215" s="1395"/>
      <c r="AE215" s="1395"/>
      <c r="AF215" s="1395"/>
      <c r="AG215" s="1394" t="s">
        <v>282</v>
      </c>
      <c r="AH215" s="1395"/>
      <c r="AI215" s="1395"/>
      <c r="AJ215" s="277" t="s">
        <v>294</v>
      </c>
      <c r="AK215" s="1397" t="s">
        <v>429</v>
      </c>
      <c r="AL215" s="1395"/>
      <c r="AM215" s="1395"/>
      <c r="AN215" s="1395"/>
      <c r="AO215" s="1395"/>
      <c r="AP215" s="1395"/>
      <c r="AQ215" s="278">
        <v>361540000</v>
      </c>
      <c r="AR215" s="279">
        <v>0</v>
      </c>
      <c r="AS215" s="337">
        <v>361540000</v>
      </c>
      <c r="AT215" s="286">
        <v>0</v>
      </c>
      <c r="AU215" s="279">
        <v>0</v>
      </c>
      <c r="AV215" s="279">
        <v>0</v>
      </c>
      <c r="AW215" s="286">
        <v>0</v>
      </c>
      <c r="AX215" s="279">
        <v>0</v>
      </c>
      <c r="AY215" s="279">
        <v>0</v>
      </c>
      <c r="AZ215" s="279">
        <v>0</v>
      </c>
      <c r="BA215" s="279">
        <v>0</v>
      </c>
      <c r="BB215" s="279">
        <v>0</v>
      </c>
      <c r="BC215" s="279">
        <v>0</v>
      </c>
    </row>
    <row r="216" spans="1:55" s="215" customFormat="1" ht="13.5" x14ac:dyDescent="0.2">
      <c r="A216" s="284" t="str">
        <f t="shared" si="9"/>
        <v>C250210001031115</v>
      </c>
      <c r="B216" s="1394" t="s">
        <v>102</v>
      </c>
      <c r="C216" s="1395"/>
      <c r="D216" s="1394" t="s">
        <v>330</v>
      </c>
      <c r="E216" s="1395"/>
      <c r="F216" s="1394" t="s">
        <v>332</v>
      </c>
      <c r="G216" s="1395"/>
      <c r="H216" s="1394" t="s">
        <v>287</v>
      </c>
      <c r="I216" s="1395"/>
      <c r="J216" s="1394" t="s">
        <v>288</v>
      </c>
      <c r="K216" s="1395"/>
      <c r="L216" s="1395"/>
      <c r="M216" s="1394" t="s">
        <v>297</v>
      </c>
      <c r="N216" s="1395"/>
      <c r="O216" s="1395"/>
      <c r="P216" s="1394" t="s">
        <v>83</v>
      </c>
      <c r="Q216" s="1395"/>
      <c r="R216" s="1394"/>
      <c r="S216" s="1395"/>
      <c r="T216" s="1396" t="s">
        <v>338</v>
      </c>
      <c r="U216" s="1395"/>
      <c r="V216" s="1395"/>
      <c r="W216" s="1395"/>
      <c r="X216" s="1395"/>
      <c r="Y216" s="1395"/>
      <c r="Z216" s="1395"/>
      <c r="AA216" s="1395"/>
      <c r="AB216" s="1394" t="s">
        <v>281</v>
      </c>
      <c r="AC216" s="1395"/>
      <c r="AD216" s="1395"/>
      <c r="AE216" s="1395"/>
      <c r="AF216" s="1395"/>
      <c r="AG216" s="1394" t="s">
        <v>282</v>
      </c>
      <c r="AH216" s="1395"/>
      <c r="AI216" s="1395"/>
      <c r="AJ216" s="277" t="s">
        <v>294</v>
      </c>
      <c r="AK216" s="1397" t="s">
        <v>429</v>
      </c>
      <c r="AL216" s="1395"/>
      <c r="AM216" s="1395"/>
      <c r="AN216" s="1395"/>
      <c r="AO216" s="1395"/>
      <c r="AP216" s="1395"/>
      <c r="AQ216" s="278">
        <v>844585822</v>
      </c>
      <c r="AR216" s="279">
        <v>0</v>
      </c>
      <c r="AS216" s="337">
        <v>844585822</v>
      </c>
      <c r="AT216" s="286">
        <v>0</v>
      </c>
      <c r="AU216" s="279">
        <v>0</v>
      </c>
      <c r="AV216" s="279">
        <v>0</v>
      </c>
      <c r="AW216" s="286">
        <v>0</v>
      </c>
      <c r="AX216" s="279">
        <v>0</v>
      </c>
      <c r="AY216" s="279">
        <v>0</v>
      </c>
      <c r="AZ216" s="279">
        <v>0</v>
      </c>
      <c r="BA216" s="279">
        <v>0</v>
      </c>
      <c r="BB216" s="279">
        <v>0</v>
      </c>
      <c r="BC216" s="279">
        <v>0</v>
      </c>
    </row>
    <row r="217" spans="1:55" s="388" customFormat="1" ht="13.5" x14ac:dyDescent="0.2">
      <c r="A217" s="388" t="str">
        <f t="shared" si="9"/>
        <v>C25021000210</v>
      </c>
      <c r="B217" s="1406" t="s">
        <v>102</v>
      </c>
      <c r="C217" s="1403"/>
      <c r="D217" s="1406" t="s">
        <v>330</v>
      </c>
      <c r="E217" s="1403"/>
      <c r="F217" s="1406" t="s">
        <v>332</v>
      </c>
      <c r="G217" s="1403"/>
      <c r="H217" s="1406" t="s">
        <v>290</v>
      </c>
      <c r="I217" s="1403"/>
      <c r="J217" s="1406"/>
      <c r="K217" s="1403"/>
      <c r="L217" s="1403"/>
      <c r="M217" s="1406"/>
      <c r="N217" s="1403"/>
      <c r="O217" s="1403"/>
      <c r="P217" s="1406"/>
      <c r="Q217" s="1403"/>
      <c r="R217" s="1406"/>
      <c r="S217" s="1403"/>
      <c r="T217" s="1407" t="s">
        <v>326</v>
      </c>
      <c r="U217" s="1403"/>
      <c r="V217" s="1403"/>
      <c r="W217" s="1403"/>
      <c r="X217" s="1403"/>
      <c r="Y217" s="1403"/>
      <c r="Z217" s="1403"/>
      <c r="AA217" s="1403"/>
      <c r="AB217" s="1406" t="s">
        <v>281</v>
      </c>
      <c r="AC217" s="1403"/>
      <c r="AD217" s="1403"/>
      <c r="AE217" s="1403"/>
      <c r="AF217" s="1403"/>
      <c r="AG217" s="1406" t="s">
        <v>282</v>
      </c>
      <c r="AH217" s="1403"/>
      <c r="AI217" s="1403"/>
      <c r="AJ217" s="389" t="s">
        <v>68</v>
      </c>
      <c r="AK217" s="1408" t="s">
        <v>283</v>
      </c>
      <c r="AL217" s="1403"/>
      <c r="AM217" s="1403"/>
      <c r="AN217" s="1403"/>
      <c r="AO217" s="1403"/>
      <c r="AP217" s="1403"/>
      <c r="AQ217" s="337">
        <v>1600000000</v>
      </c>
      <c r="AR217" s="337">
        <v>1353859460</v>
      </c>
      <c r="AS217" s="337">
        <v>246140540</v>
      </c>
      <c r="AT217" s="338">
        <v>0</v>
      </c>
      <c r="AU217" s="337">
        <v>1199316313</v>
      </c>
      <c r="AV217" s="337">
        <v>154543147</v>
      </c>
      <c r="AW217" s="337">
        <v>267789310</v>
      </c>
      <c r="AX217" s="337">
        <v>931527003</v>
      </c>
      <c r="AY217" s="337">
        <v>257916564</v>
      </c>
      <c r="AZ217" s="337">
        <v>9872746</v>
      </c>
      <c r="BA217" s="337">
        <v>257916564</v>
      </c>
      <c r="BB217" s="338">
        <v>0</v>
      </c>
      <c r="BC217" s="337">
        <v>183673</v>
      </c>
    </row>
    <row r="218" spans="1:55" s="215" customFormat="1" ht="13.5" x14ac:dyDescent="0.2">
      <c r="A218" s="284" t="str">
        <f t="shared" si="9"/>
        <v>C250210002010</v>
      </c>
      <c r="B218" s="1400" t="s">
        <v>102</v>
      </c>
      <c r="C218" s="1395"/>
      <c r="D218" s="1400" t="s">
        <v>330</v>
      </c>
      <c r="E218" s="1395"/>
      <c r="F218" s="1400" t="s">
        <v>332</v>
      </c>
      <c r="G218" s="1395"/>
      <c r="H218" s="1400" t="s">
        <v>290</v>
      </c>
      <c r="I218" s="1395"/>
      <c r="J218" s="1400" t="s">
        <v>288</v>
      </c>
      <c r="K218" s="1395"/>
      <c r="L218" s="1395"/>
      <c r="M218" s="1400"/>
      <c r="N218" s="1395"/>
      <c r="O218" s="1395"/>
      <c r="P218" s="1400"/>
      <c r="Q218" s="1395"/>
      <c r="R218" s="1400"/>
      <c r="S218" s="1395"/>
      <c r="T218" s="1401" t="s">
        <v>326</v>
      </c>
      <c r="U218" s="1395"/>
      <c r="V218" s="1395"/>
      <c r="W218" s="1395"/>
      <c r="X218" s="1395"/>
      <c r="Y218" s="1395"/>
      <c r="Z218" s="1395"/>
      <c r="AA218" s="1395"/>
      <c r="AB218" s="1400" t="s">
        <v>281</v>
      </c>
      <c r="AC218" s="1395"/>
      <c r="AD218" s="1395"/>
      <c r="AE218" s="1395"/>
      <c r="AF218" s="1395"/>
      <c r="AG218" s="1400" t="s">
        <v>282</v>
      </c>
      <c r="AH218" s="1395"/>
      <c r="AI218" s="1395"/>
      <c r="AJ218" s="273" t="s">
        <v>68</v>
      </c>
      <c r="AK218" s="1399" t="s">
        <v>283</v>
      </c>
      <c r="AL218" s="1395"/>
      <c r="AM218" s="1395"/>
      <c r="AN218" s="1395"/>
      <c r="AO218" s="1395"/>
      <c r="AP218" s="1395"/>
      <c r="AQ218" s="274">
        <v>1600000000</v>
      </c>
      <c r="AR218" s="274">
        <v>1353859460</v>
      </c>
      <c r="AS218" s="335">
        <v>246140540</v>
      </c>
      <c r="AT218" s="379">
        <v>0</v>
      </c>
      <c r="AU218" s="274">
        <v>1199316313</v>
      </c>
      <c r="AV218" s="274">
        <v>154543147</v>
      </c>
      <c r="AW218" s="378">
        <v>267789310</v>
      </c>
      <c r="AX218" s="274">
        <v>931527003</v>
      </c>
      <c r="AY218" s="274">
        <v>257916564</v>
      </c>
      <c r="AZ218" s="274">
        <v>9872746</v>
      </c>
      <c r="BA218" s="274">
        <v>257916564</v>
      </c>
      <c r="BB218" s="275">
        <v>0</v>
      </c>
      <c r="BC218" s="274">
        <v>183673</v>
      </c>
    </row>
    <row r="219" spans="1:55" s="215" customFormat="1" ht="13.5" x14ac:dyDescent="0.2">
      <c r="A219" s="284" t="str">
        <f t="shared" si="9"/>
        <v>C2502100020110</v>
      </c>
      <c r="B219" s="1400" t="s">
        <v>102</v>
      </c>
      <c r="C219" s="1395"/>
      <c r="D219" s="1400" t="s">
        <v>330</v>
      </c>
      <c r="E219" s="1395"/>
      <c r="F219" s="1400" t="s">
        <v>332</v>
      </c>
      <c r="G219" s="1395"/>
      <c r="H219" s="1400" t="s">
        <v>290</v>
      </c>
      <c r="I219" s="1395"/>
      <c r="J219" s="1400" t="s">
        <v>288</v>
      </c>
      <c r="K219" s="1395"/>
      <c r="L219" s="1395"/>
      <c r="M219" s="1400" t="s">
        <v>287</v>
      </c>
      <c r="N219" s="1395"/>
      <c r="O219" s="1395"/>
      <c r="P219" s="1400"/>
      <c r="Q219" s="1395"/>
      <c r="R219" s="1400"/>
      <c r="S219" s="1395"/>
      <c r="T219" s="1401" t="s">
        <v>339</v>
      </c>
      <c r="U219" s="1395"/>
      <c r="V219" s="1395"/>
      <c r="W219" s="1395"/>
      <c r="X219" s="1395"/>
      <c r="Y219" s="1395"/>
      <c r="Z219" s="1395"/>
      <c r="AA219" s="1395"/>
      <c r="AB219" s="1400" t="s">
        <v>281</v>
      </c>
      <c r="AC219" s="1395"/>
      <c r="AD219" s="1395"/>
      <c r="AE219" s="1395"/>
      <c r="AF219" s="1395"/>
      <c r="AG219" s="1400" t="s">
        <v>282</v>
      </c>
      <c r="AH219" s="1395"/>
      <c r="AI219" s="1395"/>
      <c r="AJ219" s="273" t="s">
        <v>68</v>
      </c>
      <c r="AK219" s="1399" t="s">
        <v>283</v>
      </c>
      <c r="AL219" s="1395"/>
      <c r="AM219" s="1395"/>
      <c r="AN219" s="1395"/>
      <c r="AO219" s="1395"/>
      <c r="AP219" s="1395"/>
      <c r="AQ219" s="274">
        <v>382300000</v>
      </c>
      <c r="AR219" s="274">
        <v>285000000</v>
      </c>
      <c r="AS219" s="335">
        <v>97300000</v>
      </c>
      <c r="AT219" s="379">
        <v>0</v>
      </c>
      <c r="AU219" s="274">
        <v>201991856</v>
      </c>
      <c r="AV219" s="274">
        <v>83008144</v>
      </c>
      <c r="AW219" s="378">
        <v>55263850</v>
      </c>
      <c r="AX219" s="274">
        <v>146728006</v>
      </c>
      <c r="AY219" s="274">
        <v>55263850</v>
      </c>
      <c r="AZ219" s="275">
        <v>0</v>
      </c>
      <c r="BA219" s="274">
        <v>55263850</v>
      </c>
      <c r="BB219" s="275">
        <v>0</v>
      </c>
      <c r="BC219" s="274">
        <v>183673</v>
      </c>
    </row>
    <row r="220" spans="1:55" s="215" customFormat="1" ht="13.5" x14ac:dyDescent="0.2">
      <c r="A220" s="284" t="str">
        <f t="shared" si="9"/>
        <v>C25021000201110</v>
      </c>
      <c r="B220" s="1394" t="s">
        <v>102</v>
      </c>
      <c r="C220" s="1395"/>
      <c r="D220" s="1394" t="s">
        <v>330</v>
      </c>
      <c r="E220" s="1395"/>
      <c r="F220" s="1394" t="s">
        <v>332</v>
      </c>
      <c r="G220" s="1395"/>
      <c r="H220" s="1394" t="s">
        <v>290</v>
      </c>
      <c r="I220" s="1395"/>
      <c r="J220" s="1394" t="s">
        <v>288</v>
      </c>
      <c r="K220" s="1395"/>
      <c r="L220" s="1395"/>
      <c r="M220" s="1394" t="s">
        <v>287</v>
      </c>
      <c r="N220" s="1395"/>
      <c r="O220" s="1395"/>
      <c r="P220" s="1394" t="s">
        <v>287</v>
      </c>
      <c r="Q220" s="1395"/>
      <c r="R220" s="1394"/>
      <c r="S220" s="1395"/>
      <c r="T220" s="1396" t="s">
        <v>340</v>
      </c>
      <c r="U220" s="1395"/>
      <c r="V220" s="1395"/>
      <c r="W220" s="1395"/>
      <c r="X220" s="1395"/>
      <c r="Y220" s="1395"/>
      <c r="Z220" s="1395"/>
      <c r="AA220" s="1395"/>
      <c r="AB220" s="1394" t="s">
        <v>281</v>
      </c>
      <c r="AC220" s="1395"/>
      <c r="AD220" s="1395"/>
      <c r="AE220" s="1395"/>
      <c r="AF220" s="1395"/>
      <c r="AG220" s="1394" t="s">
        <v>282</v>
      </c>
      <c r="AH220" s="1395"/>
      <c r="AI220" s="1395"/>
      <c r="AJ220" s="277" t="s">
        <v>68</v>
      </c>
      <c r="AK220" s="1397" t="s">
        <v>283</v>
      </c>
      <c r="AL220" s="1395"/>
      <c r="AM220" s="1395"/>
      <c r="AN220" s="1395"/>
      <c r="AO220" s="1395"/>
      <c r="AP220" s="1395"/>
      <c r="AQ220" s="278">
        <v>177300000</v>
      </c>
      <c r="AR220" s="278">
        <v>80000000</v>
      </c>
      <c r="AS220" s="337">
        <v>97300000</v>
      </c>
      <c r="AT220" s="286">
        <v>0</v>
      </c>
      <c r="AU220" s="279">
        <v>0</v>
      </c>
      <c r="AV220" s="278">
        <v>80000000</v>
      </c>
      <c r="AW220" s="286">
        <v>0</v>
      </c>
      <c r="AX220" s="279">
        <v>0</v>
      </c>
      <c r="AY220" s="279">
        <v>0</v>
      </c>
      <c r="AZ220" s="279">
        <v>0</v>
      </c>
      <c r="BA220" s="279">
        <v>0</v>
      </c>
      <c r="BB220" s="279">
        <v>0</v>
      </c>
      <c r="BC220" s="279">
        <v>0</v>
      </c>
    </row>
    <row r="221" spans="1:55" s="215" customFormat="1" ht="13.5" x14ac:dyDescent="0.2">
      <c r="A221" s="284" t="str">
        <f t="shared" si="9"/>
        <v>C25021000201210</v>
      </c>
      <c r="B221" s="1394" t="s">
        <v>102</v>
      </c>
      <c r="C221" s="1395"/>
      <c r="D221" s="1394" t="s">
        <v>330</v>
      </c>
      <c r="E221" s="1395"/>
      <c r="F221" s="1394" t="s">
        <v>332</v>
      </c>
      <c r="G221" s="1395"/>
      <c r="H221" s="1394" t="s">
        <v>290</v>
      </c>
      <c r="I221" s="1395"/>
      <c r="J221" s="1394" t="s">
        <v>288</v>
      </c>
      <c r="K221" s="1395"/>
      <c r="L221" s="1395"/>
      <c r="M221" s="1394" t="s">
        <v>287</v>
      </c>
      <c r="N221" s="1395"/>
      <c r="O221" s="1395"/>
      <c r="P221" s="1394" t="s">
        <v>290</v>
      </c>
      <c r="Q221" s="1395"/>
      <c r="R221" s="1394"/>
      <c r="S221" s="1395"/>
      <c r="T221" s="1396" t="s">
        <v>335</v>
      </c>
      <c r="U221" s="1395"/>
      <c r="V221" s="1395"/>
      <c r="W221" s="1395"/>
      <c r="X221" s="1395"/>
      <c r="Y221" s="1395"/>
      <c r="Z221" s="1395"/>
      <c r="AA221" s="1395"/>
      <c r="AB221" s="1394" t="s">
        <v>281</v>
      </c>
      <c r="AC221" s="1395"/>
      <c r="AD221" s="1395"/>
      <c r="AE221" s="1395"/>
      <c r="AF221" s="1395"/>
      <c r="AG221" s="1394" t="s">
        <v>282</v>
      </c>
      <c r="AH221" s="1395"/>
      <c r="AI221" s="1395"/>
      <c r="AJ221" s="277" t="s">
        <v>68</v>
      </c>
      <c r="AK221" s="1397" t="s">
        <v>283</v>
      </c>
      <c r="AL221" s="1395"/>
      <c r="AM221" s="1395"/>
      <c r="AN221" s="1395"/>
      <c r="AO221" s="1395"/>
      <c r="AP221" s="1395"/>
      <c r="AQ221" s="278">
        <v>175000000</v>
      </c>
      <c r="AR221" s="278">
        <v>175000000</v>
      </c>
      <c r="AS221" s="338">
        <v>0</v>
      </c>
      <c r="AT221" s="286">
        <v>0</v>
      </c>
      <c r="AU221" s="278">
        <v>175000000</v>
      </c>
      <c r="AV221" s="279">
        <v>0</v>
      </c>
      <c r="AW221" s="285">
        <v>35000000</v>
      </c>
      <c r="AX221" s="278">
        <v>140000000</v>
      </c>
      <c r="AY221" s="278">
        <v>35000000</v>
      </c>
      <c r="AZ221" s="279">
        <v>0</v>
      </c>
      <c r="BA221" s="278">
        <v>35000000</v>
      </c>
      <c r="BB221" s="279">
        <v>0</v>
      </c>
      <c r="BC221" s="279">
        <v>0</v>
      </c>
    </row>
    <row r="222" spans="1:55" s="215" customFormat="1" ht="13.5" x14ac:dyDescent="0.2">
      <c r="A222" s="284" t="str">
        <f t="shared" si="9"/>
        <v>C25021000201310</v>
      </c>
      <c r="B222" s="1394" t="s">
        <v>102</v>
      </c>
      <c r="C222" s="1395"/>
      <c r="D222" s="1394" t="s">
        <v>330</v>
      </c>
      <c r="E222" s="1395"/>
      <c r="F222" s="1394" t="s">
        <v>332</v>
      </c>
      <c r="G222" s="1395"/>
      <c r="H222" s="1394" t="s">
        <v>290</v>
      </c>
      <c r="I222" s="1395"/>
      <c r="J222" s="1394" t="s">
        <v>288</v>
      </c>
      <c r="K222" s="1395"/>
      <c r="L222" s="1395"/>
      <c r="M222" s="1394" t="s">
        <v>287</v>
      </c>
      <c r="N222" s="1395"/>
      <c r="O222" s="1395"/>
      <c r="P222" s="1394" t="s">
        <v>297</v>
      </c>
      <c r="Q222" s="1395"/>
      <c r="R222" s="1394"/>
      <c r="S222" s="1395"/>
      <c r="T222" s="1396" t="s">
        <v>336</v>
      </c>
      <c r="U222" s="1395"/>
      <c r="V222" s="1395"/>
      <c r="W222" s="1395"/>
      <c r="X222" s="1395"/>
      <c r="Y222" s="1395"/>
      <c r="Z222" s="1395"/>
      <c r="AA222" s="1395"/>
      <c r="AB222" s="1394" t="s">
        <v>281</v>
      </c>
      <c r="AC222" s="1395"/>
      <c r="AD222" s="1395"/>
      <c r="AE222" s="1395"/>
      <c r="AF222" s="1395"/>
      <c r="AG222" s="1394" t="s">
        <v>282</v>
      </c>
      <c r="AH222" s="1395"/>
      <c r="AI222" s="1395"/>
      <c r="AJ222" s="277" t="s">
        <v>68</v>
      </c>
      <c r="AK222" s="1397" t="s">
        <v>283</v>
      </c>
      <c r="AL222" s="1395"/>
      <c r="AM222" s="1395"/>
      <c r="AN222" s="1395"/>
      <c r="AO222" s="1395"/>
      <c r="AP222" s="1395"/>
      <c r="AQ222" s="278">
        <v>5000000</v>
      </c>
      <c r="AR222" s="278">
        <v>5000000</v>
      </c>
      <c r="AS222" s="338">
        <v>0</v>
      </c>
      <c r="AT222" s="286">
        <v>0</v>
      </c>
      <c r="AU222" s="278">
        <v>5000000</v>
      </c>
      <c r="AV222" s="279">
        <v>0</v>
      </c>
      <c r="AW222" s="285">
        <v>504590</v>
      </c>
      <c r="AX222" s="278">
        <v>4495410</v>
      </c>
      <c r="AY222" s="278">
        <v>504590</v>
      </c>
      <c r="AZ222" s="279">
        <v>0</v>
      </c>
      <c r="BA222" s="278">
        <v>504590</v>
      </c>
      <c r="BB222" s="279">
        <v>0</v>
      </c>
      <c r="BC222" s="278">
        <v>183673</v>
      </c>
    </row>
    <row r="223" spans="1:55" s="215" customFormat="1" ht="13.5" x14ac:dyDescent="0.2">
      <c r="A223" s="284" t="str">
        <f t="shared" si="9"/>
        <v>C25021000201410</v>
      </c>
      <c r="B223" s="1394" t="s">
        <v>102</v>
      </c>
      <c r="C223" s="1395"/>
      <c r="D223" s="1394" t="s">
        <v>330</v>
      </c>
      <c r="E223" s="1395"/>
      <c r="F223" s="1394" t="s">
        <v>332</v>
      </c>
      <c r="G223" s="1395"/>
      <c r="H223" s="1394" t="s">
        <v>290</v>
      </c>
      <c r="I223" s="1395"/>
      <c r="J223" s="1394" t="s">
        <v>288</v>
      </c>
      <c r="K223" s="1395"/>
      <c r="L223" s="1395"/>
      <c r="M223" s="1394" t="s">
        <v>287</v>
      </c>
      <c r="N223" s="1395"/>
      <c r="O223" s="1395"/>
      <c r="P223" s="1394" t="s">
        <v>291</v>
      </c>
      <c r="Q223" s="1395"/>
      <c r="R223" s="1394"/>
      <c r="S223" s="1395"/>
      <c r="T223" s="1396" t="s">
        <v>87</v>
      </c>
      <c r="U223" s="1395"/>
      <c r="V223" s="1395"/>
      <c r="W223" s="1395"/>
      <c r="X223" s="1395"/>
      <c r="Y223" s="1395"/>
      <c r="Z223" s="1395"/>
      <c r="AA223" s="1395"/>
      <c r="AB223" s="1394" t="s">
        <v>281</v>
      </c>
      <c r="AC223" s="1395"/>
      <c r="AD223" s="1395"/>
      <c r="AE223" s="1395"/>
      <c r="AF223" s="1395"/>
      <c r="AG223" s="1394" t="s">
        <v>282</v>
      </c>
      <c r="AH223" s="1395"/>
      <c r="AI223" s="1395"/>
      <c r="AJ223" s="277" t="s">
        <v>68</v>
      </c>
      <c r="AK223" s="1397" t="s">
        <v>283</v>
      </c>
      <c r="AL223" s="1395"/>
      <c r="AM223" s="1395"/>
      <c r="AN223" s="1395"/>
      <c r="AO223" s="1395"/>
      <c r="AP223" s="1395"/>
      <c r="AQ223" s="278">
        <v>25000000</v>
      </c>
      <c r="AR223" s="278">
        <v>25000000</v>
      </c>
      <c r="AS223" s="338">
        <v>0</v>
      </c>
      <c r="AT223" s="286">
        <v>0</v>
      </c>
      <c r="AU223" s="278">
        <v>21991856</v>
      </c>
      <c r="AV223" s="278">
        <v>3008144</v>
      </c>
      <c r="AW223" s="285">
        <v>19759260</v>
      </c>
      <c r="AX223" s="278">
        <v>2232596</v>
      </c>
      <c r="AY223" s="278">
        <v>19759260</v>
      </c>
      <c r="AZ223" s="279">
        <v>0</v>
      </c>
      <c r="BA223" s="278">
        <v>19759260</v>
      </c>
      <c r="BB223" s="279">
        <v>0</v>
      </c>
      <c r="BC223" s="279">
        <v>0</v>
      </c>
    </row>
    <row r="224" spans="1:55" s="215" customFormat="1" ht="13.5" x14ac:dyDescent="0.2">
      <c r="A224" s="284" t="str">
        <f t="shared" si="9"/>
        <v>C2502100020210</v>
      </c>
      <c r="B224" s="1400" t="s">
        <v>102</v>
      </c>
      <c r="C224" s="1395"/>
      <c r="D224" s="1400" t="s">
        <v>330</v>
      </c>
      <c r="E224" s="1395"/>
      <c r="F224" s="1400" t="s">
        <v>332</v>
      </c>
      <c r="G224" s="1395"/>
      <c r="H224" s="1400" t="s">
        <v>290</v>
      </c>
      <c r="I224" s="1395"/>
      <c r="J224" s="1400" t="s">
        <v>288</v>
      </c>
      <c r="K224" s="1395"/>
      <c r="L224" s="1395"/>
      <c r="M224" s="1400" t="s">
        <v>290</v>
      </c>
      <c r="N224" s="1395"/>
      <c r="O224" s="1395"/>
      <c r="P224" s="1400"/>
      <c r="Q224" s="1395"/>
      <c r="R224" s="1400"/>
      <c r="S224" s="1395"/>
      <c r="T224" s="1401" t="s">
        <v>334</v>
      </c>
      <c r="U224" s="1395"/>
      <c r="V224" s="1395"/>
      <c r="W224" s="1395"/>
      <c r="X224" s="1395"/>
      <c r="Y224" s="1395"/>
      <c r="Z224" s="1395"/>
      <c r="AA224" s="1395"/>
      <c r="AB224" s="1400" t="s">
        <v>281</v>
      </c>
      <c r="AC224" s="1395"/>
      <c r="AD224" s="1395"/>
      <c r="AE224" s="1395"/>
      <c r="AF224" s="1395"/>
      <c r="AG224" s="1400" t="s">
        <v>282</v>
      </c>
      <c r="AH224" s="1395"/>
      <c r="AI224" s="1395"/>
      <c r="AJ224" s="273" t="s">
        <v>68</v>
      </c>
      <c r="AK224" s="1399" t="s">
        <v>283</v>
      </c>
      <c r="AL224" s="1395"/>
      <c r="AM224" s="1395"/>
      <c r="AN224" s="1395"/>
      <c r="AO224" s="1395"/>
      <c r="AP224" s="1395"/>
      <c r="AQ224" s="274">
        <v>1217700000</v>
      </c>
      <c r="AR224" s="274">
        <v>1068859460</v>
      </c>
      <c r="AS224" s="335">
        <v>148840540</v>
      </c>
      <c r="AT224" s="379">
        <v>0</v>
      </c>
      <c r="AU224" s="274">
        <v>997324457</v>
      </c>
      <c r="AV224" s="274">
        <v>71535003</v>
      </c>
      <c r="AW224" s="378">
        <v>212525460</v>
      </c>
      <c r="AX224" s="274">
        <v>784798997</v>
      </c>
      <c r="AY224" s="274">
        <v>202652714</v>
      </c>
      <c r="AZ224" s="274">
        <v>9872746</v>
      </c>
      <c r="BA224" s="274">
        <v>202652714</v>
      </c>
      <c r="BB224" s="275">
        <v>0</v>
      </c>
      <c r="BC224" s="275">
        <v>0</v>
      </c>
    </row>
    <row r="225" spans="1:55" s="215" customFormat="1" ht="13.5" x14ac:dyDescent="0.2">
      <c r="A225" s="284" t="str">
        <f t="shared" si="9"/>
        <v>C25021000202110</v>
      </c>
      <c r="B225" s="1394" t="s">
        <v>102</v>
      </c>
      <c r="C225" s="1395"/>
      <c r="D225" s="1394" t="s">
        <v>330</v>
      </c>
      <c r="E225" s="1395"/>
      <c r="F225" s="1394" t="s">
        <v>332</v>
      </c>
      <c r="G225" s="1395"/>
      <c r="H225" s="1394" t="s">
        <v>290</v>
      </c>
      <c r="I225" s="1395"/>
      <c r="J225" s="1394" t="s">
        <v>288</v>
      </c>
      <c r="K225" s="1395"/>
      <c r="L225" s="1395"/>
      <c r="M225" s="1394" t="s">
        <v>290</v>
      </c>
      <c r="N225" s="1395"/>
      <c r="O225" s="1395"/>
      <c r="P225" s="1394" t="s">
        <v>287</v>
      </c>
      <c r="Q225" s="1395"/>
      <c r="R225" s="1394"/>
      <c r="S225" s="1395"/>
      <c r="T225" s="1396" t="s">
        <v>340</v>
      </c>
      <c r="U225" s="1395"/>
      <c r="V225" s="1395"/>
      <c r="W225" s="1395"/>
      <c r="X225" s="1395"/>
      <c r="Y225" s="1395"/>
      <c r="Z225" s="1395"/>
      <c r="AA225" s="1395"/>
      <c r="AB225" s="1394" t="s">
        <v>281</v>
      </c>
      <c r="AC225" s="1395"/>
      <c r="AD225" s="1395"/>
      <c r="AE225" s="1395"/>
      <c r="AF225" s="1395"/>
      <c r="AG225" s="1394" t="s">
        <v>282</v>
      </c>
      <c r="AH225" s="1395"/>
      <c r="AI225" s="1395"/>
      <c r="AJ225" s="277" t="s">
        <v>68</v>
      </c>
      <c r="AK225" s="1397" t="s">
        <v>283</v>
      </c>
      <c r="AL225" s="1395"/>
      <c r="AM225" s="1395"/>
      <c r="AN225" s="1395"/>
      <c r="AO225" s="1395"/>
      <c r="AP225" s="1395"/>
      <c r="AQ225" s="278">
        <v>172000000</v>
      </c>
      <c r="AR225" s="278">
        <v>171600000</v>
      </c>
      <c r="AS225" s="337">
        <v>400000</v>
      </c>
      <c r="AT225" s="286">
        <v>0</v>
      </c>
      <c r="AU225" s="278">
        <v>165600000</v>
      </c>
      <c r="AV225" s="278">
        <v>6000000</v>
      </c>
      <c r="AW225" s="285">
        <v>29140000</v>
      </c>
      <c r="AX225" s="278">
        <v>136460000</v>
      </c>
      <c r="AY225" s="278">
        <v>29140000</v>
      </c>
      <c r="AZ225" s="279">
        <v>0</v>
      </c>
      <c r="BA225" s="278">
        <v>29140000</v>
      </c>
      <c r="BB225" s="279">
        <v>0</v>
      </c>
      <c r="BC225" s="279">
        <v>0</v>
      </c>
    </row>
    <row r="226" spans="1:55" s="215" customFormat="1" ht="13.5" x14ac:dyDescent="0.2">
      <c r="A226" s="284" t="str">
        <f t="shared" si="9"/>
        <v>C25021000202210</v>
      </c>
      <c r="B226" s="1394" t="s">
        <v>102</v>
      </c>
      <c r="C226" s="1395"/>
      <c r="D226" s="1394" t="s">
        <v>330</v>
      </c>
      <c r="E226" s="1395"/>
      <c r="F226" s="1394" t="s">
        <v>332</v>
      </c>
      <c r="G226" s="1395"/>
      <c r="H226" s="1394" t="s">
        <v>290</v>
      </c>
      <c r="I226" s="1395"/>
      <c r="J226" s="1394" t="s">
        <v>288</v>
      </c>
      <c r="K226" s="1395"/>
      <c r="L226" s="1395"/>
      <c r="M226" s="1394" t="s">
        <v>290</v>
      </c>
      <c r="N226" s="1395"/>
      <c r="O226" s="1395"/>
      <c r="P226" s="1394" t="s">
        <v>290</v>
      </c>
      <c r="Q226" s="1395"/>
      <c r="R226" s="1394"/>
      <c r="S226" s="1395"/>
      <c r="T226" s="1396" t="s">
        <v>335</v>
      </c>
      <c r="U226" s="1395"/>
      <c r="V226" s="1395"/>
      <c r="W226" s="1395"/>
      <c r="X226" s="1395"/>
      <c r="Y226" s="1395"/>
      <c r="Z226" s="1395"/>
      <c r="AA226" s="1395"/>
      <c r="AB226" s="1394" t="s">
        <v>281</v>
      </c>
      <c r="AC226" s="1395"/>
      <c r="AD226" s="1395"/>
      <c r="AE226" s="1395"/>
      <c r="AF226" s="1395"/>
      <c r="AG226" s="1394" t="s">
        <v>282</v>
      </c>
      <c r="AH226" s="1395"/>
      <c r="AI226" s="1395"/>
      <c r="AJ226" s="277" t="s">
        <v>68</v>
      </c>
      <c r="AK226" s="1397" t="s">
        <v>283</v>
      </c>
      <c r="AL226" s="1395"/>
      <c r="AM226" s="1395"/>
      <c r="AN226" s="1395"/>
      <c r="AO226" s="1395"/>
      <c r="AP226" s="1395"/>
      <c r="AQ226" s="278">
        <v>633400000</v>
      </c>
      <c r="AR226" s="278">
        <v>633400000</v>
      </c>
      <c r="AS226" s="338">
        <v>0</v>
      </c>
      <c r="AT226" s="286">
        <v>0</v>
      </c>
      <c r="AU226" s="278">
        <v>633400000</v>
      </c>
      <c r="AV226" s="279">
        <v>0</v>
      </c>
      <c r="AW226" s="285">
        <v>126680000</v>
      </c>
      <c r="AX226" s="278">
        <v>506720000</v>
      </c>
      <c r="AY226" s="278">
        <v>126680000</v>
      </c>
      <c r="AZ226" s="279">
        <v>0</v>
      </c>
      <c r="BA226" s="278">
        <v>126680000</v>
      </c>
      <c r="BB226" s="279">
        <v>0</v>
      </c>
      <c r="BC226" s="279">
        <v>0</v>
      </c>
    </row>
    <row r="227" spans="1:55" s="215" customFormat="1" ht="13.5" x14ac:dyDescent="0.2">
      <c r="A227" s="284" t="str">
        <f t="shared" si="9"/>
        <v>C25021000202310</v>
      </c>
      <c r="B227" s="1394" t="s">
        <v>102</v>
      </c>
      <c r="C227" s="1395"/>
      <c r="D227" s="1394" t="s">
        <v>330</v>
      </c>
      <c r="E227" s="1395"/>
      <c r="F227" s="1394" t="s">
        <v>332</v>
      </c>
      <c r="G227" s="1395"/>
      <c r="H227" s="1394" t="s">
        <v>290</v>
      </c>
      <c r="I227" s="1395"/>
      <c r="J227" s="1394" t="s">
        <v>288</v>
      </c>
      <c r="K227" s="1395"/>
      <c r="L227" s="1395"/>
      <c r="M227" s="1394" t="s">
        <v>290</v>
      </c>
      <c r="N227" s="1395"/>
      <c r="O227" s="1395"/>
      <c r="P227" s="1394" t="s">
        <v>297</v>
      </c>
      <c r="Q227" s="1395"/>
      <c r="R227" s="1394"/>
      <c r="S227" s="1395"/>
      <c r="T227" s="1396" t="s">
        <v>336</v>
      </c>
      <c r="U227" s="1395"/>
      <c r="V227" s="1395"/>
      <c r="W227" s="1395"/>
      <c r="X227" s="1395"/>
      <c r="Y227" s="1395"/>
      <c r="Z227" s="1395"/>
      <c r="AA227" s="1395"/>
      <c r="AB227" s="1394" t="s">
        <v>281</v>
      </c>
      <c r="AC227" s="1395"/>
      <c r="AD227" s="1395"/>
      <c r="AE227" s="1395"/>
      <c r="AF227" s="1395"/>
      <c r="AG227" s="1394" t="s">
        <v>282</v>
      </c>
      <c r="AH227" s="1395"/>
      <c r="AI227" s="1395"/>
      <c r="AJ227" s="277" t="s">
        <v>68</v>
      </c>
      <c r="AK227" s="1397" t="s">
        <v>283</v>
      </c>
      <c r="AL227" s="1395"/>
      <c r="AM227" s="1395"/>
      <c r="AN227" s="1395"/>
      <c r="AO227" s="1395"/>
      <c r="AP227" s="1395"/>
      <c r="AQ227" s="278">
        <v>120000000</v>
      </c>
      <c r="AR227" s="278">
        <v>120000000</v>
      </c>
      <c r="AS227" s="338">
        <v>0</v>
      </c>
      <c r="AT227" s="286">
        <v>0</v>
      </c>
      <c r="AU227" s="278">
        <v>120000000</v>
      </c>
      <c r="AV227" s="279">
        <v>0</v>
      </c>
      <c r="AW227" s="285">
        <v>10380733</v>
      </c>
      <c r="AX227" s="278">
        <v>109619267</v>
      </c>
      <c r="AY227" s="278">
        <v>10380733</v>
      </c>
      <c r="AZ227" s="279">
        <v>0</v>
      </c>
      <c r="BA227" s="278">
        <v>10380733</v>
      </c>
      <c r="BB227" s="279">
        <v>0</v>
      </c>
      <c r="BC227" s="279">
        <v>0</v>
      </c>
    </row>
    <row r="228" spans="1:55" s="215" customFormat="1" ht="13.5" x14ac:dyDescent="0.2">
      <c r="A228" s="284" t="str">
        <f t="shared" si="9"/>
        <v>C25021000202410</v>
      </c>
      <c r="B228" s="1394" t="s">
        <v>102</v>
      </c>
      <c r="C228" s="1395"/>
      <c r="D228" s="1394" t="s">
        <v>330</v>
      </c>
      <c r="E228" s="1395"/>
      <c r="F228" s="1394" t="s">
        <v>332</v>
      </c>
      <c r="G228" s="1395"/>
      <c r="H228" s="1394" t="s">
        <v>290</v>
      </c>
      <c r="I228" s="1395"/>
      <c r="J228" s="1394" t="s">
        <v>288</v>
      </c>
      <c r="K228" s="1395"/>
      <c r="L228" s="1395"/>
      <c r="M228" s="1394" t="s">
        <v>290</v>
      </c>
      <c r="N228" s="1395"/>
      <c r="O228" s="1395"/>
      <c r="P228" s="1394" t="s">
        <v>291</v>
      </c>
      <c r="Q228" s="1395"/>
      <c r="R228" s="1394"/>
      <c r="S228" s="1395"/>
      <c r="T228" s="1396" t="s">
        <v>87</v>
      </c>
      <c r="U228" s="1395"/>
      <c r="V228" s="1395"/>
      <c r="W228" s="1395"/>
      <c r="X228" s="1395"/>
      <c r="Y228" s="1395"/>
      <c r="Z228" s="1395"/>
      <c r="AA228" s="1395"/>
      <c r="AB228" s="1394" t="s">
        <v>281</v>
      </c>
      <c r="AC228" s="1395"/>
      <c r="AD228" s="1395"/>
      <c r="AE228" s="1395"/>
      <c r="AF228" s="1395"/>
      <c r="AG228" s="1394" t="s">
        <v>282</v>
      </c>
      <c r="AH228" s="1395"/>
      <c r="AI228" s="1395"/>
      <c r="AJ228" s="277" t="s">
        <v>68</v>
      </c>
      <c r="AK228" s="1397" t="s">
        <v>283</v>
      </c>
      <c r="AL228" s="1395"/>
      <c r="AM228" s="1395"/>
      <c r="AN228" s="1395"/>
      <c r="AO228" s="1395"/>
      <c r="AP228" s="1395"/>
      <c r="AQ228" s="278">
        <v>140000000</v>
      </c>
      <c r="AR228" s="278">
        <v>140000000</v>
      </c>
      <c r="AS228" s="338">
        <v>0</v>
      </c>
      <c r="AT228" s="286">
        <v>0</v>
      </c>
      <c r="AU228" s="278">
        <v>74464997</v>
      </c>
      <c r="AV228" s="278">
        <v>65535003</v>
      </c>
      <c r="AW228" s="285">
        <v>42465267</v>
      </c>
      <c r="AX228" s="278">
        <v>31999730</v>
      </c>
      <c r="AY228" s="278">
        <v>32592521</v>
      </c>
      <c r="AZ228" s="278">
        <v>9872746</v>
      </c>
      <c r="BA228" s="278">
        <v>32592521</v>
      </c>
      <c r="BB228" s="279">
        <v>0</v>
      </c>
      <c r="BC228" s="279">
        <v>0</v>
      </c>
    </row>
    <row r="229" spans="1:55" s="215" customFormat="1" ht="13.5" x14ac:dyDescent="0.2">
      <c r="A229" s="284" t="str">
        <f t="shared" si="9"/>
        <v>C25021000202610</v>
      </c>
      <c r="B229" s="1394" t="s">
        <v>102</v>
      </c>
      <c r="C229" s="1395"/>
      <c r="D229" s="1394" t="s">
        <v>330</v>
      </c>
      <c r="E229" s="1395"/>
      <c r="F229" s="1394" t="s">
        <v>332</v>
      </c>
      <c r="G229" s="1395"/>
      <c r="H229" s="1394" t="s">
        <v>290</v>
      </c>
      <c r="I229" s="1395"/>
      <c r="J229" s="1394" t="s">
        <v>288</v>
      </c>
      <c r="K229" s="1395"/>
      <c r="L229" s="1395"/>
      <c r="M229" s="1394" t="s">
        <v>290</v>
      </c>
      <c r="N229" s="1395"/>
      <c r="O229" s="1395"/>
      <c r="P229" s="1394" t="s">
        <v>300</v>
      </c>
      <c r="Q229" s="1395"/>
      <c r="R229" s="1394"/>
      <c r="S229" s="1395"/>
      <c r="T229" s="1396" t="s">
        <v>337</v>
      </c>
      <c r="U229" s="1395"/>
      <c r="V229" s="1395"/>
      <c r="W229" s="1395"/>
      <c r="X229" s="1395"/>
      <c r="Y229" s="1395"/>
      <c r="Z229" s="1395"/>
      <c r="AA229" s="1395"/>
      <c r="AB229" s="1394" t="s">
        <v>281</v>
      </c>
      <c r="AC229" s="1395"/>
      <c r="AD229" s="1395"/>
      <c r="AE229" s="1395"/>
      <c r="AF229" s="1395"/>
      <c r="AG229" s="1394" t="s">
        <v>282</v>
      </c>
      <c r="AH229" s="1395"/>
      <c r="AI229" s="1395"/>
      <c r="AJ229" s="277" t="s">
        <v>68</v>
      </c>
      <c r="AK229" s="1397" t="s">
        <v>283</v>
      </c>
      <c r="AL229" s="1395"/>
      <c r="AM229" s="1395"/>
      <c r="AN229" s="1395"/>
      <c r="AO229" s="1395"/>
      <c r="AP229" s="1395"/>
      <c r="AQ229" s="278">
        <v>70000000</v>
      </c>
      <c r="AR229" s="279">
        <v>0</v>
      </c>
      <c r="AS229" s="337">
        <v>70000000</v>
      </c>
      <c r="AT229" s="286">
        <v>0</v>
      </c>
      <c r="AU229" s="279">
        <v>0</v>
      </c>
      <c r="AV229" s="279">
        <v>0</v>
      </c>
      <c r="AW229" s="286">
        <v>0</v>
      </c>
      <c r="AX229" s="279">
        <v>0</v>
      </c>
      <c r="AY229" s="279">
        <v>0</v>
      </c>
      <c r="AZ229" s="279">
        <v>0</v>
      </c>
      <c r="BA229" s="279">
        <v>0</v>
      </c>
      <c r="BB229" s="279">
        <v>0</v>
      </c>
      <c r="BC229" s="279">
        <v>0</v>
      </c>
    </row>
    <row r="230" spans="1:55" s="215" customFormat="1" ht="13.5" x14ac:dyDescent="0.2">
      <c r="A230" s="284" t="str">
        <f t="shared" si="9"/>
        <v>C250210002021110</v>
      </c>
      <c r="B230" s="1394" t="s">
        <v>102</v>
      </c>
      <c r="C230" s="1395"/>
      <c r="D230" s="1394" t="s">
        <v>330</v>
      </c>
      <c r="E230" s="1395"/>
      <c r="F230" s="1394" t="s">
        <v>332</v>
      </c>
      <c r="G230" s="1395"/>
      <c r="H230" s="1394" t="s">
        <v>290</v>
      </c>
      <c r="I230" s="1395"/>
      <c r="J230" s="1394" t="s">
        <v>288</v>
      </c>
      <c r="K230" s="1395"/>
      <c r="L230" s="1395"/>
      <c r="M230" s="1394" t="s">
        <v>290</v>
      </c>
      <c r="N230" s="1395"/>
      <c r="O230" s="1395"/>
      <c r="P230" s="1394" t="s">
        <v>83</v>
      </c>
      <c r="Q230" s="1395"/>
      <c r="R230" s="1394"/>
      <c r="S230" s="1395"/>
      <c r="T230" s="1396" t="s">
        <v>338</v>
      </c>
      <c r="U230" s="1395"/>
      <c r="V230" s="1395"/>
      <c r="W230" s="1395"/>
      <c r="X230" s="1395"/>
      <c r="Y230" s="1395"/>
      <c r="Z230" s="1395"/>
      <c r="AA230" s="1395"/>
      <c r="AB230" s="1394" t="s">
        <v>281</v>
      </c>
      <c r="AC230" s="1395"/>
      <c r="AD230" s="1395"/>
      <c r="AE230" s="1395"/>
      <c r="AF230" s="1395"/>
      <c r="AG230" s="1394" t="s">
        <v>282</v>
      </c>
      <c r="AH230" s="1395"/>
      <c r="AI230" s="1395"/>
      <c r="AJ230" s="277" t="s">
        <v>68</v>
      </c>
      <c r="AK230" s="1397" t="s">
        <v>283</v>
      </c>
      <c r="AL230" s="1395"/>
      <c r="AM230" s="1395"/>
      <c r="AN230" s="1395"/>
      <c r="AO230" s="1395"/>
      <c r="AP230" s="1395"/>
      <c r="AQ230" s="278">
        <v>82300000</v>
      </c>
      <c r="AR230" s="278">
        <v>3859460</v>
      </c>
      <c r="AS230" s="337">
        <v>78440540</v>
      </c>
      <c r="AT230" s="286">
        <v>0</v>
      </c>
      <c r="AU230" s="278">
        <v>3859460</v>
      </c>
      <c r="AV230" s="279">
        <v>0</v>
      </c>
      <c r="AW230" s="285">
        <v>3859460</v>
      </c>
      <c r="AX230" s="279">
        <v>0</v>
      </c>
      <c r="AY230" s="278">
        <v>3859460</v>
      </c>
      <c r="AZ230" s="279">
        <v>0</v>
      </c>
      <c r="BA230" s="278">
        <v>3859460</v>
      </c>
      <c r="BB230" s="279">
        <v>0</v>
      </c>
      <c r="BC230" s="279">
        <v>0</v>
      </c>
    </row>
    <row r="231" spans="1:55" s="388" customFormat="1" ht="13.5" x14ac:dyDescent="0.2">
      <c r="A231" s="388" t="str">
        <f t="shared" ref="A231:A294" si="10">+B231&amp;D231&amp;F231&amp;H231&amp;J231&amp;M231&amp;P231&amp;AJ231</f>
        <v>C25021000310</v>
      </c>
      <c r="B231" s="1406" t="s">
        <v>102</v>
      </c>
      <c r="C231" s="1403"/>
      <c r="D231" s="1406" t="s">
        <v>330</v>
      </c>
      <c r="E231" s="1403"/>
      <c r="F231" s="1406" t="s">
        <v>332</v>
      </c>
      <c r="G231" s="1403"/>
      <c r="H231" s="1406" t="s">
        <v>297</v>
      </c>
      <c r="I231" s="1403"/>
      <c r="J231" s="1406"/>
      <c r="K231" s="1403"/>
      <c r="L231" s="1403"/>
      <c r="M231" s="1406"/>
      <c r="N231" s="1403"/>
      <c r="O231" s="1403"/>
      <c r="P231" s="1406"/>
      <c r="Q231" s="1403"/>
      <c r="R231" s="1406"/>
      <c r="S231" s="1403"/>
      <c r="T231" s="1407" t="s">
        <v>328</v>
      </c>
      <c r="U231" s="1403"/>
      <c r="V231" s="1403"/>
      <c r="W231" s="1403"/>
      <c r="X231" s="1403"/>
      <c r="Y231" s="1403"/>
      <c r="Z231" s="1403"/>
      <c r="AA231" s="1403"/>
      <c r="AB231" s="1406" t="s">
        <v>281</v>
      </c>
      <c r="AC231" s="1403"/>
      <c r="AD231" s="1403"/>
      <c r="AE231" s="1403"/>
      <c r="AF231" s="1403"/>
      <c r="AG231" s="1406" t="s">
        <v>282</v>
      </c>
      <c r="AH231" s="1403"/>
      <c r="AI231" s="1403"/>
      <c r="AJ231" s="389" t="s">
        <v>68</v>
      </c>
      <c r="AK231" s="1408" t="s">
        <v>283</v>
      </c>
      <c r="AL231" s="1403"/>
      <c r="AM231" s="1403"/>
      <c r="AN231" s="1403"/>
      <c r="AO231" s="1403"/>
      <c r="AP231" s="1403"/>
      <c r="AQ231" s="337">
        <v>2500000000</v>
      </c>
      <c r="AR231" s="337">
        <v>2064366881</v>
      </c>
      <c r="AS231" s="337">
        <v>435633119</v>
      </c>
      <c r="AT231" s="337">
        <v>350000000</v>
      </c>
      <c r="AU231" s="337">
        <v>1447837435</v>
      </c>
      <c r="AV231" s="337">
        <v>616529446</v>
      </c>
      <c r="AW231" s="337">
        <v>389927078</v>
      </c>
      <c r="AX231" s="337">
        <v>1057910357</v>
      </c>
      <c r="AY231" s="337">
        <v>380501783</v>
      </c>
      <c r="AZ231" s="337">
        <v>9425295</v>
      </c>
      <c r="BA231" s="337">
        <v>380501783</v>
      </c>
      <c r="BB231" s="338">
        <v>0</v>
      </c>
      <c r="BC231" s="338">
        <v>0</v>
      </c>
    </row>
    <row r="232" spans="1:55" s="215" customFormat="1" ht="13.5" x14ac:dyDescent="0.2">
      <c r="A232" s="284" t="str">
        <f t="shared" si="10"/>
        <v>C250210003010</v>
      </c>
      <c r="B232" s="1400" t="s">
        <v>102</v>
      </c>
      <c r="C232" s="1395"/>
      <c r="D232" s="1400" t="s">
        <v>330</v>
      </c>
      <c r="E232" s="1395"/>
      <c r="F232" s="1400" t="s">
        <v>332</v>
      </c>
      <c r="G232" s="1395"/>
      <c r="H232" s="1400" t="s">
        <v>297</v>
      </c>
      <c r="I232" s="1395"/>
      <c r="J232" s="1400" t="s">
        <v>288</v>
      </c>
      <c r="K232" s="1395"/>
      <c r="L232" s="1395"/>
      <c r="M232" s="1400"/>
      <c r="N232" s="1395"/>
      <c r="O232" s="1395"/>
      <c r="P232" s="1400"/>
      <c r="Q232" s="1395"/>
      <c r="R232" s="1400"/>
      <c r="S232" s="1395"/>
      <c r="T232" s="1401" t="s">
        <v>328</v>
      </c>
      <c r="U232" s="1395"/>
      <c r="V232" s="1395"/>
      <c r="W232" s="1395"/>
      <c r="X232" s="1395"/>
      <c r="Y232" s="1395"/>
      <c r="Z232" s="1395"/>
      <c r="AA232" s="1395"/>
      <c r="AB232" s="1400" t="s">
        <v>281</v>
      </c>
      <c r="AC232" s="1395"/>
      <c r="AD232" s="1395"/>
      <c r="AE232" s="1395"/>
      <c r="AF232" s="1395"/>
      <c r="AG232" s="1400" t="s">
        <v>282</v>
      </c>
      <c r="AH232" s="1395"/>
      <c r="AI232" s="1395"/>
      <c r="AJ232" s="273" t="s">
        <v>68</v>
      </c>
      <c r="AK232" s="1399" t="s">
        <v>283</v>
      </c>
      <c r="AL232" s="1395"/>
      <c r="AM232" s="1395"/>
      <c r="AN232" s="1395"/>
      <c r="AO232" s="1395"/>
      <c r="AP232" s="1395"/>
      <c r="AQ232" s="274">
        <v>2500000000</v>
      </c>
      <c r="AR232" s="274">
        <v>2064366881</v>
      </c>
      <c r="AS232" s="335">
        <v>435633119</v>
      </c>
      <c r="AT232" s="379">
        <v>0</v>
      </c>
      <c r="AU232" s="274">
        <v>1447837435</v>
      </c>
      <c r="AV232" s="274">
        <v>616529446</v>
      </c>
      <c r="AW232" s="378">
        <v>389927078</v>
      </c>
      <c r="AX232" s="274">
        <v>1057910357</v>
      </c>
      <c r="AY232" s="274">
        <v>380501783</v>
      </c>
      <c r="AZ232" s="274">
        <v>9425295</v>
      </c>
      <c r="BA232" s="274">
        <v>380501783</v>
      </c>
      <c r="BB232" s="275">
        <v>0</v>
      </c>
      <c r="BC232" s="275">
        <v>0</v>
      </c>
    </row>
    <row r="233" spans="1:55" s="215" customFormat="1" ht="13.5" x14ac:dyDescent="0.2">
      <c r="A233" s="284" t="str">
        <f t="shared" si="10"/>
        <v>C2502100030110</v>
      </c>
      <c r="B233" s="1400" t="s">
        <v>102</v>
      </c>
      <c r="C233" s="1395"/>
      <c r="D233" s="1400" t="s">
        <v>330</v>
      </c>
      <c r="E233" s="1395"/>
      <c r="F233" s="1400" t="s">
        <v>332</v>
      </c>
      <c r="G233" s="1395"/>
      <c r="H233" s="1400" t="s">
        <v>297</v>
      </c>
      <c r="I233" s="1395"/>
      <c r="J233" s="1400" t="s">
        <v>288</v>
      </c>
      <c r="K233" s="1395"/>
      <c r="L233" s="1395"/>
      <c r="M233" s="1400" t="s">
        <v>287</v>
      </c>
      <c r="N233" s="1395"/>
      <c r="O233" s="1395"/>
      <c r="P233" s="1400"/>
      <c r="Q233" s="1395"/>
      <c r="R233" s="1400"/>
      <c r="S233" s="1395"/>
      <c r="T233" s="1401" t="s">
        <v>339</v>
      </c>
      <c r="U233" s="1395"/>
      <c r="V233" s="1395"/>
      <c r="W233" s="1395"/>
      <c r="X233" s="1395"/>
      <c r="Y233" s="1395"/>
      <c r="Z233" s="1395"/>
      <c r="AA233" s="1395"/>
      <c r="AB233" s="1400" t="s">
        <v>281</v>
      </c>
      <c r="AC233" s="1395"/>
      <c r="AD233" s="1395"/>
      <c r="AE233" s="1395"/>
      <c r="AF233" s="1395"/>
      <c r="AG233" s="1400" t="s">
        <v>282</v>
      </c>
      <c r="AH233" s="1395"/>
      <c r="AI233" s="1395"/>
      <c r="AJ233" s="273" t="s">
        <v>68</v>
      </c>
      <c r="AK233" s="1399" t="s">
        <v>283</v>
      </c>
      <c r="AL233" s="1395"/>
      <c r="AM233" s="1395"/>
      <c r="AN233" s="1395"/>
      <c r="AO233" s="1395"/>
      <c r="AP233" s="1395"/>
      <c r="AQ233" s="275">
        <v>0</v>
      </c>
      <c r="AR233" s="275">
        <v>0</v>
      </c>
      <c r="AS233" s="336">
        <v>0</v>
      </c>
      <c r="AT233" s="379">
        <v>0</v>
      </c>
      <c r="AU233" s="275">
        <v>0</v>
      </c>
      <c r="AV233" s="275">
        <v>0</v>
      </c>
      <c r="AW233" s="379">
        <v>0</v>
      </c>
      <c r="AX233" s="275">
        <v>0</v>
      </c>
      <c r="AY233" s="275">
        <v>0</v>
      </c>
      <c r="AZ233" s="275">
        <v>0</v>
      </c>
      <c r="BA233" s="275">
        <v>0</v>
      </c>
      <c r="BB233" s="275">
        <v>0</v>
      </c>
      <c r="BC233" s="275">
        <v>0</v>
      </c>
    </row>
    <row r="234" spans="1:55" s="215" customFormat="1" ht="13.5" x14ac:dyDescent="0.2">
      <c r="A234" s="284" t="str">
        <f t="shared" si="10"/>
        <v>C25021000301410</v>
      </c>
      <c r="B234" s="1394" t="s">
        <v>102</v>
      </c>
      <c r="C234" s="1395"/>
      <c r="D234" s="1394" t="s">
        <v>330</v>
      </c>
      <c r="E234" s="1395"/>
      <c r="F234" s="1394" t="s">
        <v>332</v>
      </c>
      <c r="G234" s="1395"/>
      <c r="H234" s="1394" t="s">
        <v>297</v>
      </c>
      <c r="I234" s="1395"/>
      <c r="J234" s="1394" t="s">
        <v>288</v>
      </c>
      <c r="K234" s="1395"/>
      <c r="L234" s="1395"/>
      <c r="M234" s="1394" t="s">
        <v>287</v>
      </c>
      <c r="N234" s="1395"/>
      <c r="O234" s="1395"/>
      <c r="P234" s="1394" t="s">
        <v>291</v>
      </c>
      <c r="Q234" s="1395"/>
      <c r="R234" s="1394"/>
      <c r="S234" s="1395"/>
      <c r="T234" s="1396" t="s">
        <v>87</v>
      </c>
      <c r="U234" s="1395"/>
      <c r="V234" s="1395"/>
      <c r="W234" s="1395"/>
      <c r="X234" s="1395"/>
      <c r="Y234" s="1395"/>
      <c r="Z234" s="1395"/>
      <c r="AA234" s="1395"/>
      <c r="AB234" s="1394" t="s">
        <v>281</v>
      </c>
      <c r="AC234" s="1395"/>
      <c r="AD234" s="1395"/>
      <c r="AE234" s="1395"/>
      <c r="AF234" s="1395"/>
      <c r="AG234" s="1394" t="s">
        <v>282</v>
      </c>
      <c r="AH234" s="1395"/>
      <c r="AI234" s="1395"/>
      <c r="AJ234" s="277" t="s">
        <v>68</v>
      </c>
      <c r="AK234" s="1397" t="s">
        <v>283</v>
      </c>
      <c r="AL234" s="1395"/>
      <c r="AM234" s="1395"/>
      <c r="AN234" s="1395"/>
      <c r="AO234" s="1395"/>
      <c r="AP234" s="1395"/>
      <c r="AQ234" s="279">
        <v>0</v>
      </c>
      <c r="AR234" s="279">
        <v>0</v>
      </c>
      <c r="AS234" s="338">
        <v>0</v>
      </c>
      <c r="AT234" s="286">
        <v>0</v>
      </c>
      <c r="AU234" s="279">
        <v>0</v>
      </c>
      <c r="AV234" s="279">
        <v>0</v>
      </c>
      <c r="AW234" s="286">
        <v>0</v>
      </c>
      <c r="AX234" s="279">
        <v>0</v>
      </c>
      <c r="AY234" s="279">
        <v>0</v>
      </c>
      <c r="AZ234" s="279">
        <v>0</v>
      </c>
      <c r="BA234" s="279">
        <v>0</v>
      </c>
      <c r="BB234" s="279">
        <v>0</v>
      </c>
      <c r="BC234" s="279">
        <v>0</v>
      </c>
    </row>
    <row r="235" spans="1:55" s="215" customFormat="1" ht="13.5" x14ac:dyDescent="0.2">
      <c r="A235" s="284" t="str">
        <f t="shared" si="10"/>
        <v>C2502100030210</v>
      </c>
      <c r="B235" s="1400" t="s">
        <v>102</v>
      </c>
      <c r="C235" s="1395"/>
      <c r="D235" s="1400" t="s">
        <v>330</v>
      </c>
      <c r="E235" s="1395"/>
      <c r="F235" s="1400" t="s">
        <v>332</v>
      </c>
      <c r="G235" s="1395"/>
      <c r="H235" s="1400" t="s">
        <v>297</v>
      </c>
      <c r="I235" s="1395"/>
      <c r="J235" s="1400" t="s">
        <v>288</v>
      </c>
      <c r="K235" s="1395"/>
      <c r="L235" s="1395"/>
      <c r="M235" s="1400" t="s">
        <v>290</v>
      </c>
      <c r="N235" s="1395"/>
      <c r="O235" s="1395"/>
      <c r="P235" s="1400"/>
      <c r="Q235" s="1395"/>
      <c r="R235" s="1400"/>
      <c r="S235" s="1395"/>
      <c r="T235" s="1401" t="s">
        <v>334</v>
      </c>
      <c r="U235" s="1395"/>
      <c r="V235" s="1395"/>
      <c r="W235" s="1395"/>
      <c r="X235" s="1395"/>
      <c r="Y235" s="1395"/>
      <c r="Z235" s="1395"/>
      <c r="AA235" s="1395"/>
      <c r="AB235" s="1400" t="s">
        <v>281</v>
      </c>
      <c r="AC235" s="1395"/>
      <c r="AD235" s="1395"/>
      <c r="AE235" s="1395"/>
      <c r="AF235" s="1395"/>
      <c r="AG235" s="1400" t="s">
        <v>282</v>
      </c>
      <c r="AH235" s="1395"/>
      <c r="AI235" s="1395"/>
      <c r="AJ235" s="273" t="s">
        <v>68</v>
      </c>
      <c r="AK235" s="1399" t="s">
        <v>283</v>
      </c>
      <c r="AL235" s="1395"/>
      <c r="AM235" s="1395"/>
      <c r="AN235" s="1395"/>
      <c r="AO235" s="1395"/>
      <c r="AP235" s="1395"/>
      <c r="AQ235" s="274">
        <v>2500000000</v>
      </c>
      <c r="AR235" s="274">
        <v>2064366881</v>
      </c>
      <c r="AS235" s="335">
        <v>435633119</v>
      </c>
      <c r="AT235" s="379">
        <v>0</v>
      </c>
      <c r="AU235" s="274">
        <v>1447837435</v>
      </c>
      <c r="AV235" s="274">
        <v>616529446</v>
      </c>
      <c r="AW235" s="378">
        <v>389927078</v>
      </c>
      <c r="AX235" s="274">
        <v>1057910357</v>
      </c>
      <c r="AY235" s="274">
        <v>380501783</v>
      </c>
      <c r="AZ235" s="274">
        <v>9425295</v>
      </c>
      <c r="BA235" s="274">
        <v>380501783</v>
      </c>
      <c r="BB235" s="275">
        <v>0</v>
      </c>
      <c r="BC235" s="275">
        <v>0</v>
      </c>
    </row>
    <row r="236" spans="1:55" s="215" customFormat="1" ht="13.5" x14ac:dyDescent="0.2">
      <c r="A236" s="284" t="str">
        <f t="shared" si="10"/>
        <v>C25021000302110</v>
      </c>
      <c r="B236" s="1394" t="s">
        <v>102</v>
      </c>
      <c r="C236" s="1395"/>
      <c r="D236" s="1394" t="s">
        <v>330</v>
      </c>
      <c r="E236" s="1395"/>
      <c r="F236" s="1394" t="s">
        <v>332</v>
      </c>
      <c r="G236" s="1395"/>
      <c r="H236" s="1394" t="s">
        <v>297</v>
      </c>
      <c r="I236" s="1395"/>
      <c r="J236" s="1394" t="s">
        <v>288</v>
      </c>
      <c r="K236" s="1395"/>
      <c r="L236" s="1395"/>
      <c r="M236" s="1394" t="s">
        <v>290</v>
      </c>
      <c r="N236" s="1395"/>
      <c r="O236" s="1395"/>
      <c r="P236" s="1394" t="s">
        <v>287</v>
      </c>
      <c r="Q236" s="1395"/>
      <c r="R236" s="1394"/>
      <c r="S236" s="1395"/>
      <c r="T236" s="1396" t="s">
        <v>340</v>
      </c>
      <c r="U236" s="1395"/>
      <c r="V236" s="1395"/>
      <c r="W236" s="1395"/>
      <c r="X236" s="1395"/>
      <c r="Y236" s="1395"/>
      <c r="Z236" s="1395"/>
      <c r="AA236" s="1395"/>
      <c r="AB236" s="1394" t="s">
        <v>281</v>
      </c>
      <c r="AC236" s="1395"/>
      <c r="AD236" s="1395"/>
      <c r="AE236" s="1395"/>
      <c r="AF236" s="1395"/>
      <c r="AG236" s="1394" t="s">
        <v>282</v>
      </c>
      <c r="AH236" s="1395"/>
      <c r="AI236" s="1395"/>
      <c r="AJ236" s="277" t="s">
        <v>68</v>
      </c>
      <c r="AK236" s="1397" t="s">
        <v>283</v>
      </c>
      <c r="AL236" s="1395"/>
      <c r="AM236" s="1395"/>
      <c r="AN236" s="1395"/>
      <c r="AO236" s="1395"/>
      <c r="AP236" s="1395"/>
      <c r="AQ236" s="278">
        <v>1000000000</v>
      </c>
      <c r="AR236" s="278">
        <v>794366881</v>
      </c>
      <c r="AS236" s="337">
        <v>205633119</v>
      </c>
      <c r="AT236" s="286">
        <v>0</v>
      </c>
      <c r="AU236" s="278">
        <v>571003148</v>
      </c>
      <c r="AV236" s="278">
        <v>223363733</v>
      </c>
      <c r="AW236" s="285">
        <v>131850921</v>
      </c>
      <c r="AX236" s="278">
        <v>439152227</v>
      </c>
      <c r="AY236" s="278">
        <v>131850921</v>
      </c>
      <c r="AZ236" s="279">
        <v>0</v>
      </c>
      <c r="BA236" s="278">
        <v>131850921</v>
      </c>
      <c r="BB236" s="279">
        <v>0</v>
      </c>
      <c r="BC236" s="279">
        <v>0</v>
      </c>
    </row>
    <row r="237" spans="1:55" s="215" customFormat="1" ht="13.5" x14ac:dyDescent="0.2">
      <c r="A237" s="284" t="str">
        <f t="shared" si="10"/>
        <v>C25021000302210</v>
      </c>
      <c r="B237" s="1394" t="s">
        <v>102</v>
      </c>
      <c r="C237" s="1395"/>
      <c r="D237" s="1394" t="s">
        <v>330</v>
      </c>
      <c r="E237" s="1395"/>
      <c r="F237" s="1394" t="s">
        <v>332</v>
      </c>
      <c r="G237" s="1395"/>
      <c r="H237" s="1394" t="s">
        <v>297</v>
      </c>
      <c r="I237" s="1395"/>
      <c r="J237" s="1394" t="s">
        <v>288</v>
      </c>
      <c r="K237" s="1395"/>
      <c r="L237" s="1395"/>
      <c r="M237" s="1394" t="s">
        <v>290</v>
      </c>
      <c r="N237" s="1395"/>
      <c r="O237" s="1395"/>
      <c r="P237" s="1394" t="s">
        <v>290</v>
      </c>
      <c r="Q237" s="1395"/>
      <c r="R237" s="1394"/>
      <c r="S237" s="1395"/>
      <c r="T237" s="1396" t="s">
        <v>335</v>
      </c>
      <c r="U237" s="1395"/>
      <c r="V237" s="1395"/>
      <c r="W237" s="1395"/>
      <c r="X237" s="1395"/>
      <c r="Y237" s="1395"/>
      <c r="Z237" s="1395"/>
      <c r="AA237" s="1395"/>
      <c r="AB237" s="1394" t="s">
        <v>281</v>
      </c>
      <c r="AC237" s="1395"/>
      <c r="AD237" s="1395"/>
      <c r="AE237" s="1395"/>
      <c r="AF237" s="1395"/>
      <c r="AG237" s="1394" t="s">
        <v>282</v>
      </c>
      <c r="AH237" s="1395"/>
      <c r="AI237" s="1395"/>
      <c r="AJ237" s="277" t="s">
        <v>68</v>
      </c>
      <c r="AK237" s="1397" t="s">
        <v>283</v>
      </c>
      <c r="AL237" s="1395"/>
      <c r="AM237" s="1395"/>
      <c r="AN237" s="1395"/>
      <c r="AO237" s="1395"/>
      <c r="AP237" s="1395"/>
      <c r="AQ237" s="278">
        <v>550000000</v>
      </c>
      <c r="AR237" s="278">
        <v>420000000</v>
      </c>
      <c r="AS237" s="337">
        <v>130000000</v>
      </c>
      <c r="AT237" s="286">
        <v>0</v>
      </c>
      <c r="AU237" s="278">
        <v>420000000</v>
      </c>
      <c r="AV237" s="279">
        <v>0</v>
      </c>
      <c r="AW237" s="285">
        <v>84000000</v>
      </c>
      <c r="AX237" s="278">
        <v>336000000</v>
      </c>
      <c r="AY237" s="278">
        <v>84000000</v>
      </c>
      <c r="AZ237" s="279">
        <v>0</v>
      </c>
      <c r="BA237" s="278">
        <v>84000000</v>
      </c>
      <c r="BB237" s="279">
        <v>0</v>
      </c>
      <c r="BC237" s="279">
        <v>0</v>
      </c>
    </row>
    <row r="238" spans="1:55" s="215" customFormat="1" ht="13.5" x14ac:dyDescent="0.2">
      <c r="A238" s="284" t="str">
        <f t="shared" si="10"/>
        <v>C25021000302310</v>
      </c>
      <c r="B238" s="1394" t="s">
        <v>102</v>
      </c>
      <c r="C238" s="1395"/>
      <c r="D238" s="1394" t="s">
        <v>330</v>
      </c>
      <c r="E238" s="1395"/>
      <c r="F238" s="1394" t="s">
        <v>332</v>
      </c>
      <c r="G238" s="1395"/>
      <c r="H238" s="1394" t="s">
        <v>297</v>
      </c>
      <c r="I238" s="1395"/>
      <c r="J238" s="1394" t="s">
        <v>288</v>
      </c>
      <c r="K238" s="1395"/>
      <c r="L238" s="1395"/>
      <c r="M238" s="1394" t="s">
        <v>290</v>
      </c>
      <c r="N238" s="1395"/>
      <c r="O238" s="1395"/>
      <c r="P238" s="1394" t="s">
        <v>297</v>
      </c>
      <c r="Q238" s="1395"/>
      <c r="R238" s="1394"/>
      <c r="S238" s="1395"/>
      <c r="T238" s="1396" t="s">
        <v>336</v>
      </c>
      <c r="U238" s="1395"/>
      <c r="V238" s="1395"/>
      <c r="W238" s="1395"/>
      <c r="X238" s="1395"/>
      <c r="Y238" s="1395"/>
      <c r="Z238" s="1395"/>
      <c r="AA238" s="1395"/>
      <c r="AB238" s="1394" t="s">
        <v>281</v>
      </c>
      <c r="AC238" s="1395"/>
      <c r="AD238" s="1395"/>
      <c r="AE238" s="1395"/>
      <c r="AF238" s="1395"/>
      <c r="AG238" s="1394" t="s">
        <v>282</v>
      </c>
      <c r="AH238" s="1395"/>
      <c r="AI238" s="1395"/>
      <c r="AJ238" s="277" t="s">
        <v>68</v>
      </c>
      <c r="AK238" s="1397" t="s">
        <v>283</v>
      </c>
      <c r="AL238" s="1395"/>
      <c r="AM238" s="1395"/>
      <c r="AN238" s="1395"/>
      <c r="AO238" s="1395"/>
      <c r="AP238" s="1395"/>
      <c r="AQ238" s="278">
        <v>250000000</v>
      </c>
      <c r="AR238" s="278">
        <v>250000000</v>
      </c>
      <c r="AS238" s="338">
        <v>0</v>
      </c>
      <c r="AT238" s="286">
        <v>0</v>
      </c>
      <c r="AU238" s="278">
        <v>250000000</v>
      </c>
      <c r="AV238" s="279">
        <v>0</v>
      </c>
      <c r="AW238" s="285">
        <v>17616386</v>
      </c>
      <c r="AX238" s="278">
        <v>232383614</v>
      </c>
      <c r="AY238" s="278">
        <v>17616386</v>
      </c>
      <c r="AZ238" s="279">
        <v>0</v>
      </c>
      <c r="BA238" s="278">
        <v>17616386</v>
      </c>
      <c r="BB238" s="279">
        <v>0</v>
      </c>
      <c r="BC238" s="279">
        <v>0</v>
      </c>
    </row>
    <row r="239" spans="1:55" s="215" customFormat="1" ht="13.5" x14ac:dyDescent="0.2">
      <c r="A239" s="284" t="str">
        <f t="shared" si="10"/>
        <v>C25021000302410</v>
      </c>
      <c r="B239" s="1394" t="s">
        <v>102</v>
      </c>
      <c r="C239" s="1395"/>
      <c r="D239" s="1394" t="s">
        <v>330</v>
      </c>
      <c r="E239" s="1395"/>
      <c r="F239" s="1394" t="s">
        <v>332</v>
      </c>
      <c r="G239" s="1395"/>
      <c r="H239" s="1394" t="s">
        <v>297</v>
      </c>
      <c r="I239" s="1395"/>
      <c r="J239" s="1394" t="s">
        <v>288</v>
      </c>
      <c r="K239" s="1395"/>
      <c r="L239" s="1395"/>
      <c r="M239" s="1394" t="s">
        <v>290</v>
      </c>
      <c r="N239" s="1395"/>
      <c r="O239" s="1395"/>
      <c r="P239" s="1394" t="s">
        <v>291</v>
      </c>
      <c r="Q239" s="1395"/>
      <c r="R239" s="1394"/>
      <c r="S239" s="1395"/>
      <c r="T239" s="1396" t="s">
        <v>87</v>
      </c>
      <c r="U239" s="1395"/>
      <c r="V239" s="1395"/>
      <c r="W239" s="1395"/>
      <c r="X239" s="1395"/>
      <c r="Y239" s="1395"/>
      <c r="Z239" s="1395"/>
      <c r="AA239" s="1395"/>
      <c r="AB239" s="1394" t="s">
        <v>281</v>
      </c>
      <c r="AC239" s="1395"/>
      <c r="AD239" s="1395"/>
      <c r="AE239" s="1395"/>
      <c r="AF239" s="1395"/>
      <c r="AG239" s="1394" t="s">
        <v>282</v>
      </c>
      <c r="AH239" s="1395"/>
      <c r="AI239" s="1395"/>
      <c r="AJ239" s="277" t="s">
        <v>68</v>
      </c>
      <c r="AK239" s="1397" t="s">
        <v>283</v>
      </c>
      <c r="AL239" s="1395"/>
      <c r="AM239" s="1395"/>
      <c r="AN239" s="1395"/>
      <c r="AO239" s="1395"/>
      <c r="AP239" s="1395"/>
      <c r="AQ239" s="278">
        <v>400000000</v>
      </c>
      <c r="AR239" s="278">
        <v>400000000</v>
      </c>
      <c r="AS239" s="338">
        <v>0</v>
      </c>
      <c r="AT239" s="286">
        <v>0</v>
      </c>
      <c r="AU239" s="278">
        <v>206834287</v>
      </c>
      <c r="AV239" s="278">
        <v>193165713</v>
      </c>
      <c r="AW239" s="285">
        <v>156459771</v>
      </c>
      <c r="AX239" s="278">
        <v>50374516</v>
      </c>
      <c r="AY239" s="278">
        <v>147034476</v>
      </c>
      <c r="AZ239" s="278">
        <v>9425295</v>
      </c>
      <c r="BA239" s="278">
        <v>147034476</v>
      </c>
      <c r="BB239" s="279">
        <v>0</v>
      </c>
      <c r="BC239" s="279">
        <v>0</v>
      </c>
    </row>
    <row r="240" spans="1:55" s="215" customFormat="1" ht="13.5" x14ac:dyDescent="0.2">
      <c r="A240" s="284" t="str">
        <f t="shared" si="10"/>
        <v>C25021000302610</v>
      </c>
      <c r="B240" s="1394" t="s">
        <v>102</v>
      </c>
      <c r="C240" s="1395"/>
      <c r="D240" s="1394" t="s">
        <v>330</v>
      </c>
      <c r="E240" s="1395"/>
      <c r="F240" s="1394" t="s">
        <v>332</v>
      </c>
      <c r="G240" s="1395"/>
      <c r="H240" s="1394" t="s">
        <v>297</v>
      </c>
      <c r="I240" s="1395"/>
      <c r="J240" s="1394" t="s">
        <v>288</v>
      </c>
      <c r="K240" s="1395"/>
      <c r="L240" s="1395"/>
      <c r="M240" s="1394" t="s">
        <v>290</v>
      </c>
      <c r="N240" s="1395"/>
      <c r="O240" s="1395"/>
      <c r="P240" s="1394" t="s">
        <v>300</v>
      </c>
      <c r="Q240" s="1395"/>
      <c r="R240" s="1394"/>
      <c r="S240" s="1395"/>
      <c r="T240" s="1396" t="s">
        <v>337</v>
      </c>
      <c r="U240" s="1395"/>
      <c r="V240" s="1395"/>
      <c r="W240" s="1395"/>
      <c r="X240" s="1395"/>
      <c r="Y240" s="1395"/>
      <c r="Z240" s="1395"/>
      <c r="AA240" s="1395"/>
      <c r="AB240" s="1394" t="s">
        <v>281</v>
      </c>
      <c r="AC240" s="1395"/>
      <c r="AD240" s="1395"/>
      <c r="AE240" s="1395"/>
      <c r="AF240" s="1395"/>
      <c r="AG240" s="1394" t="s">
        <v>282</v>
      </c>
      <c r="AH240" s="1395"/>
      <c r="AI240" s="1395"/>
      <c r="AJ240" s="277" t="s">
        <v>68</v>
      </c>
      <c r="AK240" s="1397" t="s">
        <v>283</v>
      </c>
      <c r="AL240" s="1395"/>
      <c r="AM240" s="1395"/>
      <c r="AN240" s="1395"/>
      <c r="AO240" s="1395"/>
      <c r="AP240" s="1395"/>
      <c r="AQ240" s="278">
        <v>200000000</v>
      </c>
      <c r="AR240" s="278">
        <v>200000000</v>
      </c>
      <c r="AS240" s="338">
        <v>0</v>
      </c>
      <c r="AT240" s="286">
        <v>0</v>
      </c>
      <c r="AU240" s="279">
        <v>0</v>
      </c>
      <c r="AV240" s="278">
        <v>200000000</v>
      </c>
      <c r="AW240" s="286">
        <v>0</v>
      </c>
      <c r="AX240" s="279">
        <v>0</v>
      </c>
      <c r="AY240" s="279">
        <v>0</v>
      </c>
      <c r="AZ240" s="279">
        <v>0</v>
      </c>
      <c r="BA240" s="279">
        <v>0</v>
      </c>
      <c r="BB240" s="279">
        <v>0</v>
      </c>
      <c r="BC240" s="279">
        <v>0</v>
      </c>
    </row>
    <row r="241" spans="1:55" s="215" customFormat="1" ht="13.5" x14ac:dyDescent="0.2">
      <c r="A241" s="284" t="str">
        <f t="shared" si="10"/>
        <v>C250210003021110</v>
      </c>
      <c r="B241" s="1394" t="s">
        <v>102</v>
      </c>
      <c r="C241" s="1395"/>
      <c r="D241" s="1394" t="s">
        <v>330</v>
      </c>
      <c r="E241" s="1395"/>
      <c r="F241" s="1394" t="s">
        <v>332</v>
      </c>
      <c r="G241" s="1395"/>
      <c r="H241" s="1394" t="s">
        <v>297</v>
      </c>
      <c r="I241" s="1395"/>
      <c r="J241" s="1394" t="s">
        <v>288</v>
      </c>
      <c r="K241" s="1395"/>
      <c r="L241" s="1395"/>
      <c r="M241" s="1394" t="s">
        <v>290</v>
      </c>
      <c r="N241" s="1395"/>
      <c r="O241" s="1395"/>
      <c r="P241" s="1394" t="s">
        <v>83</v>
      </c>
      <c r="Q241" s="1395"/>
      <c r="R241" s="1394"/>
      <c r="S241" s="1395"/>
      <c r="T241" s="1396" t="s">
        <v>338</v>
      </c>
      <c r="U241" s="1395"/>
      <c r="V241" s="1395"/>
      <c r="W241" s="1395"/>
      <c r="X241" s="1395"/>
      <c r="Y241" s="1395"/>
      <c r="Z241" s="1395"/>
      <c r="AA241" s="1395"/>
      <c r="AB241" s="1394" t="s">
        <v>281</v>
      </c>
      <c r="AC241" s="1395"/>
      <c r="AD241" s="1395"/>
      <c r="AE241" s="1395"/>
      <c r="AF241" s="1395"/>
      <c r="AG241" s="1394" t="s">
        <v>282</v>
      </c>
      <c r="AH241" s="1395"/>
      <c r="AI241" s="1395"/>
      <c r="AJ241" s="277" t="s">
        <v>68</v>
      </c>
      <c r="AK241" s="1397" t="s">
        <v>283</v>
      </c>
      <c r="AL241" s="1395"/>
      <c r="AM241" s="1395"/>
      <c r="AN241" s="1395"/>
      <c r="AO241" s="1395"/>
      <c r="AP241" s="1395"/>
      <c r="AQ241" s="278">
        <v>100000000</v>
      </c>
      <c r="AR241" s="279">
        <v>0</v>
      </c>
      <c r="AS241" s="337">
        <v>100000000</v>
      </c>
      <c r="AT241" s="286">
        <v>0</v>
      </c>
      <c r="AU241" s="279">
        <v>0</v>
      </c>
      <c r="AV241" s="279">
        <v>0</v>
      </c>
      <c r="AW241" s="286">
        <v>0</v>
      </c>
      <c r="AX241" s="279">
        <v>0</v>
      </c>
      <c r="AY241" s="279">
        <v>0</v>
      </c>
      <c r="AZ241" s="279">
        <v>0</v>
      </c>
      <c r="BA241" s="279">
        <v>0</v>
      </c>
      <c r="BB241" s="279">
        <v>0</v>
      </c>
      <c r="BC241" s="279">
        <v>0</v>
      </c>
    </row>
    <row r="242" spans="1:55" s="388" customFormat="1" ht="13.5" x14ac:dyDescent="0.2">
      <c r="A242" s="388" t="str">
        <f t="shared" si="10"/>
        <v>C25021000410</v>
      </c>
      <c r="B242" s="1406" t="s">
        <v>102</v>
      </c>
      <c r="C242" s="1403"/>
      <c r="D242" s="1406" t="s">
        <v>330</v>
      </c>
      <c r="E242" s="1403"/>
      <c r="F242" s="1406" t="s">
        <v>332</v>
      </c>
      <c r="G242" s="1403"/>
      <c r="H242" s="1406" t="s">
        <v>291</v>
      </c>
      <c r="I242" s="1403"/>
      <c r="J242" s="1406"/>
      <c r="K242" s="1403"/>
      <c r="L242" s="1403"/>
      <c r="M242" s="1406"/>
      <c r="N242" s="1403"/>
      <c r="O242" s="1403"/>
      <c r="P242" s="1406"/>
      <c r="Q242" s="1403"/>
      <c r="R242" s="1406"/>
      <c r="S242" s="1403"/>
      <c r="T242" s="1407" t="s">
        <v>327</v>
      </c>
      <c r="U242" s="1403"/>
      <c r="V242" s="1403"/>
      <c r="W242" s="1403"/>
      <c r="X242" s="1403"/>
      <c r="Y242" s="1403"/>
      <c r="Z242" s="1403"/>
      <c r="AA242" s="1403"/>
      <c r="AB242" s="1406" t="s">
        <v>281</v>
      </c>
      <c r="AC242" s="1403"/>
      <c r="AD242" s="1403"/>
      <c r="AE242" s="1403"/>
      <c r="AF242" s="1403"/>
      <c r="AG242" s="1406" t="s">
        <v>282</v>
      </c>
      <c r="AH242" s="1403"/>
      <c r="AI242" s="1403"/>
      <c r="AJ242" s="389" t="s">
        <v>68</v>
      </c>
      <c r="AK242" s="1408" t="s">
        <v>283</v>
      </c>
      <c r="AL242" s="1403"/>
      <c r="AM242" s="1403"/>
      <c r="AN242" s="1403"/>
      <c r="AO242" s="1403"/>
      <c r="AP242" s="1403"/>
      <c r="AQ242" s="337">
        <v>600000000</v>
      </c>
      <c r="AR242" s="337">
        <v>490158583</v>
      </c>
      <c r="AS242" s="337">
        <v>109841417</v>
      </c>
      <c r="AT242" s="337">
        <v>300000000</v>
      </c>
      <c r="AU242" s="337">
        <v>327007516</v>
      </c>
      <c r="AV242" s="337">
        <v>163151067</v>
      </c>
      <c r="AW242" s="337">
        <v>77600264</v>
      </c>
      <c r="AX242" s="337">
        <v>249407252</v>
      </c>
      <c r="AY242" s="337">
        <v>75954676</v>
      </c>
      <c r="AZ242" s="337">
        <v>1645588</v>
      </c>
      <c r="BA242" s="337">
        <v>75954676</v>
      </c>
      <c r="BB242" s="338">
        <v>0</v>
      </c>
      <c r="BC242" s="338">
        <v>0</v>
      </c>
    </row>
    <row r="243" spans="1:55" s="215" customFormat="1" ht="13.5" x14ac:dyDescent="0.2">
      <c r="A243" s="284" t="str">
        <f t="shared" si="10"/>
        <v>C250210004010</v>
      </c>
      <c r="B243" s="1400" t="s">
        <v>102</v>
      </c>
      <c r="C243" s="1395"/>
      <c r="D243" s="1400" t="s">
        <v>330</v>
      </c>
      <c r="E243" s="1395"/>
      <c r="F243" s="1400" t="s">
        <v>332</v>
      </c>
      <c r="G243" s="1395"/>
      <c r="H243" s="1400" t="s">
        <v>291</v>
      </c>
      <c r="I243" s="1395"/>
      <c r="J243" s="1400" t="s">
        <v>288</v>
      </c>
      <c r="K243" s="1395"/>
      <c r="L243" s="1395"/>
      <c r="M243" s="1400"/>
      <c r="N243" s="1395"/>
      <c r="O243" s="1395"/>
      <c r="P243" s="1400"/>
      <c r="Q243" s="1395"/>
      <c r="R243" s="1400"/>
      <c r="S243" s="1395"/>
      <c r="T243" s="1401" t="s">
        <v>327</v>
      </c>
      <c r="U243" s="1395"/>
      <c r="V243" s="1395"/>
      <c r="W243" s="1395"/>
      <c r="X243" s="1395"/>
      <c r="Y243" s="1395"/>
      <c r="Z243" s="1395"/>
      <c r="AA243" s="1395"/>
      <c r="AB243" s="1400" t="s">
        <v>281</v>
      </c>
      <c r="AC243" s="1395"/>
      <c r="AD243" s="1395"/>
      <c r="AE243" s="1395"/>
      <c r="AF243" s="1395"/>
      <c r="AG243" s="1400" t="s">
        <v>282</v>
      </c>
      <c r="AH243" s="1395"/>
      <c r="AI243" s="1395"/>
      <c r="AJ243" s="273" t="s">
        <v>68</v>
      </c>
      <c r="AK243" s="1399" t="s">
        <v>283</v>
      </c>
      <c r="AL243" s="1395"/>
      <c r="AM243" s="1395"/>
      <c r="AN243" s="1395"/>
      <c r="AO243" s="1395"/>
      <c r="AP243" s="1395"/>
      <c r="AQ243" s="274">
        <v>600000000</v>
      </c>
      <c r="AR243" s="274">
        <v>490158583</v>
      </c>
      <c r="AS243" s="335">
        <v>109841417</v>
      </c>
      <c r="AT243" s="379">
        <v>0</v>
      </c>
      <c r="AU243" s="274">
        <v>327007516</v>
      </c>
      <c r="AV243" s="274">
        <v>163151067</v>
      </c>
      <c r="AW243" s="378">
        <v>77600264</v>
      </c>
      <c r="AX243" s="274">
        <v>249407252</v>
      </c>
      <c r="AY243" s="274">
        <v>75954676</v>
      </c>
      <c r="AZ243" s="274">
        <v>1645588</v>
      </c>
      <c r="BA243" s="274">
        <v>75954676</v>
      </c>
      <c r="BB243" s="275">
        <v>0</v>
      </c>
      <c r="BC243" s="275">
        <v>0</v>
      </c>
    </row>
    <row r="244" spans="1:55" s="215" customFormat="1" ht="13.5" x14ac:dyDescent="0.2">
      <c r="A244" s="284" t="str">
        <f t="shared" si="10"/>
        <v>C2502100040210</v>
      </c>
      <c r="B244" s="1400" t="s">
        <v>102</v>
      </c>
      <c r="C244" s="1395"/>
      <c r="D244" s="1400" t="s">
        <v>330</v>
      </c>
      <c r="E244" s="1395"/>
      <c r="F244" s="1400" t="s">
        <v>332</v>
      </c>
      <c r="G244" s="1395"/>
      <c r="H244" s="1400" t="s">
        <v>291</v>
      </c>
      <c r="I244" s="1395"/>
      <c r="J244" s="1400" t="s">
        <v>288</v>
      </c>
      <c r="K244" s="1395"/>
      <c r="L244" s="1395"/>
      <c r="M244" s="1400" t="s">
        <v>290</v>
      </c>
      <c r="N244" s="1395"/>
      <c r="O244" s="1395"/>
      <c r="P244" s="1400"/>
      <c r="Q244" s="1395"/>
      <c r="R244" s="1400"/>
      <c r="S244" s="1395"/>
      <c r="T244" s="1401" t="s">
        <v>334</v>
      </c>
      <c r="U244" s="1395"/>
      <c r="V244" s="1395"/>
      <c r="W244" s="1395"/>
      <c r="X244" s="1395"/>
      <c r="Y244" s="1395"/>
      <c r="Z244" s="1395"/>
      <c r="AA244" s="1395"/>
      <c r="AB244" s="1400" t="s">
        <v>281</v>
      </c>
      <c r="AC244" s="1395"/>
      <c r="AD244" s="1395"/>
      <c r="AE244" s="1395"/>
      <c r="AF244" s="1395"/>
      <c r="AG244" s="1400" t="s">
        <v>282</v>
      </c>
      <c r="AH244" s="1395"/>
      <c r="AI244" s="1395"/>
      <c r="AJ244" s="273" t="s">
        <v>68</v>
      </c>
      <c r="AK244" s="1399" t="s">
        <v>283</v>
      </c>
      <c r="AL244" s="1395"/>
      <c r="AM244" s="1395"/>
      <c r="AN244" s="1395"/>
      <c r="AO244" s="1395"/>
      <c r="AP244" s="1395"/>
      <c r="AQ244" s="274">
        <v>600000000</v>
      </c>
      <c r="AR244" s="274">
        <v>490158583</v>
      </c>
      <c r="AS244" s="335">
        <v>109841417</v>
      </c>
      <c r="AT244" s="379">
        <v>0</v>
      </c>
      <c r="AU244" s="274">
        <v>327007516</v>
      </c>
      <c r="AV244" s="274">
        <v>163151067</v>
      </c>
      <c r="AW244" s="378">
        <v>77600264</v>
      </c>
      <c r="AX244" s="274">
        <v>249407252</v>
      </c>
      <c r="AY244" s="274">
        <v>75954676</v>
      </c>
      <c r="AZ244" s="274">
        <v>1645588</v>
      </c>
      <c r="BA244" s="274">
        <v>75954676</v>
      </c>
      <c r="BB244" s="275">
        <v>0</v>
      </c>
      <c r="BC244" s="275">
        <v>0</v>
      </c>
    </row>
    <row r="245" spans="1:55" s="215" customFormat="1" ht="13.5" x14ac:dyDescent="0.2">
      <c r="A245" s="284" t="str">
        <f t="shared" si="10"/>
        <v>C25021000402110</v>
      </c>
      <c r="B245" s="1394" t="s">
        <v>102</v>
      </c>
      <c r="C245" s="1395"/>
      <c r="D245" s="1394" t="s">
        <v>330</v>
      </c>
      <c r="E245" s="1395"/>
      <c r="F245" s="1394" t="s">
        <v>332</v>
      </c>
      <c r="G245" s="1395"/>
      <c r="H245" s="1394" t="s">
        <v>291</v>
      </c>
      <c r="I245" s="1395"/>
      <c r="J245" s="1394" t="s">
        <v>288</v>
      </c>
      <c r="K245" s="1395"/>
      <c r="L245" s="1395"/>
      <c r="M245" s="1394" t="s">
        <v>290</v>
      </c>
      <c r="N245" s="1395"/>
      <c r="O245" s="1395"/>
      <c r="P245" s="1394" t="s">
        <v>287</v>
      </c>
      <c r="Q245" s="1395"/>
      <c r="R245" s="1394"/>
      <c r="S245" s="1395"/>
      <c r="T245" s="1396" t="s">
        <v>340</v>
      </c>
      <c r="U245" s="1395"/>
      <c r="V245" s="1395"/>
      <c r="W245" s="1395"/>
      <c r="X245" s="1395"/>
      <c r="Y245" s="1395"/>
      <c r="Z245" s="1395"/>
      <c r="AA245" s="1395"/>
      <c r="AB245" s="1394" t="s">
        <v>281</v>
      </c>
      <c r="AC245" s="1395"/>
      <c r="AD245" s="1395"/>
      <c r="AE245" s="1395"/>
      <c r="AF245" s="1395"/>
      <c r="AG245" s="1394" t="s">
        <v>282</v>
      </c>
      <c r="AH245" s="1395"/>
      <c r="AI245" s="1395"/>
      <c r="AJ245" s="277" t="s">
        <v>68</v>
      </c>
      <c r="AK245" s="1397" t="s">
        <v>283</v>
      </c>
      <c r="AL245" s="1395"/>
      <c r="AM245" s="1395"/>
      <c r="AN245" s="1395"/>
      <c r="AO245" s="1395"/>
      <c r="AP245" s="1395"/>
      <c r="AQ245" s="278">
        <v>313318843</v>
      </c>
      <c r="AR245" s="278">
        <v>250437583</v>
      </c>
      <c r="AS245" s="337">
        <v>62881260</v>
      </c>
      <c r="AT245" s="286">
        <v>0</v>
      </c>
      <c r="AU245" s="278">
        <v>200318843</v>
      </c>
      <c r="AV245" s="278">
        <v>50118740</v>
      </c>
      <c r="AW245" s="285">
        <v>42433866</v>
      </c>
      <c r="AX245" s="278">
        <v>157884977</v>
      </c>
      <c r="AY245" s="278">
        <v>42433866</v>
      </c>
      <c r="AZ245" s="279">
        <v>0</v>
      </c>
      <c r="BA245" s="278">
        <v>42433866</v>
      </c>
      <c r="BB245" s="279">
        <v>0</v>
      </c>
      <c r="BC245" s="279">
        <v>0</v>
      </c>
    </row>
    <row r="246" spans="1:55" s="215" customFormat="1" ht="13.5" x14ac:dyDescent="0.2">
      <c r="A246" s="284" t="str">
        <f t="shared" si="10"/>
        <v>C25021000402210</v>
      </c>
      <c r="B246" s="1394" t="s">
        <v>102</v>
      </c>
      <c r="C246" s="1395"/>
      <c r="D246" s="1394" t="s">
        <v>330</v>
      </c>
      <c r="E246" s="1395"/>
      <c r="F246" s="1394" t="s">
        <v>332</v>
      </c>
      <c r="G246" s="1395"/>
      <c r="H246" s="1394" t="s">
        <v>291</v>
      </c>
      <c r="I246" s="1395"/>
      <c r="J246" s="1394" t="s">
        <v>288</v>
      </c>
      <c r="K246" s="1395"/>
      <c r="L246" s="1395"/>
      <c r="M246" s="1394" t="s">
        <v>290</v>
      </c>
      <c r="N246" s="1395"/>
      <c r="O246" s="1395"/>
      <c r="P246" s="1394" t="s">
        <v>290</v>
      </c>
      <c r="Q246" s="1395"/>
      <c r="R246" s="1394"/>
      <c r="S246" s="1395"/>
      <c r="T246" s="1396" t="s">
        <v>335</v>
      </c>
      <c r="U246" s="1395"/>
      <c r="V246" s="1395"/>
      <c r="W246" s="1395"/>
      <c r="X246" s="1395"/>
      <c r="Y246" s="1395"/>
      <c r="Z246" s="1395"/>
      <c r="AA246" s="1395"/>
      <c r="AB246" s="1394" t="s">
        <v>281</v>
      </c>
      <c r="AC246" s="1395"/>
      <c r="AD246" s="1395"/>
      <c r="AE246" s="1395"/>
      <c r="AF246" s="1395"/>
      <c r="AG246" s="1394" t="s">
        <v>282</v>
      </c>
      <c r="AH246" s="1395"/>
      <c r="AI246" s="1395"/>
      <c r="AJ246" s="277" t="s">
        <v>68</v>
      </c>
      <c r="AK246" s="1397" t="s">
        <v>283</v>
      </c>
      <c r="AL246" s="1395"/>
      <c r="AM246" s="1395"/>
      <c r="AN246" s="1395"/>
      <c r="AO246" s="1395"/>
      <c r="AP246" s="1395"/>
      <c r="AQ246" s="278">
        <v>62595455</v>
      </c>
      <c r="AR246" s="278">
        <v>40000000</v>
      </c>
      <c r="AS246" s="337">
        <v>22595455</v>
      </c>
      <c r="AT246" s="286">
        <v>0</v>
      </c>
      <c r="AU246" s="278">
        <v>40000000</v>
      </c>
      <c r="AV246" s="279">
        <v>0</v>
      </c>
      <c r="AW246" s="286">
        <v>0</v>
      </c>
      <c r="AX246" s="278">
        <v>40000000</v>
      </c>
      <c r="AY246" s="279">
        <v>0</v>
      </c>
      <c r="AZ246" s="279">
        <v>0</v>
      </c>
      <c r="BA246" s="279">
        <v>0</v>
      </c>
      <c r="BB246" s="279">
        <v>0</v>
      </c>
      <c r="BC246" s="279">
        <v>0</v>
      </c>
    </row>
    <row r="247" spans="1:55" s="215" customFormat="1" ht="13.5" x14ac:dyDescent="0.2">
      <c r="A247" s="284" t="str">
        <f t="shared" si="10"/>
        <v>C25021000402310</v>
      </c>
      <c r="B247" s="1394" t="s">
        <v>102</v>
      </c>
      <c r="C247" s="1395"/>
      <c r="D247" s="1394" t="s">
        <v>330</v>
      </c>
      <c r="E247" s="1395"/>
      <c r="F247" s="1394" t="s">
        <v>332</v>
      </c>
      <c r="G247" s="1395"/>
      <c r="H247" s="1394" t="s">
        <v>291</v>
      </c>
      <c r="I247" s="1395"/>
      <c r="J247" s="1394" t="s">
        <v>288</v>
      </c>
      <c r="K247" s="1395"/>
      <c r="L247" s="1395"/>
      <c r="M247" s="1394" t="s">
        <v>290</v>
      </c>
      <c r="N247" s="1395"/>
      <c r="O247" s="1395"/>
      <c r="P247" s="1394" t="s">
        <v>297</v>
      </c>
      <c r="Q247" s="1395"/>
      <c r="R247" s="1394"/>
      <c r="S247" s="1395"/>
      <c r="T247" s="1396" t="s">
        <v>336</v>
      </c>
      <c r="U247" s="1395"/>
      <c r="V247" s="1395"/>
      <c r="W247" s="1395"/>
      <c r="X247" s="1395"/>
      <c r="Y247" s="1395"/>
      <c r="Z247" s="1395"/>
      <c r="AA247" s="1395"/>
      <c r="AB247" s="1394" t="s">
        <v>281</v>
      </c>
      <c r="AC247" s="1395"/>
      <c r="AD247" s="1395"/>
      <c r="AE247" s="1395"/>
      <c r="AF247" s="1395"/>
      <c r="AG247" s="1394" t="s">
        <v>282</v>
      </c>
      <c r="AH247" s="1395"/>
      <c r="AI247" s="1395"/>
      <c r="AJ247" s="277" t="s">
        <v>68</v>
      </c>
      <c r="AK247" s="1397" t="s">
        <v>283</v>
      </c>
      <c r="AL247" s="1395"/>
      <c r="AM247" s="1395"/>
      <c r="AN247" s="1395"/>
      <c r="AO247" s="1395"/>
      <c r="AP247" s="1395"/>
      <c r="AQ247" s="278">
        <v>45000000</v>
      </c>
      <c r="AR247" s="278">
        <v>45000000</v>
      </c>
      <c r="AS247" s="338">
        <v>0</v>
      </c>
      <c r="AT247" s="286">
        <v>0</v>
      </c>
      <c r="AU247" s="278">
        <v>45000000</v>
      </c>
      <c r="AV247" s="279">
        <v>0</v>
      </c>
      <c r="AW247" s="285">
        <v>3926588</v>
      </c>
      <c r="AX247" s="278">
        <v>41073412</v>
      </c>
      <c r="AY247" s="278">
        <v>3926588</v>
      </c>
      <c r="AZ247" s="279">
        <v>0</v>
      </c>
      <c r="BA247" s="278">
        <v>3926588</v>
      </c>
      <c r="BB247" s="279">
        <v>0</v>
      </c>
      <c r="BC247" s="279">
        <v>0</v>
      </c>
    </row>
    <row r="248" spans="1:55" s="215" customFormat="1" ht="13.5" x14ac:dyDescent="0.2">
      <c r="A248" s="284" t="str">
        <f t="shared" si="10"/>
        <v>C25021000402410</v>
      </c>
      <c r="B248" s="1394" t="s">
        <v>102</v>
      </c>
      <c r="C248" s="1395"/>
      <c r="D248" s="1394" t="s">
        <v>330</v>
      </c>
      <c r="E248" s="1395"/>
      <c r="F248" s="1394" t="s">
        <v>332</v>
      </c>
      <c r="G248" s="1395"/>
      <c r="H248" s="1394" t="s">
        <v>291</v>
      </c>
      <c r="I248" s="1395"/>
      <c r="J248" s="1394" t="s">
        <v>288</v>
      </c>
      <c r="K248" s="1395"/>
      <c r="L248" s="1395"/>
      <c r="M248" s="1394" t="s">
        <v>290</v>
      </c>
      <c r="N248" s="1395"/>
      <c r="O248" s="1395"/>
      <c r="P248" s="1394" t="s">
        <v>291</v>
      </c>
      <c r="Q248" s="1395"/>
      <c r="R248" s="1394"/>
      <c r="S248" s="1395"/>
      <c r="T248" s="1396" t="s">
        <v>87</v>
      </c>
      <c r="U248" s="1395"/>
      <c r="V248" s="1395"/>
      <c r="W248" s="1395"/>
      <c r="X248" s="1395"/>
      <c r="Y248" s="1395"/>
      <c r="Z248" s="1395"/>
      <c r="AA248" s="1395"/>
      <c r="AB248" s="1394" t="s">
        <v>281</v>
      </c>
      <c r="AC248" s="1395"/>
      <c r="AD248" s="1395"/>
      <c r="AE248" s="1395"/>
      <c r="AF248" s="1395"/>
      <c r="AG248" s="1394" t="s">
        <v>282</v>
      </c>
      <c r="AH248" s="1395"/>
      <c r="AI248" s="1395"/>
      <c r="AJ248" s="277" t="s">
        <v>68</v>
      </c>
      <c r="AK248" s="1397" t="s">
        <v>283</v>
      </c>
      <c r="AL248" s="1395"/>
      <c r="AM248" s="1395"/>
      <c r="AN248" s="1395"/>
      <c r="AO248" s="1395"/>
      <c r="AP248" s="1395"/>
      <c r="AQ248" s="278">
        <v>139085702</v>
      </c>
      <c r="AR248" s="278">
        <v>134721000</v>
      </c>
      <c r="AS248" s="337">
        <v>4364702</v>
      </c>
      <c r="AT248" s="286">
        <v>0</v>
      </c>
      <c r="AU248" s="278">
        <v>41688673</v>
      </c>
      <c r="AV248" s="278">
        <v>93032327</v>
      </c>
      <c r="AW248" s="285">
        <v>31239810</v>
      </c>
      <c r="AX248" s="278">
        <v>10448863</v>
      </c>
      <c r="AY248" s="278">
        <v>29594222</v>
      </c>
      <c r="AZ248" s="278">
        <v>1645588</v>
      </c>
      <c r="BA248" s="278">
        <v>29594222</v>
      </c>
      <c r="BB248" s="279">
        <v>0</v>
      </c>
      <c r="BC248" s="279">
        <v>0</v>
      </c>
    </row>
    <row r="249" spans="1:55" s="215" customFormat="1" ht="13.5" x14ac:dyDescent="0.2">
      <c r="A249" s="284" t="str">
        <f t="shared" si="10"/>
        <v>C25021000402610</v>
      </c>
      <c r="B249" s="1394" t="s">
        <v>102</v>
      </c>
      <c r="C249" s="1395"/>
      <c r="D249" s="1394" t="s">
        <v>330</v>
      </c>
      <c r="E249" s="1395"/>
      <c r="F249" s="1394" t="s">
        <v>332</v>
      </c>
      <c r="G249" s="1395"/>
      <c r="H249" s="1394" t="s">
        <v>291</v>
      </c>
      <c r="I249" s="1395"/>
      <c r="J249" s="1394" t="s">
        <v>288</v>
      </c>
      <c r="K249" s="1395"/>
      <c r="L249" s="1395"/>
      <c r="M249" s="1394" t="s">
        <v>290</v>
      </c>
      <c r="N249" s="1395"/>
      <c r="O249" s="1395"/>
      <c r="P249" s="1394" t="s">
        <v>300</v>
      </c>
      <c r="Q249" s="1395"/>
      <c r="R249" s="1394"/>
      <c r="S249" s="1395"/>
      <c r="T249" s="1396" t="s">
        <v>337</v>
      </c>
      <c r="U249" s="1395"/>
      <c r="V249" s="1395"/>
      <c r="W249" s="1395"/>
      <c r="X249" s="1395"/>
      <c r="Y249" s="1395"/>
      <c r="Z249" s="1395"/>
      <c r="AA249" s="1395"/>
      <c r="AB249" s="1394" t="s">
        <v>281</v>
      </c>
      <c r="AC249" s="1395"/>
      <c r="AD249" s="1395"/>
      <c r="AE249" s="1395"/>
      <c r="AF249" s="1395"/>
      <c r="AG249" s="1394" t="s">
        <v>282</v>
      </c>
      <c r="AH249" s="1395"/>
      <c r="AI249" s="1395"/>
      <c r="AJ249" s="277" t="s">
        <v>68</v>
      </c>
      <c r="AK249" s="1397" t="s">
        <v>283</v>
      </c>
      <c r="AL249" s="1395"/>
      <c r="AM249" s="1395"/>
      <c r="AN249" s="1395"/>
      <c r="AO249" s="1395"/>
      <c r="AP249" s="1395"/>
      <c r="AQ249" s="278">
        <v>40000000</v>
      </c>
      <c r="AR249" s="278">
        <v>20000000</v>
      </c>
      <c r="AS249" s="337">
        <v>20000000</v>
      </c>
      <c r="AT249" s="286">
        <v>0</v>
      </c>
      <c r="AU249" s="279">
        <v>0</v>
      </c>
      <c r="AV249" s="278">
        <v>20000000</v>
      </c>
      <c r="AW249" s="286">
        <v>0</v>
      </c>
      <c r="AX249" s="279">
        <v>0</v>
      </c>
      <c r="AY249" s="279">
        <v>0</v>
      </c>
      <c r="AZ249" s="279">
        <v>0</v>
      </c>
      <c r="BA249" s="279">
        <v>0</v>
      </c>
      <c r="BB249" s="279">
        <v>0</v>
      </c>
      <c r="BC249" s="279">
        <v>0</v>
      </c>
    </row>
    <row r="250" spans="1:55" s="215" customFormat="1" ht="13.5" x14ac:dyDescent="0.2">
      <c r="A250" s="284" t="str">
        <f t="shared" si="10"/>
        <v>C250210004021110</v>
      </c>
      <c r="B250" s="1394" t="s">
        <v>102</v>
      </c>
      <c r="C250" s="1395"/>
      <c r="D250" s="1394" t="s">
        <v>330</v>
      </c>
      <c r="E250" s="1395"/>
      <c r="F250" s="1394" t="s">
        <v>332</v>
      </c>
      <c r="G250" s="1395"/>
      <c r="H250" s="1394" t="s">
        <v>291</v>
      </c>
      <c r="I250" s="1395"/>
      <c r="J250" s="1394" t="s">
        <v>288</v>
      </c>
      <c r="K250" s="1395"/>
      <c r="L250" s="1395"/>
      <c r="M250" s="1394" t="s">
        <v>290</v>
      </c>
      <c r="N250" s="1395"/>
      <c r="O250" s="1395"/>
      <c r="P250" s="1394" t="s">
        <v>83</v>
      </c>
      <c r="Q250" s="1395"/>
      <c r="R250" s="1394"/>
      <c r="S250" s="1395"/>
      <c r="T250" s="1396" t="s">
        <v>338</v>
      </c>
      <c r="U250" s="1395"/>
      <c r="V250" s="1395"/>
      <c r="W250" s="1395"/>
      <c r="X250" s="1395"/>
      <c r="Y250" s="1395"/>
      <c r="Z250" s="1395"/>
      <c r="AA250" s="1395"/>
      <c r="AB250" s="1394" t="s">
        <v>281</v>
      </c>
      <c r="AC250" s="1395"/>
      <c r="AD250" s="1395"/>
      <c r="AE250" s="1395"/>
      <c r="AF250" s="1395"/>
      <c r="AG250" s="1394" t="s">
        <v>282</v>
      </c>
      <c r="AH250" s="1395"/>
      <c r="AI250" s="1395"/>
      <c r="AJ250" s="277" t="s">
        <v>68</v>
      </c>
      <c r="AK250" s="1397" t="s">
        <v>283</v>
      </c>
      <c r="AL250" s="1395"/>
      <c r="AM250" s="1395"/>
      <c r="AN250" s="1395"/>
      <c r="AO250" s="1395"/>
      <c r="AP250" s="1395"/>
      <c r="AQ250" s="279">
        <v>0</v>
      </c>
      <c r="AR250" s="279">
        <v>0</v>
      </c>
      <c r="AS250" s="338">
        <v>0</v>
      </c>
      <c r="AT250" s="286">
        <v>0</v>
      </c>
      <c r="AU250" s="279">
        <v>0</v>
      </c>
      <c r="AV250" s="279">
        <v>0</v>
      </c>
      <c r="AW250" s="286">
        <v>0</v>
      </c>
      <c r="AX250" s="279">
        <v>0</v>
      </c>
      <c r="AY250" s="279">
        <v>0</v>
      </c>
      <c r="AZ250" s="279">
        <v>0</v>
      </c>
      <c r="BA250" s="279">
        <v>0</v>
      </c>
      <c r="BB250" s="279">
        <v>0</v>
      </c>
      <c r="BC250" s="279">
        <v>0</v>
      </c>
    </row>
    <row r="251" spans="1:55" s="388" customFormat="1" ht="13.5" x14ac:dyDescent="0.2">
      <c r="A251" s="388" t="str">
        <f t="shared" si="10"/>
        <v>C25021000510</v>
      </c>
      <c r="B251" s="1406" t="s">
        <v>102</v>
      </c>
      <c r="C251" s="1403"/>
      <c r="D251" s="1406" t="s">
        <v>330</v>
      </c>
      <c r="E251" s="1403"/>
      <c r="F251" s="1406" t="s">
        <v>332</v>
      </c>
      <c r="G251" s="1403"/>
      <c r="H251" s="1406" t="s">
        <v>292</v>
      </c>
      <c r="I251" s="1403"/>
      <c r="J251" s="1406"/>
      <c r="K251" s="1403"/>
      <c r="L251" s="1403"/>
      <c r="M251" s="1406"/>
      <c r="N251" s="1403"/>
      <c r="O251" s="1403"/>
      <c r="P251" s="1406"/>
      <c r="Q251" s="1403"/>
      <c r="R251" s="1406"/>
      <c r="S251" s="1403"/>
      <c r="T251" s="1407" t="s">
        <v>341</v>
      </c>
      <c r="U251" s="1403"/>
      <c r="V251" s="1403"/>
      <c r="W251" s="1403"/>
      <c r="X251" s="1403"/>
      <c r="Y251" s="1403"/>
      <c r="Z251" s="1403"/>
      <c r="AA251" s="1403"/>
      <c r="AB251" s="1406" t="s">
        <v>281</v>
      </c>
      <c r="AC251" s="1403"/>
      <c r="AD251" s="1403"/>
      <c r="AE251" s="1403"/>
      <c r="AF251" s="1403"/>
      <c r="AG251" s="1406" t="s">
        <v>282</v>
      </c>
      <c r="AH251" s="1403"/>
      <c r="AI251" s="1403"/>
      <c r="AJ251" s="389" t="s">
        <v>68</v>
      </c>
      <c r="AK251" s="1408" t="s">
        <v>283</v>
      </c>
      <c r="AL251" s="1403"/>
      <c r="AM251" s="1403"/>
      <c r="AN251" s="1403"/>
      <c r="AO251" s="1403"/>
      <c r="AP251" s="1403"/>
      <c r="AQ251" s="337">
        <v>1200000000</v>
      </c>
      <c r="AR251" s="337">
        <v>900000000</v>
      </c>
      <c r="AS251" s="338">
        <v>0</v>
      </c>
      <c r="AT251" s="337">
        <v>300000000</v>
      </c>
      <c r="AU251" s="337">
        <v>624017884</v>
      </c>
      <c r="AV251" s="337">
        <v>275982116</v>
      </c>
      <c r="AW251" s="337">
        <v>236089536</v>
      </c>
      <c r="AX251" s="337">
        <v>387928348</v>
      </c>
      <c r="AY251" s="337">
        <v>227454114</v>
      </c>
      <c r="AZ251" s="337">
        <v>8635422</v>
      </c>
      <c r="BA251" s="337">
        <v>227454114</v>
      </c>
      <c r="BB251" s="338">
        <v>0</v>
      </c>
      <c r="BC251" s="338">
        <v>0</v>
      </c>
    </row>
    <row r="252" spans="1:55" s="215" customFormat="1" ht="13.5" x14ac:dyDescent="0.2">
      <c r="A252" s="284" t="str">
        <f t="shared" si="10"/>
        <v>C250210005010</v>
      </c>
      <c r="B252" s="1400" t="s">
        <v>102</v>
      </c>
      <c r="C252" s="1395"/>
      <c r="D252" s="1400" t="s">
        <v>330</v>
      </c>
      <c r="E252" s="1395"/>
      <c r="F252" s="1400" t="s">
        <v>332</v>
      </c>
      <c r="G252" s="1395"/>
      <c r="H252" s="1400" t="s">
        <v>292</v>
      </c>
      <c r="I252" s="1395"/>
      <c r="J252" s="1400" t="s">
        <v>288</v>
      </c>
      <c r="K252" s="1395"/>
      <c r="L252" s="1395"/>
      <c r="M252" s="1400"/>
      <c r="N252" s="1395"/>
      <c r="O252" s="1395"/>
      <c r="P252" s="1400"/>
      <c r="Q252" s="1395"/>
      <c r="R252" s="1400"/>
      <c r="S252" s="1395"/>
      <c r="T252" s="1401" t="s">
        <v>341</v>
      </c>
      <c r="U252" s="1395"/>
      <c r="V252" s="1395"/>
      <c r="W252" s="1395"/>
      <c r="X252" s="1395"/>
      <c r="Y252" s="1395"/>
      <c r="Z252" s="1395"/>
      <c r="AA252" s="1395"/>
      <c r="AB252" s="1400" t="s">
        <v>281</v>
      </c>
      <c r="AC252" s="1395"/>
      <c r="AD252" s="1395"/>
      <c r="AE252" s="1395"/>
      <c r="AF252" s="1395"/>
      <c r="AG252" s="1400" t="s">
        <v>282</v>
      </c>
      <c r="AH252" s="1395"/>
      <c r="AI252" s="1395"/>
      <c r="AJ252" s="273" t="s">
        <v>68</v>
      </c>
      <c r="AK252" s="1399" t="s">
        <v>283</v>
      </c>
      <c r="AL252" s="1395"/>
      <c r="AM252" s="1395"/>
      <c r="AN252" s="1395"/>
      <c r="AO252" s="1395"/>
      <c r="AP252" s="1395"/>
      <c r="AQ252" s="274">
        <v>900000000</v>
      </c>
      <c r="AR252" s="274">
        <v>900000000</v>
      </c>
      <c r="AS252" s="336">
        <v>0</v>
      </c>
      <c r="AT252" s="379">
        <v>0</v>
      </c>
      <c r="AU252" s="274">
        <v>624017884</v>
      </c>
      <c r="AV252" s="274">
        <v>275982116</v>
      </c>
      <c r="AW252" s="378">
        <v>236089536</v>
      </c>
      <c r="AX252" s="274">
        <v>387928348</v>
      </c>
      <c r="AY252" s="274">
        <v>227454114</v>
      </c>
      <c r="AZ252" s="274">
        <v>8635422</v>
      </c>
      <c r="BA252" s="274">
        <v>227454114</v>
      </c>
      <c r="BB252" s="275">
        <v>0</v>
      </c>
      <c r="BC252" s="275">
        <v>0</v>
      </c>
    </row>
    <row r="253" spans="1:55" s="215" customFormat="1" ht="13.5" x14ac:dyDescent="0.2">
      <c r="A253" s="284" t="str">
        <f t="shared" si="10"/>
        <v>C2502100050210</v>
      </c>
      <c r="B253" s="1400" t="s">
        <v>102</v>
      </c>
      <c r="C253" s="1395"/>
      <c r="D253" s="1400" t="s">
        <v>330</v>
      </c>
      <c r="E253" s="1395"/>
      <c r="F253" s="1400" t="s">
        <v>332</v>
      </c>
      <c r="G253" s="1395"/>
      <c r="H253" s="1400" t="s">
        <v>292</v>
      </c>
      <c r="I253" s="1395"/>
      <c r="J253" s="1400" t="s">
        <v>288</v>
      </c>
      <c r="K253" s="1395"/>
      <c r="L253" s="1395"/>
      <c r="M253" s="1400" t="s">
        <v>290</v>
      </c>
      <c r="N253" s="1395"/>
      <c r="O253" s="1395"/>
      <c r="P253" s="1400"/>
      <c r="Q253" s="1395"/>
      <c r="R253" s="1400"/>
      <c r="S253" s="1395"/>
      <c r="T253" s="1401" t="s">
        <v>334</v>
      </c>
      <c r="U253" s="1395"/>
      <c r="V253" s="1395"/>
      <c r="W253" s="1395"/>
      <c r="X253" s="1395"/>
      <c r="Y253" s="1395"/>
      <c r="Z253" s="1395"/>
      <c r="AA253" s="1395"/>
      <c r="AB253" s="1400" t="s">
        <v>281</v>
      </c>
      <c r="AC253" s="1395"/>
      <c r="AD253" s="1395"/>
      <c r="AE253" s="1395"/>
      <c r="AF253" s="1395"/>
      <c r="AG253" s="1400" t="s">
        <v>282</v>
      </c>
      <c r="AH253" s="1395"/>
      <c r="AI253" s="1395"/>
      <c r="AJ253" s="273" t="s">
        <v>68</v>
      </c>
      <c r="AK253" s="1399" t="s">
        <v>283</v>
      </c>
      <c r="AL253" s="1395"/>
      <c r="AM253" s="1395"/>
      <c r="AN253" s="1395"/>
      <c r="AO253" s="1395"/>
      <c r="AP253" s="1395"/>
      <c r="AQ253" s="274">
        <v>900000000</v>
      </c>
      <c r="AR253" s="274">
        <v>900000000</v>
      </c>
      <c r="AS253" s="336">
        <v>0</v>
      </c>
      <c r="AT253" s="379">
        <v>0</v>
      </c>
      <c r="AU253" s="274">
        <v>624017884</v>
      </c>
      <c r="AV253" s="274">
        <v>275982116</v>
      </c>
      <c r="AW253" s="378">
        <v>236089536</v>
      </c>
      <c r="AX253" s="274">
        <v>387928348</v>
      </c>
      <c r="AY253" s="274">
        <v>227454114</v>
      </c>
      <c r="AZ253" s="274">
        <v>8635422</v>
      </c>
      <c r="BA253" s="274">
        <v>227454114</v>
      </c>
      <c r="BB253" s="275">
        <v>0</v>
      </c>
      <c r="BC253" s="275">
        <v>0</v>
      </c>
    </row>
    <row r="254" spans="1:55" s="215" customFormat="1" ht="13.5" x14ac:dyDescent="0.2">
      <c r="A254" s="284" t="str">
        <f t="shared" si="10"/>
        <v>C25021000502110</v>
      </c>
      <c r="B254" s="1394" t="s">
        <v>102</v>
      </c>
      <c r="C254" s="1395"/>
      <c r="D254" s="1394" t="s">
        <v>330</v>
      </c>
      <c r="E254" s="1395"/>
      <c r="F254" s="1394" t="s">
        <v>332</v>
      </c>
      <c r="G254" s="1395"/>
      <c r="H254" s="1394" t="s">
        <v>292</v>
      </c>
      <c r="I254" s="1395"/>
      <c r="J254" s="1394" t="s">
        <v>288</v>
      </c>
      <c r="K254" s="1395"/>
      <c r="L254" s="1395"/>
      <c r="M254" s="1394" t="s">
        <v>290</v>
      </c>
      <c r="N254" s="1395"/>
      <c r="O254" s="1395"/>
      <c r="P254" s="1394" t="s">
        <v>287</v>
      </c>
      <c r="Q254" s="1395"/>
      <c r="R254" s="1394"/>
      <c r="S254" s="1395"/>
      <c r="T254" s="1396" t="s">
        <v>340</v>
      </c>
      <c r="U254" s="1395"/>
      <c r="V254" s="1395"/>
      <c r="W254" s="1395"/>
      <c r="X254" s="1395"/>
      <c r="Y254" s="1395"/>
      <c r="Z254" s="1395"/>
      <c r="AA254" s="1395"/>
      <c r="AB254" s="1394" t="s">
        <v>281</v>
      </c>
      <c r="AC254" s="1395"/>
      <c r="AD254" s="1395"/>
      <c r="AE254" s="1395"/>
      <c r="AF254" s="1395"/>
      <c r="AG254" s="1394" t="s">
        <v>282</v>
      </c>
      <c r="AH254" s="1395"/>
      <c r="AI254" s="1395"/>
      <c r="AJ254" s="277" t="s">
        <v>68</v>
      </c>
      <c r="AK254" s="1397" t="s">
        <v>283</v>
      </c>
      <c r="AL254" s="1395"/>
      <c r="AM254" s="1395"/>
      <c r="AN254" s="1395"/>
      <c r="AO254" s="1395"/>
      <c r="AP254" s="1395"/>
      <c r="AQ254" s="278">
        <v>550000000</v>
      </c>
      <c r="AR254" s="278">
        <v>550000000</v>
      </c>
      <c r="AS254" s="338">
        <v>0</v>
      </c>
      <c r="AT254" s="286">
        <v>0</v>
      </c>
      <c r="AU254" s="278">
        <v>333700000</v>
      </c>
      <c r="AV254" s="278">
        <v>216300000</v>
      </c>
      <c r="AW254" s="285">
        <v>102413333</v>
      </c>
      <c r="AX254" s="278">
        <v>231286667</v>
      </c>
      <c r="AY254" s="278">
        <v>102413333</v>
      </c>
      <c r="AZ254" s="279">
        <v>0</v>
      </c>
      <c r="BA254" s="278">
        <v>102413333</v>
      </c>
      <c r="BB254" s="279">
        <v>0</v>
      </c>
      <c r="BC254" s="279">
        <v>0</v>
      </c>
    </row>
    <row r="255" spans="1:55" s="215" customFormat="1" ht="13.5" x14ac:dyDescent="0.2">
      <c r="A255" s="284" t="str">
        <f t="shared" si="10"/>
        <v>C25021000502210</v>
      </c>
      <c r="B255" s="1394" t="s">
        <v>102</v>
      </c>
      <c r="C255" s="1395"/>
      <c r="D255" s="1394" t="s">
        <v>330</v>
      </c>
      <c r="E255" s="1395"/>
      <c r="F255" s="1394" t="s">
        <v>332</v>
      </c>
      <c r="G255" s="1395"/>
      <c r="H255" s="1394" t="s">
        <v>292</v>
      </c>
      <c r="I255" s="1395"/>
      <c r="J255" s="1394" t="s">
        <v>288</v>
      </c>
      <c r="K255" s="1395"/>
      <c r="L255" s="1395"/>
      <c r="M255" s="1394" t="s">
        <v>290</v>
      </c>
      <c r="N255" s="1395"/>
      <c r="O255" s="1395"/>
      <c r="P255" s="1394" t="s">
        <v>290</v>
      </c>
      <c r="Q255" s="1395"/>
      <c r="R255" s="1394"/>
      <c r="S255" s="1395"/>
      <c r="T255" s="1396" t="s">
        <v>335</v>
      </c>
      <c r="U255" s="1395"/>
      <c r="V255" s="1395"/>
      <c r="W255" s="1395"/>
      <c r="X255" s="1395"/>
      <c r="Y255" s="1395"/>
      <c r="Z255" s="1395"/>
      <c r="AA255" s="1395"/>
      <c r="AB255" s="1394" t="s">
        <v>281</v>
      </c>
      <c r="AC255" s="1395"/>
      <c r="AD255" s="1395"/>
      <c r="AE255" s="1395"/>
      <c r="AF255" s="1395"/>
      <c r="AG255" s="1394" t="s">
        <v>282</v>
      </c>
      <c r="AH255" s="1395"/>
      <c r="AI255" s="1395"/>
      <c r="AJ255" s="277" t="s">
        <v>68</v>
      </c>
      <c r="AK255" s="1397" t="s">
        <v>283</v>
      </c>
      <c r="AL255" s="1395"/>
      <c r="AM255" s="1395"/>
      <c r="AN255" s="1395"/>
      <c r="AO255" s="1395"/>
      <c r="AP255" s="1395"/>
      <c r="AQ255" s="278">
        <v>120000000</v>
      </c>
      <c r="AR255" s="278">
        <v>120000000</v>
      </c>
      <c r="AS255" s="338">
        <v>0</v>
      </c>
      <c r="AT255" s="286">
        <v>0</v>
      </c>
      <c r="AU255" s="278">
        <v>120000000</v>
      </c>
      <c r="AV255" s="279">
        <v>0</v>
      </c>
      <c r="AW255" s="285">
        <v>24000000</v>
      </c>
      <c r="AX255" s="278">
        <v>96000000</v>
      </c>
      <c r="AY255" s="278">
        <v>24000000</v>
      </c>
      <c r="AZ255" s="279">
        <v>0</v>
      </c>
      <c r="BA255" s="278">
        <v>24000000</v>
      </c>
      <c r="BB255" s="279">
        <v>0</v>
      </c>
      <c r="BC255" s="279">
        <v>0</v>
      </c>
    </row>
    <row r="256" spans="1:55" s="215" customFormat="1" ht="13.5" x14ac:dyDescent="0.2">
      <c r="A256" s="284" t="str">
        <f t="shared" si="10"/>
        <v>C25021000502310</v>
      </c>
      <c r="B256" s="1394" t="s">
        <v>102</v>
      </c>
      <c r="C256" s="1395"/>
      <c r="D256" s="1394" t="s">
        <v>330</v>
      </c>
      <c r="E256" s="1395"/>
      <c r="F256" s="1394" t="s">
        <v>332</v>
      </c>
      <c r="G256" s="1395"/>
      <c r="H256" s="1394" t="s">
        <v>292</v>
      </c>
      <c r="I256" s="1395"/>
      <c r="J256" s="1394" t="s">
        <v>288</v>
      </c>
      <c r="K256" s="1395"/>
      <c r="L256" s="1395"/>
      <c r="M256" s="1394" t="s">
        <v>290</v>
      </c>
      <c r="N256" s="1395"/>
      <c r="O256" s="1395"/>
      <c r="P256" s="1394" t="s">
        <v>297</v>
      </c>
      <c r="Q256" s="1395"/>
      <c r="R256" s="1394"/>
      <c r="S256" s="1395"/>
      <c r="T256" s="1396" t="s">
        <v>336</v>
      </c>
      <c r="U256" s="1395"/>
      <c r="V256" s="1395"/>
      <c r="W256" s="1395"/>
      <c r="X256" s="1395"/>
      <c r="Y256" s="1395"/>
      <c r="Z256" s="1395"/>
      <c r="AA256" s="1395"/>
      <c r="AB256" s="1394" t="s">
        <v>281</v>
      </c>
      <c r="AC256" s="1395"/>
      <c r="AD256" s="1395"/>
      <c r="AE256" s="1395"/>
      <c r="AF256" s="1395"/>
      <c r="AG256" s="1394" t="s">
        <v>282</v>
      </c>
      <c r="AH256" s="1395"/>
      <c r="AI256" s="1395"/>
      <c r="AJ256" s="277" t="s">
        <v>68</v>
      </c>
      <c r="AK256" s="1397" t="s">
        <v>283</v>
      </c>
      <c r="AL256" s="1395"/>
      <c r="AM256" s="1395"/>
      <c r="AN256" s="1395"/>
      <c r="AO256" s="1395"/>
      <c r="AP256" s="1395"/>
      <c r="AQ256" s="278">
        <v>55000000</v>
      </c>
      <c r="AR256" s="278">
        <v>55000000</v>
      </c>
      <c r="AS256" s="338">
        <v>0</v>
      </c>
      <c r="AT256" s="286">
        <v>0</v>
      </c>
      <c r="AU256" s="278">
        <v>55000000</v>
      </c>
      <c r="AV256" s="279">
        <v>0</v>
      </c>
      <c r="AW256" s="285">
        <v>19578547</v>
      </c>
      <c r="AX256" s="278">
        <v>35421453</v>
      </c>
      <c r="AY256" s="278">
        <v>19578547</v>
      </c>
      <c r="AZ256" s="279">
        <v>0</v>
      </c>
      <c r="BA256" s="278">
        <v>19578547</v>
      </c>
      <c r="BB256" s="279">
        <v>0</v>
      </c>
      <c r="BC256" s="279">
        <v>0</v>
      </c>
    </row>
    <row r="257" spans="1:55" s="215" customFormat="1" ht="13.5" x14ac:dyDescent="0.2">
      <c r="A257" s="284" t="str">
        <f t="shared" si="10"/>
        <v>C25021000502410</v>
      </c>
      <c r="B257" s="1394" t="s">
        <v>102</v>
      </c>
      <c r="C257" s="1395"/>
      <c r="D257" s="1394" t="s">
        <v>330</v>
      </c>
      <c r="E257" s="1395"/>
      <c r="F257" s="1394" t="s">
        <v>332</v>
      </c>
      <c r="G257" s="1395"/>
      <c r="H257" s="1394" t="s">
        <v>292</v>
      </c>
      <c r="I257" s="1395"/>
      <c r="J257" s="1394" t="s">
        <v>288</v>
      </c>
      <c r="K257" s="1395"/>
      <c r="L257" s="1395"/>
      <c r="M257" s="1394" t="s">
        <v>290</v>
      </c>
      <c r="N257" s="1395"/>
      <c r="O257" s="1395"/>
      <c r="P257" s="1394" t="s">
        <v>291</v>
      </c>
      <c r="Q257" s="1395"/>
      <c r="R257" s="1394"/>
      <c r="S257" s="1395"/>
      <c r="T257" s="1396" t="s">
        <v>87</v>
      </c>
      <c r="U257" s="1395"/>
      <c r="V257" s="1395"/>
      <c r="W257" s="1395"/>
      <c r="X257" s="1395"/>
      <c r="Y257" s="1395"/>
      <c r="Z257" s="1395"/>
      <c r="AA257" s="1395"/>
      <c r="AB257" s="1394" t="s">
        <v>281</v>
      </c>
      <c r="AC257" s="1395"/>
      <c r="AD257" s="1395"/>
      <c r="AE257" s="1395"/>
      <c r="AF257" s="1395"/>
      <c r="AG257" s="1394" t="s">
        <v>282</v>
      </c>
      <c r="AH257" s="1395"/>
      <c r="AI257" s="1395"/>
      <c r="AJ257" s="277" t="s">
        <v>68</v>
      </c>
      <c r="AK257" s="1397" t="s">
        <v>283</v>
      </c>
      <c r="AL257" s="1395"/>
      <c r="AM257" s="1395"/>
      <c r="AN257" s="1395"/>
      <c r="AO257" s="1395"/>
      <c r="AP257" s="1395"/>
      <c r="AQ257" s="278">
        <v>175000000</v>
      </c>
      <c r="AR257" s="278">
        <v>175000000</v>
      </c>
      <c r="AS257" s="338">
        <v>0</v>
      </c>
      <c r="AT257" s="286">
        <v>0</v>
      </c>
      <c r="AU257" s="278">
        <v>115317884</v>
      </c>
      <c r="AV257" s="278">
        <v>59682116</v>
      </c>
      <c r="AW257" s="285">
        <v>90097656</v>
      </c>
      <c r="AX257" s="278">
        <v>25220228</v>
      </c>
      <c r="AY257" s="278">
        <v>81462234</v>
      </c>
      <c r="AZ257" s="278">
        <v>8635422</v>
      </c>
      <c r="BA257" s="278">
        <v>81462234</v>
      </c>
      <c r="BB257" s="279">
        <v>0</v>
      </c>
      <c r="BC257" s="279">
        <v>0</v>
      </c>
    </row>
    <row r="258" spans="1:55" s="215" customFormat="1" ht="13.5" x14ac:dyDescent="0.2">
      <c r="A258" s="284" t="str">
        <f t="shared" si="10"/>
        <v>C25021000502610</v>
      </c>
      <c r="B258" s="1394" t="s">
        <v>102</v>
      </c>
      <c r="C258" s="1395"/>
      <c r="D258" s="1394" t="s">
        <v>330</v>
      </c>
      <c r="E258" s="1395"/>
      <c r="F258" s="1394" t="s">
        <v>332</v>
      </c>
      <c r="G258" s="1395"/>
      <c r="H258" s="1394" t="s">
        <v>292</v>
      </c>
      <c r="I258" s="1395"/>
      <c r="J258" s="1394" t="s">
        <v>288</v>
      </c>
      <c r="K258" s="1395"/>
      <c r="L258" s="1395"/>
      <c r="M258" s="1394" t="s">
        <v>290</v>
      </c>
      <c r="N258" s="1395"/>
      <c r="O258" s="1395"/>
      <c r="P258" s="1394" t="s">
        <v>300</v>
      </c>
      <c r="Q258" s="1395"/>
      <c r="R258" s="1394"/>
      <c r="S258" s="1395"/>
      <c r="T258" s="1396" t="s">
        <v>337</v>
      </c>
      <c r="U258" s="1395"/>
      <c r="V258" s="1395"/>
      <c r="W258" s="1395"/>
      <c r="X258" s="1395"/>
      <c r="Y258" s="1395"/>
      <c r="Z258" s="1395"/>
      <c r="AA258" s="1395"/>
      <c r="AB258" s="1394" t="s">
        <v>281</v>
      </c>
      <c r="AC258" s="1395"/>
      <c r="AD258" s="1395"/>
      <c r="AE258" s="1395"/>
      <c r="AF258" s="1395"/>
      <c r="AG258" s="1394" t="s">
        <v>282</v>
      </c>
      <c r="AH258" s="1395"/>
      <c r="AI258" s="1395"/>
      <c r="AJ258" s="277" t="s">
        <v>68</v>
      </c>
      <c r="AK258" s="1397" t="s">
        <v>283</v>
      </c>
      <c r="AL258" s="1395"/>
      <c r="AM258" s="1395"/>
      <c r="AN258" s="1395"/>
      <c r="AO258" s="1395"/>
      <c r="AP258" s="1395"/>
      <c r="AQ258" s="279">
        <v>0</v>
      </c>
      <c r="AR258" s="279">
        <v>0</v>
      </c>
      <c r="AS258" s="338">
        <v>0</v>
      </c>
      <c r="AT258" s="286">
        <v>0</v>
      </c>
      <c r="AU258" s="279">
        <v>0</v>
      </c>
      <c r="AV258" s="279">
        <v>0</v>
      </c>
      <c r="AW258" s="286">
        <v>0</v>
      </c>
      <c r="AX258" s="279">
        <v>0</v>
      </c>
      <c r="AY258" s="279">
        <v>0</v>
      </c>
      <c r="AZ258" s="279">
        <v>0</v>
      </c>
      <c r="BA258" s="279">
        <v>0</v>
      </c>
      <c r="BB258" s="279">
        <v>0</v>
      </c>
      <c r="BC258" s="279">
        <v>0</v>
      </c>
    </row>
    <row r="259" spans="1:55" s="215" customFormat="1" ht="13.5" x14ac:dyDescent="0.2">
      <c r="A259" s="284" t="str">
        <f t="shared" si="10"/>
        <v>C250210005021110</v>
      </c>
      <c r="B259" s="1394" t="s">
        <v>102</v>
      </c>
      <c r="C259" s="1395"/>
      <c r="D259" s="1394" t="s">
        <v>330</v>
      </c>
      <c r="E259" s="1395"/>
      <c r="F259" s="1394" t="s">
        <v>332</v>
      </c>
      <c r="G259" s="1395"/>
      <c r="H259" s="1394" t="s">
        <v>292</v>
      </c>
      <c r="I259" s="1395"/>
      <c r="J259" s="1394" t="s">
        <v>288</v>
      </c>
      <c r="K259" s="1395"/>
      <c r="L259" s="1395"/>
      <c r="M259" s="1394" t="s">
        <v>290</v>
      </c>
      <c r="N259" s="1395"/>
      <c r="O259" s="1395"/>
      <c r="P259" s="1394" t="s">
        <v>83</v>
      </c>
      <c r="Q259" s="1395"/>
      <c r="R259" s="1394"/>
      <c r="S259" s="1395"/>
      <c r="T259" s="1396" t="s">
        <v>338</v>
      </c>
      <c r="U259" s="1395"/>
      <c r="V259" s="1395"/>
      <c r="W259" s="1395"/>
      <c r="X259" s="1395"/>
      <c r="Y259" s="1395"/>
      <c r="Z259" s="1395"/>
      <c r="AA259" s="1395"/>
      <c r="AB259" s="1394" t="s">
        <v>281</v>
      </c>
      <c r="AC259" s="1395"/>
      <c r="AD259" s="1395"/>
      <c r="AE259" s="1395"/>
      <c r="AF259" s="1395"/>
      <c r="AG259" s="1394" t="s">
        <v>282</v>
      </c>
      <c r="AH259" s="1395"/>
      <c r="AI259" s="1395"/>
      <c r="AJ259" s="277" t="s">
        <v>68</v>
      </c>
      <c r="AK259" s="1397" t="s">
        <v>283</v>
      </c>
      <c r="AL259" s="1395"/>
      <c r="AM259" s="1395"/>
      <c r="AN259" s="1395"/>
      <c r="AO259" s="1395"/>
      <c r="AP259" s="1395"/>
      <c r="AQ259" s="279">
        <v>0</v>
      </c>
      <c r="AR259" s="279">
        <v>0</v>
      </c>
      <c r="AS259" s="338">
        <v>0</v>
      </c>
      <c r="AT259" s="286">
        <v>0</v>
      </c>
      <c r="AU259" s="279">
        <v>0</v>
      </c>
      <c r="AV259" s="279">
        <v>0</v>
      </c>
      <c r="AW259" s="286">
        <v>0</v>
      </c>
      <c r="AX259" s="279">
        <v>0</v>
      </c>
      <c r="AY259" s="279">
        <v>0</v>
      </c>
      <c r="AZ259" s="279">
        <v>0</v>
      </c>
      <c r="BA259" s="279">
        <v>0</v>
      </c>
      <c r="BB259" s="279">
        <v>0</v>
      </c>
      <c r="BC259" s="279">
        <v>0</v>
      </c>
    </row>
    <row r="260" spans="1:55" s="388" customFormat="1" ht="13.5" x14ac:dyDescent="0.2">
      <c r="A260" s="388" t="str">
        <f t="shared" si="10"/>
        <v>C25021000610</v>
      </c>
      <c r="B260" s="1406" t="s">
        <v>102</v>
      </c>
      <c r="C260" s="1403"/>
      <c r="D260" s="1406" t="s">
        <v>330</v>
      </c>
      <c r="E260" s="1403"/>
      <c r="F260" s="1406" t="s">
        <v>332</v>
      </c>
      <c r="G260" s="1403"/>
      <c r="H260" s="1406" t="s">
        <v>300</v>
      </c>
      <c r="I260" s="1403"/>
      <c r="J260" s="1406"/>
      <c r="K260" s="1403"/>
      <c r="L260" s="1403"/>
      <c r="M260" s="1406"/>
      <c r="N260" s="1403"/>
      <c r="O260" s="1403"/>
      <c r="P260" s="1406"/>
      <c r="Q260" s="1403"/>
      <c r="R260" s="1406"/>
      <c r="S260" s="1403"/>
      <c r="T260" s="1407" t="s">
        <v>342</v>
      </c>
      <c r="U260" s="1403"/>
      <c r="V260" s="1403"/>
      <c r="W260" s="1403"/>
      <c r="X260" s="1403"/>
      <c r="Y260" s="1403"/>
      <c r="Z260" s="1403"/>
      <c r="AA260" s="1403"/>
      <c r="AB260" s="1406" t="s">
        <v>281</v>
      </c>
      <c r="AC260" s="1403"/>
      <c r="AD260" s="1403"/>
      <c r="AE260" s="1403"/>
      <c r="AF260" s="1403"/>
      <c r="AG260" s="1406" t="s">
        <v>282</v>
      </c>
      <c r="AH260" s="1403"/>
      <c r="AI260" s="1403"/>
      <c r="AJ260" s="389" t="s">
        <v>68</v>
      </c>
      <c r="AK260" s="1408" t="s">
        <v>283</v>
      </c>
      <c r="AL260" s="1403"/>
      <c r="AM260" s="1403"/>
      <c r="AN260" s="1403"/>
      <c r="AO260" s="1403"/>
      <c r="AP260" s="1403"/>
      <c r="AQ260" s="337">
        <v>3600000000</v>
      </c>
      <c r="AR260" s="337">
        <v>2800000000</v>
      </c>
      <c r="AS260" s="337">
        <v>800000000</v>
      </c>
      <c r="AT260" s="337">
        <v>400000000</v>
      </c>
      <c r="AU260" s="337">
        <v>2544633751</v>
      </c>
      <c r="AV260" s="337">
        <v>255366249</v>
      </c>
      <c r="AW260" s="337">
        <v>1220864044</v>
      </c>
      <c r="AX260" s="337">
        <v>1323769707</v>
      </c>
      <c r="AY260" s="337">
        <v>1183943183</v>
      </c>
      <c r="AZ260" s="337">
        <v>36920861</v>
      </c>
      <c r="BA260" s="337">
        <v>1183943183</v>
      </c>
      <c r="BB260" s="338">
        <v>0</v>
      </c>
      <c r="BC260" s="337">
        <v>1535129</v>
      </c>
    </row>
    <row r="261" spans="1:55" s="215" customFormat="1" ht="13.5" x14ac:dyDescent="0.2">
      <c r="A261" s="284" t="str">
        <f t="shared" si="10"/>
        <v>C250210006010</v>
      </c>
      <c r="B261" s="1400" t="s">
        <v>102</v>
      </c>
      <c r="C261" s="1395"/>
      <c r="D261" s="1400" t="s">
        <v>330</v>
      </c>
      <c r="E261" s="1395"/>
      <c r="F261" s="1400" t="s">
        <v>332</v>
      </c>
      <c r="G261" s="1395"/>
      <c r="H261" s="1400" t="s">
        <v>300</v>
      </c>
      <c r="I261" s="1395"/>
      <c r="J261" s="1400" t="s">
        <v>288</v>
      </c>
      <c r="K261" s="1395"/>
      <c r="L261" s="1395"/>
      <c r="M261" s="1400"/>
      <c r="N261" s="1395"/>
      <c r="O261" s="1395"/>
      <c r="P261" s="1400"/>
      <c r="Q261" s="1395"/>
      <c r="R261" s="1400"/>
      <c r="S261" s="1395"/>
      <c r="T261" s="1401" t="s">
        <v>342</v>
      </c>
      <c r="U261" s="1395"/>
      <c r="V261" s="1395"/>
      <c r="W261" s="1395"/>
      <c r="X261" s="1395"/>
      <c r="Y261" s="1395"/>
      <c r="Z261" s="1395"/>
      <c r="AA261" s="1395"/>
      <c r="AB261" s="1400" t="s">
        <v>281</v>
      </c>
      <c r="AC261" s="1395"/>
      <c r="AD261" s="1395"/>
      <c r="AE261" s="1395"/>
      <c r="AF261" s="1395"/>
      <c r="AG261" s="1400" t="s">
        <v>282</v>
      </c>
      <c r="AH261" s="1395"/>
      <c r="AI261" s="1395"/>
      <c r="AJ261" s="273" t="s">
        <v>68</v>
      </c>
      <c r="AK261" s="1399" t="s">
        <v>283</v>
      </c>
      <c r="AL261" s="1395"/>
      <c r="AM261" s="1395"/>
      <c r="AN261" s="1395"/>
      <c r="AO261" s="1395"/>
      <c r="AP261" s="1395"/>
      <c r="AQ261" s="274">
        <v>2900000000</v>
      </c>
      <c r="AR261" s="274">
        <v>2800000000</v>
      </c>
      <c r="AS261" s="335">
        <v>100000000</v>
      </c>
      <c r="AT261" s="379">
        <v>0</v>
      </c>
      <c r="AU261" s="274">
        <v>2544633751</v>
      </c>
      <c r="AV261" s="274">
        <v>255366249</v>
      </c>
      <c r="AW261" s="378">
        <v>1220864044</v>
      </c>
      <c r="AX261" s="274">
        <v>1323769707</v>
      </c>
      <c r="AY261" s="274">
        <v>1183943183</v>
      </c>
      <c r="AZ261" s="274">
        <v>36920861</v>
      </c>
      <c r="BA261" s="274">
        <v>1183943183</v>
      </c>
      <c r="BB261" s="275">
        <v>0</v>
      </c>
      <c r="BC261" s="274">
        <v>1535129</v>
      </c>
    </row>
    <row r="262" spans="1:55" s="215" customFormat="1" ht="13.5" x14ac:dyDescent="0.2">
      <c r="A262" s="284" t="str">
        <f t="shared" si="10"/>
        <v>C2502100060110</v>
      </c>
      <c r="B262" s="1400" t="s">
        <v>102</v>
      </c>
      <c r="C262" s="1395"/>
      <c r="D262" s="1400" t="s">
        <v>330</v>
      </c>
      <c r="E262" s="1395"/>
      <c r="F262" s="1400" t="s">
        <v>332</v>
      </c>
      <c r="G262" s="1395"/>
      <c r="H262" s="1400" t="s">
        <v>300</v>
      </c>
      <c r="I262" s="1395"/>
      <c r="J262" s="1400" t="s">
        <v>288</v>
      </c>
      <c r="K262" s="1395"/>
      <c r="L262" s="1395"/>
      <c r="M262" s="1400" t="s">
        <v>287</v>
      </c>
      <c r="N262" s="1395"/>
      <c r="O262" s="1395"/>
      <c r="P262" s="1400"/>
      <c r="Q262" s="1395"/>
      <c r="R262" s="1400"/>
      <c r="S262" s="1395"/>
      <c r="T262" s="1401" t="s">
        <v>339</v>
      </c>
      <c r="U262" s="1395"/>
      <c r="V262" s="1395"/>
      <c r="W262" s="1395"/>
      <c r="X262" s="1395"/>
      <c r="Y262" s="1395"/>
      <c r="Z262" s="1395"/>
      <c r="AA262" s="1395"/>
      <c r="AB262" s="1400" t="s">
        <v>281</v>
      </c>
      <c r="AC262" s="1395"/>
      <c r="AD262" s="1395"/>
      <c r="AE262" s="1395"/>
      <c r="AF262" s="1395"/>
      <c r="AG262" s="1400" t="s">
        <v>282</v>
      </c>
      <c r="AH262" s="1395"/>
      <c r="AI262" s="1395"/>
      <c r="AJ262" s="273" t="s">
        <v>68</v>
      </c>
      <c r="AK262" s="1399" t="s">
        <v>283</v>
      </c>
      <c r="AL262" s="1395"/>
      <c r="AM262" s="1395"/>
      <c r="AN262" s="1395"/>
      <c r="AO262" s="1395"/>
      <c r="AP262" s="1395"/>
      <c r="AQ262" s="274">
        <v>2900000000</v>
      </c>
      <c r="AR262" s="274">
        <v>2800000000</v>
      </c>
      <c r="AS262" s="335">
        <v>100000000</v>
      </c>
      <c r="AT262" s="379">
        <v>0</v>
      </c>
      <c r="AU262" s="274">
        <v>2544633751</v>
      </c>
      <c r="AV262" s="274">
        <v>255366249</v>
      </c>
      <c r="AW262" s="378">
        <v>1220864044</v>
      </c>
      <c r="AX262" s="274">
        <v>1323769707</v>
      </c>
      <c r="AY262" s="274">
        <v>1183943183</v>
      </c>
      <c r="AZ262" s="274">
        <v>36920861</v>
      </c>
      <c r="BA262" s="274">
        <v>1183943183</v>
      </c>
      <c r="BB262" s="275">
        <v>0</v>
      </c>
      <c r="BC262" s="274">
        <v>1535129</v>
      </c>
    </row>
    <row r="263" spans="1:55" s="215" customFormat="1" ht="13.5" x14ac:dyDescent="0.2">
      <c r="A263" s="284" t="str">
        <f t="shared" si="10"/>
        <v>C25021000601110</v>
      </c>
      <c r="B263" s="1394" t="s">
        <v>102</v>
      </c>
      <c r="C263" s="1395"/>
      <c r="D263" s="1394" t="s">
        <v>330</v>
      </c>
      <c r="E263" s="1395"/>
      <c r="F263" s="1394" t="s">
        <v>332</v>
      </c>
      <c r="G263" s="1395"/>
      <c r="H263" s="1394" t="s">
        <v>300</v>
      </c>
      <c r="I263" s="1395"/>
      <c r="J263" s="1394" t="s">
        <v>288</v>
      </c>
      <c r="K263" s="1395"/>
      <c r="L263" s="1395"/>
      <c r="M263" s="1394" t="s">
        <v>287</v>
      </c>
      <c r="N263" s="1395"/>
      <c r="O263" s="1395"/>
      <c r="P263" s="1394" t="s">
        <v>287</v>
      </c>
      <c r="Q263" s="1395"/>
      <c r="R263" s="1394"/>
      <c r="S263" s="1395"/>
      <c r="T263" s="1396" t="s">
        <v>340</v>
      </c>
      <c r="U263" s="1395"/>
      <c r="V263" s="1395"/>
      <c r="W263" s="1395"/>
      <c r="X263" s="1395"/>
      <c r="Y263" s="1395"/>
      <c r="Z263" s="1395"/>
      <c r="AA263" s="1395"/>
      <c r="AB263" s="1394" t="s">
        <v>281</v>
      </c>
      <c r="AC263" s="1395"/>
      <c r="AD263" s="1395"/>
      <c r="AE263" s="1395"/>
      <c r="AF263" s="1395"/>
      <c r="AG263" s="1394" t="s">
        <v>282</v>
      </c>
      <c r="AH263" s="1395"/>
      <c r="AI263" s="1395"/>
      <c r="AJ263" s="277" t="s">
        <v>68</v>
      </c>
      <c r="AK263" s="1397" t="s">
        <v>283</v>
      </c>
      <c r="AL263" s="1395"/>
      <c r="AM263" s="1395"/>
      <c r="AN263" s="1395"/>
      <c r="AO263" s="1395"/>
      <c r="AP263" s="1395"/>
      <c r="AQ263" s="278">
        <v>868452358</v>
      </c>
      <c r="AR263" s="278">
        <v>868452358</v>
      </c>
      <c r="AS263" s="338">
        <v>0</v>
      </c>
      <c r="AT263" s="286">
        <v>0</v>
      </c>
      <c r="AU263" s="278">
        <v>790861233</v>
      </c>
      <c r="AV263" s="278">
        <v>77591125</v>
      </c>
      <c r="AW263" s="285">
        <v>255922900</v>
      </c>
      <c r="AX263" s="278">
        <v>534938333</v>
      </c>
      <c r="AY263" s="278">
        <v>255922900</v>
      </c>
      <c r="AZ263" s="279">
        <v>0</v>
      </c>
      <c r="BA263" s="278">
        <v>255922900</v>
      </c>
      <c r="BB263" s="279">
        <v>0</v>
      </c>
      <c r="BC263" s="279">
        <v>0</v>
      </c>
    </row>
    <row r="264" spans="1:55" s="215" customFormat="1" ht="13.5" x14ac:dyDescent="0.2">
      <c r="A264" s="284" t="str">
        <f t="shared" si="10"/>
        <v>C25021000601210</v>
      </c>
      <c r="B264" s="1394" t="s">
        <v>102</v>
      </c>
      <c r="C264" s="1395"/>
      <c r="D264" s="1394" t="s">
        <v>330</v>
      </c>
      <c r="E264" s="1395"/>
      <c r="F264" s="1394" t="s">
        <v>332</v>
      </c>
      <c r="G264" s="1395"/>
      <c r="H264" s="1394" t="s">
        <v>300</v>
      </c>
      <c r="I264" s="1395"/>
      <c r="J264" s="1394" t="s">
        <v>288</v>
      </c>
      <c r="K264" s="1395"/>
      <c r="L264" s="1395"/>
      <c r="M264" s="1394" t="s">
        <v>287</v>
      </c>
      <c r="N264" s="1395"/>
      <c r="O264" s="1395"/>
      <c r="P264" s="1394" t="s">
        <v>290</v>
      </c>
      <c r="Q264" s="1395"/>
      <c r="R264" s="1394"/>
      <c r="S264" s="1395"/>
      <c r="T264" s="1396" t="s">
        <v>335</v>
      </c>
      <c r="U264" s="1395"/>
      <c r="V264" s="1395"/>
      <c r="W264" s="1395"/>
      <c r="X264" s="1395"/>
      <c r="Y264" s="1395"/>
      <c r="Z264" s="1395"/>
      <c r="AA264" s="1395"/>
      <c r="AB264" s="1394" t="s">
        <v>281</v>
      </c>
      <c r="AC264" s="1395"/>
      <c r="AD264" s="1395"/>
      <c r="AE264" s="1395"/>
      <c r="AF264" s="1395"/>
      <c r="AG264" s="1394" t="s">
        <v>282</v>
      </c>
      <c r="AH264" s="1395"/>
      <c r="AI264" s="1395"/>
      <c r="AJ264" s="277" t="s">
        <v>68</v>
      </c>
      <c r="AK264" s="1397" t="s">
        <v>283</v>
      </c>
      <c r="AL264" s="1395"/>
      <c r="AM264" s="1395"/>
      <c r="AN264" s="1395"/>
      <c r="AO264" s="1395"/>
      <c r="AP264" s="1395"/>
      <c r="AQ264" s="278">
        <v>370000000</v>
      </c>
      <c r="AR264" s="278">
        <v>370000000</v>
      </c>
      <c r="AS264" s="338">
        <v>0</v>
      </c>
      <c r="AT264" s="286">
        <v>0</v>
      </c>
      <c r="AU264" s="278">
        <v>370000000</v>
      </c>
      <c r="AV264" s="279">
        <v>0</v>
      </c>
      <c r="AW264" s="285">
        <v>74000000</v>
      </c>
      <c r="AX264" s="278">
        <v>296000000</v>
      </c>
      <c r="AY264" s="278">
        <v>74000000</v>
      </c>
      <c r="AZ264" s="279">
        <v>0</v>
      </c>
      <c r="BA264" s="278">
        <v>74000000</v>
      </c>
      <c r="BB264" s="279">
        <v>0</v>
      </c>
      <c r="BC264" s="279">
        <v>0</v>
      </c>
    </row>
    <row r="265" spans="1:55" s="215" customFormat="1" ht="13.5" x14ac:dyDescent="0.2">
      <c r="A265" s="284" t="str">
        <f t="shared" si="10"/>
        <v>C25021000601310</v>
      </c>
      <c r="B265" s="1394" t="s">
        <v>102</v>
      </c>
      <c r="C265" s="1395"/>
      <c r="D265" s="1394" t="s">
        <v>330</v>
      </c>
      <c r="E265" s="1395"/>
      <c r="F265" s="1394" t="s">
        <v>332</v>
      </c>
      <c r="G265" s="1395"/>
      <c r="H265" s="1394" t="s">
        <v>300</v>
      </c>
      <c r="I265" s="1395"/>
      <c r="J265" s="1394" t="s">
        <v>288</v>
      </c>
      <c r="K265" s="1395"/>
      <c r="L265" s="1395"/>
      <c r="M265" s="1394" t="s">
        <v>287</v>
      </c>
      <c r="N265" s="1395"/>
      <c r="O265" s="1395"/>
      <c r="P265" s="1394" t="s">
        <v>297</v>
      </c>
      <c r="Q265" s="1395"/>
      <c r="R265" s="1394"/>
      <c r="S265" s="1395"/>
      <c r="T265" s="1396" t="s">
        <v>336</v>
      </c>
      <c r="U265" s="1395"/>
      <c r="V265" s="1395"/>
      <c r="W265" s="1395"/>
      <c r="X265" s="1395"/>
      <c r="Y265" s="1395"/>
      <c r="Z265" s="1395"/>
      <c r="AA265" s="1395"/>
      <c r="AB265" s="1394" t="s">
        <v>281</v>
      </c>
      <c r="AC265" s="1395"/>
      <c r="AD265" s="1395"/>
      <c r="AE265" s="1395"/>
      <c r="AF265" s="1395"/>
      <c r="AG265" s="1394" t="s">
        <v>282</v>
      </c>
      <c r="AH265" s="1395"/>
      <c r="AI265" s="1395"/>
      <c r="AJ265" s="277" t="s">
        <v>68</v>
      </c>
      <c r="AK265" s="1397" t="s">
        <v>283</v>
      </c>
      <c r="AL265" s="1395"/>
      <c r="AM265" s="1395"/>
      <c r="AN265" s="1395"/>
      <c r="AO265" s="1395"/>
      <c r="AP265" s="1395"/>
      <c r="AQ265" s="278">
        <v>390000000</v>
      </c>
      <c r="AR265" s="278">
        <v>390000000</v>
      </c>
      <c r="AS265" s="338">
        <v>0</v>
      </c>
      <c r="AT265" s="286">
        <v>0</v>
      </c>
      <c r="AU265" s="278">
        <v>390000000</v>
      </c>
      <c r="AV265" s="279">
        <v>0</v>
      </c>
      <c r="AW265" s="285">
        <v>51240318</v>
      </c>
      <c r="AX265" s="278">
        <v>338759682</v>
      </c>
      <c r="AY265" s="278">
        <v>51240318</v>
      </c>
      <c r="AZ265" s="279">
        <v>0</v>
      </c>
      <c r="BA265" s="278">
        <v>51240318</v>
      </c>
      <c r="BB265" s="279">
        <v>0</v>
      </c>
      <c r="BC265" s="279">
        <v>0</v>
      </c>
    </row>
    <row r="266" spans="1:55" s="215" customFormat="1" ht="13.5" x14ac:dyDescent="0.2">
      <c r="A266" s="284" t="str">
        <f t="shared" si="10"/>
        <v>C25021000601410</v>
      </c>
      <c r="B266" s="1394" t="s">
        <v>102</v>
      </c>
      <c r="C266" s="1395"/>
      <c r="D266" s="1394" t="s">
        <v>330</v>
      </c>
      <c r="E266" s="1395"/>
      <c r="F266" s="1394" t="s">
        <v>332</v>
      </c>
      <c r="G266" s="1395"/>
      <c r="H266" s="1394" t="s">
        <v>300</v>
      </c>
      <c r="I266" s="1395"/>
      <c r="J266" s="1394" t="s">
        <v>288</v>
      </c>
      <c r="K266" s="1395"/>
      <c r="L266" s="1395"/>
      <c r="M266" s="1394" t="s">
        <v>287</v>
      </c>
      <c r="N266" s="1395"/>
      <c r="O266" s="1395"/>
      <c r="P266" s="1394" t="s">
        <v>291</v>
      </c>
      <c r="Q266" s="1395"/>
      <c r="R266" s="1394"/>
      <c r="S266" s="1395"/>
      <c r="T266" s="1396" t="s">
        <v>87</v>
      </c>
      <c r="U266" s="1395"/>
      <c r="V266" s="1395"/>
      <c r="W266" s="1395"/>
      <c r="X266" s="1395"/>
      <c r="Y266" s="1395"/>
      <c r="Z266" s="1395"/>
      <c r="AA266" s="1395"/>
      <c r="AB266" s="1394" t="s">
        <v>281</v>
      </c>
      <c r="AC266" s="1395"/>
      <c r="AD266" s="1395"/>
      <c r="AE266" s="1395"/>
      <c r="AF266" s="1395"/>
      <c r="AG266" s="1394" t="s">
        <v>282</v>
      </c>
      <c r="AH266" s="1395"/>
      <c r="AI266" s="1395"/>
      <c r="AJ266" s="277" t="s">
        <v>68</v>
      </c>
      <c r="AK266" s="1397" t="s">
        <v>283</v>
      </c>
      <c r="AL266" s="1395"/>
      <c r="AM266" s="1395"/>
      <c r="AN266" s="1395"/>
      <c r="AO266" s="1395"/>
      <c r="AP266" s="1395"/>
      <c r="AQ266" s="278">
        <v>1171547642</v>
      </c>
      <c r="AR266" s="278">
        <v>1171547642</v>
      </c>
      <c r="AS266" s="338">
        <v>0</v>
      </c>
      <c r="AT266" s="286">
        <v>0</v>
      </c>
      <c r="AU266" s="278">
        <v>993772518</v>
      </c>
      <c r="AV266" s="278">
        <v>177775124</v>
      </c>
      <c r="AW266" s="285">
        <v>839700826</v>
      </c>
      <c r="AX266" s="278">
        <v>154071692</v>
      </c>
      <c r="AY266" s="278">
        <v>802779965</v>
      </c>
      <c r="AZ266" s="278">
        <v>36920861</v>
      </c>
      <c r="BA266" s="278">
        <v>802779965</v>
      </c>
      <c r="BB266" s="279">
        <v>0</v>
      </c>
      <c r="BC266" s="278">
        <v>1535129</v>
      </c>
    </row>
    <row r="267" spans="1:55" s="215" customFormat="1" ht="13.5" x14ac:dyDescent="0.2">
      <c r="A267" s="284" t="str">
        <f t="shared" si="10"/>
        <v>C25021000601710</v>
      </c>
      <c r="B267" s="1394" t="s">
        <v>102</v>
      </c>
      <c r="C267" s="1395"/>
      <c r="D267" s="1394" t="s">
        <v>330</v>
      </c>
      <c r="E267" s="1395"/>
      <c r="F267" s="1394" t="s">
        <v>332</v>
      </c>
      <c r="G267" s="1395"/>
      <c r="H267" s="1394" t="s">
        <v>300</v>
      </c>
      <c r="I267" s="1395"/>
      <c r="J267" s="1394" t="s">
        <v>288</v>
      </c>
      <c r="K267" s="1395"/>
      <c r="L267" s="1395"/>
      <c r="M267" s="1394" t="s">
        <v>287</v>
      </c>
      <c r="N267" s="1395"/>
      <c r="O267" s="1395"/>
      <c r="P267" s="1394" t="s">
        <v>301</v>
      </c>
      <c r="Q267" s="1395"/>
      <c r="R267" s="1394"/>
      <c r="S267" s="1395"/>
      <c r="T267" s="1396" t="s">
        <v>343</v>
      </c>
      <c r="U267" s="1395"/>
      <c r="V267" s="1395"/>
      <c r="W267" s="1395"/>
      <c r="X267" s="1395"/>
      <c r="Y267" s="1395"/>
      <c r="Z267" s="1395"/>
      <c r="AA267" s="1395"/>
      <c r="AB267" s="1394" t="s">
        <v>281</v>
      </c>
      <c r="AC267" s="1395"/>
      <c r="AD267" s="1395"/>
      <c r="AE267" s="1395"/>
      <c r="AF267" s="1395"/>
      <c r="AG267" s="1394" t="s">
        <v>282</v>
      </c>
      <c r="AH267" s="1395"/>
      <c r="AI267" s="1395"/>
      <c r="AJ267" s="277" t="s">
        <v>68</v>
      </c>
      <c r="AK267" s="1397" t="s">
        <v>283</v>
      </c>
      <c r="AL267" s="1395"/>
      <c r="AM267" s="1395"/>
      <c r="AN267" s="1395"/>
      <c r="AO267" s="1395"/>
      <c r="AP267" s="1395"/>
      <c r="AQ267" s="278">
        <v>100000000</v>
      </c>
      <c r="AR267" s="279">
        <v>0</v>
      </c>
      <c r="AS267" s="337">
        <v>100000000</v>
      </c>
      <c r="AT267" s="286">
        <v>0</v>
      </c>
      <c r="AU267" s="279">
        <v>0</v>
      </c>
      <c r="AV267" s="279">
        <v>0</v>
      </c>
      <c r="AW267" s="286">
        <v>0</v>
      </c>
      <c r="AX267" s="279">
        <v>0</v>
      </c>
      <c r="AY267" s="279">
        <v>0</v>
      </c>
      <c r="AZ267" s="279">
        <v>0</v>
      </c>
      <c r="BA267" s="279">
        <v>0</v>
      </c>
      <c r="BB267" s="279">
        <v>0</v>
      </c>
      <c r="BC267" s="279">
        <v>0</v>
      </c>
    </row>
    <row r="268" spans="1:55" s="215" customFormat="1" ht="13.5" x14ac:dyDescent="0.2">
      <c r="A268" s="284" t="str">
        <f t="shared" si="10"/>
        <v>C25021000710</v>
      </c>
      <c r="B268" s="1394" t="s">
        <v>102</v>
      </c>
      <c r="C268" s="1395"/>
      <c r="D268" s="1394" t="s">
        <v>330</v>
      </c>
      <c r="E268" s="1395"/>
      <c r="F268" s="1394" t="s">
        <v>332</v>
      </c>
      <c r="G268" s="1395"/>
      <c r="H268" s="1394" t="s">
        <v>301</v>
      </c>
      <c r="I268" s="1395"/>
      <c r="J268" s="1394"/>
      <c r="K268" s="1395"/>
      <c r="L268" s="1395"/>
      <c r="M268" s="1394"/>
      <c r="N268" s="1395"/>
      <c r="O268" s="1395"/>
      <c r="P268" s="1394"/>
      <c r="Q268" s="1395"/>
      <c r="R268" s="1394"/>
      <c r="S268" s="1395"/>
      <c r="T268" s="1396" t="s">
        <v>344</v>
      </c>
      <c r="U268" s="1395"/>
      <c r="V268" s="1395"/>
      <c r="W268" s="1395"/>
      <c r="X268" s="1395"/>
      <c r="Y268" s="1395"/>
      <c r="Z268" s="1395"/>
      <c r="AA268" s="1395"/>
      <c r="AB268" s="1394" t="s">
        <v>281</v>
      </c>
      <c r="AC268" s="1395"/>
      <c r="AD268" s="1395"/>
      <c r="AE268" s="1395"/>
      <c r="AF268" s="1395"/>
      <c r="AG268" s="1394" t="s">
        <v>282</v>
      </c>
      <c r="AH268" s="1395"/>
      <c r="AI268" s="1395"/>
      <c r="AJ268" s="277" t="s">
        <v>68</v>
      </c>
      <c r="AK268" s="1397" t="s">
        <v>283</v>
      </c>
      <c r="AL268" s="1395"/>
      <c r="AM268" s="1395"/>
      <c r="AN268" s="1395"/>
      <c r="AO268" s="1395"/>
      <c r="AP268" s="1395"/>
      <c r="AQ268" s="278">
        <v>4700000000</v>
      </c>
      <c r="AR268" s="278">
        <v>3367220000</v>
      </c>
      <c r="AS268" s="337">
        <v>1332780000</v>
      </c>
      <c r="AT268" s="286">
        <v>0</v>
      </c>
      <c r="AU268" s="278">
        <v>2718158593</v>
      </c>
      <c r="AV268" s="278">
        <v>649061407</v>
      </c>
      <c r="AW268" s="285">
        <v>928301621</v>
      </c>
      <c r="AX268" s="278">
        <v>1789856972</v>
      </c>
      <c r="AY268" s="278">
        <v>910197653</v>
      </c>
      <c r="AZ268" s="278">
        <v>18103968</v>
      </c>
      <c r="BA268" s="278">
        <v>910197653</v>
      </c>
      <c r="BB268" s="279">
        <v>0</v>
      </c>
      <c r="BC268" s="279">
        <v>0</v>
      </c>
    </row>
    <row r="269" spans="1:55" s="215" customFormat="1" ht="13.5" x14ac:dyDescent="0.2">
      <c r="A269" s="284" t="str">
        <f t="shared" si="10"/>
        <v>C250210007010</v>
      </c>
      <c r="B269" s="1400" t="s">
        <v>102</v>
      </c>
      <c r="C269" s="1395"/>
      <c r="D269" s="1400" t="s">
        <v>330</v>
      </c>
      <c r="E269" s="1395"/>
      <c r="F269" s="1400" t="s">
        <v>332</v>
      </c>
      <c r="G269" s="1395"/>
      <c r="H269" s="1400" t="s">
        <v>301</v>
      </c>
      <c r="I269" s="1395"/>
      <c r="J269" s="1400" t="s">
        <v>288</v>
      </c>
      <c r="K269" s="1395"/>
      <c r="L269" s="1395"/>
      <c r="M269" s="1400"/>
      <c r="N269" s="1395"/>
      <c r="O269" s="1395"/>
      <c r="P269" s="1400"/>
      <c r="Q269" s="1395"/>
      <c r="R269" s="1400"/>
      <c r="S269" s="1395"/>
      <c r="T269" s="1401" t="s">
        <v>344</v>
      </c>
      <c r="U269" s="1395"/>
      <c r="V269" s="1395"/>
      <c r="W269" s="1395"/>
      <c r="X269" s="1395"/>
      <c r="Y269" s="1395"/>
      <c r="Z269" s="1395"/>
      <c r="AA269" s="1395"/>
      <c r="AB269" s="1400" t="s">
        <v>281</v>
      </c>
      <c r="AC269" s="1395"/>
      <c r="AD269" s="1395"/>
      <c r="AE269" s="1395"/>
      <c r="AF269" s="1395"/>
      <c r="AG269" s="1400" t="s">
        <v>282</v>
      </c>
      <c r="AH269" s="1395"/>
      <c r="AI269" s="1395"/>
      <c r="AJ269" s="273" t="s">
        <v>68</v>
      </c>
      <c r="AK269" s="1399" t="s">
        <v>283</v>
      </c>
      <c r="AL269" s="1395"/>
      <c r="AM269" s="1395"/>
      <c r="AN269" s="1395"/>
      <c r="AO269" s="1395"/>
      <c r="AP269" s="1395"/>
      <c r="AQ269" s="274">
        <v>3500000000</v>
      </c>
      <c r="AR269" s="274">
        <v>3367220000</v>
      </c>
      <c r="AS269" s="335">
        <v>132780000</v>
      </c>
      <c r="AT269" s="379">
        <v>0</v>
      </c>
      <c r="AU269" s="274">
        <v>2718158593</v>
      </c>
      <c r="AV269" s="274">
        <v>649061407</v>
      </c>
      <c r="AW269" s="378">
        <v>928301621</v>
      </c>
      <c r="AX269" s="274">
        <v>1789856972</v>
      </c>
      <c r="AY269" s="274">
        <v>910197653</v>
      </c>
      <c r="AZ269" s="274">
        <v>18103968</v>
      </c>
      <c r="BA269" s="274">
        <v>910197653</v>
      </c>
      <c r="BB269" s="275">
        <v>0</v>
      </c>
      <c r="BC269" s="275">
        <v>0</v>
      </c>
    </row>
    <row r="270" spans="1:55" s="215" customFormat="1" ht="13.5" x14ac:dyDescent="0.2">
      <c r="A270" s="284" t="str">
        <f t="shared" si="10"/>
        <v>C2502100070210</v>
      </c>
      <c r="B270" s="1400" t="s">
        <v>102</v>
      </c>
      <c r="C270" s="1395"/>
      <c r="D270" s="1400" t="s">
        <v>330</v>
      </c>
      <c r="E270" s="1395"/>
      <c r="F270" s="1400" t="s">
        <v>332</v>
      </c>
      <c r="G270" s="1395"/>
      <c r="H270" s="1400" t="s">
        <v>301</v>
      </c>
      <c r="I270" s="1395"/>
      <c r="J270" s="1400" t="s">
        <v>288</v>
      </c>
      <c r="K270" s="1395"/>
      <c r="L270" s="1395"/>
      <c r="M270" s="1400" t="s">
        <v>290</v>
      </c>
      <c r="N270" s="1395"/>
      <c r="O270" s="1395"/>
      <c r="P270" s="1400"/>
      <c r="Q270" s="1395"/>
      <c r="R270" s="1400"/>
      <c r="S270" s="1395"/>
      <c r="T270" s="1401" t="s">
        <v>334</v>
      </c>
      <c r="U270" s="1395"/>
      <c r="V270" s="1395"/>
      <c r="W270" s="1395"/>
      <c r="X270" s="1395"/>
      <c r="Y270" s="1395"/>
      <c r="Z270" s="1395"/>
      <c r="AA270" s="1395"/>
      <c r="AB270" s="1400" t="s">
        <v>281</v>
      </c>
      <c r="AC270" s="1395"/>
      <c r="AD270" s="1395"/>
      <c r="AE270" s="1395"/>
      <c r="AF270" s="1395"/>
      <c r="AG270" s="1400" t="s">
        <v>282</v>
      </c>
      <c r="AH270" s="1395"/>
      <c r="AI270" s="1395"/>
      <c r="AJ270" s="273" t="s">
        <v>68</v>
      </c>
      <c r="AK270" s="1399" t="s">
        <v>283</v>
      </c>
      <c r="AL270" s="1395"/>
      <c r="AM270" s="1395"/>
      <c r="AN270" s="1395"/>
      <c r="AO270" s="1395"/>
      <c r="AP270" s="1395"/>
      <c r="AQ270" s="274">
        <v>3500000000</v>
      </c>
      <c r="AR270" s="274">
        <v>3367220000</v>
      </c>
      <c r="AS270" s="335">
        <v>132780000</v>
      </c>
      <c r="AT270" s="379">
        <v>0</v>
      </c>
      <c r="AU270" s="274">
        <v>2718158593</v>
      </c>
      <c r="AV270" s="274">
        <v>649061407</v>
      </c>
      <c r="AW270" s="378">
        <v>928301621</v>
      </c>
      <c r="AX270" s="274">
        <v>1789856972</v>
      </c>
      <c r="AY270" s="274">
        <v>910197653</v>
      </c>
      <c r="AZ270" s="274">
        <v>18103968</v>
      </c>
      <c r="BA270" s="274">
        <v>910197653</v>
      </c>
      <c r="BB270" s="275">
        <v>0</v>
      </c>
      <c r="BC270" s="275">
        <v>0</v>
      </c>
    </row>
    <row r="271" spans="1:55" s="215" customFormat="1" ht="13.5" x14ac:dyDescent="0.2">
      <c r="A271" s="284" t="str">
        <f t="shared" si="10"/>
        <v>C25021000702110</v>
      </c>
      <c r="B271" s="1394" t="s">
        <v>102</v>
      </c>
      <c r="C271" s="1395"/>
      <c r="D271" s="1394" t="s">
        <v>330</v>
      </c>
      <c r="E271" s="1395"/>
      <c r="F271" s="1394" t="s">
        <v>332</v>
      </c>
      <c r="G271" s="1395"/>
      <c r="H271" s="1394" t="s">
        <v>301</v>
      </c>
      <c r="I271" s="1395"/>
      <c r="J271" s="1394" t="s">
        <v>288</v>
      </c>
      <c r="K271" s="1395"/>
      <c r="L271" s="1395"/>
      <c r="M271" s="1394" t="s">
        <v>290</v>
      </c>
      <c r="N271" s="1395"/>
      <c r="O271" s="1395"/>
      <c r="P271" s="1394" t="s">
        <v>287</v>
      </c>
      <c r="Q271" s="1395"/>
      <c r="R271" s="1394"/>
      <c r="S271" s="1395"/>
      <c r="T271" s="1396" t="s">
        <v>340</v>
      </c>
      <c r="U271" s="1395"/>
      <c r="V271" s="1395"/>
      <c r="W271" s="1395"/>
      <c r="X271" s="1395"/>
      <c r="Y271" s="1395"/>
      <c r="Z271" s="1395"/>
      <c r="AA271" s="1395"/>
      <c r="AB271" s="1394" t="s">
        <v>281</v>
      </c>
      <c r="AC271" s="1395"/>
      <c r="AD271" s="1395"/>
      <c r="AE271" s="1395"/>
      <c r="AF271" s="1395"/>
      <c r="AG271" s="1394" t="s">
        <v>282</v>
      </c>
      <c r="AH271" s="1395"/>
      <c r="AI271" s="1395"/>
      <c r="AJ271" s="277" t="s">
        <v>68</v>
      </c>
      <c r="AK271" s="1397" t="s">
        <v>283</v>
      </c>
      <c r="AL271" s="1395"/>
      <c r="AM271" s="1395"/>
      <c r="AN271" s="1395"/>
      <c r="AO271" s="1395"/>
      <c r="AP271" s="1395"/>
      <c r="AQ271" s="278">
        <v>2400000000</v>
      </c>
      <c r="AR271" s="278">
        <v>2342220000</v>
      </c>
      <c r="AS271" s="337">
        <v>57780000</v>
      </c>
      <c r="AT271" s="286">
        <v>0</v>
      </c>
      <c r="AU271" s="278">
        <v>1914217999</v>
      </c>
      <c r="AV271" s="278">
        <v>428002001</v>
      </c>
      <c r="AW271" s="285">
        <v>561257319</v>
      </c>
      <c r="AX271" s="278">
        <v>1352960680</v>
      </c>
      <c r="AY271" s="278">
        <v>561257319</v>
      </c>
      <c r="AZ271" s="279">
        <v>0</v>
      </c>
      <c r="BA271" s="278">
        <v>561257319</v>
      </c>
      <c r="BB271" s="279">
        <v>0</v>
      </c>
      <c r="BC271" s="279">
        <v>0</v>
      </c>
    </row>
    <row r="272" spans="1:55" s="215" customFormat="1" ht="13.5" x14ac:dyDescent="0.2">
      <c r="A272" s="284" t="str">
        <f t="shared" si="10"/>
        <v>C25021000702210</v>
      </c>
      <c r="B272" s="1394" t="s">
        <v>102</v>
      </c>
      <c r="C272" s="1395"/>
      <c r="D272" s="1394" t="s">
        <v>330</v>
      </c>
      <c r="E272" s="1395"/>
      <c r="F272" s="1394" t="s">
        <v>332</v>
      </c>
      <c r="G272" s="1395"/>
      <c r="H272" s="1394" t="s">
        <v>301</v>
      </c>
      <c r="I272" s="1395"/>
      <c r="J272" s="1394" t="s">
        <v>288</v>
      </c>
      <c r="K272" s="1395"/>
      <c r="L272" s="1395"/>
      <c r="M272" s="1394" t="s">
        <v>290</v>
      </c>
      <c r="N272" s="1395"/>
      <c r="O272" s="1395"/>
      <c r="P272" s="1394" t="s">
        <v>290</v>
      </c>
      <c r="Q272" s="1395"/>
      <c r="R272" s="1394"/>
      <c r="S272" s="1395"/>
      <c r="T272" s="1396" t="s">
        <v>335</v>
      </c>
      <c r="U272" s="1395"/>
      <c r="V272" s="1395"/>
      <c r="W272" s="1395"/>
      <c r="X272" s="1395"/>
      <c r="Y272" s="1395"/>
      <c r="Z272" s="1395"/>
      <c r="AA272" s="1395"/>
      <c r="AB272" s="1394" t="s">
        <v>281</v>
      </c>
      <c r="AC272" s="1395"/>
      <c r="AD272" s="1395"/>
      <c r="AE272" s="1395"/>
      <c r="AF272" s="1395"/>
      <c r="AG272" s="1394" t="s">
        <v>282</v>
      </c>
      <c r="AH272" s="1395"/>
      <c r="AI272" s="1395"/>
      <c r="AJ272" s="277" t="s">
        <v>68</v>
      </c>
      <c r="AK272" s="1397" t="s">
        <v>283</v>
      </c>
      <c r="AL272" s="1395"/>
      <c r="AM272" s="1395"/>
      <c r="AN272" s="1395"/>
      <c r="AO272" s="1395"/>
      <c r="AP272" s="1395"/>
      <c r="AQ272" s="278">
        <v>375000000</v>
      </c>
      <c r="AR272" s="278">
        <v>375000000</v>
      </c>
      <c r="AS272" s="338">
        <v>0</v>
      </c>
      <c r="AT272" s="286">
        <v>0</v>
      </c>
      <c r="AU272" s="278">
        <v>375000000</v>
      </c>
      <c r="AV272" s="279">
        <v>0</v>
      </c>
      <c r="AW272" s="285">
        <v>75000000</v>
      </c>
      <c r="AX272" s="278">
        <v>300000000</v>
      </c>
      <c r="AY272" s="278">
        <v>75000000</v>
      </c>
      <c r="AZ272" s="279">
        <v>0</v>
      </c>
      <c r="BA272" s="278">
        <v>75000000</v>
      </c>
      <c r="BB272" s="279">
        <v>0</v>
      </c>
      <c r="BC272" s="279">
        <v>0</v>
      </c>
    </row>
    <row r="273" spans="1:55" s="215" customFormat="1" ht="13.5" x14ac:dyDescent="0.2">
      <c r="A273" s="284" t="str">
        <f t="shared" si="10"/>
        <v>C25021000702310</v>
      </c>
      <c r="B273" s="1394" t="s">
        <v>102</v>
      </c>
      <c r="C273" s="1395"/>
      <c r="D273" s="1394" t="s">
        <v>330</v>
      </c>
      <c r="E273" s="1395"/>
      <c r="F273" s="1394" t="s">
        <v>332</v>
      </c>
      <c r="G273" s="1395"/>
      <c r="H273" s="1394" t="s">
        <v>301</v>
      </c>
      <c r="I273" s="1395"/>
      <c r="J273" s="1394" t="s">
        <v>288</v>
      </c>
      <c r="K273" s="1395"/>
      <c r="L273" s="1395"/>
      <c r="M273" s="1394" t="s">
        <v>290</v>
      </c>
      <c r="N273" s="1395"/>
      <c r="O273" s="1395"/>
      <c r="P273" s="1394" t="s">
        <v>297</v>
      </c>
      <c r="Q273" s="1395"/>
      <c r="R273" s="1394"/>
      <c r="S273" s="1395"/>
      <c r="T273" s="1396" t="s">
        <v>336</v>
      </c>
      <c r="U273" s="1395"/>
      <c r="V273" s="1395"/>
      <c r="W273" s="1395"/>
      <c r="X273" s="1395"/>
      <c r="Y273" s="1395"/>
      <c r="Z273" s="1395"/>
      <c r="AA273" s="1395"/>
      <c r="AB273" s="1394" t="s">
        <v>281</v>
      </c>
      <c r="AC273" s="1395"/>
      <c r="AD273" s="1395"/>
      <c r="AE273" s="1395"/>
      <c r="AF273" s="1395"/>
      <c r="AG273" s="1394" t="s">
        <v>282</v>
      </c>
      <c r="AH273" s="1395"/>
      <c r="AI273" s="1395"/>
      <c r="AJ273" s="277" t="s">
        <v>68</v>
      </c>
      <c r="AK273" s="1397" t="s">
        <v>283</v>
      </c>
      <c r="AL273" s="1395"/>
      <c r="AM273" s="1395"/>
      <c r="AN273" s="1395"/>
      <c r="AO273" s="1395"/>
      <c r="AP273" s="1395"/>
      <c r="AQ273" s="278">
        <v>150000000</v>
      </c>
      <c r="AR273" s="278">
        <v>150000000</v>
      </c>
      <c r="AS273" s="338">
        <v>0</v>
      </c>
      <c r="AT273" s="286">
        <v>0</v>
      </c>
      <c r="AU273" s="278">
        <v>150000000</v>
      </c>
      <c r="AV273" s="279">
        <v>0</v>
      </c>
      <c r="AW273" s="285">
        <v>76781230</v>
      </c>
      <c r="AX273" s="278">
        <v>73218770</v>
      </c>
      <c r="AY273" s="278">
        <v>76781230</v>
      </c>
      <c r="AZ273" s="279">
        <v>0</v>
      </c>
      <c r="BA273" s="278">
        <v>76781230</v>
      </c>
      <c r="BB273" s="279">
        <v>0</v>
      </c>
      <c r="BC273" s="279">
        <v>0</v>
      </c>
    </row>
    <row r="274" spans="1:55" s="215" customFormat="1" ht="13.5" x14ac:dyDescent="0.2">
      <c r="A274" s="284" t="str">
        <f t="shared" si="10"/>
        <v>C25021000702410</v>
      </c>
      <c r="B274" s="1394" t="s">
        <v>102</v>
      </c>
      <c r="C274" s="1395"/>
      <c r="D274" s="1394" t="s">
        <v>330</v>
      </c>
      <c r="E274" s="1395"/>
      <c r="F274" s="1394" t="s">
        <v>332</v>
      </c>
      <c r="G274" s="1395"/>
      <c r="H274" s="1394" t="s">
        <v>301</v>
      </c>
      <c r="I274" s="1395"/>
      <c r="J274" s="1394" t="s">
        <v>288</v>
      </c>
      <c r="K274" s="1395"/>
      <c r="L274" s="1395"/>
      <c r="M274" s="1394" t="s">
        <v>290</v>
      </c>
      <c r="N274" s="1395"/>
      <c r="O274" s="1395"/>
      <c r="P274" s="1394" t="s">
        <v>291</v>
      </c>
      <c r="Q274" s="1395"/>
      <c r="R274" s="1394"/>
      <c r="S274" s="1395"/>
      <c r="T274" s="1396" t="s">
        <v>87</v>
      </c>
      <c r="U274" s="1395"/>
      <c r="V274" s="1395"/>
      <c r="W274" s="1395"/>
      <c r="X274" s="1395"/>
      <c r="Y274" s="1395"/>
      <c r="Z274" s="1395"/>
      <c r="AA274" s="1395"/>
      <c r="AB274" s="1394" t="s">
        <v>281</v>
      </c>
      <c r="AC274" s="1395"/>
      <c r="AD274" s="1395"/>
      <c r="AE274" s="1395"/>
      <c r="AF274" s="1395"/>
      <c r="AG274" s="1394" t="s">
        <v>282</v>
      </c>
      <c r="AH274" s="1395"/>
      <c r="AI274" s="1395"/>
      <c r="AJ274" s="277" t="s">
        <v>68</v>
      </c>
      <c r="AK274" s="1397" t="s">
        <v>283</v>
      </c>
      <c r="AL274" s="1395"/>
      <c r="AM274" s="1395"/>
      <c r="AN274" s="1395"/>
      <c r="AO274" s="1395"/>
      <c r="AP274" s="1395"/>
      <c r="AQ274" s="278">
        <v>500000000</v>
      </c>
      <c r="AR274" s="278">
        <v>500000000</v>
      </c>
      <c r="AS274" s="338">
        <v>0</v>
      </c>
      <c r="AT274" s="286">
        <v>0</v>
      </c>
      <c r="AU274" s="278">
        <v>278940594</v>
      </c>
      <c r="AV274" s="278">
        <v>221059406</v>
      </c>
      <c r="AW274" s="285">
        <v>215263072</v>
      </c>
      <c r="AX274" s="278">
        <v>63677522</v>
      </c>
      <c r="AY274" s="278">
        <v>197159104</v>
      </c>
      <c r="AZ274" s="278">
        <v>18103968</v>
      </c>
      <c r="BA274" s="278">
        <v>197159104</v>
      </c>
      <c r="BB274" s="279">
        <v>0</v>
      </c>
      <c r="BC274" s="279">
        <v>0</v>
      </c>
    </row>
    <row r="275" spans="1:55" s="215" customFormat="1" ht="13.5" x14ac:dyDescent="0.2">
      <c r="A275" s="284" t="str">
        <f t="shared" si="10"/>
        <v>C25021000702610</v>
      </c>
      <c r="B275" s="1394" t="s">
        <v>102</v>
      </c>
      <c r="C275" s="1395"/>
      <c r="D275" s="1394" t="s">
        <v>330</v>
      </c>
      <c r="E275" s="1395"/>
      <c r="F275" s="1394" t="s">
        <v>332</v>
      </c>
      <c r="G275" s="1395"/>
      <c r="H275" s="1394" t="s">
        <v>301</v>
      </c>
      <c r="I275" s="1395"/>
      <c r="J275" s="1394" t="s">
        <v>288</v>
      </c>
      <c r="K275" s="1395"/>
      <c r="L275" s="1395"/>
      <c r="M275" s="1394" t="s">
        <v>290</v>
      </c>
      <c r="N275" s="1395"/>
      <c r="O275" s="1395"/>
      <c r="P275" s="1394" t="s">
        <v>300</v>
      </c>
      <c r="Q275" s="1395"/>
      <c r="R275" s="1394"/>
      <c r="S275" s="1395"/>
      <c r="T275" s="1396" t="s">
        <v>337</v>
      </c>
      <c r="U275" s="1395"/>
      <c r="V275" s="1395"/>
      <c r="W275" s="1395"/>
      <c r="X275" s="1395"/>
      <c r="Y275" s="1395"/>
      <c r="Z275" s="1395"/>
      <c r="AA275" s="1395"/>
      <c r="AB275" s="1394" t="s">
        <v>281</v>
      </c>
      <c r="AC275" s="1395"/>
      <c r="AD275" s="1395"/>
      <c r="AE275" s="1395"/>
      <c r="AF275" s="1395"/>
      <c r="AG275" s="1394" t="s">
        <v>282</v>
      </c>
      <c r="AH275" s="1395"/>
      <c r="AI275" s="1395"/>
      <c r="AJ275" s="277" t="s">
        <v>68</v>
      </c>
      <c r="AK275" s="1397" t="s">
        <v>283</v>
      </c>
      <c r="AL275" s="1395"/>
      <c r="AM275" s="1395"/>
      <c r="AN275" s="1395"/>
      <c r="AO275" s="1395"/>
      <c r="AP275" s="1395"/>
      <c r="AQ275" s="278">
        <v>75000000</v>
      </c>
      <c r="AR275" s="279">
        <v>0</v>
      </c>
      <c r="AS275" s="337">
        <v>75000000</v>
      </c>
      <c r="AT275" s="286">
        <v>0</v>
      </c>
      <c r="AU275" s="279">
        <v>0</v>
      </c>
      <c r="AV275" s="279">
        <v>0</v>
      </c>
      <c r="AW275" s="286">
        <v>0</v>
      </c>
      <c r="AX275" s="279">
        <v>0</v>
      </c>
      <c r="AY275" s="279">
        <v>0</v>
      </c>
      <c r="AZ275" s="279">
        <v>0</v>
      </c>
      <c r="BA275" s="279">
        <v>0</v>
      </c>
      <c r="BB275" s="279">
        <v>0</v>
      </c>
      <c r="BC275" s="279">
        <v>0</v>
      </c>
    </row>
    <row r="276" spans="1:55" s="215" customFormat="1" ht="13.5" x14ac:dyDescent="0.2">
      <c r="A276" s="284" t="str">
        <f t="shared" si="10"/>
        <v>C250210007021110</v>
      </c>
      <c r="B276" s="1394" t="s">
        <v>102</v>
      </c>
      <c r="C276" s="1395"/>
      <c r="D276" s="1394" t="s">
        <v>330</v>
      </c>
      <c r="E276" s="1395"/>
      <c r="F276" s="1394" t="s">
        <v>332</v>
      </c>
      <c r="G276" s="1395"/>
      <c r="H276" s="1394" t="s">
        <v>301</v>
      </c>
      <c r="I276" s="1395"/>
      <c r="J276" s="1394" t="s">
        <v>288</v>
      </c>
      <c r="K276" s="1395"/>
      <c r="L276" s="1395"/>
      <c r="M276" s="1394" t="s">
        <v>290</v>
      </c>
      <c r="N276" s="1395"/>
      <c r="O276" s="1395"/>
      <c r="P276" s="1394" t="s">
        <v>83</v>
      </c>
      <c r="Q276" s="1395"/>
      <c r="R276" s="1394"/>
      <c r="S276" s="1395"/>
      <c r="T276" s="1396" t="s">
        <v>338</v>
      </c>
      <c r="U276" s="1395"/>
      <c r="V276" s="1395"/>
      <c r="W276" s="1395"/>
      <c r="X276" s="1395"/>
      <c r="Y276" s="1395"/>
      <c r="Z276" s="1395"/>
      <c r="AA276" s="1395"/>
      <c r="AB276" s="1394" t="s">
        <v>281</v>
      </c>
      <c r="AC276" s="1395"/>
      <c r="AD276" s="1395"/>
      <c r="AE276" s="1395"/>
      <c r="AF276" s="1395"/>
      <c r="AG276" s="1394" t="s">
        <v>282</v>
      </c>
      <c r="AH276" s="1395"/>
      <c r="AI276" s="1395"/>
      <c r="AJ276" s="277" t="s">
        <v>68</v>
      </c>
      <c r="AK276" s="1397" t="s">
        <v>283</v>
      </c>
      <c r="AL276" s="1395"/>
      <c r="AM276" s="1395"/>
      <c r="AN276" s="1395"/>
      <c r="AO276" s="1395"/>
      <c r="AP276" s="1395"/>
      <c r="AQ276" s="279">
        <v>0</v>
      </c>
      <c r="AR276" s="279">
        <v>0</v>
      </c>
      <c r="AS276" s="338">
        <v>0</v>
      </c>
      <c r="AT276" s="286">
        <v>0</v>
      </c>
      <c r="AU276" s="279">
        <v>0</v>
      </c>
      <c r="AV276" s="279">
        <v>0</v>
      </c>
      <c r="AW276" s="286">
        <v>0</v>
      </c>
      <c r="AX276" s="279">
        <v>0</v>
      </c>
      <c r="AY276" s="279">
        <v>0</v>
      </c>
      <c r="AZ276" s="279">
        <v>0</v>
      </c>
      <c r="BA276" s="279">
        <v>0</v>
      </c>
      <c r="BB276" s="279">
        <v>0</v>
      </c>
      <c r="BC276" s="279">
        <v>0</v>
      </c>
    </row>
    <row r="277" spans="1:55" s="215" customFormat="1" ht="13.5" x14ac:dyDescent="0.2">
      <c r="A277" s="284" t="str">
        <f t="shared" si="10"/>
        <v>C259910</v>
      </c>
      <c r="B277" s="1400" t="s">
        <v>102</v>
      </c>
      <c r="C277" s="1395"/>
      <c r="D277" s="1400" t="s">
        <v>345</v>
      </c>
      <c r="E277" s="1395"/>
      <c r="F277" s="1400"/>
      <c r="G277" s="1395"/>
      <c r="H277" s="1400"/>
      <c r="I277" s="1395"/>
      <c r="J277" s="1400"/>
      <c r="K277" s="1395"/>
      <c r="L277" s="1395"/>
      <c r="M277" s="1400"/>
      <c r="N277" s="1395"/>
      <c r="O277" s="1395"/>
      <c r="P277" s="1400"/>
      <c r="Q277" s="1395"/>
      <c r="R277" s="1400"/>
      <c r="S277" s="1395"/>
      <c r="T277" s="1401" t="s">
        <v>346</v>
      </c>
      <c r="U277" s="1395"/>
      <c r="V277" s="1395"/>
      <c r="W277" s="1395"/>
      <c r="X277" s="1395"/>
      <c r="Y277" s="1395"/>
      <c r="Z277" s="1395"/>
      <c r="AA277" s="1395"/>
      <c r="AB277" s="1400" t="s">
        <v>281</v>
      </c>
      <c r="AC277" s="1395"/>
      <c r="AD277" s="1395"/>
      <c r="AE277" s="1395"/>
      <c r="AF277" s="1395"/>
      <c r="AG277" s="1400" t="s">
        <v>282</v>
      </c>
      <c r="AH277" s="1395"/>
      <c r="AI277" s="1395"/>
      <c r="AJ277" s="273" t="s">
        <v>68</v>
      </c>
      <c r="AK277" s="1399" t="s">
        <v>283</v>
      </c>
      <c r="AL277" s="1395"/>
      <c r="AM277" s="1395"/>
      <c r="AN277" s="1395"/>
      <c r="AO277" s="1395"/>
      <c r="AP277" s="1395"/>
      <c r="AQ277" s="274">
        <v>9670420000</v>
      </c>
      <c r="AR277" s="275">
        <v>0</v>
      </c>
      <c r="AS277" s="335">
        <v>9670420000</v>
      </c>
      <c r="AT277" s="379">
        <v>0</v>
      </c>
      <c r="AU277" s="275">
        <v>0</v>
      </c>
      <c r="AV277" s="275">
        <v>0</v>
      </c>
      <c r="AW277" s="379">
        <v>0</v>
      </c>
      <c r="AX277" s="275">
        <v>0</v>
      </c>
      <c r="AY277" s="275">
        <v>0</v>
      </c>
      <c r="AZ277" s="275">
        <v>0</v>
      </c>
      <c r="BA277" s="275">
        <v>0</v>
      </c>
      <c r="BB277" s="275">
        <v>0</v>
      </c>
      <c r="BC277" s="275">
        <v>0</v>
      </c>
    </row>
    <row r="278" spans="1:55" s="215" customFormat="1" ht="13.5" x14ac:dyDescent="0.2">
      <c r="A278" s="284" t="str">
        <f t="shared" si="10"/>
        <v>C259913</v>
      </c>
      <c r="B278" s="1400" t="s">
        <v>102</v>
      </c>
      <c r="C278" s="1395"/>
      <c r="D278" s="1400" t="s">
        <v>345</v>
      </c>
      <c r="E278" s="1395"/>
      <c r="F278" s="1400"/>
      <c r="G278" s="1395"/>
      <c r="H278" s="1400"/>
      <c r="I278" s="1395"/>
      <c r="J278" s="1400"/>
      <c r="K278" s="1395"/>
      <c r="L278" s="1395"/>
      <c r="M278" s="1400"/>
      <c r="N278" s="1395"/>
      <c r="O278" s="1395"/>
      <c r="P278" s="1400"/>
      <c r="Q278" s="1395"/>
      <c r="R278" s="1400"/>
      <c r="S278" s="1395"/>
      <c r="T278" s="1401" t="s">
        <v>346</v>
      </c>
      <c r="U278" s="1395"/>
      <c r="V278" s="1395"/>
      <c r="W278" s="1395"/>
      <c r="X278" s="1395"/>
      <c r="Y278" s="1395"/>
      <c r="Z278" s="1395"/>
      <c r="AA278" s="1395"/>
      <c r="AB278" s="1400" t="s">
        <v>281</v>
      </c>
      <c r="AC278" s="1395"/>
      <c r="AD278" s="1395"/>
      <c r="AE278" s="1395"/>
      <c r="AF278" s="1395"/>
      <c r="AG278" s="1400" t="s">
        <v>282</v>
      </c>
      <c r="AH278" s="1395"/>
      <c r="AI278" s="1395"/>
      <c r="AJ278" s="273" t="s">
        <v>311</v>
      </c>
      <c r="AK278" s="1399" t="s">
        <v>329</v>
      </c>
      <c r="AL278" s="1395"/>
      <c r="AM278" s="1395"/>
      <c r="AN278" s="1395"/>
      <c r="AO278" s="1395"/>
      <c r="AP278" s="1395"/>
      <c r="AQ278" s="274">
        <v>5000000000</v>
      </c>
      <c r="AR278" s="274">
        <v>5000000000</v>
      </c>
      <c r="AS278" s="336">
        <v>0</v>
      </c>
      <c r="AT278" s="379">
        <v>0</v>
      </c>
      <c r="AU278" s="274">
        <v>5000000000</v>
      </c>
      <c r="AV278" s="275">
        <v>0</v>
      </c>
      <c r="AW278" s="378">
        <v>25907273.640000001</v>
      </c>
      <c r="AX278" s="274">
        <v>4974092726.3599997</v>
      </c>
      <c r="AY278" s="274">
        <v>25907273.640000001</v>
      </c>
      <c r="AZ278" s="275">
        <v>0</v>
      </c>
      <c r="BA278" s="274">
        <v>25907273.640000001</v>
      </c>
      <c r="BB278" s="275">
        <v>0</v>
      </c>
      <c r="BC278" s="275">
        <v>0</v>
      </c>
    </row>
    <row r="279" spans="1:55" s="215" customFormat="1" ht="13.5" x14ac:dyDescent="0.2">
      <c r="A279" s="284" t="str">
        <f t="shared" si="10"/>
        <v>C2599100010</v>
      </c>
      <c r="B279" s="1400" t="s">
        <v>102</v>
      </c>
      <c r="C279" s="1395"/>
      <c r="D279" s="1400" t="s">
        <v>345</v>
      </c>
      <c r="E279" s="1395"/>
      <c r="F279" s="1400" t="s">
        <v>332</v>
      </c>
      <c r="G279" s="1395"/>
      <c r="H279" s="1400"/>
      <c r="I279" s="1395"/>
      <c r="J279" s="1400"/>
      <c r="K279" s="1395"/>
      <c r="L279" s="1395"/>
      <c r="M279" s="1400"/>
      <c r="N279" s="1395"/>
      <c r="O279" s="1395"/>
      <c r="P279" s="1400"/>
      <c r="Q279" s="1395"/>
      <c r="R279" s="1400"/>
      <c r="S279" s="1395"/>
      <c r="T279" s="1401" t="s">
        <v>333</v>
      </c>
      <c r="U279" s="1395"/>
      <c r="V279" s="1395"/>
      <c r="W279" s="1395"/>
      <c r="X279" s="1395"/>
      <c r="Y279" s="1395"/>
      <c r="Z279" s="1395"/>
      <c r="AA279" s="1395"/>
      <c r="AB279" s="1400" t="s">
        <v>281</v>
      </c>
      <c r="AC279" s="1395"/>
      <c r="AD279" s="1395"/>
      <c r="AE279" s="1395"/>
      <c r="AF279" s="1395"/>
      <c r="AG279" s="1400" t="s">
        <v>282</v>
      </c>
      <c r="AH279" s="1395"/>
      <c r="AI279" s="1395"/>
      <c r="AJ279" s="273" t="s">
        <v>68</v>
      </c>
      <c r="AK279" s="1399" t="s">
        <v>283</v>
      </c>
      <c r="AL279" s="1395"/>
      <c r="AM279" s="1395"/>
      <c r="AN279" s="1395"/>
      <c r="AO279" s="1395"/>
      <c r="AP279" s="1395"/>
      <c r="AQ279" s="274">
        <v>9670420000</v>
      </c>
      <c r="AR279" s="275">
        <v>0</v>
      </c>
      <c r="AS279" s="335">
        <v>9670420000</v>
      </c>
      <c r="AT279" s="379">
        <v>0</v>
      </c>
      <c r="AU279" s="275">
        <v>0</v>
      </c>
      <c r="AV279" s="275">
        <v>0</v>
      </c>
      <c r="AW279" s="379">
        <v>0</v>
      </c>
      <c r="AX279" s="275">
        <v>0</v>
      </c>
      <c r="AY279" s="275">
        <v>0</v>
      </c>
      <c r="AZ279" s="275">
        <v>0</v>
      </c>
      <c r="BA279" s="275">
        <v>0</v>
      </c>
      <c r="BB279" s="275">
        <v>0</v>
      </c>
      <c r="BC279" s="275">
        <v>0</v>
      </c>
    </row>
    <row r="280" spans="1:55" s="215" customFormat="1" ht="13.5" x14ac:dyDescent="0.2">
      <c r="A280" s="284" t="str">
        <f t="shared" si="10"/>
        <v>C2599100013</v>
      </c>
      <c r="B280" s="1400" t="s">
        <v>102</v>
      </c>
      <c r="C280" s="1395"/>
      <c r="D280" s="1400" t="s">
        <v>345</v>
      </c>
      <c r="E280" s="1395"/>
      <c r="F280" s="1400" t="s">
        <v>332</v>
      </c>
      <c r="G280" s="1395"/>
      <c r="H280" s="1400"/>
      <c r="I280" s="1395"/>
      <c r="J280" s="1400"/>
      <c r="K280" s="1395"/>
      <c r="L280" s="1395"/>
      <c r="M280" s="1400"/>
      <c r="N280" s="1395"/>
      <c r="O280" s="1395"/>
      <c r="P280" s="1400"/>
      <c r="Q280" s="1395"/>
      <c r="R280" s="1400"/>
      <c r="S280" s="1395"/>
      <c r="T280" s="1401" t="s">
        <v>333</v>
      </c>
      <c r="U280" s="1395"/>
      <c r="V280" s="1395"/>
      <c r="W280" s="1395"/>
      <c r="X280" s="1395"/>
      <c r="Y280" s="1395"/>
      <c r="Z280" s="1395"/>
      <c r="AA280" s="1395"/>
      <c r="AB280" s="1400" t="s">
        <v>281</v>
      </c>
      <c r="AC280" s="1395"/>
      <c r="AD280" s="1395"/>
      <c r="AE280" s="1395"/>
      <c r="AF280" s="1395"/>
      <c r="AG280" s="1400" t="s">
        <v>282</v>
      </c>
      <c r="AH280" s="1395"/>
      <c r="AI280" s="1395"/>
      <c r="AJ280" s="273" t="s">
        <v>311</v>
      </c>
      <c r="AK280" s="1399" t="s">
        <v>329</v>
      </c>
      <c r="AL280" s="1395"/>
      <c r="AM280" s="1395"/>
      <c r="AN280" s="1395"/>
      <c r="AO280" s="1395"/>
      <c r="AP280" s="1395"/>
      <c r="AQ280" s="274">
        <v>5000000000</v>
      </c>
      <c r="AR280" s="274">
        <v>5000000000</v>
      </c>
      <c r="AS280" s="336">
        <v>0</v>
      </c>
      <c r="AT280" s="379">
        <v>0</v>
      </c>
      <c r="AU280" s="274">
        <v>5000000000</v>
      </c>
      <c r="AV280" s="275">
        <v>0</v>
      </c>
      <c r="AW280" s="378">
        <v>25907273.640000001</v>
      </c>
      <c r="AX280" s="274">
        <v>4974092726.3599997</v>
      </c>
      <c r="AY280" s="274">
        <v>25907273.640000001</v>
      </c>
      <c r="AZ280" s="275">
        <v>0</v>
      </c>
      <c r="BA280" s="274">
        <v>25907273.640000001</v>
      </c>
      <c r="BB280" s="275">
        <v>0</v>
      </c>
      <c r="BC280" s="275">
        <v>0</v>
      </c>
    </row>
    <row r="281" spans="1:55" s="388" customFormat="1" ht="13.5" x14ac:dyDescent="0.2">
      <c r="A281" s="388" t="str">
        <f t="shared" si="10"/>
        <v>C25991000110</v>
      </c>
      <c r="B281" s="1406" t="s">
        <v>102</v>
      </c>
      <c r="C281" s="1403"/>
      <c r="D281" s="1406" t="s">
        <v>345</v>
      </c>
      <c r="E281" s="1403"/>
      <c r="F281" s="1406" t="s">
        <v>332</v>
      </c>
      <c r="G281" s="1403"/>
      <c r="H281" s="1406" t="s">
        <v>287</v>
      </c>
      <c r="I281" s="1403"/>
      <c r="J281" s="1406"/>
      <c r="K281" s="1403"/>
      <c r="L281" s="1403"/>
      <c r="M281" s="1406"/>
      <c r="N281" s="1403"/>
      <c r="O281" s="1403"/>
      <c r="P281" s="1406"/>
      <c r="Q281" s="1403"/>
      <c r="R281" s="1406"/>
      <c r="S281" s="1403"/>
      <c r="T281" s="1407" t="s">
        <v>188</v>
      </c>
      <c r="U281" s="1403"/>
      <c r="V281" s="1403"/>
      <c r="W281" s="1403"/>
      <c r="X281" s="1403"/>
      <c r="Y281" s="1403"/>
      <c r="Z281" s="1403"/>
      <c r="AA281" s="1403"/>
      <c r="AB281" s="1406" t="s">
        <v>281</v>
      </c>
      <c r="AC281" s="1403"/>
      <c r="AD281" s="1403"/>
      <c r="AE281" s="1403"/>
      <c r="AF281" s="1403"/>
      <c r="AG281" s="1406" t="s">
        <v>282</v>
      </c>
      <c r="AH281" s="1403"/>
      <c r="AI281" s="1403"/>
      <c r="AJ281" s="389" t="s">
        <v>68</v>
      </c>
      <c r="AK281" s="1408" t="s">
        <v>283</v>
      </c>
      <c r="AL281" s="1403"/>
      <c r="AM281" s="1403"/>
      <c r="AN281" s="1403"/>
      <c r="AO281" s="1403"/>
      <c r="AP281" s="1403"/>
      <c r="AQ281" s="337">
        <v>8396500000</v>
      </c>
      <c r="AR281" s="338">
        <v>0</v>
      </c>
      <c r="AS281" s="337">
        <v>8396500000</v>
      </c>
      <c r="AT281" s="338">
        <v>0</v>
      </c>
      <c r="AU281" s="338">
        <v>0</v>
      </c>
      <c r="AV281" s="338">
        <v>0</v>
      </c>
      <c r="AW281" s="338">
        <v>0</v>
      </c>
      <c r="AX281" s="338">
        <v>0</v>
      </c>
      <c r="AY281" s="338">
        <v>0</v>
      </c>
      <c r="AZ281" s="338">
        <v>0</v>
      </c>
      <c r="BA281" s="338">
        <v>0</v>
      </c>
      <c r="BB281" s="338">
        <v>0</v>
      </c>
      <c r="BC281" s="338">
        <v>0</v>
      </c>
    </row>
    <row r="282" spans="1:55" s="388" customFormat="1" ht="13.5" x14ac:dyDescent="0.2">
      <c r="A282" s="388" t="str">
        <f t="shared" si="10"/>
        <v>C25991000113</v>
      </c>
      <c r="B282" s="1406" t="s">
        <v>102</v>
      </c>
      <c r="C282" s="1403"/>
      <c r="D282" s="1406" t="s">
        <v>345</v>
      </c>
      <c r="E282" s="1403"/>
      <c r="F282" s="1406" t="s">
        <v>332</v>
      </c>
      <c r="G282" s="1403"/>
      <c r="H282" s="1406" t="s">
        <v>287</v>
      </c>
      <c r="I282" s="1403"/>
      <c r="J282" s="1406"/>
      <c r="K282" s="1403"/>
      <c r="L282" s="1403"/>
      <c r="M282" s="1406"/>
      <c r="N282" s="1403"/>
      <c r="O282" s="1403"/>
      <c r="P282" s="1406"/>
      <c r="Q282" s="1403"/>
      <c r="R282" s="1406"/>
      <c r="S282" s="1403"/>
      <c r="T282" s="1407" t="s">
        <v>188</v>
      </c>
      <c r="U282" s="1403"/>
      <c r="V282" s="1403"/>
      <c r="W282" s="1403"/>
      <c r="X282" s="1403"/>
      <c r="Y282" s="1403"/>
      <c r="Z282" s="1403"/>
      <c r="AA282" s="1403"/>
      <c r="AB282" s="1406" t="s">
        <v>281</v>
      </c>
      <c r="AC282" s="1403"/>
      <c r="AD282" s="1403"/>
      <c r="AE282" s="1403"/>
      <c r="AF282" s="1403"/>
      <c r="AG282" s="1406" t="s">
        <v>282</v>
      </c>
      <c r="AH282" s="1403"/>
      <c r="AI282" s="1403"/>
      <c r="AJ282" s="389" t="s">
        <v>311</v>
      </c>
      <c r="AK282" s="1408" t="s">
        <v>329</v>
      </c>
      <c r="AL282" s="1403"/>
      <c r="AM282" s="1403"/>
      <c r="AN282" s="1403"/>
      <c r="AO282" s="1403"/>
      <c r="AP282" s="1403"/>
      <c r="AQ282" s="337">
        <v>5000000000</v>
      </c>
      <c r="AR282" s="337">
        <v>5000000000</v>
      </c>
      <c r="AS282" s="338">
        <v>0</v>
      </c>
      <c r="AT282" s="338">
        <v>0</v>
      </c>
      <c r="AU282" s="337">
        <v>5000000000</v>
      </c>
      <c r="AV282" s="338">
        <v>0</v>
      </c>
      <c r="AW282" s="337">
        <v>25907273.640000001</v>
      </c>
      <c r="AX282" s="337">
        <v>4974092726.3599997</v>
      </c>
      <c r="AY282" s="337">
        <v>25907273.640000001</v>
      </c>
      <c r="AZ282" s="338">
        <v>0</v>
      </c>
      <c r="BA282" s="337">
        <v>25907273.640000001</v>
      </c>
      <c r="BB282" s="338">
        <v>0</v>
      </c>
      <c r="BC282" s="338">
        <v>0</v>
      </c>
    </row>
    <row r="283" spans="1:55" s="388" customFormat="1" ht="13.5" x14ac:dyDescent="0.2">
      <c r="A283" s="388" t="str">
        <f t="shared" si="10"/>
        <v>C25991000210</v>
      </c>
      <c r="B283" s="1406" t="s">
        <v>102</v>
      </c>
      <c r="C283" s="1403"/>
      <c r="D283" s="1406" t="s">
        <v>345</v>
      </c>
      <c r="E283" s="1403"/>
      <c r="F283" s="1406" t="s">
        <v>332</v>
      </c>
      <c r="G283" s="1403"/>
      <c r="H283" s="1406" t="s">
        <v>290</v>
      </c>
      <c r="I283" s="1403"/>
      <c r="J283" s="1406" t="s">
        <v>244</v>
      </c>
      <c r="K283" s="1403"/>
      <c r="L283" s="1403"/>
      <c r="M283" s="1406" t="s">
        <v>244</v>
      </c>
      <c r="N283" s="1403"/>
      <c r="O283" s="1403"/>
      <c r="P283" s="1406" t="s">
        <v>244</v>
      </c>
      <c r="Q283" s="1403"/>
      <c r="R283" s="1406" t="s">
        <v>244</v>
      </c>
      <c r="S283" s="1403"/>
      <c r="T283" s="1407" t="s">
        <v>655</v>
      </c>
      <c r="U283" s="1403"/>
      <c r="V283" s="1403"/>
      <c r="W283" s="1403"/>
      <c r="X283" s="1403"/>
      <c r="Y283" s="1403"/>
      <c r="Z283" s="1403"/>
      <c r="AA283" s="1403"/>
      <c r="AB283" s="1406" t="s">
        <v>281</v>
      </c>
      <c r="AC283" s="1403"/>
      <c r="AD283" s="1403"/>
      <c r="AE283" s="1403"/>
      <c r="AF283" s="1403"/>
      <c r="AG283" s="1406" t="s">
        <v>282</v>
      </c>
      <c r="AH283" s="1403"/>
      <c r="AI283" s="1403"/>
      <c r="AJ283" s="389" t="s">
        <v>68</v>
      </c>
      <c r="AK283" s="1408" t="s">
        <v>283</v>
      </c>
      <c r="AL283" s="1403"/>
      <c r="AM283" s="1403"/>
      <c r="AN283" s="1403"/>
      <c r="AO283" s="1403"/>
      <c r="AP283" s="1403"/>
      <c r="AQ283" s="337">
        <v>323920000</v>
      </c>
      <c r="AR283" s="338">
        <v>0</v>
      </c>
      <c r="AS283" s="337">
        <v>323920000</v>
      </c>
      <c r="AT283" s="338">
        <v>0</v>
      </c>
      <c r="AU283" s="338">
        <v>0</v>
      </c>
      <c r="AV283" s="338">
        <v>0</v>
      </c>
      <c r="AW283" s="338">
        <v>0</v>
      </c>
      <c r="AX283" s="338">
        <v>0</v>
      </c>
      <c r="AY283" s="338">
        <v>0</v>
      </c>
      <c r="AZ283" s="338">
        <v>0</v>
      </c>
      <c r="BA283" s="338">
        <v>0</v>
      </c>
      <c r="BB283" s="338">
        <v>0</v>
      </c>
      <c r="BC283" s="338">
        <v>0</v>
      </c>
    </row>
    <row r="284" spans="1:55" s="215" customFormat="1" ht="13.5" x14ac:dyDescent="0.2">
      <c r="A284" s="284" t="str">
        <f t="shared" si="10"/>
        <v>C259910004010</v>
      </c>
      <c r="B284" s="1400" t="s">
        <v>102</v>
      </c>
      <c r="C284" s="1395"/>
      <c r="D284" s="1400" t="s">
        <v>345</v>
      </c>
      <c r="E284" s="1395"/>
      <c r="F284" s="1400" t="s">
        <v>332</v>
      </c>
      <c r="G284" s="1395"/>
      <c r="H284" s="1400" t="s">
        <v>291</v>
      </c>
      <c r="I284" s="1395"/>
      <c r="J284" s="1400" t="s">
        <v>288</v>
      </c>
      <c r="K284" s="1395"/>
      <c r="L284" s="1395"/>
      <c r="M284" s="1400"/>
      <c r="N284" s="1395"/>
      <c r="O284" s="1395"/>
      <c r="P284" s="1400"/>
      <c r="Q284" s="1395"/>
      <c r="R284" s="1400"/>
      <c r="S284" s="1395"/>
      <c r="T284" s="1401" t="s">
        <v>656</v>
      </c>
      <c r="U284" s="1395"/>
      <c r="V284" s="1395"/>
      <c r="W284" s="1395"/>
      <c r="X284" s="1395"/>
      <c r="Y284" s="1395"/>
      <c r="Z284" s="1395"/>
      <c r="AA284" s="1395"/>
      <c r="AB284" s="1400" t="s">
        <v>281</v>
      </c>
      <c r="AC284" s="1395"/>
      <c r="AD284" s="1395"/>
      <c r="AE284" s="1395"/>
      <c r="AF284" s="1395"/>
      <c r="AG284" s="1400" t="s">
        <v>282</v>
      </c>
      <c r="AH284" s="1395"/>
      <c r="AI284" s="1395"/>
      <c r="AJ284" s="273" t="s">
        <v>68</v>
      </c>
      <c r="AK284" s="1399" t="s">
        <v>283</v>
      </c>
      <c r="AL284" s="1395"/>
      <c r="AM284" s="1395"/>
      <c r="AN284" s="1395"/>
      <c r="AO284" s="1395"/>
      <c r="AP284" s="1395"/>
      <c r="AQ284" s="274">
        <v>350000000</v>
      </c>
      <c r="AR284" s="275">
        <v>0</v>
      </c>
      <c r="AS284" s="335">
        <v>350000000</v>
      </c>
      <c r="AT284" s="379">
        <v>0</v>
      </c>
      <c r="AU284" s="275">
        <v>0</v>
      </c>
      <c r="AV284" s="275">
        <v>0</v>
      </c>
      <c r="AW284" s="379">
        <v>0</v>
      </c>
      <c r="AX284" s="275">
        <v>0</v>
      </c>
      <c r="AY284" s="275">
        <v>0</v>
      </c>
      <c r="AZ284" s="275">
        <v>0</v>
      </c>
      <c r="BA284" s="275">
        <v>0</v>
      </c>
      <c r="BB284" s="275">
        <v>0</v>
      </c>
      <c r="BC284" s="275">
        <v>0</v>
      </c>
    </row>
    <row r="285" spans="1:55" s="215" customFormat="1" ht="13.5" x14ac:dyDescent="0.2">
      <c r="A285" s="284" t="str">
        <f t="shared" si="10"/>
        <v>C25991000410</v>
      </c>
      <c r="B285" s="1400" t="s">
        <v>102</v>
      </c>
      <c r="C285" s="1395"/>
      <c r="D285" s="1400" t="s">
        <v>345</v>
      </c>
      <c r="E285" s="1395"/>
      <c r="F285" s="1400" t="s">
        <v>332</v>
      </c>
      <c r="G285" s="1395"/>
      <c r="H285" s="1400" t="s">
        <v>291</v>
      </c>
      <c r="I285" s="1395"/>
      <c r="J285" s="1400" t="s">
        <v>244</v>
      </c>
      <c r="K285" s="1395"/>
      <c r="L285" s="1395"/>
      <c r="M285" s="1400" t="s">
        <v>244</v>
      </c>
      <c r="N285" s="1395"/>
      <c r="O285" s="1395"/>
      <c r="P285" s="1400" t="s">
        <v>244</v>
      </c>
      <c r="Q285" s="1395"/>
      <c r="R285" s="1400" t="s">
        <v>244</v>
      </c>
      <c r="S285" s="1395"/>
      <c r="T285" s="1401" t="s">
        <v>656</v>
      </c>
      <c r="U285" s="1395"/>
      <c r="V285" s="1395"/>
      <c r="W285" s="1395"/>
      <c r="X285" s="1395"/>
      <c r="Y285" s="1395"/>
      <c r="Z285" s="1395"/>
      <c r="AA285" s="1395"/>
      <c r="AB285" s="1400" t="s">
        <v>281</v>
      </c>
      <c r="AC285" s="1395"/>
      <c r="AD285" s="1395"/>
      <c r="AE285" s="1395"/>
      <c r="AF285" s="1395"/>
      <c r="AG285" s="1400" t="s">
        <v>282</v>
      </c>
      <c r="AH285" s="1395"/>
      <c r="AI285" s="1395"/>
      <c r="AJ285" s="273" t="s">
        <v>68</v>
      </c>
      <c r="AK285" s="1399" t="s">
        <v>283</v>
      </c>
      <c r="AL285" s="1395"/>
      <c r="AM285" s="1395"/>
      <c r="AN285" s="1395"/>
      <c r="AO285" s="1395"/>
      <c r="AP285" s="1395"/>
      <c r="AQ285" s="274">
        <v>350000000</v>
      </c>
      <c r="AR285" s="275">
        <v>0</v>
      </c>
      <c r="AS285" s="335">
        <v>350000000</v>
      </c>
      <c r="AT285" s="379">
        <v>0</v>
      </c>
      <c r="AU285" s="275">
        <v>0</v>
      </c>
      <c r="AV285" s="275">
        <v>0</v>
      </c>
      <c r="AW285" s="379">
        <v>0</v>
      </c>
      <c r="AX285" s="275">
        <v>0</v>
      </c>
      <c r="AY285" s="275">
        <v>0</v>
      </c>
      <c r="AZ285" s="275">
        <v>0</v>
      </c>
      <c r="BA285" s="275">
        <v>0</v>
      </c>
      <c r="BB285" s="275">
        <v>0</v>
      </c>
      <c r="BC285" s="275">
        <v>0</v>
      </c>
    </row>
    <row r="286" spans="1:55" s="215" customFormat="1" ht="13.5" x14ac:dyDescent="0.2">
      <c r="A286" s="284" t="str">
        <f t="shared" si="10"/>
        <v>C2599100040210</v>
      </c>
      <c r="B286" s="1400" t="s">
        <v>102</v>
      </c>
      <c r="C286" s="1395"/>
      <c r="D286" s="1400" t="s">
        <v>345</v>
      </c>
      <c r="E286" s="1395"/>
      <c r="F286" s="1400" t="s">
        <v>332</v>
      </c>
      <c r="G286" s="1395"/>
      <c r="H286" s="1400" t="s">
        <v>291</v>
      </c>
      <c r="I286" s="1395"/>
      <c r="J286" s="1400" t="s">
        <v>288</v>
      </c>
      <c r="K286" s="1395"/>
      <c r="L286" s="1395"/>
      <c r="M286" s="1400" t="s">
        <v>290</v>
      </c>
      <c r="N286" s="1395"/>
      <c r="O286" s="1395"/>
      <c r="P286" s="1400"/>
      <c r="Q286" s="1395"/>
      <c r="R286" s="1400"/>
      <c r="S286" s="1395"/>
      <c r="T286" s="1401" t="s">
        <v>334</v>
      </c>
      <c r="U286" s="1395"/>
      <c r="V286" s="1395"/>
      <c r="W286" s="1395"/>
      <c r="X286" s="1395"/>
      <c r="Y286" s="1395"/>
      <c r="Z286" s="1395"/>
      <c r="AA286" s="1395"/>
      <c r="AB286" s="1400" t="s">
        <v>281</v>
      </c>
      <c r="AC286" s="1395"/>
      <c r="AD286" s="1395"/>
      <c r="AE286" s="1395"/>
      <c r="AF286" s="1395"/>
      <c r="AG286" s="1400" t="s">
        <v>282</v>
      </c>
      <c r="AH286" s="1395"/>
      <c r="AI286" s="1395"/>
      <c r="AJ286" s="273" t="s">
        <v>68</v>
      </c>
      <c r="AK286" s="1399" t="s">
        <v>283</v>
      </c>
      <c r="AL286" s="1395"/>
      <c r="AM286" s="1395"/>
      <c r="AN286" s="1395"/>
      <c r="AO286" s="1395"/>
      <c r="AP286" s="1395"/>
      <c r="AQ286" s="274">
        <v>350000000</v>
      </c>
      <c r="AR286" s="275">
        <v>0</v>
      </c>
      <c r="AS286" s="335">
        <v>350000000</v>
      </c>
      <c r="AT286" s="379">
        <v>0</v>
      </c>
      <c r="AU286" s="275">
        <v>0</v>
      </c>
      <c r="AV286" s="275">
        <v>0</v>
      </c>
      <c r="AW286" s="379">
        <v>0</v>
      </c>
      <c r="AX286" s="275">
        <v>0</v>
      </c>
      <c r="AY286" s="275">
        <v>0</v>
      </c>
      <c r="AZ286" s="275">
        <v>0</v>
      </c>
      <c r="BA286" s="275">
        <v>0</v>
      </c>
      <c r="BB286" s="275">
        <v>0</v>
      </c>
      <c r="BC286" s="275">
        <v>0</v>
      </c>
    </row>
    <row r="287" spans="1:55" s="215" customFormat="1" ht="13.5" x14ac:dyDescent="0.2">
      <c r="A287" s="284" t="str">
        <f t="shared" si="10"/>
        <v>C25991000402110</v>
      </c>
      <c r="B287" s="1394" t="s">
        <v>102</v>
      </c>
      <c r="C287" s="1395"/>
      <c r="D287" s="1394" t="s">
        <v>345</v>
      </c>
      <c r="E287" s="1395"/>
      <c r="F287" s="1394" t="s">
        <v>332</v>
      </c>
      <c r="G287" s="1395"/>
      <c r="H287" s="1394" t="s">
        <v>291</v>
      </c>
      <c r="I287" s="1395"/>
      <c r="J287" s="1394" t="s">
        <v>288</v>
      </c>
      <c r="K287" s="1395"/>
      <c r="L287" s="1395"/>
      <c r="M287" s="1394" t="s">
        <v>290</v>
      </c>
      <c r="N287" s="1395"/>
      <c r="O287" s="1395"/>
      <c r="P287" s="1394" t="s">
        <v>287</v>
      </c>
      <c r="Q287" s="1395"/>
      <c r="R287" s="1394"/>
      <c r="S287" s="1395"/>
      <c r="T287" s="1396" t="s">
        <v>340</v>
      </c>
      <c r="U287" s="1395"/>
      <c r="V287" s="1395"/>
      <c r="W287" s="1395"/>
      <c r="X287" s="1395"/>
      <c r="Y287" s="1395"/>
      <c r="Z287" s="1395"/>
      <c r="AA287" s="1395"/>
      <c r="AB287" s="1394" t="s">
        <v>281</v>
      </c>
      <c r="AC287" s="1395"/>
      <c r="AD287" s="1395"/>
      <c r="AE287" s="1395"/>
      <c r="AF287" s="1395"/>
      <c r="AG287" s="1394" t="s">
        <v>282</v>
      </c>
      <c r="AH287" s="1395"/>
      <c r="AI287" s="1395"/>
      <c r="AJ287" s="277" t="s">
        <v>68</v>
      </c>
      <c r="AK287" s="1397" t="s">
        <v>283</v>
      </c>
      <c r="AL287" s="1395"/>
      <c r="AM287" s="1395"/>
      <c r="AN287" s="1395"/>
      <c r="AO287" s="1395"/>
      <c r="AP287" s="1395"/>
      <c r="AQ287" s="278">
        <v>120000000</v>
      </c>
      <c r="AR287" s="279">
        <v>0</v>
      </c>
      <c r="AS287" s="337">
        <v>120000000</v>
      </c>
      <c r="AT287" s="286">
        <v>0</v>
      </c>
      <c r="AU287" s="279">
        <v>0</v>
      </c>
      <c r="AV287" s="279">
        <v>0</v>
      </c>
      <c r="AW287" s="286">
        <v>0</v>
      </c>
      <c r="AX287" s="279">
        <v>0</v>
      </c>
      <c r="AY287" s="279">
        <v>0</v>
      </c>
      <c r="AZ287" s="279">
        <v>0</v>
      </c>
      <c r="BA287" s="279">
        <v>0</v>
      </c>
      <c r="BB287" s="279">
        <v>0</v>
      </c>
      <c r="BC287" s="279">
        <v>0</v>
      </c>
    </row>
    <row r="288" spans="1:55" s="215" customFormat="1" ht="13.5" x14ac:dyDescent="0.2">
      <c r="A288" s="284" t="str">
        <f t="shared" si="10"/>
        <v>C25991000402310</v>
      </c>
      <c r="B288" s="1394" t="s">
        <v>102</v>
      </c>
      <c r="C288" s="1395"/>
      <c r="D288" s="1394" t="s">
        <v>345</v>
      </c>
      <c r="E288" s="1395"/>
      <c r="F288" s="1394" t="s">
        <v>332</v>
      </c>
      <c r="G288" s="1395"/>
      <c r="H288" s="1394" t="s">
        <v>291</v>
      </c>
      <c r="I288" s="1395"/>
      <c r="J288" s="1394" t="s">
        <v>288</v>
      </c>
      <c r="K288" s="1395"/>
      <c r="L288" s="1395"/>
      <c r="M288" s="1394" t="s">
        <v>290</v>
      </c>
      <c r="N288" s="1395"/>
      <c r="O288" s="1395"/>
      <c r="P288" s="1394" t="s">
        <v>297</v>
      </c>
      <c r="Q288" s="1395"/>
      <c r="R288" s="1394"/>
      <c r="S288" s="1395"/>
      <c r="T288" s="1396" t="s">
        <v>336</v>
      </c>
      <c r="U288" s="1395"/>
      <c r="V288" s="1395"/>
      <c r="W288" s="1395"/>
      <c r="X288" s="1395"/>
      <c r="Y288" s="1395"/>
      <c r="Z288" s="1395"/>
      <c r="AA288" s="1395"/>
      <c r="AB288" s="1394" t="s">
        <v>281</v>
      </c>
      <c r="AC288" s="1395"/>
      <c r="AD288" s="1395"/>
      <c r="AE288" s="1395"/>
      <c r="AF288" s="1395"/>
      <c r="AG288" s="1394" t="s">
        <v>282</v>
      </c>
      <c r="AH288" s="1395"/>
      <c r="AI288" s="1395"/>
      <c r="AJ288" s="277" t="s">
        <v>68</v>
      </c>
      <c r="AK288" s="1397" t="s">
        <v>283</v>
      </c>
      <c r="AL288" s="1395"/>
      <c r="AM288" s="1395"/>
      <c r="AN288" s="1395"/>
      <c r="AO288" s="1395"/>
      <c r="AP288" s="1395"/>
      <c r="AQ288" s="278">
        <v>126500000</v>
      </c>
      <c r="AR288" s="279">
        <v>0</v>
      </c>
      <c r="AS288" s="337">
        <v>126500000</v>
      </c>
      <c r="AT288" s="286">
        <v>0</v>
      </c>
      <c r="AU288" s="279">
        <v>0</v>
      </c>
      <c r="AV288" s="279">
        <v>0</v>
      </c>
      <c r="AW288" s="286">
        <v>0</v>
      </c>
      <c r="AX288" s="279">
        <v>0</v>
      </c>
      <c r="AY288" s="279">
        <v>0</v>
      </c>
      <c r="AZ288" s="279">
        <v>0</v>
      </c>
      <c r="BA288" s="279">
        <v>0</v>
      </c>
      <c r="BB288" s="279">
        <v>0</v>
      </c>
      <c r="BC288" s="279">
        <v>0</v>
      </c>
    </row>
    <row r="289" spans="1:55" s="215" customFormat="1" ht="13.5" x14ac:dyDescent="0.2">
      <c r="A289" s="284" t="str">
        <f t="shared" si="10"/>
        <v>C25991000402410</v>
      </c>
      <c r="B289" s="1394" t="s">
        <v>102</v>
      </c>
      <c r="C289" s="1395"/>
      <c r="D289" s="1394" t="s">
        <v>345</v>
      </c>
      <c r="E289" s="1395"/>
      <c r="F289" s="1394" t="s">
        <v>332</v>
      </c>
      <c r="G289" s="1395"/>
      <c r="H289" s="1394" t="s">
        <v>291</v>
      </c>
      <c r="I289" s="1395"/>
      <c r="J289" s="1394" t="s">
        <v>288</v>
      </c>
      <c r="K289" s="1395"/>
      <c r="L289" s="1395"/>
      <c r="M289" s="1394" t="s">
        <v>290</v>
      </c>
      <c r="N289" s="1395"/>
      <c r="O289" s="1395"/>
      <c r="P289" s="1394" t="s">
        <v>291</v>
      </c>
      <c r="Q289" s="1395"/>
      <c r="R289" s="1394"/>
      <c r="S289" s="1395"/>
      <c r="T289" s="1396" t="s">
        <v>87</v>
      </c>
      <c r="U289" s="1395"/>
      <c r="V289" s="1395"/>
      <c r="W289" s="1395"/>
      <c r="X289" s="1395"/>
      <c r="Y289" s="1395"/>
      <c r="Z289" s="1395"/>
      <c r="AA289" s="1395"/>
      <c r="AB289" s="1394" t="s">
        <v>281</v>
      </c>
      <c r="AC289" s="1395"/>
      <c r="AD289" s="1395"/>
      <c r="AE289" s="1395"/>
      <c r="AF289" s="1395"/>
      <c r="AG289" s="1394" t="s">
        <v>282</v>
      </c>
      <c r="AH289" s="1395"/>
      <c r="AI289" s="1395"/>
      <c r="AJ289" s="277" t="s">
        <v>68</v>
      </c>
      <c r="AK289" s="1397" t="s">
        <v>283</v>
      </c>
      <c r="AL289" s="1395"/>
      <c r="AM289" s="1395"/>
      <c r="AN289" s="1395"/>
      <c r="AO289" s="1395"/>
      <c r="AP289" s="1395"/>
      <c r="AQ289" s="278">
        <v>103500000</v>
      </c>
      <c r="AR289" s="279">
        <v>0</v>
      </c>
      <c r="AS289" s="337">
        <v>103500000</v>
      </c>
      <c r="AT289" s="286">
        <v>0</v>
      </c>
      <c r="AU289" s="279">
        <v>0</v>
      </c>
      <c r="AV289" s="279">
        <v>0</v>
      </c>
      <c r="AW289" s="286">
        <v>0</v>
      </c>
      <c r="AX289" s="279">
        <v>0</v>
      </c>
      <c r="AY289" s="279">
        <v>0</v>
      </c>
      <c r="AZ289" s="279">
        <v>0</v>
      </c>
      <c r="BA289" s="279">
        <v>0</v>
      </c>
      <c r="BB289" s="279">
        <v>0</v>
      </c>
      <c r="BC289" s="279">
        <v>0</v>
      </c>
    </row>
    <row r="290" spans="1:55" s="388" customFormat="1" ht="13.5" x14ac:dyDescent="0.2">
      <c r="A290" s="388" t="str">
        <f t="shared" si="10"/>
        <v>C259910005010</v>
      </c>
      <c r="B290" s="1402" t="s">
        <v>102</v>
      </c>
      <c r="C290" s="1403"/>
      <c r="D290" s="1402" t="s">
        <v>345</v>
      </c>
      <c r="E290" s="1403"/>
      <c r="F290" s="1402" t="s">
        <v>332</v>
      </c>
      <c r="G290" s="1403"/>
      <c r="H290" s="1402" t="s">
        <v>292</v>
      </c>
      <c r="I290" s="1403"/>
      <c r="J290" s="1402" t="s">
        <v>288</v>
      </c>
      <c r="K290" s="1403"/>
      <c r="L290" s="1403"/>
      <c r="M290" s="1402"/>
      <c r="N290" s="1403"/>
      <c r="O290" s="1403"/>
      <c r="P290" s="1402"/>
      <c r="Q290" s="1403"/>
      <c r="R290" s="1402"/>
      <c r="S290" s="1403"/>
      <c r="T290" s="1405" t="s">
        <v>657</v>
      </c>
      <c r="U290" s="1403"/>
      <c r="V290" s="1403"/>
      <c r="W290" s="1403"/>
      <c r="X290" s="1403"/>
      <c r="Y290" s="1403"/>
      <c r="Z290" s="1403"/>
      <c r="AA290" s="1403"/>
      <c r="AB290" s="1402" t="s">
        <v>281</v>
      </c>
      <c r="AC290" s="1403"/>
      <c r="AD290" s="1403"/>
      <c r="AE290" s="1403"/>
      <c r="AF290" s="1403"/>
      <c r="AG290" s="1402" t="s">
        <v>282</v>
      </c>
      <c r="AH290" s="1403"/>
      <c r="AI290" s="1403"/>
      <c r="AJ290" s="393" t="s">
        <v>68</v>
      </c>
      <c r="AK290" s="1404" t="s">
        <v>283</v>
      </c>
      <c r="AL290" s="1403"/>
      <c r="AM290" s="1403"/>
      <c r="AN290" s="1403"/>
      <c r="AO290" s="1403"/>
      <c r="AP290" s="1403"/>
      <c r="AQ290" s="335">
        <v>300000000</v>
      </c>
      <c r="AR290" s="336">
        <v>0</v>
      </c>
      <c r="AS290" s="335">
        <v>300000000</v>
      </c>
      <c r="AT290" s="336">
        <v>0</v>
      </c>
      <c r="AU290" s="336">
        <v>0</v>
      </c>
      <c r="AV290" s="336">
        <v>0</v>
      </c>
      <c r="AW290" s="336">
        <v>0</v>
      </c>
      <c r="AX290" s="336">
        <v>0</v>
      </c>
      <c r="AY290" s="336">
        <v>0</v>
      </c>
      <c r="AZ290" s="336">
        <v>0</v>
      </c>
      <c r="BA290" s="336">
        <v>0</v>
      </c>
      <c r="BB290" s="336">
        <v>0</v>
      </c>
      <c r="BC290" s="336">
        <v>0</v>
      </c>
    </row>
    <row r="291" spans="1:55" s="215" customFormat="1" ht="13.5" x14ac:dyDescent="0.2">
      <c r="A291" s="284" t="str">
        <f t="shared" si="10"/>
        <v>C25991000510</v>
      </c>
      <c r="B291" s="1400" t="s">
        <v>102</v>
      </c>
      <c r="C291" s="1395"/>
      <c r="D291" s="1400" t="s">
        <v>345</v>
      </c>
      <c r="E291" s="1395"/>
      <c r="F291" s="1400" t="s">
        <v>332</v>
      </c>
      <c r="G291" s="1395"/>
      <c r="H291" s="1400" t="s">
        <v>292</v>
      </c>
      <c r="I291" s="1395"/>
      <c r="J291" s="1400" t="s">
        <v>244</v>
      </c>
      <c r="K291" s="1395"/>
      <c r="L291" s="1395"/>
      <c r="M291" s="1400" t="s">
        <v>244</v>
      </c>
      <c r="N291" s="1395"/>
      <c r="O291" s="1395"/>
      <c r="P291" s="1400" t="s">
        <v>244</v>
      </c>
      <c r="Q291" s="1395"/>
      <c r="R291" s="1400" t="s">
        <v>244</v>
      </c>
      <c r="S291" s="1395"/>
      <c r="T291" s="1401" t="s">
        <v>657</v>
      </c>
      <c r="U291" s="1395"/>
      <c r="V291" s="1395"/>
      <c r="W291" s="1395"/>
      <c r="X291" s="1395"/>
      <c r="Y291" s="1395"/>
      <c r="Z291" s="1395"/>
      <c r="AA291" s="1395"/>
      <c r="AB291" s="1400" t="s">
        <v>281</v>
      </c>
      <c r="AC291" s="1395"/>
      <c r="AD291" s="1395"/>
      <c r="AE291" s="1395"/>
      <c r="AF291" s="1395"/>
      <c r="AG291" s="1400" t="s">
        <v>282</v>
      </c>
      <c r="AH291" s="1395"/>
      <c r="AI291" s="1395"/>
      <c r="AJ291" s="273" t="s">
        <v>68</v>
      </c>
      <c r="AK291" s="1399" t="s">
        <v>283</v>
      </c>
      <c r="AL291" s="1395"/>
      <c r="AM291" s="1395"/>
      <c r="AN291" s="1395"/>
      <c r="AO291" s="1395"/>
      <c r="AP291" s="1395"/>
      <c r="AQ291" s="274">
        <v>300000000</v>
      </c>
      <c r="AR291" s="275">
        <v>0</v>
      </c>
      <c r="AS291" s="335">
        <v>300000000</v>
      </c>
      <c r="AT291" s="379">
        <v>0</v>
      </c>
      <c r="AU291" s="275">
        <v>0</v>
      </c>
      <c r="AV291" s="275">
        <v>0</v>
      </c>
      <c r="AW291" s="379">
        <v>0</v>
      </c>
      <c r="AX291" s="275">
        <v>0</v>
      </c>
      <c r="AY291" s="275">
        <v>0</v>
      </c>
      <c r="AZ291" s="275">
        <v>0</v>
      </c>
      <c r="BA291" s="275">
        <v>0</v>
      </c>
      <c r="BB291" s="275">
        <v>0</v>
      </c>
      <c r="BC291" s="275">
        <v>0</v>
      </c>
    </row>
    <row r="292" spans="1:55" s="215" customFormat="1" ht="13.5" x14ac:dyDescent="0.2">
      <c r="A292" s="284" t="str">
        <f t="shared" si="10"/>
        <v>C2599100050210</v>
      </c>
      <c r="B292" s="1400" t="s">
        <v>102</v>
      </c>
      <c r="C292" s="1395"/>
      <c r="D292" s="1400" t="s">
        <v>345</v>
      </c>
      <c r="E292" s="1395"/>
      <c r="F292" s="1400" t="s">
        <v>332</v>
      </c>
      <c r="G292" s="1395"/>
      <c r="H292" s="1400" t="s">
        <v>292</v>
      </c>
      <c r="I292" s="1395"/>
      <c r="J292" s="1400" t="s">
        <v>288</v>
      </c>
      <c r="K292" s="1395"/>
      <c r="L292" s="1395"/>
      <c r="M292" s="1400" t="s">
        <v>290</v>
      </c>
      <c r="N292" s="1395"/>
      <c r="O292" s="1395"/>
      <c r="P292" s="1400"/>
      <c r="Q292" s="1395"/>
      <c r="R292" s="1400"/>
      <c r="S292" s="1395"/>
      <c r="T292" s="1401" t="s">
        <v>334</v>
      </c>
      <c r="U292" s="1395"/>
      <c r="V292" s="1395"/>
      <c r="W292" s="1395"/>
      <c r="X292" s="1395"/>
      <c r="Y292" s="1395"/>
      <c r="Z292" s="1395"/>
      <c r="AA292" s="1395"/>
      <c r="AB292" s="1400" t="s">
        <v>281</v>
      </c>
      <c r="AC292" s="1395"/>
      <c r="AD292" s="1395"/>
      <c r="AE292" s="1395"/>
      <c r="AF292" s="1395"/>
      <c r="AG292" s="1400" t="s">
        <v>282</v>
      </c>
      <c r="AH292" s="1395"/>
      <c r="AI292" s="1395"/>
      <c r="AJ292" s="273" t="s">
        <v>68</v>
      </c>
      <c r="AK292" s="1399" t="s">
        <v>283</v>
      </c>
      <c r="AL292" s="1395"/>
      <c r="AM292" s="1395"/>
      <c r="AN292" s="1395"/>
      <c r="AO292" s="1395"/>
      <c r="AP292" s="1395"/>
      <c r="AQ292" s="274">
        <v>300000000</v>
      </c>
      <c r="AR292" s="275">
        <v>0</v>
      </c>
      <c r="AS292" s="335">
        <v>300000000</v>
      </c>
      <c r="AT292" s="379">
        <v>0</v>
      </c>
      <c r="AU292" s="275">
        <v>0</v>
      </c>
      <c r="AV292" s="275">
        <v>0</v>
      </c>
      <c r="AW292" s="379">
        <v>0</v>
      </c>
      <c r="AX292" s="275">
        <v>0</v>
      </c>
      <c r="AY292" s="275">
        <v>0</v>
      </c>
      <c r="AZ292" s="275">
        <v>0</v>
      </c>
      <c r="BA292" s="275">
        <v>0</v>
      </c>
      <c r="BB292" s="275">
        <v>0</v>
      </c>
      <c r="BC292" s="275">
        <v>0</v>
      </c>
    </row>
    <row r="293" spans="1:55" s="215" customFormat="1" ht="13.5" x14ac:dyDescent="0.2">
      <c r="A293" s="284" t="str">
        <f t="shared" si="10"/>
        <v>C25991000502110</v>
      </c>
      <c r="B293" s="1394" t="s">
        <v>102</v>
      </c>
      <c r="C293" s="1395"/>
      <c r="D293" s="1394" t="s">
        <v>345</v>
      </c>
      <c r="E293" s="1395"/>
      <c r="F293" s="1394" t="s">
        <v>332</v>
      </c>
      <c r="G293" s="1395"/>
      <c r="H293" s="1394" t="s">
        <v>292</v>
      </c>
      <c r="I293" s="1395"/>
      <c r="J293" s="1394" t="s">
        <v>288</v>
      </c>
      <c r="K293" s="1395"/>
      <c r="L293" s="1395"/>
      <c r="M293" s="1394" t="s">
        <v>290</v>
      </c>
      <c r="N293" s="1395"/>
      <c r="O293" s="1395"/>
      <c r="P293" s="1394" t="s">
        <v>287</v>
      </c>
      <c r="Q293" s="1395"/>
      <c r="R293" s="1394"/>
      <c r="S293" s="1395"/>
      <c r="T293" s="1396" t="s">
        <v>340</v>
      </c>
      <c r="U293" s="1395"/>
      <c r="V293" s="1395"/>
      <c r="W293" s="1395"/>
      <c r="X293" s="1395"/>
      <c r="Y293" s="1395"/>
      <c r="Z293" s="1395"/>
      <c r="AA293" s="1395"/>
      <c r="AB293" s="1394" t="s">
        <v>281</v>
      </c>
      <c r="AC293" s="1395"/>
      <c r="AD293" s="1395"/>
      <c r="AE293" s="1395"/>
      <c r="AF293" s="1395"/>
      <c r="AG293" s="1394" t="s">
        <v>282</v>
      </c>
      <c r="AH293" s="1395"/>
      <c r="AI293" s="1395"/>
      <c r="AJ293" s="277" t="s">
        <v>68</v>
      </c>
      <c r="AK293" s="1397" t="s">
        <v>283</v>
      </c>
      <c r="AL293" s="1395"/>
      <c r="AM293" s="1395"/>
      <c r="AN293" s="1395"/>
      <c r="AO293" s="1395"/>
      <c r="AP293" s="1395"/>
      <c r="AQ293" s="278">
        <v>300000000</v>
      </c>
      <c r="AR293" s="279">
        <v>0</v>
      </c>
      <c r="AS293" s="337">
        <v>300000000</v>
      </c>
      <c r="AT293" s="286">
        <v>0</v>
      </c>
      <c r="AU293" s="279">
        <v>0</v>
      </c>
      <c r="AV293" s="279">
        <v>0</v>
      </c>
      <c r="AW293" s="286">
        <v>0</v>
      </c>
      <c r="AX293" s="279">
        <v>0</v>
      </c>
      <c r="AY293" s="279">
        <v>0</v>
      </c>
      <c r="AZ293" s="279">
        <v>0</v>
      </c>
      <c r="BA293" s="279">
        <v>0</v>
      </c>
      <c r="BB293" s="279">
        <v>0</v>
      </c>
      <c r="BC293" s="279">
        <v>0</v>
      </c>
    </row>
    <row r="294" spans="1:55" s="388" customFormat="1" ht="13.5" x14ac:dyDescent="0.2">
      <c r="A294" s="388" t="str">
        <f t="shared" si="10"/>
        <v>C259910006010</v>
      </c>
      <c r="B294" s="1402" t="s">
        <v>102</v>
      </c>
      <c r="C294" s="1403"/>
      <c r="D294" s="1402" t="s">
        <v>345</v>
      </c>
      <c r="E294" s="1403"/>
      <c r="F294" s="1402" t="s">
        <v>332</v>
      </c>
      <c r="G294" s="1403"/>
      <c r="H294" s="1402" t="s">
        <v>300</v>
      </c>
      <c r="I294" s="1403"/>
      <c r="J294" s="1402" t="s">
        <v>288</v>
      </c>
      <c r="K294" s="1403"/>
      <c r="L294" s="1403"/>
      <c r="M294" s="1402"/>
      <c r="N294" s="1403"/>
      <c r="O294" s="1403"/>
      <c r="P294" s="1402"/>
      <c r="Q294" s="1403"/>
      <c r="R294" s="1402"/>
      <c r="S294" s="1403"/>
      <c r="T294" s="1405" t="s">
        <v>674</v>
      </c>
      <c r="U294" s="1403"/>
      <c r="V294" s="1403"/>
      <c r="W294" s="1403"/>
      <c r="X294" s="1403"/>
      <c r="Y294" s="1403"/>
      <c r="Z294" s="1403"/>
      <c r="AA294" s="1403"/>
      <c r="AB294" s="1402" t="s">
        <v>281</v>
      </c>
      <c r="AC294" s="1403"/>
      <c r="AD294" s="1403"/>
      <c r="AE294" s="1403"/>
      <c r="AF294" s="1403"/>
      <c r="AG294" s="1402" t="s">
        <v>282</v>
      </c>
      <c r="AH294" s="1403"/>
      <c r="AI294" s="1403"/>
      <c r="AJ294" s="393" t="s">
        <v>68</v>
      </c>
      <c r="AK294" s="1404" t="s">
        <v>283</v>
      </c>
      <c r="AL294" s="1403"/>
      <c r="AM294" s="1403"/>
      <c r="AN294" s="1403"/>
      <c r="AO294" s="1403"/>
      <c r="AP294" s="1403"/>
      <c r="AQ294" s="335">
        <v>300000000</v>
      </c>
      <c r="AR294" s="336">
        <v>0</v>
      </c>
      <c r="AS294" s="335">
        <v>300000000</v>
      </c>
      <c r="AT294" s="336">
        <v>0</v>
      </c>
      <c r="AU294" s="336">
        <v>0</v>
      </c>
      <c r="AV294" s="336">
        <v>0</v>
      </c>
      <c r="AW294" s="336">
        <v>0</v>
      </c>
      <c r="AX294" s="336">
        <v>0</v>
      </c>
      <c r="AY294" s="336">
        <v>0</v>
      </c>
      <c r="AZ294" s="336">
        <v>0</v>
      </c>
      <c r="BA294" s="336">
        <v>0</v>
      </c>
      <c r="BB294" s="336">
        <v>0</v>
      </c>
      <c r="BC294" s="336">
        <v>0</v>
      </c>
    </row>
    <row r="295" spans="1:55" s="215" customFormat="1" ht="13.5" x14ac:dyDescent="0.2">
      <c r="A295" s="284" t="str">
        <f t="shared" ref="A295:A300" si="11">+B295&amp;D295&amp;F295&amp;H295&amp;J295&amp;M295&amp;P295&amp;AJ295</f>
        <v>C25991000610</v>
      </c>
      <c r="B295" s="1400" t="s">
        <v>102</v>
      </c>
      <c r="C295" s="1395"/>
      <c r="D295" s="1400" t="s">
        <v>345</v>
      </c>
      <c r="E295" s="1395"/>
      <c r="F295" s="1400" t="s">
        <v>332</v>
      </c>
      <c r="G295" s="1395"/>
      <c r="H295" s="1400" t="s">
        <v>300</v>
      </c>
      <c r="I295" s="1395"/>
      <c r="J295" s="1400" t="s">
        <v>244</v>
      </c>
      <c r="K295" s="1395"/>
      <c r="L295" s="1395"/>
      <c r="M295" s="1400" t="s">
        <v>244</v>
      </c>
      <c r="N295" s="1395"/>
      <c r="O295" s="1395"/>
      <c r="P295" s="1400" t="s">
        <v>244</v>
      </c>
      <c r="Q295" s="1395"/>
      <c r="R295" s="1400" t="s">
        <v>244</v>
      </c>
      <c r="S295" s="1395"/>
      <c r="T295" s="1401" t="s">
        <v>659</v>
      </c>
      <c r="U295" s="1395"/>
      <c r="V295" s="1395"/>
      <c r="W295" s="1395"/>
      <c r="X295" s="1395"/>
      <c r="Y295" s="1395"/>
      <c r="Z295" s="1395"/>
      <c r="AA295" s="1395"/>
      <c r="AB295" s="1400" t="s">
        <v>281</v>
      </c>
      <c r="AC295" s="1395"/>
      <c r="AD295" s="1395"/>
      <c r="AE295" s="1395"/>
      <c r="AF295" s="1395"/>
      <c r="AG295" s="1400" t="s">
        <v>282</v>
      </c>
      <c r="AH295" s="1395"/>
      <c r="AI295" s="1395"/>
      <c r="AJ295" s="273" t="s">
        <v>68</v>
      </c>
      <c r="AK295" s="1399" t="s">
        <v>283</v>
      </c>
      <c r="AL295" s="1395"/>
      <c r="AM295" s="1395"/>
      <c r="AN295" s="1395"/>
      <c r="AO295" s="1395"/>
      <c r="AP295" s="1395"/>
      <c r="AQ295" s="274">
        <v>300000000</v>
      </c>
      <c r="AR295" s="275">
        <v>0</v>
      </c>
      <c r="AS295" s="335">
        <v>300000000</v>
      </c>
      <c r="AT295" s="379">
        <v>0</v>
      </c>
      <c r="AU295" s="275">
        <v>0</v>
      </c>
      <c r="AV295" s="275">
        <v>0</v>
      </c>
      <c r="AW295" s="379">
        <v>0</v>
      </c>
      <c r="AX295" s="275">
        <v>0</v>
      </c>
      <c r="AY295" s="275">
        <v>0</v>
      </c>
      <c r="AZ295" s="275">
        <v>0</v>
      </c>
      <c r="BA295" s="275">
        <v>0</v>
      </c>
      <c r="BB295" s="275">
        <v>0</v>
      </c>
      <c r="BC295" s="275">
        <v>0</v>
      </c>
    </row>
    <row r="296" spans="1:55" s="215" customFormat="1" ht="13.5" x14ac:dyDescent="0.2">
      <c r="A296" s="284" t="str">
        <f t="shared" si="11"/>
        <v>C2599100060210</v>
      </c>
      <c r="B296" s="1400" t="s">
        <v>102</v>
      </c>
      <c r="C296" s="1395"/>
      <c r="D296" s="1400" t="s">
        <v>345</v>
      </c>
      <c r="E296" s="1395"/>
      <c r="F296" s="1400" t="s">
        <v>332</v>
      </c>
      <c r="G296" s="1395"/>
      <c r="H296" s="1400" t="s">
        <v>300</v>
      </c>
      <c r="I296" s="1395"/>
      <c r="J296" s="1400" t="s">
        <v>288</v>
      </c>
      <c r="K296" s="1395"/>
      <c r="L296" s="1395"/>
      <c r="M296" s="1400" t="s">
        <v>290</v>
      </c>
      <c r="N296" s="1395"/>
      <c r="O296" s="1395"/>
      <c r="P296" s="1400"/>
      <c r="Q296" s="1395"/>
      <c r="R296" s="1400"/>
      <c r="S296" s="1395"/>
      <c r="T296" s="1401" t="s">
        <v>334</v>
      </c>
      <c r="U296" s="1395"/>
      <c r="V296" s="1395"/>
      <c r="W296" s="1395"/>
      <c r="X296" s="1395"/>
      <c r="Y296" s="1395"/>
      <c r="Z296" s="1395"/>
      <c r="AA296" s="1395"/>
      <c r="AB296" s="1400" t="s">
        <v>281</v>
      </c>
      <c r="AC296" s="1395"/>
      <c r="AD296" s="1395"/>
      <c r="AE296" s="1395"/>
      <c r="AF296" s="1395"/>
      <c r="AG296" s="1400" t="s">
        <v>282</v>
      </c>
      <c r="AH296" s="1395"/>
      <c r="AI296" s="1395"/>
      <c r="AJ296" s="273" t="s">
        <v>68</v>
      </c>
      <c r="AK296" s="1399" t="s">
        <v>283</v>
      </c>
      <c r="AL296" s="1395"/>
      <c r="AM296" s="1395"/>
      <c r="AN296" s="1395"/>
      <c r="AO296" s="1395"/>
      <c r="AP296" s="1395"/>
      <c r="AQ296" s="274">
        <v>300000000</v>
      </c>
      <c r="AR296" s="275">
        <v>0</v>
      </c>
      <c r="AS296" s="335">
        <v>300000000</v>
      </c>
      <c r="AT296" s="379">
        <v>0</v>
      </c>
      <c r="AU296" s="275">
        <v>0</v>
      </c>
      <c r="AV296" s="275">
        <v>0</v>
      </c>
      <c r="AW296" s="379">
        <v>0</v>
      </c>
      <c r="AX296" s="275">
        <v>0</v>
      </c>
      <c r="AY296" s="275">
        <v>0</v>
      </c>
      <c r="AZ296" s="275">
        <v>0</v>
      </c>
      <c r="BA296" s="275">
        <v>0</v>
      </c>
      <c r="BB296" s="275">
        <v>0</v>
      </c>
      <c r="BC296" s="275">
        <v>0</v>
      </c>
    </row>
    <row r="297" spans="1:55" s="215" customFormat="1" ht="13.5" x14ac:dyDescent="0.2">
      <c r="A297" s="284" t="str">
        <f t="shared" si="11"/>
        <v>C25991000602110</v>
      </c>
      <c r="B297" s="1394" t="s">
        <v>102</v>
      </c>
      <c r="C297" s="1395"/>
      <c r="D297" s="1394" t="s">
        <v>345</v>
      </c>
      <c r="E297" s="1395"/>
      <c r="F297" s="1394" t="s">
        <v>332</v>
      </c>
      <c r="G297" s="1395"/>
      <c r="H297" s="1394" t="s">
        <v>300</v>
      </c>
      <c r="I297" s="1395"/>
      <c r="J297" s="1394" t="s">
        <v>288</v>
      </c>
      <c r="K297" s="1395"/>
      <c r="L297" s="1395"/>
      <c r="M297" s="1394" t="s">
        <v>290</v>
      </c>
      <c r="N297" s="1395"/>
      <c r="O297" s="1395"/>
      <c r="P297" s="1394" t="s">
        <v>287</v>
      </c>
      <c r="Q297" s="1395"/>
      <c r="R297" s="1394"/>
      <c r="S297" s="1395"/>
      <c r="T297" s="1396" t="s">
        <v>340</v>
      </c>
      <c r="U297" s="1395"/>
      <c r="V297" s="1395"/>
      <c r="W297" s="1395"/>
      <c r="X297" s="1395"/>
      <c r="Y297" s="1395"/>
      <c r="Z297" s="1395"/>
      <c r="AA297" s="1395"/>
      <c r="AB297" s="1394" t="s">
        <v>281</v>
      </c>
      <c r="AC297" s="1395"/>
      <c r="AD297" s="1395"/>
      <c r="AE297" s="1395"/>
      <c r="AF297" s="1395"/>
      <c r="AG297" s="1394" t="s">
        <v>282</v>
      </c>
      <c r="AH297" s="1395"/>
      <c r="AI297" s="1395"/>
      <c r="AJ297" s="277" t="s">
        <v>68</v>
      </c>
      <c r="AK297" s="1397" t="s">
        <v>283</v>
      </c>
      <c r="AL297" s="1395"/>
      <c r="AM297" s="1395"/>
      <c r="AN297" s="1395"/>
      <c r="AO297" s="1395"/>
      <c r="AP297" s="1395"/>
      <c r="AQ297" s="278">
        <v>40000000</v>
      </c>
      <c r="AR297" s="279">
        <v>0</v>
      </c>
      <c r="AS297" s="337">
        <v>40000000</v>
      </c>
      <c r="AT297" s="286">
        <v>0</v>
      </c>
      <c r="AU297" s="279">
        <v>0</v>
      </c>
      <c r="AV297" s="279">
        <v>0</v>
      </c>
      <c r="AW297" s="286">
        <v>0</v>
      </c>
      <c r="AX297" s="279">
        <v>0</v>
      </c>
      <c r="AY297" s="279">
        <v>0</v>
      </c>
      <c r="AZ297" s="279">
        <v>0</v>
      </c>
      <c r="BA297" s="279">
        <v>0</v>
      </c>
      <c r="BB297" s="279">
        <v>0</v>
      </c>
      <c r="BC297" s="279">
        <v>0</v>
      </c>
    </row>
    <row r="298" spans="1:55" s="215" customFormat="1" ht="13.5" x14ac:dyDescent="0.2">
      <c r="A298" s="284" t="str">
        <f t="shared" si="11"/>
        <v>C25991000602310</v>
      </c>
      <c r="B298" s="1394" t="s">
        <v>102</v>
      </c>
      <c r="C298" s="1395"/>
      <c r="D298" s="1394" t="s">
        <v>345</v>
      </c>
      <c r="E298" s="1395"/>
      <c r="F298" s="1394" t="s">
        <v>332</v>
      </c>
      <c r="G298" s="1395"/>
      <c r="H298" s="1394" t="s">
        <v>300</v>
      </c>
      <c r="I298" s="1395"/>
      <c r="J298" s="1394" t="s">
        <v>288</v>
      </c>
      <c r="K298" s="1395"/>
      <c r="L298" s="1395"/>
      <c r="M298" s="1394" t="s">
        <v>290</v>
      </c>
      <c r="N298" s="1395"/>
      <c r="O298" s="1395"/>
      <c r="P298" s="1394" t="s">
        <v>297</v>
      </c>
      <c r="Q298" s="1395"/>
      <c r="R298" s="1394"/>
      <c r="S298" s="1395"/>
      <c r="T298" s="1396" t="s">
        <v>336</v>
      </c>
      <c r="U298" s="1395"/>
      <c r="V298" s="1395"/>
      <c r="W298" s="1395"/>
      <c r="X298" s="1395"/>
      <c r="Y298" s="1395"/>
      <c r="Z298" s="1395"/>
      <c r="AA298" s="1395"/>
      <c r="AB298" s="1394" t="s">
        <v>281</v>
      </c>
      <c r="AC298" s="1395"/>
      <c r="AD298" s="1395"/>
      <c r="AE298" s="1395"/>
      <c r="AF298" s="1395"/>
      <c r="AG298" s="1394" t="s">
        <v>282</v>
      </c>
      <c r="AH298" s="1395"/>
      <c r="AI298" s="1395"/>
      <c r="AJ298" s="277" t="s">
        <v>68</v>
      </c>
      <c r="AK298" s="1397" t="s">
        <v>283</v>
      </c>
      <c r="AL298" s="1395"/>
      <c r="AM298" s="1395"/>
      <c r="AN298" s="1395"/>
      <c r="AO298" s="1395"/>
      <c r="AP298" s="1395"/>
      <c r="AQ298" s="278">
        <v>16000000</v>
      </c>
      <c r="AR298" s="279">
        <v>0</v>
      </c>
      <c r="AS298" s="337">
        <v>16000000</v>
      </c>
      <c r="AT298" s="286">
        <v>0</v>
      </c>
      <c r="AU298" s="279">
        <v>0</v>
      </c>
      <c r="AV298" s="279">
        <v>0</v>
      </c>
      <c r="AW298" s="286">
        <v>0</v>
      </c>
      <c r="AX298" s="279">
        <v>0</v>
      </c>
      <c r="AY298" s="279">
        <v>0</v>
      </c>
      <c r="AZ298" s="279">
        <v>0</v>
      </c>
      <c r="BA298" s="279">
        <v>0</v>
      </c>
      <c r="BB298" s="279">
        <v>0</v>
      </c>
      <c r="BC298" s="279">
        <v>0</v>
      </c>
    </row>
    <row r="299" spans="1:55" s="215" customFormat="1" ht="13.5" x14ac:dyDescent="0.2">
      <c r="A299" s="284" t="str">
        <f t="shared" si="11"/>
        <v>C25991000602410</v>
      </c>
      <c r="B299" s="1394" t="s">
        <v>102</v>
      </c>
      <c r="C299" s="1395"/>
      <c r="D299" s="1394" t="s">
        <v>345</v>
      </c>
      <c r="E299" s="1395"/>
      <c r="F299" s="1394" t="s">
        <v>332</v>
      </c>
      <c r="G299" s="1395"/>
      <c r="H299" s="1394" t="s">
        <v>300</v>
      </c>
      <c r="I299" s="1395"/>
      <c r="J299" s="1394" t="s">
        <v>288</v>
      </c>
      <c r="K299" s="1395"/>
      <c r="L299" s="1395"/>
      <c r="M299" s="1394" t="s">
        <v>290</v>
      </c>
      <c r="N299" s="1395"/>
      <c r="O299" s="1395"/>
      <c r="P299" s="1394" t="s">
        <v>291</v>
      </c>
      <c r="Q299" s="1395"/>
      <c r="R299" s="1394"/>
      <c r="S299" s="1395"/>
      <c r="T299" s="1396" t="s">
        <v>87</v>
      </c>
      <c r="U299" s="1395"/>
      <c r="V299" s="1395"/>
      <c r="W299" s="1395"/>
      <c r="X299" s="1395"/>
      <c r="Y299" s="1395"/>
      <c r="Z299" s="1395"/>
      <c r="AA299" s="1395"/>
      <c r="AB299" s="1394" t="s">
        <v>281</v>
      </c>
      <c r="AC299" s="1395"/>
      <c r="AD299" s="1395"/>
      <c r="AE299" s="1395"/>
      <c r="AF299" s="1395"/>
      <c r="AG299" s="1394" t="s">
        <v>282</v>
      </c>
      <c r="AH299" s="1395"/>
      <c r="AI299" s="1395"/>
      <c r="AJ299" s="277" t="s">
        <v>68</v>
      </c>
      <c r="AK299" s="1397" t="s">
        <v>283</v>
      </c>
      <c r="AL299" s="1395"/>
      <c r="AM299" s="1395"/>
      <c r="AN299" s="1395"/>
      <c r="AO299" s="1395"/>
      <c r="AP299" s="1395"/>
      <c r="AQ299" s="278">
        <v>14000000</v>
      </c>
      <c r="AR299" s="279">
        <v>0</v>
      </c>
      <c r="AS299" s="337">
        <v>14000000</v>
      </c>
      <c r="AT299" s="286">
        <v>0</v>
      </c>
      <c r="AU299" s="279">
        <v>0</v>
      </c>
      <c r="AV299" s="279">
        <v>0</v>
      </c>
      <c r="AW299" s="286">
        <v>0</v>
      </c>
      <c r="AX299" s="279">
        <v>0</v>
      </c>
      <c r="AY299" s="279">
        <v>0</v>
      </c>
      <c r="AZ299" s="279">
        <v>0</v>
      </c>
      <c r="BA299" s="279">
        <v>0</v>
      </c>
      <c r="BB299" s="279">
        <v>0</v>
      </c>
      <c r="BC299" s="279">
        <v>0</v>
      </c>
    </row>
    <row r="300" spans="1:55" s="215" customFormat="1" ht="13.5" x14ac:dyDescent="0.2">
      <c r="A300" s="284" t="str">
        <f t="shared" si="11"/>
        <v>C25991000602810</v>
      </c>
      <c r="B300" s="1394" t="s">
        <v>102</v>
      </c>
      <c r="C300" s="1395"/>
      <c r="D300" s="1394" t="s">
        <v>345</v>
      </c>
      <c r="E300" s="1395"/>
      <c r="F300" s="1394" t="s">
        <v>332</v>
      </c>
      <c r="G300" s="1395"/>
      <c r="H300" s="1394" t="s">
        <v>300</v>
      </c>
      <c r="I300" s="1395"/>
      <c r="J300" s="1394" t="s">
        <v>288</v>
      </c>
      <c r="K300" s="1395"/>
      <c r="L300" s="1395"/>
      <c r="M300" s="1394" t="s">
        <v>290</v>
      </c>
      <c r="N300" s="1395"/>
      <c r="O300" s="1395"/>
      <c r="P300" s="1394" t="s">
        <v>302</v>
      </c>
      <c r="Q300" s="1395"/>
      <c r="R300" s="1394"/>
      <c r="S300" s="1395"/>
      <c r="T300" s="1396" t="s">
        <v>660</v>
      </c>
      <c r="U300" s="1395"/>
      <c r="V300" s="1395"/>
      <c r="W300" s="1395"/>
      <c r="X300" s="1395"/>
      <c r="Y300" s="1395"/>
      <c r="Z300" s="1395"/>
      <c r="AA300" s="1395"/>
      <c r="AB300" s="1394" t="s">
        <v>281</v>
      </c>
      <c r="AC300" s="1395"/>
      <c r="AD300" s="1395"/>
      <c r="AE300" s="1395"/>
      <c r="AF300" s="1395"/>
      <c r="AG300" s="1394" t="s">
        <v>282</v>
      </c>
      <c r="AH300" s="1395"/>
      <c r="AI300" s="1395"/>
      <c r="AJ300" s="277" t="s">
        <v>68</v>
      </c>
      <c r="AK300" s="1397" t="s">
        <v>283</v>
      </c>
      <c r="AL300" s="1395"/>
      <c r="AM300" s="1395"/>
      <c r="AN300" s="1395"/>
      <c r="AO300" s="1395"/>
      <c r="AP300" s="1395"/>
      <c r="AQ300" s="278">
        <v>160000000</v>
      </c>
      <c r="AR300" s="279">
        <v>0</v>
      </c>
      <c r="AS300" s="337">
        <v>160000000</v>
      </c>
      <c r="AT300" s="286">
        <v>0</v>
      </c>
      <c r="AU300" s="279">
        <v>0</v>
      </c>
      <c r="AV300" s="279">
        <v>0</v>
      </c>
      <c r="AW300" s="286">
        <v>0</v>
      </c>
      <c r="AX300" s="279">
        <v>0</v>
      </c>
      <c r="AY300" s="279">
        <v>0</v>
      </c>
      <c r="AZ300" s="279">
        <v>0</v>
      </c>
      <c r="BA300" s="279">
        <v>0</v>
      </c>
      <c r="BB300" s="279">
        <v>0</v>
      </c>
      <c r="BC300" s="279">
        <v>0</v>
      </c>
    </row>
    <row r="301" spans="1:55" s="215" customFormat="1" ht="13.5" x14ac:dyDescent="0.2">
      <c r="A301" s="284" t="str">
        <f>+B301&amp;D301&amp;F301&amp;H301&amp;J301&amp;M301&amp;P301&amp;AJ301</f>
        <v>C259910006021110</v>
      </c>
      <c r="B301" s="1394" t="s">
        <v>102</v>
      </c>
      <c r="C301" s="1395"/>
      <c r="D301" s="1394" t="s">
        <v>345</v>
      </c>
      <c r="E301" s="1395"/>
      <c r="F301" s="1394" t="s">
        <v>332</v>
      </c>
      <c r="G301" s="1395"/>
      <c r="H301" s="1394" t="s">
        <v>300</v>
      </c>
      <c r="I301" s="1395"/>
      <c r="J301" s="1394" t="s">
        <v>288</v>
      </c>
      <c r="K301" s="1395"/>
      <c r="L301" s="1395"/>
      <c r="M301" s="1394" t="s">
        <v>290</v>
      </c>
      <c r="N301" s="1395"/>
      <c r="O301" s="1395"/>
      <c r="P301" s="1394" t="s">
        <v>83</v>
      </c>
      <c r="Q301" s="1395"/>
      <c r="R301" s="1394"/>
      <c r="S301" s="1395"/>
      <c r="T301" s="1396" t="s">
        <v>338</v>
      </c>
      <c r="U301" s="1395"/>
      <c r="V301" s="1395"/>
      <c r="W301" s="1395"/>
      <c r="X301" s="1395"/>
      <c r="Y301" s="1395"/>
      <c r="Z301" s="1395"/>
      <c r="AA301" s="1395"/>
      <c r="AB301" s="1394" t="s">
        <v>281</v>
      </c>
      <c r="AC301" s="1395"/>
      <c r="AD301" s="1395"/>
      <c r="AE301" s="1395"/>
      <c r="AF301" s="1395"/>
      <c r="AG301" s="1394" t="s">
        <v>282</v>
      </c>
      <c r="AH301" s="1395"/>
      <c r="AI301" s="1395"/>
      <c r="AJ301" s="277" t="s">
        <v>68</v>
      </c>
      <c r="AK301" s="1397" t="s">
        <v>283</v>
      </c>
      <c r="AL301" s="1395"/>
      <c r="AM301" s="1395"/>
      <c r="AN301" s="1395"/>
      <c r="AO301" s="1395"/>
      <c r="AP301" s="1395"/>
      <c r="AQ301" s="278">
        <v>70000000</v>
      </c>
      <c r="AR301" s="279">
        <v>0</v>
      </c>
      <c r="AS301" s="337">
        <v>70000000</v>
      </c>
      <c r="AT301" s="286">
        <v>0</v>
      </c>
      <c r="AU301" s="279">
        <v>0</v>
      </c>
      <c r="AV301" s="279">
        <v>0</v>
      </c>
      <c r="AW301" s="286">
        <v>0</v>
      </c>
      <c r="AX301" s="279">
        <v>0</v>
      </c>
      <c r="AY301" s="279">
        <v>0</v>
      </c>
      <c r="AZ301" s="279">
        <v>0</v>
      </c>
      <c r="BA301" s="279">
        <v>0</v>
      </c>
      <c r="BB301" s="279">
        <v>0</v>
      </c>
      <c r="BC301" s="279">
        <v>0</v>
      </c>
    </row>
    <row r="302" spans="1:55" s="215" customFormat="1" ht="12" hidden="1" x14ac:dyDescent="0.2">
      <c r="A302" s="284" t="str">
        <f>+B302&amp;D302&amp;F302&amp;H302&amp;J302&amp;M302&amp;AJ302</f>
        <v/>
      </c>
      <c r="B302" s="280" t="s">
        <v>244</v>
      </c>
      <c r="C302" s="280" t="s">
        <v>244</v>
      </c>
      <c r="D302" s="280" t="s">
        <v>244</v>
      </c>
      <c r="E302" s="280" t="s">
        <v>244</v>
      </c>
      <c r="F302" s="280" t="s">
        <v>244</v>
      </c>
      <c r="G302" s="280" t="s">
        <v>244</v>
      </c>
      <c r="H302" s="280" t="s">
        <v>244</v>
      </c>
      <c r="I302" s="280" t="s">
        <v>244</v>
      </c>
      <c r="J302" s="280" t="s">
        <v>244</v>
      </c>
      <c r="K302" s="1398" t="s">
        <v>244</v>
      </c>
      <c r="L302" s="1395"/>
      <c r="M302" s="1398" t="s">
        <v>244</v>
      </c>
      <c r="N302" s="1395"/>
      <c r="O302" s="280" t="s">
        <v>244</v>
      </c>
      <c r="P302" s="280" t="s">
        <v>244</v>
      </c>
      <c r="Q302" s="280" t="s">
        <v>244</v>
      </c>
      <c r="R302" s="280" t="s">
        <v>244</v>
      </c>
      <c r="S302" s="280" t="s">
        <v>244</v>
      </c>
      <c r="T302" s="280" t="s">
        <v>244</v>
      </c>
      <c r="U302" s="280" t="s">
        <v>244</v>
      </c>
      <c r="V302" s="280" t="s">
        <v>244</v>
      </c>
      <c r="W302" s="280" t="s">
        <v>244</v>
      </c>
      <c r="X302" s="280" t="s">
        <v>244</v>
      </c>
      <c r="Y302" s="280" t="s">
        <v>244</v>
      </c>
      <c r="Z302" s="280" t="s">
        <v>244</v>
      </c>
      <c r="AA302" s="280" t="s">
        <v>244</v>
      </c>
      <c r="AB302" s="1398" t="s">
        <v>244</v>
      </c>
      <c r="AC302" s="1395"/>
      <c r="AD302" s="1398" t="s">
        <v>244</v>
      </c>
      <c r="AE302" s="1395"/>
      <c r="AF302" s="280" t="s">
        <v>244</v>
      </c>
      <c r="AG302" s="280" t="s">
        <v>244</v>
      </c>
      <c r="AH302" s="280" t="s">
        <v>244</v>
      </c>
      <c r="AI302" s="280" t="s">
        <v>244</v>
      </c>
      <c r="AJ302" s="280" t="s">
        <v>244</v>
      </c>
      <c r="AK302" s="280" t="s">
        <v>244</v>
      </c>
      <c r="AL302" s="280" t="s">
        <v>244</v>
      </c>
      <c r="AM302" s="280" t="s">
        <v>244</v>
      </c>
      <c r="AN302" s="1398" t="s">
        <v>244</v>
      </c>
      <c r="AO302" s="1395"/>
      <c r="AP302" s="1395"/>
      <c r="AQ302" s="280" t="s">
        <v>244</v>
      </c>
      <c r="AR302" s="280" t="s">
        <v>244</v>
      </c>
      <c r="AS302" s="339" t="s">
        <v>244</v>
      </c>
      <c r="AT302" s="380" t="s">
        <v>244</v>
      </c>
      <c r="AU302" s="280" t="s">
        <v>244</v>
      </c>
      <c r="AV302" s="280" t="s">
        <v>244</v>
      </c>
      <c r="AW302" s="380" t="s">
        <v>244</v>
      </c>
      <c r="AX302" s="280" t="s">
        <v>244</v>
      </c>
      <c r="AY302" s="280" t="s">
        <v>244</v>
      </c>
      <c r="AZ302" s="280" t="s">
        <v>244</v>
      </c>
      <c r="BA302" s="280" t="s">
        <v>244</v>
      </c>
      <c r="BB302" s="280" t="s">
        <v>244</v>
      </c>
      <c r="BC302" s="280" t="s">
        <v>244</v>
      </c>
    </row>
  </sheetData>
  <autoFilter ref="B29:BC302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2017</vt:lpstr>
      <vt:lpstr>SIIF 2017</vt:lpstr>
      <vt:lpstr>EJEC</vt:lpstr>
      <vt:lpstr>EJEC MES OCT</vt:lpstr>
      <vt:lpstr>EJECUCIÓN 09 2017</vt:lpstr>
      <vt:lpstr>EJEC MENS SEPT</vt:lpstr>
      <vt:lpstr>08 2017</vt:lpstr>
      <vt:lpstr>EJEC MES</vt:lpstr>
      <vt:lpstr>07 2017</vt:lpstr>
      <vt:lpstr>MES 07</vt:lpstr>
      <vt:lpstr>06 2017 EJEC V2</vt:lpstr>
      <vt:lpstr>06 2017 MES</vt:lpstr>
      <vt:lpstr>'2017'!Área_de_impresión</vt:lpstr>
      <vt:lpstr>'2017'!Títulos_a_imprimir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2017-11-07T17:38:27Z</cp:lastPrinted>
  <dcterms:created xsi:type="dcterms:W3CDTF">1999-01-28T17:30:06Z</dcterms:created>
  <dcterms:modified xsi:type="dcterms:W3CDTF">2017-12-15T16:29:27Z</dcterms:modified>
</cp:coreProperties>
</file>